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21" documentId="8_{8332016D-C46D-4EEB-B824-CFA86C0A2A6E}" xr6:coauthVersionLast="36" xr6:coauthVersionMax="47" xr10:uidLastSave="{4E56C217-7B0D-41EB-B19D-5DD3D8836EF4}"/>
  <bookViews>
    <workbookView xWindow="-28920" yWindow="-120" windowWidth="29040" windowHeight="15840" xr2:uid="{00000000-000D-0000-FFFF-FFFF00000000}"/>
  </bookViews>
  <sheets>
    <sheet name="【69P】6-1(1)総括" sheetId="30" r:id="rId1"/>
    <sheet name="【70P-71P】6-1(2)(3)(4)" sheetId="31" r:id="rId2"/>
    <sheet name="【73P】6-2・3" sheetId="29" r:id="rId3"/>
  </sheets>
  <definedNames>
    <definedName name="_xlnm.Print_Area" localSheetId="0">'【69P】6-1(1)総括'!$A$1:$J$45</definedName>
    <definedName name="_xlnm.Print_Area" localSheetId="1">'【70P-71P】6-1(2)(3)(4)'!$A$1:$W$53</definedName>
    <definedName name="_xlnm.Print_Area" localSheetId="2">'【73P】6-2・3'!$A$1:$Q$86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9" l="1"/>
  <c r="C37" i="29"/>
  <c r="E85" i="29" l="1"/>
  <c r="D85" i="29"/>
  <c r="D78" i="29" s="1"/>
  <c r="C85" i="29"/>
  <c r="E84" i="29"/>
  <c r="D84" i="29"/>
  <c r="C84" i="29"/>
  <c r="E83" i="29"/>
  <c r="D83" i="29"/>
  <c r="C83" i="29"/>
  <c r="E82" i="29"/>
  <c r="D82" i="29"/>
  <c r="C82" i="29"/>
  <c r="E81" i="29"/>
  <c r="D81" i="29"/>
  <c r="C81" i="29"/>
  <c r="E80" i="29"/>
  <c r="E78" i="29" s="1"/>
  <c r="D80" i="29"/>
  <c r="C80" i="29"/>
  <c r="C78" i="29" s="1"/>
  <c r="E79" i="29"/>
  <c r="D79" i="29"/>
  <c r="C79" i="29"/>
  <c r="Q78" i="29"/>
  <c r="P78" i="29"/>
  <c r="O78" i="29"/>
  <c r="N78" i="29"/>
  <c r="M78" i="29"/>
  <c r="L78" i="29"/>
  <c r="J78" i="29"/>
  <c r="H78" i="29"/>
  <c r="G78" i="29"/>
  <c r="M61" i="30" l="1"/>
  <c r="W44" i="31"/>
  <c r="V44" i="31"/>
  <c r="U44" i="31"/>
  <c r="T44" i="31"/>
  <c r="S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C26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E8" i="30"/>
  <c r="C10" i="30"/>
  <c r="C8" i="30"/>
  <c r="D16" i="31"/>
  <c r="C16" i="31"/>
  <c r="D15" i="31"/>
  <c r="C15" i="31"/>
  <c r="D14" i="31"/>
  <c r="C14" i="31"/>
  <c r="C13" i="31"/>
  <c r="D12" i="31"/>
  <c r="C12" i="31"/>
  <c r="D11" i="31"/>
  <c r="C11" i="31"/>
  <c r="L25" i="31"/>
  <c r="K25" i="31"/>
  <c r="C46" i="31"/>
  <c r="D46" i="31"/>
  <c r="E46" i="31"/>
  <c r="C47" i="31"/>
  <c r="D47" i="31"/>
  <c r="E47" i="31"/>
  <c r="C48" i="31"/>
  <c r="D48" i="31"/>
  <c r="E48" i="31"/>
  <c r="C49" i="31"/>
  <c r="D49" i="31"/>
  <c r="E49" i="31"/>
  <c r="C50" i="31"/>
  <c r="D50" i="31"/>
  <c r="E50" i="31"/>
  <c r="C51" i="31"/>
  <c r="D51" i="31"/>
  <c r="E51" i="31"/>
  <c r="C52" i="31"/>
  <c r="D52" i="31"/>
  <c r="E52" i="31"/>
  <c r="D34" i="31"/>
  <c r="C34" i="31"/>
  <c r="D33" i="31"/>
  <c r="C33" i="31"/>
  <c r="D32" i="31"/>
  <c r="C32" i="31"/>
  <c r="D31" i="31"/>
  <c r="C31" i="31"/>
  <c r="D30" i="31"/>
  <c r="C30" i="31"/>
  <c r="D29" i="31"/>
  <c r="C29" i="31"/>
  <c r="D28" i="31"/>
  <c r="C28" i="31"/>
  <c r="D7" i="30" l="1"/>
  <c r="C7" i="30"/>
  <c r="D35" i="29" l="1"/>
  <c r="C35" i="29"/>
  <c r="J16" i="30" l="1"/>
  <c r="I16" i="30"/>
  <c r="J15" i="30"/>
  <c r="I15" i="30"/>
  <c r="J14" i="30"/>
  <c r="I14" i="30"/>
  <c r="J13" i="30"/>
  <c r="I13" i="30"/>
  <c r="J12" i="30"/>
  <c r="I12" i="30"/>
  <c r="H16" i="30"/>
  <c r="G16" i="30"/>
  <c r="H15" i="30"/>
  <c r="G15" i="30"/>
  <c r="H14" i="30"/>
  <c r="G14" i="30"/>
  <c r="H12" i="30"/>
  <c r="G12" i="30"/>
  <c r="D17" i="31"/>
  <c r="F16" i="30" s="1"/>
  <c r="D16" i="30" s="1"/>
  <c r="C17" i="31"/>
  <c r="E16" i="30" s="1"/>
  <c r="C16" i="30" s="1"/>
  <c r="F15" i="30"/>
  <c r="E15" i="30"/>
  <c r="C15" i="30" s="1"/>
  <c r="F14" i="30"/>
  <c r="E14" i="30"/>
  <c r="F13" i="30"/>
  <c r="E13" i="30"/>
  <c r="D13" i="31"/>
  <c r="F12" i="30" s="1"/>
  <c r="D12" i="30" s="1"/>
  <c r="E12" i="30"/>
  <c r="C12" i="30" s="1"/>
  <c r="F10" i="30"/>
  <c r="E10" i="30"/>
  <c r="N8" i="31"/>
  <c r="M8" i="31"/>
  <c r="L8" i="31"/>
  <c r="K8" i="31"/>
  <c r="F8" i="31"/>
  <c r="E8" i="31"/>
  <c r="D14" i="30" l="1"/>
  <c r="D15" i="30"/>
  <c r="I10" i="30"/>
  <c r="J10" i="30"/>
  <c r="C14" i="30"/>
  <c r="G10" i="30"/>
  <c r="H10" i="30"/>
  <c r="I11" i="30"/>
  <c r="J11" i="30"/>
  <c r="J8" i="30" s="1"/>
  <c r="G11" i="30"/>
  <c r="H11" i="30"/>
  <c r="E11" i="30"/>
  <c r="F11" i="30"/>
  <c r="G13" i="30"/>
  <c r="H13" i="30"/>
  <c r="I8" i="30"/>
  <c r="D10" i="30" l="1"/>
  <c r="D11" i="30"/>
  <c r="F8" i="30"/>
  <c r="C11" i="30"/>
  <c r="H8" i="30"/>
  <c r="D13" i="30"/>
  <c r="G8" i="30"/>
  <c r="C13" i="30"/>
  <c r="D34" i="29"/>
  <c r="D8" i="30" l="1"/>
  <c r="N61" i="30" s="1"/>
  <c r="H58" i="29"/>
  <c r="G58" i="29"/>
  <c r="C34" i="29" l="1"/>
  <c r="F8" i="29" l="1"/>
  <c r="F9" i="29"/>
  <c r="F10" i="29"/>
  <c r="F11" i="29"/>
  <c r="F12" i="29"/>
  <c r="F13" i="29"/>
  <c r="F14" i="29"/>
  <c r="F15" i="29"/>
  <c r="F20" i="29"/>
  <c r="F21" i="29"/>
  <c r="F22" i="29"/>
  <c r="F23" i="29"/>
  <c r="F24" i="29"/>
  <c r="F25" i="29"/>
  <c r="F26" i="29"/>
  <c r="F27" i="29"/>
  <c r="F29" i="29"/>
  <c r="F30" i="29"/>
  <c r="F31" i="29"/>
  <c r="E6" i="29"/>
  <c r="F6" i="29"/>
  <c r="E7" i="29"/>
  <c r="F7" i="29"/>
  <c r="E12" i="29"/>
  <c r="E13" i="29"/>
  <c r="E14" i="29"/>
  <c r="C16" i="29"/>
  <c r="D16" i="29"/>
  <c r="F16" i="29" s="1"/>
  <c r="C17" i="29"/>
  <c r="D17" i="29"/>
  <c r="F17" i="29" s="1"/>
  <c r="C18" i="29"/>
  <c r="D18" i="29"/>
  <c r="F18" i="29" s="1"/>
  <c r="C19" i="29"/>
  <c r="D19" i="29"/>
  <c r="F19" i="29" s="1"/>
  <c r="C28" i="29"/>
  <c r="D28" i="29"/>
  <c r="F28" i="29"/>
  <c r="E28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群馬県庁</author>
  </authors>
  <commentList>
    <comment ref="J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群馬県庁:</t>
        </r>
        <r>
          <rPr>
            <sz val="9"/>
            <color indexed="81"/>
            <rFont val="ＭＳ Ｐゴシック"/>
            <family val="3"/>
            <charset val="128"/>
          </rPr>
          <t xml:space="preserve">
6-1(2)(3)(4)に入力
右下　グラフデータに追記</t>
        </r>
      </text>
    </comment>
  </commentList>
</comments>
</file>

<file path=xl/sharedStrings.xml><?xml version="1.0" encoding="utf-8"?>
<sst xmlns="http://schemas.openxmlformats.org/spreadsheetml/2006/main" count="306" uniqueCount="146">
  <si>
    <t>第１表　林野災害</t>
    <rPh sb="0" eb="1">
      <t>ダイ</t>
    </rPh>
    <rPh sb="2" eb="3">
      <t>ヒョウ</t>
    </rPh>
    <rPh sb="4" eb="6">
      <t>リンヤ</t>
    </rPh>
    <rPh sb="6" eb="8">
      <t>サイガイ</t>
    </rPh>
    <phoneticPr fontId="2"/>
  </si>
  <si>
    <t>（１）総　　括</t>
    <rPh sb="3" eb="7">
      <t>ソウカツ</t>
    </rPh>
    <phoneticPr fontId="2"/>
  </si>
  <si>
    <t>（単位  　面積：ha　被害額：千円）</t>
    <rPh sb="1" eb="3">
      <t>タンイ</t>
    </rPh>
    <rPh sb="6" eb="8">
      <t>メンセキ</t>
    </rPh>
    <rPh sb="12" eb="14">
      <t>ヒガイ</t>
    </rPh>
    <rPh sb="14" eb="15">
      <t>ガク</t>
    </rPh>
    <rPh sb="16" eb="18">
      <t>センエン</t>
    </rPh>
    <phoneticPr fontId="2"/>
  </si>
  <si>
    <t>事　務　所</t>
    <rPh sb="0" eb="1">
      <t>コト</t>
    </rPh>
    <rPh sb="2" eb="3">
      <t>ツトム</t>
    </rPh>
    <rPh sb="4" eb="5">
      <t>ショ</t>
    </rPh>
    <phoneticPr fontId="2"/>
  </si>
  <si>
    <t>総　　　　   数</t>
    <rPh sb="0" eb="9">
      <t>ソウスウ</t>
    </rPh>
    <phoneticPr fontId="2"/>
  </si>
  <si>
    <t>病  虫  獣  害</t>
    <rPh sb="0" eb="1">
      <t>ビョウ</t>
    </rPh>
    <rPh sb="3" eb="4">
      <t>チュウ</t>
    </rPh>
    <rPh sb="6" eb="7">
      <t>ジュウ</t>
    </rPh>
    <rPh sb="9" eb="10">
      <t>ガイ</t>
    </rPh>
    <phoneticPr fontId="2"/>
  </si>
  <si>
    <t>気  象  災  害</t>
    <rPh sb="0" eb="4">
      <t>キショウ</t>
    </rPh>
    <rPh sb="6" eb="10">
      <t>サイガイ</t>
    </rPh>
    <phoneticPr fontId="2"/>
  </si>
  <si>
    <t>林  野  火  災</t>
    <rPh sb="0" eb="4">
      <t>リンヤ</t>
    </rPh>
    <rPh sb="6" eb="10">
      <t>カサイ</t>
    </rPh>
    <phoneticPr fontId="2"/>
  </si>
  <si>
    <t>面　　積</t>
    <rPh sb="0" eb="4">
      <t>メンセキ</t>
    </rPh>
    <phoneticPr fontId="2"/>
  </si>
  <si>
    <t>被 害 額</t>
    <rPh sb="0" eb="3">
      <t>ヒガイ</t>
    </rPh>
    <rPh sb="4" eb="5">
      <t>ガク</t>
    </rPh>
    <phoneticPr fontId="2"/>
  </si>
  <si>
    <t>面    積</t>
    <rPh sb="0" eb="6">
      <t>メンセキ</t>
    </rPh>
    <phoneticPr fontId="2"/>
  </si>
  <si>
    <t>被 害 額</t>
    <rPh sb="0" eb="5">
      <t>ヒガイガク</t>
    </rPh>
    <phoneticPr fontId="2"/>
  </si>
  <si>
    <t>平成２７年度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</si>
  <si>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</si>
  <si>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</si>
  <si>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渋川</t>
    <rPh sb="0" eb="2">
      <t>シブカワ</t>
    </rPh>
    <phoneticPr fontId="2"/>
  </si>
  <si>
    <t>西部</t>
    <rPh sb="0" eb="2">
      <t>セイブ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</si>
  <si>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</si>
  <si>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</si>
  <si>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吾妻</t>
    <rPh sb="0" eb="2">
      <t>アガツマ</t>
    </rPh>
    <phoneticPr fontId="2"/>
  </si>
  <si>
    <t>利根沼田</t>
    <rPh sb="0" eb="2">
      <t>トネ</t>
    </rPh>
    <rPh sb="2" eb="4">
      <t>ヌマタ</t>
    </rPh>
    <phoneticPr fontId="2"/>
  </si>
  <si>
    <t>桐生</t>
    <rPh sb="0" eb="2">
      <t>キリュウ</t>
    </rPh>
    <phoneticPr fontId="2"/>
  </si>
  <si>
    <t>〔資料〕林政課</t>
    <rPh sb="1" eb="3">
      <t>シリョウ</t>
    </rPh>
    <rPh sb="4" eb="7">
      <t>リンセイカ</t>
    </rPh>
    <phoneticPr fontId="2"/>
  </si>
  <si>
    <t>被害面積</t>
    <rPh sb="0" eb="2">
      <t>ヒガイ</t>
    </rPh>
    <rPh sb="2" eb="4">
      <t>メンセキ</t>
    </rPh>
    <phoneticPr fontId="2"/>
  </si>
  <si>
    <t>被害額</t>
    <rPh sb="0" eb="3">
      <t>ヒガイガク</t>
    </rPh>
    <phoneticPr fontId="2"/>
  </si>
  <si>
    <t>元</t>
    <rPh sb="0" eb="1">
      <t>ゲン</t>
    </rPh>
    <phoneticPr fontId="2"/>
  </si>
  <si>
    <t>R2</t>
    <phoneticPr fontId="2"/>
  </si>
  <si>
    <t>R3</t>
    <phoneticPr fontId="2"/>
  </si>
  <si>
    <t>表から自動転記</t>
    <rPh sb="0" eb="1">
      <t>ヒョウ</t>
    </rPh>
    <rPh sb="3" eb="5">
      <t>ジドウ</t>
    </rPh>
    <rPh sb="5" eb="7">
      <t>テンキ</t>
    </rPh>
    <phoneticPr fontId="2"/>
  </si>
  <si>
    <t>（２）病虫獣害</t>
    <rPh sb="3" eb="4">
      <t>ビョウ</t>
    </rPh>
    <rPh sb="4" eb="5">
      <t>チュウ</t>
    </rPh>
    <rPh sb="5" eb="6">
      <t>ジュウ</t>
    </rPh>
    <rPh sb="6" eb="7">
      <t>ガイ</t>
    </rPh>
    <phoneticPr fontId="2"/>
  </si>
  <si>
    <t>（単位  　被害面積：ha　被害額：千円）</t>
    <rPh sb="6" eb="8">
      <t>ヒガイ</t>
    </rPh>
    <phoneticPr fontId="2"/>
  </si>
  <si>
    <t>病　　　　   害</t>
    <rPh sb="0" eb="9">
      <t>ビョウガイ</t>
    </rPh>
    <phoneticPr fontId="2"/>
  </si>
  <si>
    <t>虫　　　　　　　　　　　害</t>
    <rPh sb="0" eb="13">
      <t>チュウガイ</t>
    </rPh>
    <phoneticPr fontId="2"/>
  </si>
  <si>
    <t>獣　　　　　　　　　　　    　　害</t>
    <rPh sb="0" eb="1">
      <t>ジュウ</t>
    </rPh>
    <rPh sb="18" eb="19">
      <t>ガイ</t>
    </rPh>
    <phoneticPr fontId="2"/>
  </si>
  <si>
    <t>松  く  い  虫</t>
    <rPh sb="0" eb="1">
      <t>マツ</t>
    </rPh>
    <rPh sb="9" eb="10">
      <t>ムシ</t>
    </rPh>
    <phoneticPr fontId="2"/>
  </si>
  <si>
    <t>カシノナガキクイムシ</t>
    <phoneticPr fontId="2"/>
  </si>
  <si>
    <t>野   鼠   害</t>
    <rPh sb="0" eb="1">
      <t>ノ</t>
    </rPh>
    <rPh sb="4" eb="5">
      <t>ネズミ</t>
    </rPh>
    <rPh sb="8" eb="9">
      <t>ガイ</t>
    </rPh>
    <phoneticPr fontId="2"/>
  </si>
  <si>
    <t>野   兎   害</t>
    <rPh sb="0" eb="1">
      <t>ノ</t>
    </rPh>
    <rPh sb="4" eb="5">
      <t>ウサギ</t>
    </rPh>
    <rPh sb="8" eb="9">
      <t>ガイ</t>
    </rPh>
    <phoneticPr fontId="2"/>
  </si>
  <si>
    <t>クマ</t>
    <phoneticPr fontId="2"/>
  </si>
  <si>
    <t>シカ</t>
    <phoneticPr fontId="2"/>
  </si>
  <si>
    <t>カモシカ</t>
    <phoneticPr fontId="2"/>
  </si>
  <si>
    <t>そ   の   他</t>
    <rPh sb="0" eb="9">
      <t>ソノタ</t>
    </rPh>
    <phoneticPr fontId="2"/>
  </si>
  <si>
    <t>令和４年度</t>
  </si>
  <si>
    <t>-</t>
  </si>
  <si>
    <t>〔資料〕　林政課</t>
  </si>
  <si>
    <t>（３）気象災害</t>
    <rPh sb="3" eb="5">
      <t>キショウ</t>
    </rPh>
    <rPh sb="5" eb="7">
      <t>サイガイ</t>
    </rPh>
    <phoneticPr fontId="2"/>
  </si>
  <si>
    <t>（単位  　面積：ha　被害額：千円）</t>
    <phoneticPr fontId="2"/>
  </si>
  <si>
    <t>総　　   数</t>
    <rPh sb="0" eb="7">
      <t>ソウスウ</t>
    </rPh>
    <phoneticPr fontId="2"/>
  </si>
  <si>
    <t>凍　　　害</t>
    <rPh sb="0" eb="5">
      <t>トウガイ</t>
    </rPh>
    <phoneticPr fontId="2"/>
  </si>
  <si>
    <t>雪　　　　害</t>
    <rPh sb="0" eb="6">
      <t>セツガイ</t>
    </rPh>
    <phoneticPr fontId="2"/>
  </si>
  <si>
    <t>水　　　害</t>
    <rPh sb="0" eb="5">
      <t>スイガイ</t>
    </rPh>
    <phoneticPr fontId="2"/>
  </si>
  <si>
    <t>風　　　害</t>
    <rPh sb="0" eb="5">
      <t>フウガイ</t>
    </rPh>
    <phoneticPr fontId="2"/>
  </si>
  <si>
    <t>干　　　　害</t>
    <rPh sb="0" eb="1">
      <t>ヒ</t>
    </rPh>
    <rPh sb="5" eb="6">
      <t>ガイ</t>
    </rPh>
    <phoneticPr fontId="2"/>
  </si>
  <si>
    <t>そ　の　他</t>
    <rPh sb="0" eb="5">
      <t>ソノタ</t>
    </rPh>
    <phoneticPr fontId="2"/>
  </si>
  <si>
    <t>面　　積</t>
  </si>
  <si>
    <t>被害額</t>
    <rPh sb="0" eb="2">
      <t>ヒガイ</t>
    </rPh>
    <rPh sb="2" eb="3">
      <t>ガク</t>
    </rPh>
    <phoneticPr fontId="2"/>
  </si>
  <si>
    <t>令和４年度</t>
    <rPh sb="0" eb="2">
      <t>レイワ</t>
    </rPh>
    <rPh sb="3" eb="5">
      <t>ネンド</t>
    </rPh>
    <phoneticPr fontId="2"/>
  </si>
  <si>
    <t>（注）　森林保険に加入している森林で被害報告のあったものを掲載。</t>
    <rPh sb="1" eb="2">
      <t>チュウ</t>
    </rPh>
    <rPh sb="4" eb="6">
      <t>シンリン</t>
    </rPh>
    <rPh sb="6" eb="8">
      <t>ホケン</t>
    </rPh>
    <rPh sb="9" eb="11">
      <t>カニュウ</t>
    </rPh>
    <rPh sb="15" eb="17">
      <t>シンリン</t>
    </rPh>
    <rPh sb="18" eb="20">
      <t>ヒガイ</t>
    </rPh>
    <rPh sb="20" eb="22">
      <t>ホウコク</t>
    </rPh>
    <rPh sb="29" eb="31">
      <t>ケイサイ</t>
    </rPh>
    <phoneticPr fontId="2"/>
  </si>
  <si>
    <t>〔資料〕　林政課</t>
    <rPh sb="1" eb="3">
      <t>シリョウ</t>
    </rPh>
    <rPh sb="5" eb="8">
      <t>リンセイカ</t>
    </rPh>
    <phoneticPr fontId="2"/>
  </si>
  <si>
    <t>　　　　保険未加入森林については被害状況を把握していないため、上記以外に被害のあった可能性がある。</t>
    <rPh sb="4" eb="6">
      <t>ホケン</t>
    </rPh>
    <rPh sb="6" eb="9">
      <t>ミカニュウ</t>
    </rPh>
    <rPh sb="9" eb="11">
      <t>シンリン</t>
    </rPh>
    <rPh sb="16" eb="18">
      <t>ヒガイ</t>
    </rPh>
    <rPh sb="18" eb="20">
      <t>ジョウキョウ</t>
    </rPh>
    <rPh sb="21" eb="23">
      <t>ハアク</t>
    </rPh>
    <rPh sb="31" eb="33">
      <t>ジョウキ</t>
    </rPh>
    <rPh sb="33" eb="35">
      <t>イガイ</t>
    </rPh>
    <rPh sb="36" eb="38">
      <t>ヒガイ</t>
    </rPh>
    <rPh sb="42" eb="45">
      <t>カノウセイ</t>
    </rPh>
    <phoneticPr fontId="2"/>
  </si>
  <si>
    <t>（４）林野火災</t>
    <rPh sb="3" eb="5">
      <t>リンヤ</t>
    </rPh>
    <rPh sb="5" eb="7">
      <t>カサイ</t>
    </rPh>
    <phoneticPr fontId="2"/>
  </si>
  <si>
    <t>総　　　　   数</t>
  </si>
  <si>
    <t>た　　き　　火</t>
    <rPh sb="0" eb="7">
      <t>タキビ</t>
    </rPh>
    <phoneticPr fontId="2"/>
  </si>
  <si>
    <t>た　　ば　　こ</t>
    <phoneticPr fontId="2"/>
  </si>
  <si>
    <t>ろ　　う　　火</t>
    <phoneticPr fontId="2"/>
  </si>
  <si>
    <t>火　　入　　れ</t>
    <rPh sb="0" eb="4">
      <t>ヒイ</t>
    </rPh>
    <phoneticPr fontId="2"/>
  </si>
  <si>
    <t>不　　明　　火</t>
    <rPh sb="0" eb="4">
      <t>フメイ</t>
    </rPh>
    <rPh sb="6" eb="7">
      <t>ビ</t>
    </rPh>
    <phoneticPr fontId="2"/>
  </si>
  <si>
    <t>そ　　の　　他</t>
    <rPh sb="0" eb="7">
      <t>ソノタ</t>
    </rPh>
    <phoneticPr fontId="2"/>
  </si>
  <si>
    <t>件　　数</t>
    <rPh sb="0" eb="1">
      <t>ケン</t>
    </rPh>
    <rPh sb="3" eb="4">
      <t>カズ</t>
    </rPh>
    <phoneticPr fontId="2"/>
  </si>
  <si>
    <t>被害額</t>
    <phoneticPr fontId="2"/>
  </si>
  <si>
    <t>第２表　林道災害</t>
    <rPh sb="0" eb="1">
      <t>ダイ</t>
    </rPh>
    <rPh sb="2" eb="3">
      <t>ヒョウ</t>
    </rPh>
    <rPh sb="4" eb="6">
      <t>リンドウ</t>
    </rPh>
    <rPh sb="6" eb="8">
      <t>サイガイ</t>
    </rPh>
    <phoneticPr fontId="2"/>
  </si>
  <si>
    <t>（単位  　延長：ｍ　被害額：千円）</t>
    <rPh sb="6" eb="8">
      <t>エンチョウ</t>
    </rPh>
    <phoneticPr fontId="2"/>
  </si>
  <si>
    <t>年　度</t>
    <rPh sb="0" eb="1">
      <t>トシ</t>
    </rPh>
    <rPh sb="2" eb="3">
      <t>ド</t>
    </rPh>
    <phoneticPr fontId="2"/>
  </si>
  <si>
    <t>総　　数</t>
    <rPh sb="0" eb="4">
      <t>ソウスウ</t>
    </rPh>
    <phoneticPr fontId="2"/>
  </si>
  <si>
    <t>自動車道</t>
    <rPh sb="0" eb="4">
      <t>ジドウシャドウ</t>
    </rPh>
    <phoneticPr fontId="2"/>
  </si>
  <si>
    <t>軽　車　道</t>
    <rPh sb="0" eb="1">
      <t>ケイ</t>
    </rPh>
    <rPh sb="2" eb="3">
      <t>シャ</t>
    </rPh>
    <rPh sb="4" eb="5">
      <t>ミチ</t>
    </rPh>
    <phoneticPr fontId="2"/>
  </si>
  <si>
    <t>延　長</t>
    <rPh sb="0" eb="3">
      <t>エンチョウ</t>
    </rPh>
    <phoneticPr fontId="2"/>
  </si>
  <si>
    <t>平成３年度</t>
    <rPh sb="0" eb="2">
      <t>ヘイセイ</t>
    </rPh>
    <rPh sb="3" eb="5">
      <t>ネンド</t>
    </rPh>
    <phoneticPr fontId="25"/>
  </si>
  <si>
    <t>平成４年度</t>
    <rPh sb="0" eb="2">
      <t>ヘイセイ</t>
    </rPh>
    <rPh sb="3" eb="5">
      <t>ネンド</t>
    </rPh>
    <phoneticPr fontId="25"/>
  </si>
  <si>
    <t>平成５年度</t>
    <rPh sb="0" eb="2">
      <t>ヘイセイ</t>
    </rPh>
    <rPh sb="3" eb="5">
      <t>ネンド</t>
    </rPh>
    <phoneticPr fontId="25"/>
  </si>
  <si>
    <t>平成６年度</t>
    <rPh sb="0" eb="2">
      <t>ヘイセイ</t>
    </rPh>
    <rPh sb="3" eb="5">
      <t>ネンド</t>
    </rPh>
    <phoneticPr fontId="25"/>
  </si>
  <si>
    <t>平成７年度</t>
    <rPh sb="0" eb="2">
      <t>ヘイセイ</t>
    </rPh>
    <rPh sb="3" eb="5">
      <t>ネンド</t>
    </rPh>
    <phoneticPr fontId="25"/>
  </si>
  <si>
    <t>平成８年度</t>
    <rPh sb="0" eb="2">
      <t>ヘイセイ</t>
    </rPh>
    <rPh sb="3" eb="5">
      <t>ネンド</t>
    </rPh>
    <phoneticPr fontId="25"/>
  </si>
  <si>
    <t>平成９年度</t>
    <rPh sb="0" eb="2">
      <t>ヘイセイ</t>
    </rPh>
    <rPh sb="3" eb="5">
      <t>ネンド</t>
    </rPh>
    <phoneticPr fontId="25"/>
  </si>
  <si>
    <t>平成１０年度</t>
    <rPh sb="0" eb="2">
      <t>ヘイセイ</t>
    </rPh>
    <rPh sb="4" eb="6">
      <t>ネンド</t>
    </rPh>
    <phoneticPr fontId="25"/>
  </si>
  <si>
    <t>平成１１年度</t>
    <rPh sb="0" eb="2">
      <t>ヘイセイ</t>
    </rPh>
    <rPh sb="4" eb="6">
      <t>ネンド</t>
    </rPh>
    <phoneticPr fontId="25"/>
  </si>
  <si>
    <t>平成１２年度</t>
    <rPh sb="0" eb="2">
      <t>ヘイセイ</t>
    </rPh>
    <rPh sb="4" eb="6">
      <t>ネンド</t>
    </rPh>
    <phoneticPr fontId="25"/>
  </si>
  <si>
    <t>平成１３年度</t>
    <rPh sb="0" eb="2">
      <t>ヘイセイ</t>
    </rPh>
    <rPh sb="4" eb="6">
      <t>ネンド</t>
    </rPh>
    <phoneticPr fontId="25"/>
  </si>
  <si>
    <t>平成１４年度</t>
    <rPh sb="0" eb="2">
      <t>ヘイセイ</t>
    </rPh>
    <rPh sb="4" eb="6">
      <t>ネンド</t>
    </rPh>
    <phoneticPr fontId="25"/>
  </si>
  <si>
    <t>平成１５年度</t>
    <rPh sb="0" eb="2">
      <t>ヘイセイ</t>
    </rPh>
    <rPh sb="4" eb="6">
      <t>ネンド</t>
    </rPh>
    <phoneticPr fontId="25"/>
  </si>
  <si>
    <t>平成１６年度</t>
    <rPh sb="0" eb="2">
      <t>ヘイセイ</t>
    </rPh>
    <rPh sb="4" eb="6">
      <t>ネンド</t>
    </rPh>
    <phoneticPr fontId="25"/>
  </si>
  <si>
    <t>平成１７年度</t>
    <rPh sb="0" eb="2">
      <t>ヘイセイ</t>
    </rPh>
    <rPh sb="4" eb="6">
      <t>ネンド</t>
    </rPh>
    <phoneticPr fontId="25"/>
  </si>
  <si>
    <t>平成１８年度</t>
    <rPh sb="0" eb="2">
      <t>ヘイセイ</t>
    </rPh>
    <rPh sb="4" eb="6">
      <t>ネンド</t>
    </rPh>
    <phoneticPr fontId="25"/>
  </si>
  <si>
    <t>-</t>
    <phoneticPr fontId="2"/>
  </si>
  <si>
    <t>平成１９年度</t>
    <rPh sb="0" eb="2">
      <t>ヘイセイ</t>
    </rPh>
    <rPh sb="4" eb="6">
      <t>ネンド</t>
    </rPh>
    <phoneticPr fontId="25"/>
  </si>
  <si>
    <t>平成２０年度</t>
    <rPh sb="0" eb="2">
      <t>ヘイセイ</t>
    </rPh>
    <rPh sb="4" eb="6">
      <t>ネンド</t>
    </rPh>
    <phoneticPr fontId="25"/>
  </si>
  <si>
    <t>平成２１年度</t>
    <rPh sb="0" eb="2">
      <t>ヘイセイ</t>
    </rPh>
    <rPh sb="4" eb="6">
      <t>ネンド</t>
    </rPh>
    <phoneticPr fontId="25"/>
  </si>
  <si>
    <t>平成２２年度</t>
    <rPh sb="0" eb="2">
      <t>ヘイセイ</t>
    </rPh>
    <rPh sb="4" eb="6">
      <t>ネンド</t>
    </rPh>
    <phoneticPr fontId="25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</si>
  <si>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</si>
  <si>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</si>
  <si>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</si>
  <si>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</si>
  <si>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</si>
  <si>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</si>
  <si>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</si>
  <si>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</si>
  <si>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〔資料〕　林政課</t>
    <rPh sb="1" eb="3">
      <t>シリョウ</t>
    </rPh>
    <rPh sb="5" eb="7">
      <t>リンセイ</t>
    </rPh>
    <rPh sb="7" eb="8">
      <t>カ</t>
    </rPh>
    <phoneticPr fontId="2"/>
  </si>
  <si>
    <t>　（注）被害額は実施事業費（林道施設災害復旧事業及び県単林道災害関連）</t>
    <rPh sb="2" eb="3">
      <t>チュウ</t>
    </rPh>
    <rPh sb="4" eb="6">
      <t>ヒガイ</t>
    </rPh>
    <rPh sb="6" eb="7">
      <t>ガク</t>
    </rPh>
    <rPh sb="8" eb="10">
      <t>ジッシ</t>
    </rPh>
    <rPh sb="10" eb="13">
      <t>ジギョウヒ</t>
    </rPh>
    <rPh sb="14" eb="16">
      <t>リンドウ</t>
    </rPh>
    <rPh sb="16" eb="18">
      <t>シセツ</t>
    </rPh>
    <rPh sb="18" eb="20">
      <t>サイガイ</t>
    </rPh>
    <rPh sb="20" eb="22">
      <t>フッキュウ</t>
    </rPh>
    <rPh sb="22" eb="24">
      <t>ジギョウ</t>
    </rPh>
    <rPh sb="24" eb="25">
      <t>オヨ</t>
    </rPh>
    <rPh sb="26" eb="28">
      <t>ケンタン</t>
    </rPh>
    <rPh sb="28" eb="30">
      <t>リンドウ</t>
    </rPh>
    <rPh sb="30" eb="32">
      <t>サイガイ</t>
    </rPh>
    <rPh sb="32" eb="34">
      <t>カンレン</t>
    </rPh>
    <phoneticPr fontId="2"/>
  </si>
  <si>
    <t>　　　　林道施設災害復旧事業については、原則として3箇年以内で復旧することと
　　　　なっており、事業費の未確定箇所については実施見込事業費となっている。
　　　　</t>
    <rPh sb="20" eb="22">
      <t>ゲンソク</t>
    </rPh>
    <rPh sb="26" eb="28">
      <t>カネン</t>
    </rPh>
    <rPh sb="28" eb="30">
      <t>イナイ</t>
    </rPh>
    <rPh sb="31" eb="33">
      <t>フッキュウ</t>
    </rPh>
    <phoneticPr fontId="2"/>
  </si>
  <si>
    <t>第３表　治山災害</t>
    <rPh sb="0" eb="1">
      <t>ダイ</t>
    </rPh>
    <rPh sb="2" eb="3">
      <t>ヒョウ</t>
    </rPh>
    <rPh sb="4" eb="6">
      <t>チサン</t>
    </rPh>
    <rPh sb="6" eb="8">
      <t>サイガイ</t>
    </rPh>
    <phoneticPr fontId="25"/>
  </si>
  <si>
    <t>（単位  　面積：ha　被害額：千円）</t>
    <phoneticPr fontId="25"/>
  </si>
  <si>
    <t>年   度</t>
    <rPh sb="0" eb="1">
      <t>トシ</t>
    </rPh>
    <rPh sb="4" eb="5">
      <t>ド</t>
    </rPh>
    <phoneticPr fontId="25"/>
  </si>
  <si>
    <t>総　　　　　　　　数</t>
    <rPh sb="0" eb="10">
      <t>ソウスウ</t>
    </rPh>
    <phoneticPr fontId="25"/>
  </si>
  <si>
    <t>崩　　　壊　　　地</t>
    <rPh sb="0" eb="5">
      <t>ホウカイ</t>
    </rPh>
    <rPh sb="8" eb="9">
      <t>チ</t>
    </rPh>
    <phoneticPr fontId="25"/>
  </si>
  <si>
    <t>地 す べ り 地</t>
    <rPh sb="0" eb="1">
      <t>ジ</t>
    </rPh>
    <rPh sb="8" eb="9">
      <t>チ</t>
    </rPh>
    <phoneticPr fontId="25"/>
  </si>
  <si>
    <t>治　山　施　設</t>
    <rPh sb="0" eb="7">
      <t>チサンシセツ</t>
    </rPh>
    <phoneticPr fontId="25"/>
  </si>
  <si>
    <t>事務所</t>
    <rPh sb="0" eb="1">
      <t>コト</t>
    </rPh>
    <rPh sb="1" eb="2">
      <t>ツトム</t>
    </rPh>
    <rPh sb="2" eb="3">
      <t>ショ</t>
    </rPh>
    <phoneticPr fontId="25"/>
  </si>
  <si>
    <t>箇所</t>
    <rPh sb="0" eb="1">
      <t>カ</t>
    </rPh>
    <rPh sb="1" eb="2">
      <t>ショ</t>
    </rPh>
    <phoneticPr fontId="25"/>
  </si>
  <si>
    <t>面　　積</t>
    <rPh sb="0" eb="1">
      <t>メン</t>
    </rPh>
    <rPh sb="3" eb="4">
      <t>セキ</t>
    </rPh>
    <phoneticPr fontId="2"/>
  </si>
  <si>
    <t>被害額</t>
    <rPh sb="0" eb="2">
      <t>ヒガイ</t>
    </rPh>
    <rPh sb="2" eb="3">
      <t>ガク</t>
    </rPh>
    <phoneticPr fontId="25"/>
  </si>
  <si>
    <t>面積</t>
    <rPh sb="0" eb="1">
      <t>メン</t>
    </rPh>
    <rPh sb="1" eb="2">
      <t>セキ</t>
    </rPh>
    <phoneticPr fontId="2"/>
  </si>
  <si>
    <t>被害額</t>
    <phoneticPr fontId="25"/>
  </si>
  <si>
    <t>…</t>
  </si>
  <si>
    <t>平成２３年度</t>
    <rPh sb="0" eb="2">
      <t>ヘイセイ</t>
    </rPh>
    <rPh sb="4" eb="6">
      <t>ネンド</t>
    </rPh>
    <phoneticPr fontId="25"/>
  </si>
  <si>
    <t>平成２４年度</t>
    <rPh sb="0" eb="2">
      <t>ヘイセイ</t>
    </rPh>
    <rPh sb="4" eb="6">
      <t>ネンド</t>
    </rPh>
    <phoneticPr fontId="25"/>
  </si>
  <si>
    <t>平成２５年度</t>
    <rPh sb="0" eb="2">
      <t>ヘイセイ</t>
    </rPh>
    <rPh sb="4" eb="6">
      <t>ネンド</t>
    </rPh>
    <phoneticPr fontId="25"/>
  </si>
  <si>
    <t>平成２６年度</t>
    <rPh sb="0" eb="2">
      <t>ヘイセイ</t>
    </rPh>
    <rPh sb="4" eb="6">
      <t>ネンド</t>
    </rPh>
    <phoneticPr fontId="25"/>
  </si>
  <si>
    <t>平成２７年度</t>
    <rPh sb="0" eb="2">
      <t>ヘイセイ</t>
    </rPh>
    <rPh sb="4" eb="6">
      <t>ネンド</t>
    </rPh>
    <phoneticPr fontId="25"/>
  </si>
  <si>
    <t>平成２８年度</t>
    <rPh sb="0" eb="2">
      <t>ヘイセイ</t>
    </rPh>
    <rPh sb="4" eb="6">
      <t>ネンド</t>
    </rPh>
    <phoneticPr fontId="25"/>
  </si>
  <si>
    <t>平成２９年度</t>
    <rPh sb="0" eb="2">
      <t>ヘイセイ</t>
    </rPh>
    <rPh sb="4" eb="6">
      <t>ネンド</t>
    </rPh>
    <phoneticPr fontId="25"/>
  </si>
  <si>
    <t>平成３０年度</t>
    <rPh sb="0" eb="2">
      <t>ヘイセイ</t>
    </rPh>
    <rPh sb="4" eb="6">
      <t>ネンド</t>
    </rPh>
    <phoneticPr fontId="25"/>
  </si>
  <si>
    <t>令和元年度</t>
    <rPh sb="0" eb="2">
      <t>レイワ</t>
    </rPh>
    <rPh sb="2" eb="3">
      <t>モト</t>
    </rPh>
    <rPh sb="3" eb="5">
      <t>ネンド</t>
    </rPh>
    <phoneticPr fontId="25"/>
  </si>
  <si>
    <t>令和２年度</t>
    <rPh sb="0" eb="2">
      <t>レイワ</t>
    </rPh>
    <rPh sb="3" eb="5">
      <t>ネンド</t>
    </rPh>
    <phoneticPr fontId="25"/>
  </si>
  <si>
    <t>令和３年度</t>
    <rPh sb="0" eb="2">
      <t>レイワ</t>
    </rPh>
    <rPh sb="3" eb="5">
      <t>ネンド</t>
    </rPh>
    <phoneticPr fontId="25"/>
  </si>
  <si>
    <t xml:space="preserve">渋　川 </t>
  </si>
  <si>
    <t>西部</t>
    <rPh sb="0" eb="2">
      <t>セイブ</t>
    </rPh>
    <phoneticPr fontId="25"/>
  </si>
  <si>
    <t>藤　岡</t>
  </si>
  <si>
    <t>富　岡</t>
  </si>
  <si>
    <t>吾妻</t>
    <rPh sb="0" eb="2">
      <t>アガツマ</t>
    </rPh>
    <phoneticPr fontId="25"/>
  </si>
  <si>
    <t>桐　生</t>
  </si>
  <si>
    <t>　（注）平成２３年度は東北地方太平洋沖地震による被害を含む。</t>
    <rPh sb="2" eb="3">
      <t>チュウ</t>
    </rPh>
    <rPh sb="4" eb="6">
      <t>ヘイセイ</t>
    </rPh>
    <rPh sb="8" eb="10">
      <t>ネンド</t>
    </rPh>
    <rPh sb="11" eb="13">
      <t>トウホク</t>
    </rPh>
    <rPh sb="13" eb="15">
      <t>チホウ</t>
    </rPh>
    <rPh sb="15" eb="18">
      <t>タイヘイヨウ</t>
    </rPh>
    <rPh sb="18" eb="19">
      <t>オキ</t>
    </rPh>
    <rPh sb="19" eb="21">
      <t>ジシン</t>
    </rPh>
    <rPh sb="24" eb="26">
      <t>ヒガイ</t>
    </rPh>
    <rPh sb="27" eb="28">
      <t>フク</t>
    </rPh>
    <phoneticPr fontId="2"/>
  </si>
  <si>
    <t>〔資料〕　森林保全課</t>
    <rPh sb="1" eb="3">
      <t>シリョウ</t>
    </rPh>
    <rPh sb="5" eb="7">
      <t>シンリン</t>
    </rPh>
    <rPh sb="7" eb="9">
      <t>ホゼン</t>
    </rPh>
    <rPh sb="9" eb="10">
      <t>リンギョウシンコウカ</t>
    </rPh>
    <phoneticPr fontId="2"/>
  </si>
  <si>
    <t>－</t>
    <phoneticPr fontId="2"/>
  </si>
  <si>
    <t>-</t>
    <phoneticPr fontId="2"/>
  </si>
  <si>
    <t>R4</t>
  </si>
  <si>
    <t>令和４年度</t>
    <rPh sb="0" eb="2">
      <t>レイワ</t>
    </rPh>
    <rPh sb="3" eb="5">
      <t>ネンド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</si>
</sst>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_);[Red]\(0\)"/>
    <numFmt numFmtId="177" formatCode="#,##0.00_);[Red]\(#,##0.00\)"/>
    <numFmt numFmtId="178" formatCode="#,##0_);[Red]\(#,##0\)"/>
    <numFmt numFmtId="179" formatCode="#,##0.0_);[Red]\(#,##0.0\)"/>
    <numFmt numFmtId="180" formatCode="#,##0.00;\-#,##0;&quot;-&quot;"/>
    <numFmt numFmtId="181" formatCode="#,##0.00;\-#,##0.00;&quot;-&quot;"/>
    <numFmt numFmtId="182" formatCode="#,##0;\-#,##0;&quot;-&quot;"/>
    <numFmt numFmtId="183" formatCode="#,##0.0;\-#,##0.0;&quot;-&quot;"/>
    <numFmt numFmtId="184" formatCode="#,##0_ "/>
    <numFmt numFmtId="185" formatCode="#,##0;[Red]#,##0"/>
    <numFmt numFmtId="186" formatCode="#,##0.00;\-#,##0;&quot;…&quot;"/>
    <numFmt numFmtId="187" formatCode="#,##0.00;\-#,##0.00;\-"/>
    <numFmt numFmtId="188" formatCode="\-"/>
    <numFmt numFmtId="189" formatCode="#,##0;\-#,##0;\-"/>
    <numFmt numFmtId="190" formatCode="#,##0.00;&quot;△ &quot;#,##0.00"/>
    <numFmt numFmtId="191" formatCode="#,##0.00;&quot;▲ &quot;#,##0.00"/>
    <numFmt numFmtId="192" formatCode="#,##0;&quot;▲ &quot;#,##0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ajor"/>
    </font>
    <font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8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3" fillId="0" borderId="0"/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98">
    <xf numFmtId="0" fontId="0" fillId="0" borderId="0" xfId="0"/>
    <xf numFmtId="178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90" fontId="24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177" fontId="24" fillId="0" borderId="0" xfId="0" applyNumberFormat="1" applyFont="1" applyAlignment="1">
      <alignment vertical="center"/>
    </xf>
    <xf numFmtId="178" fontId="2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8" fontId="3" fillId="0" borderId="0" xfId="34" applyNumberFormat="1" applyFont="1" applyFill="1" applyBorder="1" applyAlignment="1">
      <alignment horizontal="right" vertical="center"/>
    </xf>
    <xf numFmtId="178" fontId="26" fillId="0" borderId="0" xfId="34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178" fontId="27" fillId="0" borderId="0" xfId="34" applyNumberFormat="1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8" fontId="3" fillId="0" borderId="0" xfId="34" applyNumberFormat="1" applyFont="1" applyFill="1" applyBorder="1" applyAlignment="1">
      <alignment vertical="center"/>
    </xf>
    <xf numFmtId="178" fontId="3" fillId="0" borderId="0" xfId="34" quotePrefix="1" applyNumberFormat="1" applyFont="1" applyFill="1" applyBorder="1" applyAlignment="1">
      <alignment horizontal="right" vertical="center"/>
    </xf>
    <xf numFmtId="185" fontId="24" fillId="0" borderId="0" xfId="0" applyNumberFormat="1" applyFont="1" applyAlignment="1">
      <alignment vertical="center"/>
    </xf>
    <xf numFmtId="190" fontId="24" fillId="0" borderId="0" xfId="34" applyNumberFormat="1" applyFont="1" applyFill="1" applyAlignment="1">
      <alignment vertical="center"/>
    </xf>
    <xf numFmtId="38" fontId="24" fillId="0" borderId="0" xfId="34" applyFont="1" applyFill="1" applyAlignment="1">
      <alignment vertical="center"/>
    </xf>
    <xf numFmtId="185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49" fontId="28" fillId="0" borderId="12" xfId="0" applyNumberFormat="1" applyFont="1" applyBorder="1" applyAlignment="1">
      <alignment horizontal="distributed" vertical="center"/>
    </xf>
    <xf numFmtId="49" fontId="28" fillId="0" borderId="14" xfId="0" applyNumberFormat="1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77" fontId="30" fillId="0" borderId="0" xfId="0" applyNumberFormat="1" applyFont="1" applyAlignment="1">
      <alignment vertical="center"/>
    </xf>
    <xf numFmtId="178" fontId="30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177" fontId="32" fillId="0" borderId="0" xfId="0" applyNumberFormat="1" applyFont="1" applyAlignment="1">
      <alignment vertical="center"/>
    </xf>
    <xf numFmtId="178" fontId="32" fillId="0" borderId="0" xfId="0" applyNumberFormat="1" applyFont="1" applyAlignment="1">
      <alignment vertical="center"/>
    </xf>
    <xf numFmtId="177" fontId="32" fillId="0" borderId="0" xfId="0" applyNumberFormat="1" applyFont="1" applyAlignment="1">
      <alignment horizontal="left" vertical="center"/>
    </xf>
    <xf numFmtId="177" fontId="28" fillId="0" borderId="0" xfId="0" applyNumberFormat="1" applyFont="1" applyAlignment="1">
      <alignment horizontal="right" vertical="center"/>
    </xf>
    <xf numFmtId="0" fontId="32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178" fontId="32" fillId="0" borderId="29" xfId="0" applyNumberFormat="1" applyFont="1" applyBorder="1" applyAlignment="1">
      <alignment horizontal="center" vertical="center"/>
    </xf>
    <xf numFmtId="178" fontId="32" fillId="0" borderId="32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177" fontId="32" fillId="0" borderId="37" xfId="0" applyNumberFormat="1" applyFont="1" applyBorder="1" applyAlignment="1">
      <alignment horizontal="center" vertical="center"/>
    </xf>
    <xf numFmtId="178" fontId="32" fillId="0" borderId="37" xfId="0" applyNumberFormat="1" applyFont="1" applyBorder="1" applyAlignment="1">
      <alignment horizontal="center" vertical="center"/>
    </xf>
    <xf numFmtId="178" fontId="32" fillId="0" borderId="39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distributed" vertical="center"/>
    </xf>
    <xf numFmtId="0" fontId="32" fillId="0" borderId="12" xfId="0" applyFont="1" applyBorder="1" applyAlignment="1">
      <alignment horizontal="distributed" vertical="center"/>
    </xf>
    <xf numFmtId="181" fontId="28" fillId="0" borderId="19" xfId="34" applyNumberFormat="1" applyFont="1" applyFill="1" applyBorder="1" applyAlignment="1">
      <alignment vertical="center"/>
    </xf>
    <xf numFmtId="182" fontId="28" fillId="0" borderId="20" xfId="34" applyNumberFormat="1" applyFont="1" applyFill="1" applyBorder="1" applyAlignment="1">
      <alignment vertical="center"/>
    </xf>
    <xf numFmtId="4" fontId="28" fillId="0" borderId="20" xfId="34" applyNumberFormat="1" applyFont="1" applyFill="1" applyBorder="1" applyAlignment="1">
      <alignment vertical="center"/>
    </xf>
    <xf numFmtId="3" fontId="28" fillId="0" borderId="20" xfId="34" applyNumberFormat="1" applyFont="1" applyFill="1" applyBorder="1" applyAlignment="1">
      <alignment vertical="center"/>
    </xf>
    <xf numFmtId="3" fontId="28" fillId="0" borderId="26" xfId="34" applyNumberFormat="1" applyFont="1" applyFill="1" applyBorder="1" applyAlignment="1">
      <alignment vertical="center"/>
    </xf>
    <xf numFmtId="0" fontId="34" fillId="0" borderId="11" xfId="0" applyFont="1" applyBorder="1" applyAlignment="1">
      <alignment horizontal="distributed" vertical="center"/>
    </xf>
    <xf numFmtId="0" fontId="34" fillId="0" borderId="12" xfId="0" applyFont="1" applyBorder="1" applyAlignment="1">
      <alignment horizontal="distributed" vertical="center"/>
    </xf>
    <xf numFmtId="4" fontId="35" fillId="0" borderId="19" xfId="34" applyNumberFormat="1" applyFont="1" applyFill="1" applyBorder="1" applyAlignment="1">
      <alignment vertical="center"/>
    </xf>
    <xf numFmtId="185" fontId="35" fillId="0" borderId="20" xfId="34" applyNumberFormat="1" applyFont="1" applyFill="1" applyBorder="1" applyAlignment="1">
      <alignment vertical="center"/>
    </xf>
    <xf numFmtId="4" fontId="35" fillId="0" borderId="20" xfId="34" applyNumberFormat="1" applyFont="1" applyFill="1" applyBorder="1" applyAlignment="1">
      <alignment vertical="center"/>
    </xf>
    <xf numFmtId="3" fontId="35" fillId="0" borderId="20" xfId="34" applyNumberFormat="1" applyFont="1" applyFill="1" applyBorder="1" applyAlignment="1">
      <alignment vertical="center"/>
    </xf>
    <xf numFmtId="3" fontId="35" fillId="0" borderId="26" xfId="34" applyNumberFormat="1" applyFont="1" applyFill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  <xf numFmtId="4" fontId="36" fillId="0" borderId="19" xfId="0" applyNumberFormat="1" applyFont="1" applyBorder="1" applyAlignment="1">
      <alignment vertical="center"/>
    </xf>
    <xf numFmtId="3" fontId="36" fillId="0" borderId="20" xfId="0" applyNumberFormat="1" applyFont="1" applyBorder="1" applyAlignment="1">
      <alignment vertical="center"/>
    </xf>
    <xf numFmtId="4" fontId="36" fillId="0" borderId="20" xfId="34" applyNumberFormat="1" applyFont="1" applyFill="1" applyBorder="1" applyAlignment="1">
      <alignment vertical="center"/>
    </xf>
    <xf numFmtId="3" fontId="36" fillId="0" borderId="20" xfId="34" applyNumberFormat="1" applyFont="1" applyFill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3" fontId="28" fillId="0" borderId="20" xfId="0" applyNumberFormat="1" applyFont="1" applyBorder="1" applyAlignment="1">
      <alignment vertical="center"/>
    </xf>
    <xf numFmtId="49" fontId="32" fillId="0" borderId="11" xfId="0" applyNumberFormat="1" applyFont="1" applyBorder="1" applyAlignment="1">
      <alignment horizontal="right" vertical="center"/>
    </xf>
    <xf numFmtId="49" fontId="32" fillId="0" borderId="12" xfId="0" applyNumberFormat="1" applyFont="1" applyBorder="1" applyAlignment="1">
      <alignment horizontal="distributed" vertical="center"/>
    </xf>
    <xf numFmtId="191" fontId="37" fillId="0" borderId="19" xfId="34" applyNumberFormat="1" applyFont="1" applyFill="1" applyBorder="1" applyAlignment="1">
      <alignment vertical="center"/>
    </xf>
    <xf numFmtId="192" fontId="37" fillId="0" borderId="20" xfId="34" applyNumberFormat="1" applyFont="1" applyFill="1" applyBorder="1" applyAlignment="1">
      <alignment vertical="center"/>
    </xf>
    <xf numFmtId="0" fontId="37" fillId="0" borderId="20" xfId="34" applyNumberFormat="1" applyFont="1" applyFill="1" applyBorder="1" applyAlignment="1">
      <alignment vertical="center"/>
    </xf>
    <xf numFmtId="0" fontId="37" fillId="0" borderId="20" xfId="0" applyFont="1" applyBorder="1" applyAlignment="1">
      <alignment horizontal="right" vertical="center"/>
    </xf>
    <xf numFmtId="192" fontId="37" fillId="0" borderId="20" xfId="0" applyNumberFormat="1" applyFont="1" applyBorder="1" applyAlignment="1">
      <alignment horizontal="right" vertical="center"/>
    </xf>
    <xf numFmtId="191" fontId="37" fillId="0" borderId="20" xfId="46" applyNumberFormat="1" applyFont="1" applyFill="1" applyBorder="1" applyAlignment="1">
      <alignment horizontal="right" vertical="center"/>
    </xf>
    <xf numFmtId="192" fontId="37" fillId="0" borderId="26" xfId="46" applyNumberFormat="1" applyFont="1" applyFill="1" applyBorder="1" applyAlignment="1">
      <alignment horizontal="right" vertical="center"/>
    </xf>
    <xf numFmtId="191" fontId="37" fillId="0" borderId="20" xfId="34" applyNumberFormat="1" applyFont="1" applyFill="1" applyBorder="1" applyAlignment="1">
      <alignment vertical="center"/>
    </xf>
    <xf numFmtId="49" fontId="32" fillId="0" borderId="13" xfId="0" applyNumberFormat="1" applyFont="1" applyBorder="1" applyAlignment="1">
      <alignment horizontal="right" vertical="center"/>
    </xf>
    <xf numFmtId="49" fontId="32" fillId="0" borderId="14" xfId="0" applyNumberFormat="1" applyFont="1" applyBorder="1" applyAlignment="1">
      <alignment horizontal="distributed" vertical="center"/>
    </xf>
    <xf numFmtId="191" fontId="37" fillId="0" borderId="22" xfId="34" applyNumberFormat="1" applyFont="1" applyFill="1" applyBorder="1" applyAlignment="1">
      <alignment vertical="center"/>
    </xf>
    <xf numFmtId="192" fontId="37" fillId="0" borderId="23" xfId="34" applyNumberFormat="1" applyFont="1" applyFill="1" applyBorder="1" applyAlignment="1">
      <alignment vertical="center"/>
    </xf>
    <xf numFmtId="0" fontId="37" fillId="0" borderId="23" xfId="34" applyNumberFormat="1" applyFont="1" applyFill="1" applyBorder="1" applyAlignment="1">
      <alignment vertical="center"/>
    </xf>
    <xf numFmtId="0" fontId="37" fillId="0" borderId="23" xfId="0" applyFont="1" applyBorder="1" applyAlignment="1">
      <alignment horizontal="right" vertical="center"/>
    </xf>
    <xf numFmtId="192" fontId="37" fillId="0" borderId="23" xfId="0" applyNumberFormat="1" applyFont="1" applyBorder="1" applyAlignment="1">
      <alignment horizontal="right" vertical="center"/>
    </xf>
    <xf numFmtId="191" fontId="37" fillId="0" borderId="23" xfId="46" applyNumberFormat="1" applyFont="1" applyFill="1" applyBorder="1" applyAlignment="1">
      <alignment horizontal="right" vertical="center"/>
    </xf>
    <xf numFmtId="192" fontId="37" fillId="0" borderId="27" xfId="46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40" fontId="32" fillId="0" borderId="0" xfId="34" applyNumberFormat="1" applyFont="1" applyFill="1" applyBorder="1" applyAlignment="1">
      <alignment vertical="center"/>
    </xf>
    <xf numFmtId="38" fontId="32" fillId="0" borderId="0" xfId="34" applyFont="1" applyFill="1" applyBorder="1" applyAlignment="1">
      <alignment vertical="center"/>
    </xf>
    <xf numFmtId="40" fontId="32" fillId="0" borderId="0" xfId="34" applyNumberFormat="1" applyFont="1" applyFill="1" applyBorder="1" applyAlignment="1">
      <alignment horizontal="right" vertical="center"/>
    </xf>
    <xf numFmtId="38" fontId="32" fillId="0" borderId="0" xfId="34" applyFont="1" applyFill="1" applyBorder="1" applyAlignment="1">
      <alignment horizontal="right" vertical="center"/>
    </xf>
    <xf numFmtId="177" fontId="32" fillId="0" borderId="0" xfId="34" quotePrefix="1" applyNumberFormat="1" applyFont="1" applyFill="1" applyBorder="1" applyAlignment="1">
      <alignment horizontal="right" vertical="center"/>
    </xf>
    <xf numFmtId="3" fontId="32" fillId="0" borderId="0" xfId="34" quotePrefix="1" applyNumberFormat="1" applyFont="1" applyFill="1" applyBorder="1" applyAlignment="1">
      <alignment horizontal="right" vertical="center"/>
    </xf>
    <xf numFmtId="177" fontId="32" fillId="0" borderId="0" xfId="34" applyNumberFormat="1" applyFont="1" applyFill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3" fillId="0" borderId="12" xfId="0" applyFont="1" applyBorder="1" applyAlignment="1">
      <alignment horizontal="distributed" vertical="center"/>
    </xf>
    <xf numFmtId="182" fontId="28" fillId="0" borderId="44" xfId="34" applyNumberFormat="1" applyFont="1" applyFill="1" applyBorder="1" applyAlignment="1">
      <alignment vertical="center"/>
    </xf>
    <xf numFmtId="181" fontId="28" fillId="0" borderId="19" xfId="0" applyNumberFormat="1" applyFont="1" applyBorder="1" applyAlignment="1">
      <alignment horizontal="right" vertical="center"/>
    </xf>
    <xf numFmtId="182" fontId="28" fillId="0" borderId="20" xfId="0" applyNumberFormat="1" applyFont="1" applyBorder="1" applyAlignment="1">
      <alignment horizontal="right" vertical="center"/>
    </xf>
    <xf numFmtId="181" fontId="28" fillId="0" borderId="20" xfId="34" applyNumberFormat="1" applyFont="1" applyFill="1" applyBorder="1" applyAlignment="1">
      <alignment vertical="center"/>
    </xf>
    <xf numFmtId="181" fontId="28" fillId="0" borderId="20" xfId="0" applyNumberFormat="1" applyFont="1" applyBorder="1" applyAlignment="1">
      <alignment horizontal="right" vertical="center"/>
    </xf>
    <xf numFmtId="182" fontId="28" fillId="0" borderId="21" xfId="0" applyNumberFormat="1" applyFont="1" applyBorder="1" applyAlignment="1">
      <alignment horizontal="right" vertical="center"/>
    </xf>
    <xf numFmtId="181" fontId="28" fillId="0" borderId="47" xfId="34" applyNumberFormat="1" applyFont="1" applyFill="1" applyBorder="1" applyAlignment="1">
      <alignment vertical="center"/>
    </xf>
    <xf numFmtId="182" fontId="28" fillId="0" borderId="26" xfId="34" applyNumberFormat="1" applyFont="1" applyFill="1" applyBorder="1" applyAlignment="1">
      <alignment vertical="center"/>
    </xf>
    <xf numFmtId="0" fontId="35" fillId="0" borderId="11" xfId="0" applyFont="1" applyBorder="1" applyAlignment="1">
      <alignment horizontal="distributed" vertical="center"/>
    </xf>
    <xf numFmtId="0" fontId="35" fillId="0" borderId="12" xfId="0" applyFont="1" applyBorder="1" applyAlignment="1">
      <alignment horizontal="distributed" vertical="center"/>
    </xf>
    <xf numFmtId="181" fontId="35" fillId="0" borderId="19" xfId="34" applyNumberFormat="1" applyFont="1" applyFill="1" applyBorder="1" applyAlignment="1">
      <alignment vertical="center"/>
    </xf>
    <xf numFmtId="182" fontId="35" fillId="0" borderId="44" xfId="34" applyNumberFormat="1" applyFont="1" applyFill="1" applyBorder="1" applyAlignment="1">
      <alignment vertical="center"/>
    </xf>
    <xf numFmtId="182" fontId="35" fillId="0" borderId="20" xfId="34" applyNumberFormat="1" applyFont="1" applyFill="1" applyBorder="1" applyAlignment="1">
      <alignment vertical="center"/>
    </xf>
    <xf numFmtId="181" fontId="35" fillId="0" borderId="20" xfId="34" applyNumberFormat="1" applyFont="1" applyFill="1" applyBorder="1" applyAlignment="1">
      <alignment vertical="center"/>
    </xf>
    <xf numFmtId="182" fontId="35" fillId="0" borderId="21" xfId="34" applyNumberFormat="1" applyFont="1" applyFill="1" applyBorder="1" applyAlignment="1">
      <alignment vertical="center"/>
    </xf>
    <xf numFmtId="181" fontId="35" fillId="0" borderId="47" xfId="34" applyNumberFormat="1" applyFont="1" applyFill="1" applyBorder="1" applyAlignment="1">
      <alignment vertical="center"/>
    </xf>
    <xf numFmtId="182" fontId="35" fillId="0" borderId="26" xfId="34" applyNumberFormat="1" applyFont="1" applyFill="1" applyBorder="1" applyAlignment="1">
      <alignment vertical="center"/>
    </xf>
    <xf numFmtId="182" fontId="41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181" fontId="28" fillId="0" borderId="19" xfId="0" applyNumberFormat="1" applyFont="1" applyBorder="1" applyAlignment="1">
      <alignment vertical="center"/>
    </xf>
    <xf numFmtId="182" fontId="28" fillId="0" borderId="44" xfId="0" applyNumberFormat="1" applyFont="1" applyBorder="1" applyAlignment="1">
      <alignment vertical="center"/>
    </xf>
    <xf numFmtId="181" fontId="28" fillId="0" borderId="20" xfId="0" applyNumberFormat="1" applyFont="1" applyBorder="1" applyAlignment="1">
      <alignment vertical="center"/>
    </xf>
    <xf numFmtId="182" fontId="28" fillId="0" borderId="20" xfId="0" applyNumberFormat="1" applyFont="1" applyBorder="1" applyAlignment="1">
      <alignment vertical="center"/>
    </xf>
    <xf numFmtId="182" fontId="28" fillId="0" borderId="21" xfId="0" applyNumberFormat="1" applyFont="1" applyBorder="1" applyAlignment="1">
      <alignment vertical="center"/>
    </xf>
    <xf numFmtId="182" fontId="28" fillId="0" borderId="26" xfId="0" applyNumberFormat="1" applyFont="1" applyBorder="1" applyAlignment="1">
      <alignment vertical="center"/>
    </xf>
    <xf numFmtId="181" fontId="28" fillId="0" borderId="20" xfId="47" applyNumberFormat="1" applyFont="1" applyFill="1" applyBorder="1" applyAlignment="1">
      <alignment vertical="center"/>
    </xf>
    <xf numFmtId="182" fontId="28" fillId="0" borderId="20" xfId="47" applyNumberFormat="1" applyFont="1" applyFill="1" applyBorder="1" applyAlignment="1">
      <alignment vertical="center"/>
    </xf>
    <xf numFmtId="181" fontId="28" fillId="0" borderId="47" xfId="34" applyNumberFormat="1" applyFont="1" applyFill="1" applyBorder="1" applyAlignment="1">
      <alignment horizontal="right" vertical="center"/>
    </xf>
    <xf numFmtId="181" fontId="28" fillId="0" borderId="20" xfId="34" applyNumberFormat="1" applyFont="1" applyFill="1" applyBorder="1" applyAlignment="1">
      <alignment horizontal="right" vertical="center"/>
    </xf>
    <xf numFmtId="182" fontId="28" fillId="0" borderId="20" xfId="34" applyNumberFormat="1" applyFont="1" applyFill="1" applyBorder="1" applyAlignment="1">
      <alignment horizontal="right" vertical="center"/>
    </xf>
    <xf numFmtId="181" fontId="28" fillId="0" borderId="22" xfId="34" applyNumberFormat="1" applyFont="1" applyFill="1" applyBorder="1" applyAlignment="1">
      <alignment vertical="center"/>
    </xf>
    <xf numFmtId="182" fontId="28" fillId="0" borderId="45" xfId="34" applyNumberFormat="1" applyFont="1" applyFill="1" applyBorder="1" applyAlignment="1">
      <alignment vertical="center"/>
    </xf>
    <xf numFmtId="181" fontId="28" fillId="0" borderId="22" xfId="0" applyNumberFormat="1" applyFont="1" applyBorder="1" applyAlignment="1">
      <alignment horizontal="right" vertical="center"/>
    </xf>
    <xf numFmtId="182" fontId="28" fillId="0" borderId="23" xfId="0" applyNumberFormat="1" applyFont="1" applyBorder="1" applyAlignment="1">
      <alignment horizontal="right" vertical="center"/>
    </xf>
    <xf numFmtId="181" fontId="28" fillId="0" borderId="23" xfId="47" applyNumberFormat="1" applyFont="1" applyFill="1" applyBorder="1" applyAlignment="1">
      <alignment vertical="center"/>
    </xf>
    <xf numFmtId="182" fontId="28" fillId="0" borderId="23" xfId="47" applyNumberFormat="1" applyFont="1" applyFill="1" applyBorder="1" applyAlignment="1">
      <alignment vertical="center"/>
    </xf>
    <xf numFmtId="182" fontId="28" fillId="0" borderId="24" xfId="0" applyNumberFormat="1" applyFont="1" applyBorder="1" applyAlignment="1">
      <alignment vertical="center"/>
    </xf>
    <xf numFmtId="181" fontId="28" fillId="0" borderId="48" xfId="34" applyNumberFormat="1" applyFont="1" applyFill="1" applyBorder="1" applyAlignment="1">
      <alignment horizontal="right" vertical="center"/>
    </xf>
    <xf numFmtId="181" fontId="28" fillId="0" borderId="23" xfId="34" applyNumberFormat="1" applyFont="1" applyFill="1" applyBorder="1" applyAlignment="1">
      <alignment horizontal="right" vertical="center"/>
    </xf>
    <xf numFmtId="180" fontId="28" fillId="0" borderId="23" xfId="0" applyNumberFormat="1" applyFont="1" applyBorder="1" applyAlignment="1">
      <alignment horizontal="right" vertical="center"/>
    </xf>
    <xf numFmtId="181" fontId="28" fillId="0" borderId="23" xfId="34" applyNumberFormat="1" applyFont="1" applyFill="1" applyBorder="1" applyAlignment="1">
      <alignment vertical="center"/>
    </xf>
    <xf numFmtId="182" fontId="28" fillId="0" borderId="23" xfId="0" applyNumberFormat="1" applyFont="1" applyBorder="1" applyAlignment="1">
      <alignment vertical="center"/>
    </xf>
    <xf numFmtId="180" fontId="28" fillId="0" borderId="23" xfId="0" applyNumberFormat="1" applyFont="1" applyBorder="1" applyAlignment="1">
      <alignment vertical="center"/>
    </xf>
    <xf numFmtId="182" fontId="28" fillId="0" borderId="27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40" fillId="0" borderId="17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181" fontId="44" fillId="0" borderId="20" xfId="34" applyNumberFormat="1" applyFont="1" applyFill="1" applyBorder="1" applyAlignment="1">
      <alignment vertical="center"/>
    </xf>
    <xf numFmtId="182" fontId="44" fillId="0" borderId="20" xfId="34" applyNumberFormat="1" applyFont="1" applyFill="1" applyBorder="1" applyAlignment="1">
      <alignment vertical="center"/>
    </xf>
    <xf numFmtId="182" fontId="28" fillId="0" borderId="26" xfId="34" applyNumberFormat="1" applyFont="1" applyFill="1" applyBorder="1" applyAlignment="1">
      <alignment horizontal="right" vertical="center"/>
    </xf>
    <xf numFmtId="181" fontId="35" fillId="0" borderId="19" xfId="34" applyNumberFormat="1" applyFont="1" applyFill="1" applyBorder="1" applyAlignment="1">
      <alignment horizontal="right" vertical="center"/>
    </xf>
    <xf numFmtId="182" fontId="35" fillId="0" borderId="20" xfId="34" applyNumberFormat="1" applyFont="1" applyFill="1" applyBorder="1" applyAlignment="1">
      <alignment horizontal="right" vertical="center"/>
    </xf>
    <xf numFmtId="181" fontId="35" fillId="0" borderId="20" xfId="34" applyNumberFormat="1" applyFont="1" applyFill="1" applyBorder="1" applyAlignment="1">
      <alignment horizontal="right" vertical="center"/>
    </xf>
    <xf numFmtId="0" fontId="45" fillId="0" borderId="0" xfId="0" applyFont="1" applyAlignment="1">
      <alignment vertical="center"/>
    </xf>
    <xf numFmtId="178" fontId="28" fillId="0" borderId="20" xfId="0" applyNumberFormat="1" applyFont="1" applyBorder="1" applyAlignment="1">
      <alignment vertical="center"/>
    </xf>
    <xf numFmtId="188" fontId="28" fillId="0" borderId="20" xfId="0" applyNumberFormat="1" applyFont="1" applyBorder="1" applyAlignment="1">
      <alignment vertical="center"/>
    </xf>
    <xf numFmtId="0" fontId="28" fillId="0" borderId="12" xfId="0" applyFont="1" applyBorder="1" applyAlignment="1">
      <alignment horizontal="distributed" vertical="center"/>
    </xf>
    <xf numFmtId="181" fontId="28" fillId="0" borderId="19" xfId="47" applyNumberFormat="1" applyFont="1" applyFill="1" applyBorder="1" applyAlignment="1">
      <alignment horizontal="right" vertical="center"/>
    </xf>
    <xf numFmtId="182" fontId="28" fillId="0" borderId="20" xfId="47" applyNumberFormat="1" applyFont="1" applyFill="1" applyBorder="1" applyAlignment="1">
      <alignment horizontal="right" vertical="center"/>
    </xf>
    <xf numFmtId="182" fontId="28" fillId="0" borderId="26" xfId="47" applyNumberFormat="1" applyFont="1" applyFill="1" applyBorder="1" applyAlignment="1">
      <alignment horizontal="right" vertical="center"/>
    </xf>
    <xf numFmtId="181" fontId="28" fillId="0" borderId="20" xfId="47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0" fontId="28" fillId="0" borderId="14" xfId="0" applyFont="1" applyBorder="1" applyAlignment="1">
      <alignment horizontal="distributed" vertical="center"/>
    </xf>
    <xf numFmtId="181" fontId="28" fillId="0" borderId="22" xfId="47" applyNumberFormat="1" applyFont="1" applyFill="1" applyBorder="1" applyAlignment="1">
      <alignment horizontal="right" vertical="center"/>
    </xf>
    <xf numFmtId="182" fontId="28" fillId="0" borderId="23" xfId="47" applyNumberFormat="1" applyFont="1" applyFill="1" applyBorder="1" applyAlignment="1">
      <alignment horizontal="right" vertical="center"/>
    </xf>
    <xf numFmtId="182" fontId="28" fillId="0" borderId="27" xfId="47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32" fillId="0" borderId="17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182" fontId="28" fillId="0" borderId="19" xfId="0" applyNumberFormat="1" applyFont="1" applyBorder="1" applyAlignment="1">
      <alignment vertical="center"/>
    </xf>
    <xf numFmtId="182" fontId="28" fillId="0" borderId="19" xfId="34" applyNumberFormat="1" applyFont="1" applyFill="1" applyBorder="1" applyAlignment="1">
      <alignment vertical="center"/>
    </xf>
    <xf numFmtId="181" fontId="44" fillId="0" borderId="20" xfId="0" applyNumberFormat="1" applyFont="1" applyBorder="1" applyAlignment="1">
      <alignment vertical="center"/>
    </xf>
    <xf numFmtId="182" fontId="35" fillId="0" borderId="19" xfId="0" applyNumberFormat="1" applyFont="1" applyBorder="1" applyAlignment="1">
      <alignment vertical="center"/>
    </xf>
    <xf numFmtId="181" fontId="35" fillId="0" borderId="20" xfId="0" applyNumberFormat="1" applyFont="1" applyBorder="1" applyAlignment="1">
      <alignment vertical="center"/>
    </xf>
    <xf numFmtId="182" fontId="35" fillId="0" borderId="44" xfId="0" applyNumberFormat="1" applyFont="1" applyBorder="1" applyAlignment="1">
      <alignment vertical="center"/>
    </xf>
    <xf numFmtId="182" fontId="35" fillId="0" borderId="20" xfId="0" applyNumberFormat="1" applyFont="1" applyBorder="1" applyAlignment="1">
      <alignment vertical="center"/>
    </xf>
    <xf numFmtId="182" fontId="35" fillId="0" borderId="20" xfId="0" quotePrefix="1" applyNumberFormat="1" applyFont="1" applyBorder="1" applyAlignment="1">
      <alignment horizontal="right" vertical="center"/>
    </xf>
    <xf numFmtId="182" fontId="35" fillId="0" borderId="26" xfId="0" applyNumberFormat="1" applyFont="1" applyBorder="1" applyAlignment="1">
      <alignment vertical="center"/>
    </xf>
    <xf numFmtId="182" fontId="28" fillId="0" borderId="19" xfId="0" applyNumberFormat="1" applyFont="1" applyBorder="1" applyAlignment="1">
      <alignment horizontal="right" vertical="center"/>
    </xf>
    <xf numFmtId="182" fontId="28" fillId="0" borderId="44" xfId="0" applyNumberFormat="1" applyFont="1" applyBorder="1" applyAlignment="1">
      <alignment horizontal="right" vertical="center"/>
    </xf>
    <xf numFmtId="189" fontId="28" fillId="0" borderId="19" xfId="0" applyNumberFormat="1" applyFont="1" applyBorder="1" applyAlignment="1">
      <alignment horizontal="right" vertical="center"/>
    </xf>
    <xf numFmtId="187" fontId="28" fillId="0" borderId="20" xfId="0" applyNumberFormat="1" applyFont="1" applyBorder="1" applyAlignment="1">
      <alignment horizontal="right" vertical="center"/>
    </xf>
    <xf numFmtId="189" fontId="28" fillId="0" borderId="20" xfId="0" applyNumberFormat="1" applyFont="1" applyBorder="1" applyAlignment="1">
      <alignment horizontal="right" vertical="center"/>
    </xf>
    <xf numFmtId="182" fontId="28" fillId="0" borderId="26" xfId="0" applyNumberFormat="1" applyFont="1" applyBorder="1" applyAlignment="1">
      <alignment horizontal="right" vertical="center"/>
    </xf>
    <xf numFmtId="182" fontId="28" fillId="0" borderId="22" xfId="0" applyNumberFormat="1" applyFont="1" applyBorder="1" applyAlignment="1">
      <alignment horizontal="right" vertical="center"/>
    </xf>
    <xf numFmtId="181" fontId="28" fillId="0" borderId="23" xfId="0" applyNumberFormat="1" applyFont="1" applyBorder="1" applyAlignment="1">
      <alignment horizontal="right" vertical="center"/>
    </xf>
    <xf numFmtId="182" fontId="28" fillId="0" borderId="45" xfId="0" applyNumberFormat="1" applyFont="1" applyBorder="1" applyAlignment="1">
      <alignment horizontal="right" vertical="center"/>
    </xf>
    <xf numFmtId="189" fontId="28" fillId="0" borderId="22" xfId="0" applyNumberFormat="1" applyFont="1" applyBorder="1" applyAlignment="1">
      <alignment horizontal="right" vertical="center"/>
    </xf>
    <xf numFmtId="187" fontId="28" fillId="0" borderId="23" xfId="0" applyNumberFormat="1" applyFont="1" applyBorder="1" applyAlignment="1">
      <alignment horizontal="right" vertical="center"/>
    </xf>
    <xf numFmtId="189" fontId="28" fillId="0" borderId="23" xfId="0" applyNumberFormat="1" applyFont="1" applyBorder="1" applyAlignment="1">
      <alignment horizontal="right" vertical="center"/>
    </xf>
    <xf numFmtId="182" fontId="28" fillId="0" borderId="27" xfId="0" applyNumberFormat="1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8" fillId="0" borderId="11" xfId="0" applyFont="1" applyBorder="1" applyAlignment="1">
      <alignment horizontal="distributed" vertical="center"/>
    </xf>
    <xf numFmtId="0" fontId="38" fillId="0" borderId="0" xfId="0" applyFont="1" applyAlignment="1">
      <alignment horizontal="distributed" vertical="center"/>
    </xf>
    <xf numFmtId="182" fontId="38" fillId="0" borderId="40" xfId="0" applyNumberFormat="1" applyFont="1" applyBorder="1" applyAlignment="1">
      <alignment vertical="center"/>
    </xf>
    <xf numFmtId="182" fontId="38" fillId="0" borderId="44" xfId="0" applyNumberFormat="1" applyFont="1" applyBorder="1" applyAlignment="1">
      <alignment vertical="center"/>
    </xf>
    <xf numFmtId="182" fontId="38" fillId="0" borderId="19" xfId="0" applyNumberFormat="1" applyFont="1" applyBorder="1" applyAlignment="1">
      <alignment vertical="center"/>
    </xf>
    <xf numFmtId="182" fontId="38" fillId="0" borderId="25" xfId="0" applyNumberFormat="1" applyFont="1" applyBorder="1" applyAlignment="1">
      <alignment horizontal="right" vertical="center"/>
    </xf>
    <xf numFmtId="182" fontId="38" fillId="0" borderId="69" xfId="0" applyNumberFormat="1" applyFont="1" applyBorder="1" applyAlignment="1">
      <alignment horizontal="right" vertical="center"/>
    </xf>
    <xf numFmtId="182" fontId="38" fillId="0" borderId="47" xfId="34" applyNumberFormat="1" applyFont="1" applyFill="1" applyBorder="1" applyAlignment="1">
      <alignment horizontal="right" vertical="center"/>
    </xf>
    <xf numFmtId="182" fontId="38" fillId="0" borderId="25" xfId="34" applyNumberFormat="1" applyFont="1" applyFill="1" applyBorder="1" applyAlignment="1">
      <alignment horizontal="right" vertical="center"/>
    </xf>
    <xf numFmtId="182" fontId="38" fillId="0" borderId="65" xfId="34" applyNumberFormat="1" applyFont="1" applyFill="1" applyBorder="1" applyAlignment="1">
      <alignment horizontal="right" vertical="center"/>
    </xf>
    <xf numFmtId="182" fontId="38" fillId="0" borderId="0" xfId="34" applyNumberFormat="1" applyFont="1" applyFill="1" applyBorder="1" applyAlignment="1">
      <alignment horizontal="right" vertical="center"/>
    </xf>
    <xf numFmtId="182" fontId="38" fillId="0" borderId="20" xfId="0" applyNumberFormat="1" applyFont="1" applyBorder="1" applyAlignment="1">
      <alignment horizontal="right" vertical="center"/>
    </xf>
    <xf numFmtId="182" fontId="38" fillId="0" borderId="21" xfId="0" applyNumberFormat="1" applyFont="1" applyBorder="1" applyAlignment="1">
      <alignment horizontal="right" vertical="center"/>
    </xf>
    <xf numFmtId="182" fontId="38" fillId="0" borderId="20" xfId="34" applyNumberFormat="1" applyFont="1" applyFill="1" applyBorder="1" applyAlignment="1">
      <alignment horizontal="right" vertical="center"/>
    </xf>
    <xf numFmtId="182" fontId="38" fillId="0" borderId="26" xfId="34" applyNumberFormat="1" applyFont="1" applyFill="1" applyBorder="1" applyAlignment="1">
      <alignment horizontal="right" vertical="center"/>
    </xf>
    <xf numFmtId="0" fontId="38" fillId="0" borderId="12" xfId="0" applyFont="1" applyBorder="1" applyAlignment="1">
      <alignment horizontal="distributed" vertical="center"/>
    </xf>
    <xf numFmtId="182" fontId="38" fillId="0" borderId="19" xfId="34" applyNumberFormat="1" applyFont="1" applyFill="1" applyBorder="1" applyAlignment="1">
      <alignment horizontal="right" vertical="center"/>
    </xf>
    <xf numFmtId="182" fontId="38" fillId="0" borderId="44" xfId="34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84" fontId="36" fillId="0" borderId="0" xfId="0" applyNumberFormat="1" applyFont="1" applyAlignment="1">
      <alignment vertical="center"/>
    </xf>
    <xf numFmtId="38" fontId="38" fillId="0" borderId="19" xfId="34" applyFont="1" applyFill="1" applyBorder="1" applyAlignment="1">
      <alignment horizontal="right" vertical="center"/>
    </xf>
    <xf numFmtId="38" fontId="38" fillId="0" borderId="44" xfId="34" applyFont="1" applyFill="1" applyBorder="1" applyAlignment="1">
      <alignment horizontal="right" vertical="center"/>
    </xf>
    <xf numFmtId="0" fontId="44" fillId="0" borderId="0" xfId="0" applyFont="1" applyAlignment="1">
      <alignment vertical="center"/>
    </xf>
    <xf numFmtId="0" fontId="38" fillId="0" borderId="47" xfId="0" applyFont="1" applyBorder="1" applyAlignment="1">
      <alignment horizontal="right" vertical="center"/>
    </xf>
    <xf numFmtId="0" fontId="38" fillId="0" borderId="19" xfId="0" applyFont="1" applyBorder="1" applyAlignment="1">
      <alignment horizontal="right" vertical="center"/>
    </xf>
    <xf numFmtId="0" fontId="47" fillId="0" borderId="47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38" fontId="38" fillId="0" borderId="20" xfId="34" applyFont="1" applyFill="1" applyBorder="1" applyAlignment="1">
      <alignment horizontal="right" vertical="center"/>
    </xf>
    <xf numFmtId="38" fontId="38" fillId="0" borderId="21" xfId="34" applyFont="1" applyFill="1" applyBorder="1" applyAlignment="1">
      <alignment horizontal="right" vertical="center"/>
    </xf>
    <xf numFmtId="0" fontId="38" fillId="0" borderId="20" xfId="0" applyFont="1" applyBorder="1" applyAlignment="1">
      <alignment horizontal="right" vertical="center"/>
    </xf>
    <xf numFmtId="0" fontId="38" fillId="0" borderId="26" xfId="0" applyFont="1" applyBorder="1" applyAlignment="1">
      <alignment horizontal="right" vertical="center"/>
    </xf>
    <xf numFmtId="38" fontId="38" fillId="0" borderId="21" xfId="34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38" fontId="38" fillId="0" borderId="19" xfId="0" applyNumberFormat="1" applyFont="1" applyBorder="1" applyAlignment="1">
      <alignment horizontal="right" vertical="center"/>
    </xf>
    <xf numFmtId="38" fontId="38" fillId="0" borderId="19" xfId="46" applyFont="1" applyFill="1" applyBorder="1" applyAlignment="1">
      <alignment horizontal="right" vertical="center"/>
    </xf>
    <xf numFmtId="182" fontId="38" fillId="0" borderId="44" xfId="34" applyNumberFormat="1" applyFont="1" applyFill="1" applyBorder="1" applyAlignment="1">
      <alignment horizontal="right" vertical="center"/>
    </xf>
    <xf numFmtId="182" fontId="38" fillId="0" borderId="72" xfId="34" applyNumberFormat="1" applyFont="1" applyFill="1" applyBorder="1" applyAlignment="1">
      <alignment horizontal="right" vertical="center"/>
    </xf>
    <xf numFmtId="188" fontId="38" fillId="0" borderId="19" xfId="0" applyNumberFormat="1" applyFont="1" applyBorder="1" applyAlignment="1">
      <alignment horizontal="right" vertical="center"/>
    </xf>
    <xf numFmtId="188" fontId="38" fillId="0" borderId="21" xfId="34" applyNumberFormat="1" applyFont="1" applyFill="1" applyBorder="1" applyAlignment="1">
      <alignment horizontal="right" vertical="center"/>
    </xf>
    <xf numFmtId="188" fontId="38" fillId="0" borderId="19" xfId="46" applyNumberFormat="1" applyFont="1" applyFill="1" applyBorder="1" applyAlignment="1">
      <alignment horizontal="right" vertical="center"/>
    </xf>
    <xf numFmtId="188" fontId="38" fillId="0" borderId="20" xfId="34" applyNumberFormat="1" applyFont="1" applyFill="1" applyBorder="1" applyAlignment="1">
      <alignment horizontal="right" vertical="center"/>
    </xf>
    <xf numFmtId="188" fontId="38" fillId="0" borderId="21" xfId="34" applyNumberFormat="1" applyFont="1" applyFill="1" applyBorder="1" applyAlignment="1">
      <alignment horizontal="right" vertical="center"/>
    </xf>
    <xf numFmtId="188" fontId="38" fillId="0" borderId="44" xfId="34" applyNumberFormat="1" applyFont="1" applyFill="1" applyBorder="1" applyAlignment="1">
      <alignment vertical="center"/>
    </xf>
    <xf numFmtId="188" fontId="38" fillId="0" borderId="12" xfId="34" applyNumberFormat="1" applyFont="1" applyFill="1" applyBorder="1" applyAlignment="1">
      <alignment vertical="center"/>
    </xf>
    <xf numFmtId="182" fontId="38" fillId="0" borderId="72" xfId="34" applyNumberFormat="1" applyFont="1" applyFill="1" applyBorder="1" applyAlignment="1">
      <alignment horizontal="right" vertical="center"/>
    </xf>
    <xf numFmtId="0" fontId="49" fillId="0" borderId="13" xfId="0" applyFont="1" applyBorder="1" applyAlignment="1">
      <alignment horizontal="distributed" vertical="center"/>
    </xf>
    <xf numFmtId="0" fontId="49" fillId="0" borderId="14" xfId="0" applyFont="1" applyBorder="1" applyAlignment="1">
      <alignment horizontal="distributed" vertical="center"/>
    </xf>
    <xf numFmtId="188" fontId="49" fillId="0" borderId="22" xfId="0" applyNumberFormat="1" applyFont="1" applyBorder="1" applyAlignment="1">
      <alignment horizontal="right" vertical="center"/>
    </xf>
    <xf numFmtId="188" fontId="49" fillId="0" borderId="24" xfId="47" applyNumberFormat="1" applyFont="1" applyFill="1" applyBorder="1" applyAlignment="1">
      <alignment horizontal="right" vertical="center"/>
    </xf>
    <xf numFmtId="188" fontId="49" fillId="0" borderId="22" xfId="46" applyNumberFormat="1" applyFont="1" applyFill="1" applyBorder="1" applyAlignment="1">
      <alignment horizontal="right" vertical="center"/>
    </xf>
    <xf numFmtId="188" fontId="49" fillId="0" borderId="23" xfId="47" applyNumberFormat="1" applyFont="1" applyFill="1" applyBorder="1" applyAlignment="1">
      <alignment horizontal="right" vertical="center"/>
    </xf>
    <xf numFmtId="188" fontId="49" fillId="0" borderId="24" xfId="47" applyNumberFormat="1" applyFont="1" applyFill="1" applyBorder="1" applyAlignment="1">
      <alignment horizontal="right" vertical="center"/>
    </xf>
    <xf numFmtId="182" fontId="38" fillId="0" borderId="48" xfId="47" applyNumberFormat="1" applyFont="1" applyFill="1" applyBorder="1" applyAlignment="1">
      <alignment horizontal="right" vertical="center"/>
    </xf>
    <xf numFmtId="182" fontId="38" fillId="0" borderId="45" xfId="47" applyNumberFormat="1" applyFont="1" applyFill="1" applyBorder="1" applyAlignment="1">
      <alignment horizontal="right" vertical="center"/>
    </xf>
    <xf numFmtId="182" fontId="38" fillId="0" borderId="71" xfId="47" applyNumberFormat="1" applyFont="1" applyFill="1" applyBorder="1" applyAlignment="1">
      <alignment horizontal="right" vertical="center"/>
    </xf>
    <xf numFmtId="0" fontId="38" fillId="0" borderId="0" xfId="0" applyFont="1"/>
    <xf numFmtId="0" fontId="38" fillId="0" borderId="0" xfId="0" applyFont="1" applyAlignment="1">
      <alignment horizontal="right" vertical="top"/>
    </xf>
    <xf numFmtId="0" fontId="28" fillId="0" borderId="0" xfId="0" applyFont="1"/>
    <xf numFmtId="0" fontId="28" fillId="0" borderId="0" xfId="0" applyFont="1" applyAlignment="1">
      <alignment horizontal="left" vertical="top" wrapText="1"/>
    </xf>
    <xf numFmtId="176" fontId="32" fillId="0" borderId="0" xfId="0" applyNumberFormat="1" applyFont="1" applyAlignment="1">
      <alignment vertical="center"/>
    </xf>
    <xf numFmtId="178" fontId="32" fillId="0" borderId="0" xfId="34" applyNumberFormat="1" applyFont="1" applyFill="1" applyAlignment="1">
      <alignment vertical="center"/>
    </xf>
    <xf numFmtId="179" fontId="32" fillId="0" borderId="0" xfId="0" applyNumberFormat="1" applyFont="1" applyAlignment="1">
      <alignment horizontal="right" vertical="center"/>
    </xf>
    <xf numFmtId="38" fontId="32" fillId="0" borderId="0" xfId="34" applyFont="1" applyFill="1" applyAlignment="1">
      <alignment vertical="center"/>
    </xf>
    <xf numFmtId="179" fontId="32" fillId="0" borderId="0" xfId="0" applyNumberFormat="1" applyFont="1" applyAlignment="1">
      <alignment vertical="center"/>
    </xf>
    <xf numFmtId="38" fontId="28" fillId="0" borderId="0" xfId="34" applyFont="1" applyFill="1" applyAlignment="1">
      <alignment horizontal="right" vertical="center"/>
    </xf>
    <xf numFmtId="0" fontId="28" fillId="0" borderId="17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178" fontId="28" fillId="0" borderId="23" xfId="34" applyNumberFormat="1" applyFont="1" applyFill="1" applyBorder="1" applyAlignment="1">
      <alignment horizontal="center" vertical="center"/>
    </xf>
    <xf numFmtId="178" fontId="28" fillId="0" borderId="24" xfId="34" applyNumberFormat="1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178" fontId="28" fillId="0" borderId="24" xfId="34" applyNumberFormat="1" applyFont="1" applyFill="1" applyBorder="1" applyAlignment="1">
      <alignment horizontal="center" vertical="center"/>
    </xf>
    <xf numFmtId="178" fontId="28" fillId="0" borderId="27" xfId="34" applyNumberFormat="1" applyFont="1" applyFill="1" applyBorder="1" applyAlignment="1">
      <alignment horizontal="center" vertical="center"/>
    </xf>
    <xf numFmtId="182" fontId="38" fillId="0" borderId="19" xfId="0" applyNumberFormat="1" applyFont="1" applyBorder="1" applyAlignment="1">
      <alignment vertical="center" shrinkToFit="1"/>
    </xf>
    <xf numFmtId="183" fontId="38" fillId="0" borderId="20" xfId="0" applyNumberFormat="1" applyFont="1" applyBorder="1" applyAlignment="1">
      <alignment vertical="center" shrinkToFit="1"/>
    </xf>
    <xf numFmtId="182" fontId="38" fillId="0" borderId="20" xfId="34" applyNumberFormat="1" applyFont="1" applyFill="1" applyBorder="1" applyAlignment="1">
      <alignment horizontal="right" vertical="center" shrinkToFit="1"/>
    </xf>
    <xf numFmtId="182" fontId="38" fillId="0" borderId="21" xfId="34" applyNumberFormat="1" applyFont="1" applyFill="1" applyBorder="1" applyAlignment="1">
      <alignment horizontal="right" vertical="center" shrinkToFit="1"/>
    </xf>
    <xf numFmtId="186" fontId="38" fillId="0" borderId="19" xfId="0" applyNumberFormat="1" applyFont="1" applyBorder="1" applyAlignment="1">
      <alignment vertical="center" shrinkToFit="1"/>
    </xf>
    <xf numFmtId="183" fontId="38" fillId="0" borderId="20" xfId="0" applyNumberFormat="1" applyFont="1" applyBorder="1" applyAlignment="1">
      <alignment horizontal="right" vertical="center" shrinkToFit="1"/>
    </xf>
    <xf numFmtId="183" fontId="38" fillId="0" borderId="20" xfId="0" applyNumberFormat="1" applyFont="1" applyBorder="1" applyAlignment="1">
      <alignment horizontal="right" vertical="center" shrinkToFit="1"/>
    </xf>
    <xf numFmtId="182" fontId="38" fillId="0" borderId="21" xfId="0" applyNumberFormat="1" applyFont="1" applyBorder="1" applyAlignment="1">
      <alignment horizontal="right" vertical="center" shrinkToFit="1"/>
    </xf>
    <xf numFmtId="182" fontId="38" fillId="0" borderId="19" xfId="0" applyNumberFormat="1" applyFont="1" applyBorder="1" applyAlignment="1">
      <alignment horizontal="right" vertical="center" shrinkToFit="1"/>
    </xf>
    <xf numFmtId="182" fontId="38" fillId="0" borderId="20" xfId="34" applyNumberFormat="1" applyFont="1" applyFill="1" applyBorder="1" applyAlignment="1">
      <alignment horizontal="right" vertical="center" shrinkToFit="1"/>
    </xf>
    <xf numFmtId="182" fontId="38" fillId="0" borderId="26" xfId="34" applyNumberFormat="1" applyFont="1" applyFill="1" applyBorder="1" applyAlignment="1">
      <alignment horizontal="right" vertical="center" shrinkToFit="1"/>
    </xf>
    <xf numFmtId="182" fontId="38" fillId="0" borderId="21" xfId="34" applyNumberFormat="1" applyFont="1" applyFill="1" applyBorder="1" applyAlignment="1">
      <alignment horizontal="right" vertical="center" shrinkToFit="1"/>
    </xf>
    <xf numFmtId="183" fontId="38" fillId="0" borderId="21" xfId="0" applyNumberFormat="1" applyFont="1" applyBorder="1" applyAlignment="1">
      <alignment horizontal="right" vertical="center" shrinkToFit="1"/>
    </xf>
    <xf numFmtId="183" fontId="38" fillId="0" borderId="19" xfId="0" applyNumberFormat="1" applyFont="1" applyBorder="1" applyAlignment="1">
      <alignment horizontal="right" vertical="center" shrinkToFit="1"/>
    </xf>
    <xf numFmtId="182" fontId="38" fillId="0" borderId="19" xfId="34" applyNumberFormat="1" applyFont="1" applyFill="1" applyBorder="1" applyAlignment="1">
      <alignment vertical="center" shrinkToFit="1"/>
    </xf>
    <xf numFmtId="182" fontId="38" fillId="0" borderId="21" xfId="0" applyNumberFormat="1" applyFont="1" applyBorder="1" applyAlignment="1">
      <alignment vertical="center" shrinkToFit="1"/>
    </xf>
    <xf numFmtId="182" fontId="38" fillId="0" borderId="20" xfId="0" applyNumberFormat="1" applyFont="1" applyBorder="1" applyAlignment="1">
      <alignment horizontal="right" vertical="center" shrinkToFit="1"/>
    </xf>
    <xf numFmtId="183" fontId="47" fillId="0" borderId="20" xfId="0" applyNumberFormat="1" applyFont="1" applyBorder="1" applyAlignment="1">
      <alignment horizontal="right" vertical="center" shrinkToFit="1"/>
    </xf>
    <xf numFmtId="183" fontId="47" fillId="0" borderId="21" xfId="0" applyNumberFormat="1" applyFont="1" applyBorder="1" applyAlignment="1">
      <alignment horizontal="right" vertical="center" shrinkToFit="1"/>
    </xf>
    <xf numFmtId="183" fontId="47" fillId="0" borderId="19" xfId="0" applyNumberFormat="1" applyFont="1" applyBorder="1" applyAlignment="1">
      <alignment horizontal="right" vertical="center" shrinkToFit="1"/>
    </xf>
    <xf numFmtId="182" fontId="38" fillId="0" borderId="26" xfId="0" applyNumberFormat="1" applyFont="1" applyBorder="1" applyAlignment="1">
      <alignment vertical="center" shrinkToFit="1"/>
    </xf>
    <xf numFmtId="182" fontId="47" fillId="0" borderId="19" xfId="0" applyNumberFormat="1" applyFont="1" applyBorder="1" applyAlignment="1">
      <alignment vertical="center" shrinkToFit="1"/>
    </xf>
    <xf numFmtId="182" fontId="47" fillId="0" borderId="21" xfId="0" applyNumberFormat="1" applyFont="1" applyBorder="1" applyAlignment="1">
      <alignment vertical="center" shrinkToFit="1"/>
    </xf>
    <xf numFmtId="182" fontId="47" fillId="0" borderId="26" xfId="0" applyNumberFormat="1" applyFont="1" applyBorder="1" applyAlignment="1">
      <alignment vertical="center" shrinkToFit="1"/>
    </xf>
    <xf numFmtId="182" fontId="38" fillId="0" borderId="44" xfId="34" applyNumberFormat="1" applyFont="1" applyFill="1" applyBorder="1" applyAlignment="1">
      <alignment horizontal="right" vertical="center" shrinkToFit="1"/>
    </xf>
    <xf numFmtId="182" fontId="38" fillId="0" borderId="12" xfId="34" applyNumberFormat="1" applyFont="1" applyFill="1" applyBorder="1" applyAlignment="1">
      <alignment horizontal="right" vertical="center" shrinkToFit="1"/>
    </xf>
    <xf numFmtId="183" fontId="38" fillId="0" borderId="44" xfId="0" applyNumberFormat="1" applyFont="1" applyBorder="1" applyAlignment="1">
      <alignment horizontal="right" vertical="center" shrinkToFit="1"/>
    </xf>
    <xf numFmtId="183" fontId="38" fillId="0" borderId="47" xfId="0" applyNumberFormat="1" applyFont="1" applyBorder="1" applyAlignment="1">
      <alignment horizontal="right" vertical="center" shrinkToFit="1"/>
    </xf>
    <xf numFmtId="0" fontId="38" fillId="0" borderId="11" xfId="0" applyFont="1" applyFill="1" applyBorder="1" applyAlignment="1">
      <alignment horizontal="distributed" vertical="center"/>
    </xf>
    <xf numFmtId="0" fontId="38" fillId="0" borderId="12" xfId="0" applyFont="1" applyFill="1" applyBorder="1" applyAlignment="1">
      <alignment horizontal="distributed" vertical="center"/>
    </xf>
    <xf numFmtId="182" fontId="38" fillId="0" borderId="19" xfId="0" applyNumberFormat="1" applyFont="1" applyFill="1" applyBorder="1" applyAlignment="1">
      <alignment vertical="center" shrinkToFit="1"/>
    </xf>
    <xf numFmtId="183" fontId="38" fillId="0" borderId="20" xfId="0" applyNumberFormat="1" applyFont="1" applyFill="1" applyBorder="1" applyAlignment="1">
      <alignment vertical="center" shrinkToFit="1"/>
    </xf>
    <xf numFmtId="182" fontId="38" fillId="0" borderId="44" xfId="47" applyNumberFormat="1" applyFont="1" applyFill="1" applyBorder="1" applyAlignment="1">
      <alignment horizontal="right" vertical="center" shrinkToFit="1"/>
    </xf>
    <xf numFmtId="182" fontId="38" fillId="0" borderId="12" xfId="47" applyNumberFormat="1" applyFont="1" applyFill="1" applyBorder="1" applyAlignment="1">
      <alignment horizontal="right" vertical="center" shrinkToFit="1"/>
    </xf>
    <xf numFmtId="183" fontId="38" fillId="0" borderId="44" xfId="0" applyNumberFormat="1" applyFont="1" applyFill="1" applyBorder="1" applyAlignment="1">
      <alignment horizontal="right" vertical="center" shrinkToFit="1"/>
    </xf>
    <xf numFmtId="183" fontId="38" fillId="0" borderId="47" xfId="0" applyNumberFormat="1" applyFont="1" applyFill="1" applyBorder="1" applyAlignment="1">
      <alignment horizontal="right" vertical="center" shrinkToFit="1"/>
    </xf>
    <xf numFmtId="183" fontId="38" fillId="0" borderId="20" xfId="0" applyNumberFormat="1" applyFont="1" applyFill="1" applyBorder="1" applyAlignment="1">
      <alignment horizontal="right" vertical="center" shrinkToFit="1"/>
    </xf>
    <xf numFmtId="182" fontId="38" fillId="0" borderId="21" xfId="0" applyNumberFormat="1" applyFont="1" applyFill="1" applyBorder="1" applyAlignment="1">
      <alignment vertical="center" shrinkToFit="1"/>
    </xf>
    <xf numFmtId="182" fontId="38" fillId="0" borderId="26" xfId="0" applyNumberFormat="1" applyFont="1" applyFill="1" applyBorder="1" applyAlignment="1">
      <alignment vertical="center" shrinkToFit="1"/>
    </xf>
    <xf numFmtId="0" fontId="34" fillId="0" borderId="0" xfId="0" applyFont="1" applyAlignment="1">
      <alignment vertical="center"/>
    </xf>
    <xf numFmtId="0" fontId="50" fillId="0" borderId="11" xfId="0" applyFont="1" applyFill="1" applyBorder="1" applyAlignment="1">
      <alignment horizontal="distributed" vertical="center"/>
    </xf>
    <xf numFmtId="0" fontId="50" fillId="0" borderId="12" xfId="0" applyFont="1" applyFill="1" applyBorder="1" applyAlignment="1">
      <alignment horizontal="distributed" vertical="center"/>
    </xf>
    <xf numFmtId="182" fontId="50" fillId="0" borderId="19" xfId="0" applyNumberFormat="1" applyFont="1" applyFill="1" applyBorder="1" applyAlignment="1">
      <alignment vertical="center" shrinkToFit="1"/>
    </xf>
    <xf numFmtId="183" fontId="50" fillId="0" borderId="20" xfId="0" applyNumberFormat="1" applyFont="1" applyFill="1" applyBorder="1" applyAlignment="1">
      <alignment vertical="center" shrinkToFit="1"/>
    </xf>
    <xf numFmtId="182" fontId="50" fillId="0" borderId="44" xfId="47" applyNumberFormat="1" applyFont="1" applyFill="1" applyBorder="1" applyAlignment="1">
      <alignment vertical="center" shrinkToFit="1"/>
    </xf>
    <xf numFmtId="182" fontId="50" fillId="0" borderId="12" xfId="47" applyNumberFormat="1" applyFont="1" applyFill="1" applyBorder="1" applyAlignment="1">
      <alignment vertical="center" shrinkToFit="1"/>
    </xf>
    <xf numFmtId="183" fontId="50" fillId="0" borderId="44" xfId="0" applyNumberFormat="1" applyFont="1" applyFill="1" applyBorder="1" applyAlignment="1">
      <alignment vertical="center" shrinkToFit="1"/>
    </xf>
    <xf numFmtId="183" fontId="50" fillId="0" borderId="47" xfId="0" applyNumberFormat="1" applyFont="1" applyFill="1" applyBorder="1" applyAlignment="1">
      <alignment vertical="center" shrinkToFit="1"/>
    </xf>
    <xf numFmtId="183" fontId="50" fillId="0" borderId="20" xfId="0" applyNumberFormat="1" applyFont="1" applyFill="1" applyBorder="1" applyAlignment="1">
      <alignment horizontal="right" vertical="center" shrinkToFit="1"/>
    </xf>
    <xf numFmtId="182" fontId="50" fillId="0" borderId="21" xfId="0" applyNumberFormat="1" applyFont="1" applyFill="1" applyBorder="1" applyAlignment="1">
      <alignment vertical="center" shrinkToFit="1"/>
    </xf>
    <xf numFmtId="182" fontId="50" fillId="0" borderId="26" xfId="0" applyNumberFormat="1" applyFont="1" applyFill="1" applyBorder="1" applyAlignment="1">
      <alignment vertical="center" shrinkToFit="1"/>
    </xf>
    <xf numFmtId="0" fontId="34" fillId="0" borderId="11" xfId="0" applyFont="1" applyBorder="1" applyAlignment="1">
      <alignment vertical="center"/>
    </xf>
    <xf numFmtId="0" fontId="38" fillId="0" borderId="11" xfId="0" applyFont="1" applyBorder="1" applyAlignment="1">
      <alignment horizontal="right" vertical="center" shrinkToFit="1"/>
    </xf>
    <xf numFmtId="0" fontId="38" fillId="0" borderId="0" xfId="0" applyFont="1" applyAlignment="1">
      <alignment horizontal="distributed" vertical="center" shrinkToFit="1"/>
    </xf>
    <xf numFmtId="182" fontId="38" fillId="0" borderId="20" xfId="47" applyNumberFormat="1" applyFont="1" applyFill="1" applyBorder="1" applyAlignment="1">
      <alignment horizontal="right" vertical="center" shrinkToFit="1"/>
    </xf>
    <xf numFmtId="182" fontId="38" fillId="0" borderId="21" xfId="47" applyNumberFormat="1" applyFont="1" applyFill="1" applyBorder="1" applyAlignment="1">
      <alignment horizontal="right" vertical="center" shrinkToFit="1"/>
    </xf>
    <xf numFmtId="0" fontId="38" fillId="0" borderId="11" xfId="0" applyFont="1" applyBorder="1" applyAlignment="1">
      <alignment horizontal="left" vertical="center" shrinkToFit="1"/>
    </xf>
    <xf numFmtId="0" fontId="38" fillId="0" borderId="13" xfId="0" applyFont="1" applyBorder="1" applyAlignment="1">
      <alignment horizontal="left" vertical="center" shrinkToFit="1"/>
    </xf>
    <xf numFmtId="0" fontId="38" fillId="0" borderId="15" xfId="0" applyFont="1" applyBorder="1" applyAlignment="1">
      <alignment horizontal="distributed" vertical="center" shrinkToFit="1"/>
    </xf>
    <xf numFmtId="182" fontId="38" fillId="0" borderId="22" xfId="0" applyNumberFormat="1" applyFont="1" applyFill="1" applyBorder="1" applyAlignment="1">
      <alignment vertical="center" shrinkToFit="1"/>
    </xf>
    <xf numFmtId="183" fontId="38" fillId="0" borderId="23" xfId="0" applyNumberFormat="1" applyFont="1" applyFill="1" applyBorder="1" applyAlignment="1">
      <alignment vertical="center" shrinkToFit="1"/>
    </xf>
    <xf numFmtId="182" fontId="38" fillId="0" borderId="23" xfId="47" applyNumberFormat="1" applyFont="1" applyFill="1" applyBorder="1" applyAlignment="1">
      <alignment horizontal="right" vertical="center" shrinkToFit="1"/>
    </xf>
    <xf numFmtId="182" fontId="38" fillId="0" borderId="24" xfId="47" applyNumberFormat="1" applyFont="1" applyFill="1" applyBorder="1" applyAlignment="1">
      <alignment horizontal="right" vertical="center" shrinkToFit="1"/>
    </xf>
    <xf numFmtId="183" fontId="38" fillId="0" borderId="45" xfId="0" applyNumberFormat="1" applyFont="1" applyFill="1" applyBorder="1" applyAlignment="1">
      <alignment horizontal="right" vertical="center" shrinkToFit="1"/>
    </xf>
    <xf numFmtId="183" fontId="38" fillId="0" borderId="48" xfId="0" applyNumberFormat="1" applyFont="1" applyFill="1" applyBorder="1" applyAlignment="1">
      <alignment horizontal="right" vertical="center" shrinkToFit="1"/>
    </xf>
    <xf numFmtId="182" fontId="38" fillId="0" borderId="45" xfId="0" applyNumberFormat="1" applyFont="1" applyFill="1" applyBorder="1" applyAlignment="1">
      <alignment horizontal="right" vertical="center" shrinkToFit="1"/>
    </xf>
    <xf numFmtId="182" fontId="38" fillId="0" borderId="14" xfId="0" applyNumberFormat="1" applyFont="1" applyFill="1" applyBorder="1" applyAlignment="1">
      <alignment horizontal="right" vertical="center" shrinkToFit="1"/>
    </xf>
    <xf numFmtId="182" fontId="38" fillId="0" borderId="24" xfId="0" applyNumberFormat="1" applyFont="1" applyFill="1" applyBorder="1" applyAlignment="1">
      <alignment vertical="center" shrinkToFit="1"/>
    </xf>
    <xf numFmtId="182" fontId="38" fillId="0" borderId="27" xfId="0" applyNumberFormat="1" applyFont="1" applyFill="1" applyBorder="1" applyAlignment="1">
      <alignment vertical="center" shrinkToFit="1"/>
    </xf>
    <xf numFmtId="176" fontId="28" fillId="0" borderId="0" xfId="0" applyNumberFormat="1" applyFont="1" applyAlignment="1">
      <alignment vertical="center"/>
    </xf>
    <xf numFmtId="178" fontId="28" fillId="0" borderId="0" xfId="34" applyNumberFormat="1" applyFont="1" applyFill="1" applyAlignment="1">
      <alignment vertical="center"/>
    </xf>
    <xf numFmtId="179" fontId="28" fillId="0" borderId="0" xfId="0" applyNumberFormat="1" applyFont="1" applyAlignment="1">
      <alignment horizontal="right" vertical="center"/>
    </xf>
    <xf numFmtId="38" fontId="28" fillId="0" borderId="0" xfId="34" applyFont="1" applyFill="1" applyAlignment="1">
      <alignment vertical="center"/>
    </xf>
    <xf numFmtId="179" fontId="28" fillId="0" borderId="0" xfId="0" applyNumberFormat="1" applyFont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6" builtinId="6"/>
    <cellStyle name="桁区切り 2" xfId="33" xr:uid="{00000000-0005-0000-0000-000021000000}"/>
    <cellStyle name="桁区切り 2 2" xfId="34" xr:uid="{00000000-0005-0000-0000-000022000000}"/>
    <cellStyle name="桁区切り 2 2 2" xfId="47" xr:uid="{00000000-0005-0000-0000-000022000000}"/>
    <cellStyle name="桁区切り 3" xfId="35" xr:uid="{00000000-0005-0000-0000-000023000000}"/>
    <cellStyle name="桁区切り 3 2" xfId="48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9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林野災害に係る被害額及び被害面積</a:t>
            </a:r>
          </a:p>
        </c:rich>
      </c:tx>
      <c:layout>
        <c:manualLayout>
          <c:xMode val="edge"/>
          <c:yMode val="edge"/>
          <c:x val="0.3080812057583711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69785710850831E-2"/>
          <c:y val="0.17548076923076922"/>
          <c:w val="0.82449596612606302"/>
          <c:h val="0.67067307692307687"/>
        </c:manualLayout>
      </c:layout>
      <c:barChart>
        <c:barDir val="col"/>
        <c:grouping val="clustered"/>
        <c:varyColors val="0"/>
        <c:ser>
          <c:idx val="1"/>
          <c:order val="0"/>
          <c:tx>
            <c:v>被害額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8"/>
              <c:pt idx="0">
                <c:v>60</c:v>
              </c:pt>
              <c:pt idx="1">
                <c:v>61</c:v>
              </c:pt>
              <c:pt idx="2">
                <c:v>62</c:v>
              </c:pt>
              <c:pt idx="3">
                <c:v>63</c:v>
              </c:pt>
              <c:pt idx="4">
                <c:v>元</c:v>
              </c:pt>
              <c:pt idx="5">
                <c:v>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13</c:v>
              </c:pt>
              <c:pt idx="17">
                <c:v>14</c:v>
              </c:pt>
            </c:strLit>
          </c:cat>
          <c:val>
            <c:numLit>
              <c:formatCode>General</c:formatCode>
              <c:ptCount val="18"/>
              <c:pt idx="0">
                <c:v>157853</c:v>
              </c:pt>
              <c:pt idx="1">
                <c:v>1083564</c:v>
              </c:pt>
              <c:pt idx="2">
                <c:v>373933</c:v>
              </c:pt>
              <c:pt idx="3">
                <c:v>415171</c:v>
              </c:pt>
              <c:pt idx="4">
                <c:v>372629</c:v>
              </c:pt>
              <c:pt idx="5">
                <c:v>233059</c:v>
              </c:pt>
              <c:pt idx="6">
                <c:v>240186</c:v>
              </c:pt>
              <c:pt idx="7">
                <c:v>267437</c:v>
              </c:pt>
              <c:pt idx="8">
                <c:v>481131</c:v>
              </c:pt>
              <c:pt idx="9">
                <c:v>255500</c:v>
              </c:pt>
              <c:pt idx="10">
                <c:v>274621</c:v>
              </c:pt>
              <c:pt idx="11">
                <c:v>274621</c:v>
              </c:pt>
              <c:pt idx="12">
                <c:v>682040</c:v>
              </c:pt>
              <c:pt idx="13">
                <c:v>258521</c:v>
              </c:pt>
              <c:pt idx="14">
                <c:v>437398</c:v>
              </c:pt>
              <c:pt idx="15">
                <c:v>366567</c:v>
              </c:pt>
              <c:pt idx="16">
                <c:v>286348</c:v>
              </c:pt>
              <c:pt idx="17">
                <c:v>411639</c:v>
              </c:pt>
            </c:numLit>
          </c:val>
          <c:extLst>
            <c:ext xmlns:c16="http://schemas.microsoft.com/office/drawing/2014/chart" uri="{C3380CC4-5D6E-409C-BE32-E72D297353CC}">
              <c16:uniqueId val="{00000000-69B9-4D7D-8725-CE1AF5029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84896"/>
        <c:axId val="198828416"/>
      </c:barChart>
      <c:lineChart>
        <c:grouping val="standard"/>
        <c:varyColors val="0"/>
        <c:ser>
          <c:idx val="0"/>
          <c:order val="1"/>
          <c:tx>
            <c:v>被害面積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8"/>
              <c:pt idx="0">
                <c:v>60</c:v>
              </c:pt>
              <c:pt idx="1">
                <c:v>61</c:v>
              </c:pt>
              <c:pt idx="2">
                <c:v>62</c:v>
              </c:pt>
              <c:pt idx="3">
                <c:v>63</c:v>
              </c:pt>
              <c:pt idx="4">
                <c:v>元</c:v>
              </c:pt>
              <c:pt idx="5">
                <c:v>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13</c:v>
              </c:pt>
              <c:pt idx="17">
                <c:v>14</c:v>
              </c:pt>
            </c:strLit>
          </c:cat>
          <c:val>
            <c:numLit>
              <c:formatCode>General</c:formatCode>
              <c:ptCount val="18"/>
              <c:pt idx="0">
                <c:v>1841.02</c:v>
              </c:pt>
              <c:pt idx="1">
                <c:v>6746.33</c:v>
              </c:pt>
              <c:pt idx="2">
                <c:v>4392.2700000000004</c:v>
              </c:pt>
              <c:pt idx="3">
                <c:v>4914.37</c:v>
              </c:pt>
              <c:pt idx="4">
                <c:v>5798.52</c:v>
              </c:pt>
              <c:pt idx="5">
                <c:v>6281.98</c:v>
              </c:pt>
              <c:pt idx="6">
                <c:v>6045.34</c:v>
              </c:pt>
              <c:pt idx="7">
                <c:v>6800.61</c:v>
              </c:pt>
              <c:pt idx="8">
                <c:v>7409.65</c:v>
              </c:pt>
              <c:pt idx="9">
                <c:v>6927.12</c:v>
              </c:pt>
              <c:pt idx="10">
                <c:v>6915.93</c:v>
              </c:pt>
              <c:pt idx="11">
                <c:v>6915.93</c:v>
              </c:pt>
              <c:pt idx="12">
                <c:v>6088.94</c:v>
              </c:pt>
              <c:pt idx="13">
                <c:v>5372.93</c:v>
              </c:pt>
              <c:pt idx="14">
                <c:v>7589.64</c:v>
              </c:pt>
              <c:pt idx="15">
                <c:v>6718.38</c:v>
              </c:pt>
              <c:pt idx="16">
                <c:v>6103.97</c:v>
              </c:pt>
              <c:pt idx="17">
                <c:v>5943.15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B9-4D7D-8725-CE1AF5029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0720"/>
        <c:axId val="198832512"/>
      </c:lineChart>
      <c:catAx>
        <c:axId val="1987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6212174235796283"/>
              <c:y val="0.911057692307692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2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8828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被害額（億円）</a:t>
                </a:r>
              </a:p>
            </c:rich>
          </c:tx>
          <c:layout>
            <c:manualLayout>
              <c:xMode val="edge"/>
              <c:yMode val="edge"/>
              <c:x val="6.313131313131313E-3"/>
              <c:y val="0.161057692307692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784896"/>
        <c:crosses val="autoZero"/>
        <c:crossBetween val="between"/>
        <c:dispUnits>
          <c:builtInUnit val="hundredThousands"/>
        </c:dispUnits>
      </c:valAx>
      <c:catAx>
        <c:axId val="1988307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98832512"/>
        <c:crosses val="max"/>
        <c:auto val="0"/>
        <c:lblAlgn val="ctr"/>
        <c:lblOffset val="100"/>
        <c:noMultiLvlLbl val="0"/>
      </c:catAx>
      <c:valAx>
        <c:axId val="1988325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被害面積（ha）</a:t>
                </a:r>
              </a:p>
            </c:rich>
          </c:tx>
          <c:layout>
            <c:manualLayout>
              <c:xMode val="edge"/>
              <c:yMode val="edge"/>
              <c:x val="0.96591028394178002"/>
              <c:y val="0.151442307692307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307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661708953047538"/>
          <c:y val="0.95192307692307687"/>
          <c:w val="0.19570733582544608"/>
          <c:h val="4.08653846153845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b="0"/>
              <a:t>林野災害に係る被害額及び被害面積</a:t>
            </a:r>
          </a:p>
        </c:rich>
      </c:tx>
      <c:layout>
        <c:manualLayout>
          <c:xMode val="edge"/>
          <c:yMode val="edge"/>
          <c:x val="0.29746848732516029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8606841991775E-2"/>
          <c:y val="0.16586946966557406"/>
          <c:w val="0.82531696580607561"/>
          <c:h val="0.712919493074691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'【69P】6-1(1)総括'!$N$24</c:f>
              <c:strCache>
                <c:ptCount val="1"/>
                <c:pt idx="0">
                  <c:v>被害額</c:v>
                </c:pt>
              </c:strCache>
            </c:strRef>
          </c:tx>
          <c:spPr>
            <a:solidFill>
              <a:srgbClr val="FFFF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'【69P】6-1(1)総括'!$L$25:$L$61</c:f>
              <c:strCach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元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元</c:v>
                </c:pt>
                <c:pt idx="34">
                  <c:v>R2</c:v>
                </c:pt>
                <c:pt idx="35">
                  <c:v>R3</c:v>
                </c:pt>
                <c:pt idx="36">
                  <c:v>R4</c:v>
                </c:pt>
              </c:strCache>
            </c:strRef>
          </c:cat>
          <c:val>
            <c:numRef>
              <c:f>'【69P】6-1(1)総括'!$N$25:$N$61</c:f>
              <c:numCache>
                <c:formatCode>#,##0;[Red]#,##0</c:formatCode>
                <c:ptCount val="37"/>
                <c:pt idx="0">
                  <c:v>1083564</c:v>
                </c:pt>
                <c:pt idx="1">
                  <c:v>373933</c:v>
                </c:pt>
                <c:pt idx="2">
                  <c:v>415171</c:v>
                </c:pt>
                <c:pt idx="3">
                  <c:v>372629</c:v>
                </c:pt>
                <c:pt idx="4">
                  <c:v>233059</c:v>
                </c:pt>
                <c:pt idx="5">
                  <c:v>240186</c:v>
                </c:pt>
                <c:pt idx="6">
                  <c:v>267437</c:v>
                </c:pt>
                <c:pt idx="7">
                  <c:v>481131</c:v>
                </c:pt>
                <c:pt idx="8">
                  <c:v>255500</c:v>
                </c:pt>
                <c:pt idx="9">
                  <c:v>274621</c:v>
                </c:pt>
                <c:pt idx="10">
                  <c:v>274621</c:v>
                </c:pt>
                <c:pt idx="11">
                  <c:v>682040</c:v>
                </c:pt>
                <c:pt idx="12">
                  <c:v>258521</c:v>
                </c:pt>
                <c:pt idx="13">
                  <c:v>437398</c:v>
                </c:pt>
                <c:pt idx="14">
                  <c:v>366567</c:v>
                </c:pt>
                <c:pt idx="15">
                  <c:v>286348</c:v>
                </c:pt>
                <c:pt idx="16" formatCode="#,##0_);[Red]\(#,##0\)">
                  <c:v>411639</c:v>
                </c:pt>
                <c:pt idx="17">
                  <c:v>528967</c:v>
                </c:pt>
                <c:pt idx="18">
                  <c:v>406132</c:v>
                </c:pt>
                <c:pt idx="19">
                  <c:v>385992</c:v>
                </c:pt>
                <c:pt idx="20">
                  <c:v>470304</c:v>
                </c:pt>
                <c:pt idx="21">
                  <c:v>767024</c:v>
                </c:pt>
                <c:pt idx="22">
                  <c:v>634600</c:v>
                </c:pt>
                <c:pt idx="23">
                  <c:v>496852</c:v>
                </c:pt>
                <c:pt idx="24">
                  <c:v>430291</c:v>
                </c:pt>
                <c:pt idx="25">
                  <c:v>555516</c:v>
                </c:pt>
                <c:pt idx="26" formatCode="#,##0">
                  <c:v>775846.48</c:v>
                </c:pt>
                <c:pt idx="27" formatCode="#,##0">
                  <c:v>686030</c:v>
                </c:pt>
                <c:pt idx="28" formatCode="#,##0">
                  <c:v>1004710</c:v>
                </c:pt>
                <c:pt idx="29" formatCode="#,##0">
                  <c:v>339375</c:v>
                </c:pt>
                <c:pt idx="30" formatCode="#,##0">
                  <c:v>308391</c:v>
                </c:pt>
                <c:pt idx="31" formatCode="#,##0">
                  <c:v>278816</c:v>
                </c:pt>
                <c:pt idx="32" formatCode="#,##0">
                  <c:v>274116</c:v>
                </c:pt>
                <c:pt idx="33" formatCode="#,##0">
                  <c:v>250300</c:v>
                </c:pt>
                <c:pt idx="34" formatCode="#,##0">
                  <c:v>283213</c:v>
                </c:pt>
                <c:pt idx="35" formatCode="#,##0">
                  <c:v>276103</c:v>
                </c:pt>
                <c:pt idx="36" formatCode="#,##0">
                  <c:v>257149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5-46BA-A31F-5DD996A89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8492160"/>
        <c:axId val="198494080"/>
      </c:barChart>
      <c:lineChart>
        <c:grouping val="standard"/>
        <c:varyColors val="0"/>
        <c:ser>
          <c:idx val="0"/>
          <c:order val="1"/>
          <c:tx>
            <c:strRef>
              <c:f>'【69P】6-1(1)総括'!$M$24</c:f>
              <c:strCache>
                <c:ptCount val="1"/>
                <c:pt idx="0">
                  <c:v>被害面積</c:v>
                </c:pt>
              </c:strCache>
            </c:strRef>
          </c:tx>
          <c:spPr>
            <a:ln w="9525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  <a:prstDash val="solid"/>
              </a:ln>
            </c:spPr>
          </c:marker>
          <c:cat>
            <c:strRef>
              <c:f>'【69P】6-1(1)総括'!$L$25:$L$61</c:f>
              <c:strCach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元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元</c:v>
                </c:pt>
                <c:pt idx="34">
                  <c:v>R2</c:v>
                </c:pt>
                <c:pt idx="35">
                  <c:v>R3</c:v>
                </c:pt>
                <c:pt idx="36">
                  <c:v>R4</c:v>
                </c:pt>
              </c:strCache>
            </c:strRef>
          </c:cat>
          <c:val>
            <c:numRef>
              <c:f>'【69P】6-1(1)総括'!$M$25:$M$61</c:f>
              <c:numCache>
                <c:formatCode>#,##0.00;"△ "#,##0.00</c:formatCode>
                <c:ptCount val="37"/>
                <c:pt idx="0">
                  <c:v>6746.33</c:v>
                </c:pt>
                <c:pt idx="1">
                  <c:v>4392.2700000000004</c:v>
                </c:pt>
                <c:pt idx="2">
                  <c:v>4914.37</c:v>
                </c:pt>
                <c:pt idx="3">
                  <c:v>5798.52</c:v>
                </c:pt>
                <c:pt idx="4">
                  <c:v>6281.98</c:v>
                </c:pt>
                <c:pt idx="5">
                  <c:v>6045.34</c:v>
                </c:pt>
                <c:pt idx="6">
                  <c:v>6800.61</c:v>
                </c:pt>
                <c:pt idx="7">
                  <c:v>7409.65</c:v>
                </c:pt>
                <c:pt idx="8">
                  <c:v>6927.12</c:v>
                </c:pt>
                <c:pt idx="9">
                  <c:v>6915.93</c:v>
                </c:pt>
                <c:pt idx="10">
                  <c:v>6915.93</c:v>
                </c:pt>
                <c:pt idx="11">
                  <c:v>6088.94</c:v>
                </c:pt>
                <c:pt idx="12">
                  <c:v>5372.93</c:v>
                </c:pt>
                <c:pt idx="13">
                  <c:v>7589.64</c:v>
                </c:pt>
                <c:pt idx="14">
                  <c:v>6718.38</c:v>
                </c:pt>
                <c:pt idx="15">
                  <c:v>6103.97</c:v>
                </c:pt>
                <c:pt idx="16">
                  <c:v>5943.15</c:v>
                </c:pt>
                <c:pt idx="17">
                  <c:v>5554.3</c:v>
                </c:pt>
                <c:pt idx="18">
                  <c:v>5884.5</c:v>
                </c:pt>
                <c:pt idx="19">
                  <c:v>4927.5200000000004</c:v>
                </c:pt>
                <c:pt idx="20">
                  <c:v>5878.31</c:v>
                </c:pt>
                <c:pt idx="21">
                  <c:v>7339.62</c:v>
                </c:pt>
                <c:pt idx="22">
                  <c:v>6308.57</c:v>
                </c:pt>
                <c:pt idx="23">
                  <c:v>5414.26</c:v>
                </c:pt>
                <c:pt idx="24">
                  <c:v>5272.6</c:v>
                </c:pt>
                <c:pt idx="25">
                  <c:v>5164.74</c:v>
                </c:pt>
                <c:pt idx="26">
                  <c:v>6392.15</c:v>
                </c:pt>
                <c:pt idx="27">
                  <c:v>5084.7299999999996</c:v>
                </c:pt>
                <c:pt idx="28">
                  <c:v>4960.7700000000004</c:v>
                </c:pt>
                <c:pt idx="29">
                  <c:v>4708.57</c:v>
                </c:pt>
                <c:pt idx="30">
                  <c:v>1926.6</c:v>
                </c:pt>
                <c:pt idx="31">
                  <c:v>4688.21</c:v>
                </c:pt>
                <c:pt idx="32">
                  <c:v>4512.8599999999997</c:v>
                </c:pt>
                <c:pt idx="33">
                  <c:v>4004.02</c:v>
                </c:pt>
                <c:pt idx="34">
                  <c:v>4312.7300000000005</c:v>
                </c:pt>
                <c:pt idx="35">
                  <c:v>4255.54</c:v>
                </c:pt>
                <c:pt idx="36">
                  <c:v>4395.0299999999988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5-46BA-A31F-5DD996A89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04448"/>
        <c:axId val="198505984"/>
      </c:lineChart>
      <c:catAx>
        <c:axId val="19849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494080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98494080"/>
        <c:scaling>
          <c:orientation val="minMax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492160"/>
        <c:crosses val="autoZero"/>
        <c:crossBetween val="between"/>
        <c:dispUnits>
          <c:builtInUnit val="hundredThousands"/>
        </c:dispUnits>
      </c:valAx>
      <c:catAx>
        <c:axId val="19850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505984"/>
        <c:crosses val="autoZero"/>
        <c:auto val="0"/>
        <c:lblAlgn val="ctr"/>
        <c:lblOffset val="100"/>
        <c:noMultiLvlLbl val="0"/>
      </c:catAx>
      <c:valAx>
        <c:axId val="198505984"/>
        <c:scaling>
          <c:orientation val="minMax"/>
          <c:max val="12000"/>
        </c:scaling>
        <c:delete val="0"/>
        <c:axPos val="r"/>
        <c:numFmt formatCode="#,##0;[Red]#,##0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50444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3074598677998115"/>
          <c:y val="0.95215411470695355"/>
          <c:w val="0.19620266454035018"/>
          <c:h val="3.82775119617224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161925</xdr:rowOff>
    </xdr:from>
    <xdr:to>
      <xdr:col>10</xdr:col>
      <xdr:colOff>0</xdr:colOff>
      <xdr:row>44</xdr:row>
      <xdr:rowOff>9525</xdr:rowOff>
    </xdr:to>
    <xdr:graphicFrame macro="">
      <xdr:nvGraphicFramePr>
        <xdr:cNvPr id="485381" name="Chart 1">
          <a:extLst>
            <a:ext uri="{FF2B5EF4-FFF2-40B4-BE49-F238E27FC236}">
              <a16:creationId xmlns:a16="http://schemas.microsoft.com/office/drawing/2014/main" id="{00000000-0008-0000-0000-0000056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142875</xdr:rowOff>
    </xdr:from>
    <xdr:to>
      <xdr:col>9</xdr:col>
      <xdr:colOff>752475</xdr:colOff>
      <xdr:row>44</xdr:row>
      <xdr:rowOff>9525</xdr:rowOff>
    </xdr:to>
    <xdr:graphicFrame macro="">
      <xdr:nvGraphicFramePr>
        <xdr:cNvPr id="485382" name="Chart 2">
          <a:extLst>
            <a:ext uri="{FF2B5EF4-FFF2-40B4-BE49-F238E27FC236}">
              <a16:creationId xmlns:a16="http://schemas.microsoft.com/office/drawing/2014/main" id="{00000000-0008-0000-0000-0000066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141143</xdr:colOff>
      <xdr:row>23</xdr:row>
      <xdr:rowOff>4329</xdr:rowOff>
    </xdr:from>
    <xdr:to>
      <xdr:col>2</xdr:col>
      <xdr:colOff>276225</xdr:colOff>
      <xdr:row>24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93568" y="5043054"/>
          <a:ext cx="944707" cy="21474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被害額（億円）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0.81229</cdr:x>
      <cdr:y>0.1038</cdr:y>
    </cdr:from>
    <cdr:to>
      <cdr:x>0.9379</cdr:x>
      <cdr:y>0.15067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557" y="417584"/>
          <a:ext cx="844233" cy="188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horz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被害面積（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ha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62"/>
  <sheetViews>
    <sheetView showGridLines="0" tabSelected="1" view="pageBreakPreview" topLeftCell="A22" zoomScaleNormal="100" zoomScaleSheetLayoutView="100" workbookViewId="0">
      <selection activeCell="G52" sqref="G52"/>
    </sheetView>
  </sheetViews>
  <sheetFormatPr defaultColWidth="9" defaultRowHeight="13.2" x14ac:dyDescent="0.2"/>
  <cols>
    <col min="1" max="1" width="4.6640625" style="2" customWidth="1"/>
    <col min="2" max="2" width="10.6640625" style="2" customWidth="1"/>
    <col min="3" max="3" width="8.6640625" style="2" customWidth="1"/>
    <col min="4" max="4" width="9.6640625" style="2" customWidth="1"/>
    <col min="5" max="5" width="8.6640625" style="2" customWidth="1"/>
    <col min="6" max="6" width="9.6640625" style="2" customWidth="1"/>
    <col min="7" max="7" width="8.6640625" style="6" customWidth="1"/>
    <col min="8" max="8" width="9.6640625" style="7" customWidth="1"/>
    <col min="9" max="9" width="8.6640625" style="6" customWidth="1"/>
    <col min="10" max="10" width="9.6640625" style="7" customWidth="1"/>
    <col min="11" max="11" width="10.109375" style="7" customWidth="1"/>
    <col min="12" max="12" width="4.6640625" style="3" bestFit="1" customWidth="1"/>
    <col min="13" max="13" width="11.109375" style="2" bestFit="1" customWidth="1"/>
    <col min="14" max="14" width="11" style="2" bestFit="1" customWidth="1"/>
    <col min="15" max="16384" width="9" style="2"/>
  </cols>
  <sheetData>
    <row r="1" spans="1:12" ht="24" customHeight="1" x14ac:dyDescent="0.2">
      <c r="A1" s="28" t="s">
        <v>0</v>
      </c>
      <c r="B1" s="29"/>
      <c r="C1" s="30"/>
      <c r="D1" s="30"/>
      <c r="E1" s="29"/>
      <c r="F1" s="29"/>
      <c r="G1" s="31"/>
      <c r="H1" s="32"/>
      <c r="I1" s="31"/>
      <c r="J1" s="32"/>
    </row>
    <row r="2" spans="1:12" ht="15.9" customHeight="1" x14ac:dyDescent="0.2">
      <c r="A2" s="30" t="s">
        <v>1</v>
      </c>
      <c r="B2" s="29"/>
      <c r="C2" s="29"/>
      <c r="D2" s="29"/>
      <c r="E2" s="29"/>
      <c r="F2" s="29"/>
      <c r="G2" s="31"/>
      <c r="H2" s="32"/>
      <c r="I2" s="29"/>
      <c r="J2" s="29"/>
      <c r="K2" s="2"/>
    </row>
    <row r="3" spans="1:12" s="8" customFormat="1" ht="12" customHeight="1" thickBot="1" x14ac:dyDescent="0.25">
      <c r="A3" s="33"/>
      <c r="B3" s="33"/>
      <c r="C3" s="33"/>
      <c r="D3" s="33"/>
      <c r="E3" s="33"/>
      <c r="F3" s="33"/>
      <c r="G3" s="34"/>
      <c r="H3" s="35"/>
      <c r="I3" s="36"/>
      <c r="J3" s="37" t="s">
        <v>2</v>
      </c>
      <c r="K3" s="10"/>
      <c r="L3" s="11"/>
    </row>
    <row r="4" spans="1:12" s="8" customFormat="1" ht="20.100000000000001" customHeight="1" x14ac:dyDescent="0.2">
      <c r="A4" s="38" t="s">
        <v>3</v>
      </c>
      <c r="B4" s="39"/>
      <c r="C4" s="40" t="s">
        <v>4</v>
      </c>
      <c r="D4" s="41"/>
      <c r="E4" s="41" t="s">
        <v>5</v>
      </c>
      <c r="F4" s="41"/>
      <c r="G4" s="42" t="s">
        <v>6</v>
      </c>
      <c r="H4" s="42"/>
      <c r="I4" s="42" t="s">
        <v>7</v>
      </c>
      <c r="J4" s="43"/>
      <c r="K4" s="1"/>
      <c r="L4" s="11"/>
    </row>
    <row r="5" spans="1:12" s="8" customFormat="1" ht="20.100000000000001" customHeight="1" x14ac:dyDescent="0.2">
      <c r="A5" s="44"/>
      <c r="B5" s="45"/>
      <c r="C5" s="46" t="s">
        <v>8</v>
      </c>
      <c r="D5" s="47" t="s">
        <v>9</v>
      </c>
      <c r="E5" s="47" t="s">
        <v>10</v>
      </c>
      <c r="F5" s="47" t="s">
        <v>9</v>
      </c>
      <c r="G5" s="48" t="s">
        <v>10</v>
      </c>
      <c r="H5" s="49" t="s">
        <v>11</v>
      </c>
      <c r="I5" s="48" t="s">
        <v>10</v>
      </c>
      <c r="J5" s="50" t="s">
        <v>11</v>
      </c>
      <c r="K5" s="1"/>
      <c r="L5" s="11"/>
    </row>
    <row r="6" spans="1:12" s="8" customFormat="1" ht="20.100000000000001" customHeight="1" x14ac:dyDescent="0.2">
      <c r="A6" s="51" t="s">
        <v>12</v>
      </c>
      <c r="B6" s="52"/>
      <c r="C6" s="53">
        <v>4708.5730000000003</v>
      </c>
      <c r="D6" s="54">
        <v>339375</v>
      </c>
      <c r="E6" s="55">
        <v>4707.1530000000002</v>
      </c>
      <c r="F6" s="56">
        <v>336613</v>
      </c>
      <c r="G6" s="55">
        <v>0.63</v>
      </c>
      <c r="H6" s="56">
        <v>1576</v>
      </c>
      <c r="I6" s="55">
        <v>0.79</v>
      </c>
      <c r="J6" s="57">
        <v>1186</v>
      </c>
      <c r="K6" s="12"/>
      <c r="L6" s="11"/>
    </row>
    <row r="7" spans="1:12" s="15" customFormat="1" ht="20.100000000000001" customHeight="1" x14ac:dyDescent="0.2">
      <c r="A7" s="51" t="s">
        <v>13</v>
      </c>
      <c r="B7" s="52"/>
      <c r="C7" s="53">
        <f>E7+G7+I7</f>
        <v>4312.7300000000005</v>
      </c>
      <c r="D7" s="54">
        <f>F7+H7+J7</f>
        <v>283213</v>
      </c>
      <c r="E7" s="55">
        <v>4296.26</v>
      </c>
      <c r="F7" s="56">
        <v>271814</v>
      </c>
      <c r="G7" s="55">
        <v>2.0099999999999998</v>
      </c>
      <c r="H7" s="56">
        <v>4357</v>
      </c>
      <c r="I7" s="55">
        <v>14.46</v>
      </c>
      <c r="J7" s="57">
        <v>7042</v>
      </c>
      <c r="K7" s="13"/>
      <c r="L7" s="14"/>
    </row>
    <row r="8" spans="1:12" s="18" customFormat="1" ht="20.100000000000001" customHeight="1" x14ac:dyDescent="0.2">
      <c r="A8" s="58" t="s">
        <v>56</v>
      </c>
      <c r="B8" s="59"/>
      <c r="C8" s="60">
        <f>SUM(C10:C16)</f>
        <v>4395.0299999999988</v>
      </c>
      <c r="D8" s="61">
        <f>SUM(D10:D16)</f>
        <v>257149</v>
      </c>
      <c r="E8" s="62">
        <f>SUM(E10:E16)</f>
        <v>4389.9299999999994</v>
      </c>
      <c r="F8" s="63">
        <f t="shared" ref="F8:J8" si="0">SUM(F10:F16)</f>
        <v>253541</v>
      </c>
      <c r="G8" s="62">
        <f t="shared" si="0"/>
        <v>4.24</v>
      </c>
      <c r="H8" s="63">
        <f t="shared" si="0"/>
        <v>2342</v>
      </c>
      <c r="I8" s="62">
        <f t="shared" si="0"/>
        <v>0.8600000000000001</v>
      </c>
      <c r="J8" s="64">
        <f t="shared" si="0"/>
        <v>1266</v>
      </c>
      <c r="K8" s="16"/>
      <c r="L8" s="17"/>
    </row>
    <row r="9" spans="1:12" s="8" customFormat="1" ht="20.100000000000001" customHeight="1" x14ac:dyDescent="0.2">
      <c r="A9" s="65"/>
      <c r="B9" s="66"/>
      <c r="C9" s="67"/>
      <c r="D9" s="68"/>
      <c r="E9" s="69"/>
      <c r="F9" s="70"/>
      <c r="G9" s="71"/>
      <c r="H9" s="72"/>
      <c r="I9" s="55"/>
      <c r="J9" s="57"/>
      <c r="K9" s="19"/>
      <c r="L9" s="11"/>
    </row>
    <row r="10" spans="1:12" s="8" customFormat="1" ht="20.100000000000001" customHeight="1" x14ac:dyDescent="0.2">
      <c r="A10" s="73"/>
      <c r="B10" s="74" t="s">
        <v>15</v>
      </c>
      <c r="C10" s="75">
        <f>E10+G10+I10</f>
        <v>2317.29</v>
      </c>
      <c r="D10" s="76">
        <f>F10+H10+J10</f>
        <v>25503</v>
      </c>
      <c r="E10" s="77">
        <f>'【70P-71P】6-1(2)(3)(4)'!C11</f>
        <v>2317.15</v>
      </c>
      <c r="F10" s="76">
        <f>'【70P-71P】6-1(2)(3)(4)'!D11</f>
        <v>25205</v>
      </c>
      <c r="G10" s="78">
        <f>'【70P-71P】6-1(2)(3)(4)'!C28</f>
        <v>0</v>
      </c>
      <c r="H10" s="79">
        <f>'【70P-71P】6-1(2)(3)(4)'!D28</f>
        <v>0</v>
      </c>
      <c r="I10" s="80">
        <f>'【70P-71P】6-1(2)(3)(4)'!D46</f>
        <v>0.14000000000000001</v>
      </c>
      <c r="J10" s="81">
        <f>'【70P-71P】6-1(2)(3)(4)'!E46</f>
        <v>298</v>
      </c>
      <c r="K10" s="19"/>
      <c r="L10" s="11"/>
    </row>
    <row r="11" spans="1:12" s="8" customFormat="1" ht="20.100000000000001" customHeight="1" x14ac:dyDescent="0.2">
      <c r="A11" s="73"/>
      <c r="B11" s="74" t="s">
        <v>16</v>
      </c>
      <c r="C11" s="75">
        <f t="shared" ref="C11:C16" si="1">E11+G11+I11</f>
        <v>39.56</v>
      </c>
      <c r="D11" s="76">
        <f t="shared" ref="D11:D16" si="2">F11+H11+J11</f>
        <v>5270</v>
      </c>
      <c r="E11" s="77">
        <f>'【70P-71P】6-1(2)(3)(4)'!C12</f>
        <v>39.5</v>
      </c>
      <c r="F11" s="76">
        <f>'【70P-71P】6-1(2)(3)(4)'!D12</f>
        <v>5255</v>
      </c>
      <c r="G11" s="78">
        <f>'【70P-71P】6-1(2)(3)(4)'!C29</f>
        <v>0</v>
      </c>
      <c r="H11" s="79">
        <f>'【70P-71P】6-1(2)(3)(4)'!D29</f>
        <v>0</v>
      </c>
      <c r="I11" s="80">
        <f>'【70P-71P】6-1(2)(3)(4)'!D47</f>
        <v>0.06</v>
      </c>
      <c r="J11" s="81">
        <f>'【70P-71P】6-1(2)(3)(4)'!E47</f>
        <v>15</v>
      </c>
      <c r="K11" s="19"/>
      <c r="L11" s="11"/>
    </row>
    <row r="12" spans="1:12" s="8" customFormat="1" ht="20.100000000000001" customHeight="1" x14ac:dyDescent="0.2">
      <c r="A12" s="73"/>
      <c r="B12" s="74" t="s">
        <v>17</v>
      </c>
      <c r="C12" s="75">
        <f t="shared" si="1"/>
        <v>787.62999999999988</v>
      </c>
      <c r="D12" s="76">
        <f t="shared" si="2"/>
        <v>57804</v>
      </c>
      <c r="E12" s="77">
        <f>'【70P-71P】6-1(2)(3)(4)'!C13</f>
        <v>787.58999999999992</v>
      </c>
      <c r="F12" s="76">
        <f>'【70P-71P】6-1(2)(3)(4)'!D13</f>
        <v>57804</v>
      </c>
      <c r="G12" s="78">
        <f>'【70P-71P】6-1(2)(3)(4)'!C30</f>
        <v>0</v>
      </c>
      <c r="H12" s="79">
        <f>'【70P-71P】6-1(2)(3)(4)'!D30</f>
        <v>0</v>
      </c>
      <c r="I12" s="80">
        <f>'【70P-71P】6-1(2)(3)(4)'!D48</f>
        <v>0.04</v>
      </c>
      <c r="J12" s="81">
        <f>'【70P-71P】6-1(2)(3)(4)'!E48</f>
        <v>0</v>
      </c>
      <c r="K12" s="19"/>
      <c r="L12" s="11"/>
    </row>
    <row r="13" spans="1:12" s="8" customFormat="1" ht="20.100000000000001" customHeight="1" x14ac:dyDescent="0.2">
      <c r="A13" s="73"/>
      <c r="B13" s="74" t="s">
        <v>18</v>
      </c>
      <c r="C13" s="75">
        <f t="shared" si="1"/>
        <v>11.452999999999999</v>
      </c>
      <c r="D13" s="76">
        <f t="shared" si="2"/>
        <v>1040</v>
      </c>
      <c r="E13" s="77">
        <f>'【70P-71P】6-1(2)(3)(4)'!C14</f>
        <v>11.35</v>
      </c>
      <c r="F13" s="76">
        <f>'【70P-71P】6-1(2)(3)(4)'!D14</f>
        <v>861</v>
      </c>
      <c r="G13" s="78">
        <f>'【70P-71P】6-1(2)(3)(4)'!C31</f>
        <v>0</v>
      </c>
      <c r="H13" s="79">
        <f>'【70P-71P】6-1(2)(3)(4)'!D31</f>
        <v>0</v>
      </c>
      <c r="I13" s="80">
        <f>'【70P-71P】6-1(2)(3)(4)'!D49</f>
        <v>0.10299999999999999</v>
      </c>
      <c r="J13" s="81">
        <f>'【70P-71P】6-1(2)(3)(4)'!E49</f>
        <v>179</v>
      </c>
      <c r="K13" s="19"/>
      <c r="L13" s="11"/>
    </row>
    <row r="14" spans="1:12" s="8" customFormat="1" ht="20.100000000000001" customHeight="1" x14ac:dyDescent="0.2">
      <c r="A14" s="73"/>
      <c r="B14" s="74" t="s">
        <v>19</v>
      </c>
      <c r="C14" s="75">
        <f t="shared" si="1"/>
        <v>79.87</v>
      </c>
      <c r="D14" s="76">
        <f t="shared" si="2"/>
        <v>10899</v>
      </c>
      <c r="E14" s="82">
        <f>'【70P-71P】6-1(2)(3)(4)'!C15</f>
        <v>79.23</v>
      </c>
      <c r="F14" s="76">
        <f>'【70P-71P】6-1(2)(3)(4)'!D15</f>
        <v>9926</v>
      </c>
      <c r="G14" s="78">
        <f>'【70P-71P】6-1(2)(3)(4)'!C32</f>
        <v>0.54</v>
      </c>
      <c r="H14" s="79">
        <f>'【70P-71P】6-1(2)(3)(4)'!D32</f>
        <v>869</v>
      </c>
      <c r="I14" s="80">
        <f>'【70P-71P】6-1(2)(3)(4)'!D50</f>
        <v>0.1</v>
      </c>
      <c r="J14" s="81">
        <f>'【70P-71P】6-1(2)(3)(4)'!E50</f>
        <v>104</v>
      </c>
      <c r="K14" s="19"/>
      <c r="L14" s="11"/>
    </row>
    <row r="15" spans="1:12" s="8" customFormat="1" ht="20.100000000000001" customHeight="1" x14ac:dyDescent="0.2">
      <c r="A15" s="73"/>
      <c r="B15" s="74" t="s">
        <v>20</v>
      </c>
      <c r="C15" s="75">
        <f t="shared" si="1"/>
        <v>317.61699999999996</v>
      </c>
      <c r="D15" s="76">
        <f t="shared" si="2"/>
        <v>24337</v>
      </c>
      <c r="E15" s="77">
        <f>'【70P-71P】6-1(2)(3)(4)'!C16</f>
        <v>313.66999999999996</v>
      </c>
      <c r="F15" s="76">
        <f>'【70P-71P】6-1(2)(3)(4)'!D16</f>
        <v>22733</v>
      </c>
      <c r="G15" s="78">
        <f>'【70P-71P】6-1(2)(3)(4)'!C33</f>
        <v>3.6999999999999997</v>
      </c>
      <c r="H15" s="79">
        <f>'【70P-71P】6-1(2)(3)(4)'!D33</f>
        <v>1473</v>
      </c>
      <c r="I15" s="80">
        <f>'【70P-71P】6-1(2)(3)(4)'!D51</f>
        <v>0.247</v>
      </c>
      <c r="J15" s="81">
        <f>'【70P-71P】6-1(2)(3)(4)'!E51</f>
        <v>131</v>
      </c>
      <c r="K15" s="20"/>
      <c r="L15" s="11"/>
    </row>
    <row r="16" spans="1:12" s="8" customFormat="1" ht="20.100000000000001" customHeight="1" thickBot="1" x14ac:dyDescent="0.25">
      <c r="A16" s="83"/>
      <c r="B16" s="84" t="s">
        <v>21</v>
      </c>
      <c r="C16" s="85">
        <f t="shared" si="1"/>
        <v>841.6099999999999</v>
      </c>
      <c r="D16" s="86">
        <f t="shared" si="2"/>
        <v>132296</v>
      </c>
      <c r="E16" s="87">
        <f>'【70P-71P】6-1(2)(3)(4)'!C17</f>
        <v>841.43999999999994</v>
      </c>
      <c r="F16" s="86">
        <f>'【70P-71P】6-1(2)(3)(4)'!D17</f>
        <v>131757</v>
      </c>
      <c r="G16" s="88">
        <f>'【70P-71P】6-1(2)(3)(4)'!C34</f>
        <v>0</v>
      </c>
      <c r="H16" s="89">
        <f>'【70P-71P】6-1(2)(3)(4)'!D34</f>
        <v>0</v>
      </c>
      <c r="I16" s="90">
        <f>'【70P-71P】6-1(2)(3)(4)'!D52</f>
        <v>0.17</v>
      </c>
      <c r="J16" s="91">
        <f>'【70P-71P】6-1(2)(3)(4)'!E52</f>
        <v>539</v>
      </c>
      <c r="K16" s="19"/>
      <c r="L16" s="11"/>
    </row>
    <row r="17" spans="1:14" s="8" customFormat="1" ht="14.1" customHeight="1" x14ac:dyDescent="0.2">
      <c r="A17" s="33"/>
      <c r="B17" s="92"/>
      <c r="C17" s="93"/>
      <c r="D17" s="94"/>
      <c r="E17" s="95"/>
      <c r="F17" s="96"/>
      <c r="G17" s="97"/>
      <c r="H17" s="98"/>
      <c r="I17" s="99"/>
      <c r="J17" s="100" t="s">
        <v>22</v>
      </c>
      <c r="K17" s="19"/>
      <c r="L17" s="11"/>
    </row>
    <row r="18" spans="1:14" s="8" customFormat="1" ht="12" customHeight="1" x14ac:dyDescent="0.2">
      <c r="A18" s="33"/>
      <c r="B18" s="101"/>
      <c r="C18" s="33"/>
      <c r="D18" s="33"/>
      <c r="E18" s="33"/>
      <c r="F18" s="33"/>
      <c r="G18" s="34"/>
      <c r="H18" s="35"/>
      <c r="I18" s="34"/>
      <c r="J18" s="35"/>
      <c r="K18" s="9"/>
      <c r="L18" s="11"/>
    </row>
    <row r="19" spans="1:14" s="8" customFormat="1" ht="12" customHeight="1" x14ac:dyDescent="0.2">
      <c r="A19" s="33"/>
      <c r="B19" s="101"/>
      <c r="C19" s="33"/>
      <c r="D19" s="33"/>
      <c r="E19" s="33"/>
      <c r="F19" s="33"/>
      <c r="G19" s="34"/>
      <c r="H19" s="35"/>
      <c r="I19" s="34"/>
      <c r="J19" s="35"/>
      <c r="K19" s="9"/>
      <c r="L19" s="11"/>
    </row>
    <row r="20" spans="1:14" x14ac:dyDescent="0.2">
      <c r="A20" s="29"/>
      <c r="B20" s="29"/>
      <c r="C20" s="29"/>
      <c r="D20" s="29"/>
      <c r="E20" s="29"/>
      <c r="F20" s="29"/>
      <c r="G20" s="31"/>
      <c r="H20" s="32"/>
      <c r="I20" s="31"/>
      <c r="J20" s="32"/>
    </row>
    <row r="21" spans="1:14" x14ac:dyDescent="0.2">
      <c r="A21" s="29"/>
      <c r="B21" s="29"/>
      <c r="C21" s="29"/>
      <c r="D21" s="29"/>
      <c r="E21" s="29"/>
      <c r="F21" s="29"/>
      <c r="G21" s="31"/>
      <c r="H21" s="32"/>
      <c r="I21" s="31"/>
      <c r="J21" s="32"/>
    </row>
    <row r="22" spans="1:14" x14ac:dyDescent="0.2">
      <c r="A22" s="29"/>
      <c r="B22" s="29"/>
      <c r="C22" s="29"/>
      <c r="D22" s="29"/>
      <c r="E22" s="29"/>
      <c r="F22" s="29"/>
      <c r="G22" s="31"/>
      <c r="H22" s="32"/>
      <c r="I22" s="31"/>
      <c r="J22" s="32"/>
    </row>
    <row r="23" spans="1:14" x14ac:dyDescent="0.2">
      <c r="A23" s="29"/>
      <c r="B23" s="29"/>
      <c r="C23" s="29"/>
      <c r="D23" s="29"/>
      <c r="E23" s="29"/>
      <c r="F23" s="29"/>
      <c r="G23" s="31"/>
      <c r="H23" s="32"/>
      <c r="I23" s="31"/>
      <c r="J23" s="32"/>
    </row>
    <row r="24" spans="1:14" x14ac:dyDescent="0.2">
      <c r="A24" s="29"/>
      <c r="B24" s="29"/>
      <c r="C24" s="29"/>
      <c r="D24" s="29"/>
      <c r="E24" s="29"/>
      <c r="F24" s="29"/>
      <c r="G24" s="31"/>
      <c r="H24" s="32"/>
      <c r="I24" s="31"/>
      <c r="J24" s="32"/>
      <c r="M24" s="3" t="s">
        <v>23</v>
      </c>
      <c r="N24" s="3" t="s">
        <v>24</v>
      </c>
    </row>
    <row r="25" spans="1:14" x14ac:dyDescent="0.2">
      <c r="A25" s="29"/>
      <c r="B25" s="29"/>
      <c r="C25" s="29"/>
      <c r="D25" s="29"/>
      <c r="E25" s="29"/>
      <c r="F25" s="29"/>
      <c r="G25" s="31"/>
      <c r="H25" s="32"/>
      <c r="I25" s="31"/>
      <c r="J25" s="32"/>
      <c r="L25" s="3">
        <v>61</v>
      </c>
      <c r="M25" s="4">
        <v>6746.33</v>
      </c>
      <c r="N25" s="21">
        <v>1083564</v>
      </c>
    </row>
    <row r="26" spans="1:14" x14ac:dyDescent="0.2">
      <c r="A26" s="29"/>
      <c r="B26" s="29"/>
      <c r="C26" s="29"/>
      <c r="D26" s="29"/>
      <c r="E26" s="29"/>
      <c r="F26" s="29"/>
      <c r="G26" s="31"/>
      <c r="H26" s="32"/>
      <c r="I26" s="31"/>
      <c r="J26" s="32"/>
      <c r="L26" s="3">
        <v>62</v>
      </c>
      <c r="M26" s="4">
        <v>4392.2700000000004</v>
      </c>
      <c r="N26" s="21">
        <v>373933</v>
      </c>
    </row>
    <row r="27" spans="1:14" x14ac:dyDescent="0.2">
      <c r="A27" s="29"/>
      <c r="B27" s="29"/>
      <c r="C27" s="29"/>
      <c r="D27" s="29"/>
      <c r="E27" s="29"/>
      <c r="F27" s="29"/>
      <c r="G27" s="31"/>
      <c r="H27" s="32"/>
      <c r="I27" s="31"/>
      <c r="J27" s="32"/>
      <c r="L27" s="3">
        <v>63</v>
      </c>
      <c r="M27" s="4">
        <v>4914.37</v>
      </c>
      <c r="N27" s="21">
        <v>415171</v>
      </c>
    </row>
    <row r="28" spans="1:14" x14ac:dyDescent="0.2">
      <c r="A28" s="29"/>
      <c r="B28" s="29"/>
      <c r="C28" s="29"/>
      <c r="D28" s="29"/>
      <c r="E28" s="29"/>
      <c r="F28" s="29"/>
      <c r="G28" s="31"/>
      <c r="H28" s="32"/>
      <c r="I28" s="31"/>
      <c r="J28" s="32"/>
      <c r="L28" s="3" t="s">
        <v>25</v>
      </c>
      <c r="M28" s="4">
        <v>5798.52</v>
      </c>
      <c r="N28" s="21">
        <v>372629</v>
      </c>
    </row>
    <row r="29" spans="1:14" x14ac:dyDescent="0.2">
      <c r="A29" s="29"/>
      <c r="B29" s="29"/>
      <c r="C29" s="29"/>
      <c r="D29" s="29"/>
      <c r="E29" s="29"/>
      <c r="F29" s="29"/>
      <c r="G29" s="31"/>
      <c r="H29" s="32"/>
      <c r="I29" s="31"/>
      <c r="J29" s="32"/>
      <c r="L29" s="3">
        <v>2</v>
      </c>
      <c r="M29" s="4">
        <v>6281.98</v>
      </c>
      <c r="N29" s="21">
        <v>233059</v>
      </c>
    </row>
    <row r="30" spans="1:14" x14ac:dyDescent="0.2">
      <c r="A30" s="29"/>
      <c r="B30" s="29"/>
      <c r="C30" s="29"/>
      <c r="D30" s="29"/>
      <c r="E30" s="29"/>
      <c r="F30" s="29"/>
      <c r="G30" s="31"/>
      <c r="H30" s="32"/>
      <c r="I30" s="31"/>
      <c r="J30" s="32"/>
      <c r="L30" s="3">
        <v>3</v>
      </c>
      <c r="M30" s="4">
        <v>6045.34</v>
      </c>
      <c r="N30" s="21">
        <v>240186</v>
      </c>
    </row>
    <row r="31" spans="1:14" x14ac:dyDescent="0.2">
      <c r="A31" s="29"/>
      <c r="B31" s="29"/>
      <c r="C31" s="29"/>
      <c r="D31" s="29"/>
      <c r="E31" s="29"/>
      <c r="F31" s="29"/>
      <c r="G31" s="31"/>
      <c r="H31" s="32"/>
      <c r="I31" s="31"/>
      <c r="J31" s="32"/>
      <c r="L31" s="3">
        <v>4</v>
      </c>
      <c r="M31" s="4">
        <v>6800.61</v>
      </c>
      <c r="N31" s="21">
        <v>267437</v>
      </c>
    </row>
    <row r="32" spans="1:14" x14ac:dyDescent="0.2">
      <c r="A32" s="29"/>
      <c r="B32" s="29"/>
      <c r="C32" s="29"/>
      <c r="D32" s="29"/>
      <c r="E32" s="29"/>
      <c r="F32" s="29"/>
      <c r="G32" s="31"/>
      <c r="H32" s="32"/>
      <c r="I32" s="31"/>
      <c r="J32" s="32"/>
      <c r="L32" s="3">
        <v>5</v>
      </c>
      <c r="M32" s="4">
        <v>7409.65</v>
      </c>
      <c r="N32" s="21">
        <v>481131</v>
      </c>
    </row>
    <row r="33" spans="12:17" x14ac:dyDescent="0.2">
      <c r="L33" s="3">
        <v>6</v>
      </c>
      <c r="M33" s="4">
        <v>6927.12</v>
      </c>
      <c r="N33" s="21">
        <v>255500</v>
      </c>
    </row>
    <row r="34" spans="12:17" x14ac:dyDescent="0.2">
      <c r="L34" s="3">
        <v>7</v>
      </c>
      <c r="M34" s="4">
        <v>6915.93</v>
      </c>
      <c r="N34" s="21">
        <v>274621</v>
      </c>
    </row>
    <row r="35" spans="12:17" x14ac:dyDescent="0.2">
      <c r="L35" s="3">
        <v>8</v>
      </c>
      <c r="M35" s="4">
        <v>6915.93</v>
      </c>
      <c r="N35" s="21">
        <v>274621</v>
      </c>
    </row>
    <row r="36" spans="12:17" x14ac:dyDescent="0.2">
      <c r="L36" s="3">
        <v>9</v>
      </c>
      <c r="M36" s="4">
        <v>6088.94</v>
      </c>
      <c r="N36" s="21">
        <v>682040</v>
      </c>
    </row>
    <row r="37" spans="12:17" x14ac:dyDescent="0.2">
      <c r="L37" s="3">
        <v>10</v>
      </c>
      <c r="M37" s="4">
        <v>5372.93</v>
      </c>
      <c r="N37" s="21">
        <v>258521</v>
      </c>
    </row>
    <row r="38" spans="12:17" x14ac:dyDescent="0.2">
      <c r="L38" s="3">
        <v>11</v>
      </c>
      <c r="M38" s="4">
        <v>7589.64</v>
      </c>
      <c r="N38" s="21">
        <v>437398</v>
      </c>
    </row>
    <row r="39" spans="12:17" x14ac:dyDescent="0.2">
      <c r="L39" s="3">
        <v>12</v>
      </c>
      <c r="M39" s="4">
        <v>6718.38</v>
      </c>
      <c r="N39" s="21">
        <v>366567</v>
      </c>
    </row>
    <row r="40" spans="12:17" x14ac:dyDescent="0.2">
      <c r="L40" s="3">
        <v>13</v>
      </c>
      <c r="M40" s="4">
        <v>6103.97</v>
      </c>
      <c r="N40" s="21">
        <v>286348</v>
      </c>
    </row>
    <row r="41" spans="12:17" x14ac:dyDescent="0.2">
      <c r="L41" s="3">
        <v>14</v>
      </c>
      <c r="M41" s="22">
        <v>5943.15</v>
      </c>
      <c r="N41" s="23">
        <v>411639</v>
      </c>
    </row>
    <row r="42" spans="12:17" x14ac:dyDescent="0.2">
      <c r="L42" s="3">
        <v>15</v>
      </c>
      <c r="M42" s="4">
        <v>5554.3</v>
      </c>
      <c r="N42" s="21">
        <v>528967</v>
      </c>
    </row>
    <row r="43" spans="12:17" x14ac:dyDescent="0.2">
      <c r="L43" s="3">
        <v>16</v>
      </c>
      <c r="M43" s="4">
        <v>5884.5</v>
      </c>
      <c r="N43" s="21">
        <v>406132</v>
      </c>
    </row>
    <row r="44" spans="12:17" x14ac:dyDescent="0.2">
      <c r="L44" s="3">
        <v>17</v>
      </c>
      <c r="M44" s="4">
        <v>4927.5200000000004</v>
      </c>
      <c r="N44" s="21">
        <v>385992</v>
      </c>
    </row>
    <row r="45" spans="12:17" x14ac:dyDescent="0.2">
      <c r="L45" s="3">
        <v>18</v>
      </c>
      <c r="M45" s="4">
        <v>5878.31</v>
      </c>
      <c r="N45" s="21">
        <v>470304</v>
      </c>
    </row>
    <row r="46" spans="12:17" x14ac:dyDescent="0.2">
      <c r="L46" s="3">
        <v>19</v>
      </c>
      <c r="M46" s="4">
        <v>7339.62</v>
      </c>
      <c r="N46" s="21">
        <v>767024</v>
      </c>
    </row>
    <row r="47" spans="12:17" x14ac:dyDescent="0.2">
      <c r="L47" s="3">
        <v>20</v>
      </c>
      <c r="M47" s="4">
        <v>6308.57</v>
      </c>
      <c r="N47" s="24">
        <v>634600</v>
      </c>
      <c r="O47" s="2">
        <v>20</v>
      </c>
      <c r="P47" s="25">
        <v>6308.57</v>
      </c>
      <c r="Q47" s="5">
        <v>634600</v>
      </c>
    </row>
    <row r="48" spans="12:17" x14ac:dyDescent="0.2">
      <c r="L48" s="3">
        <v>21</v>
      </c>
      <c r="M48" s="4">
        <v>5414.26</v>
      </c>
      <c r="N48" s="24">
        <v>496852</v>
      </c>
      <c r="O48" s="2">
        <v>21</v>
      </c>
      <c r="P48" s="25">
        <v>5414.26</v>
      </c>
      <c r="Q48" s="5">
        <v>496852</v>
      </c>
    </row>
    <row r="49" spans="12:17" x14ac:dyDescent="0.2">
      <c r="L49" s="3">
        <v>22</v>
      </c>
      <c r="M49" s="4">
        <v>5272.6</v>
      </c>
      <c r="N49" s="24">
        <v>430291</v>
      </c>
      <c r="O49" s="2">
        <v>22</v>
      </c>
      <c r="P49" s="25">
        <v>5272.6</v>
      </c>
      <c r="Q49" s="5">
        <v>430291</v>
      </c>
    </row>
    <row r="50" spans="12:17" x14ac:dyDescent="0.2">
      <c r="L50" s="3">
        <v>23</v>
      </c>
      <c r="M50" s="4">
        <v>5164.74</v>
      </c>
      <c r="N50" s="24">
        <v>555516</v>
      </c>
      <c r="O50" s="2">
        <v>23</v>
      </c>
      <c r="P50" s="25">
        <v>5164.74</v>
      </c>
      <c r="Q50" s="5">
        <v>555516</v>
      </c>
    </row>
    <row r="51" spans="12:17" x14ac:dyDescent="0.2">
      <c r="L51" s="3">
        <v>24</v>
      </c>
      <c r="M51" s="4">
        <v>6392.15</v>
      </c>
      <c r="N51" s="5">
        <v>775846.48</v>
      </c>
    </row>
    <row r="52" spans="12:17" x14ac:dyDescent="0.2">
      <c r="L52" s="3">
        <v>25</v>
      </c>
      <c r="M52" s="4">
        <v>5084.7299999999996</v>
      </c>
      <c r="N52" s="5">
        <v>686030</v>
      </c>
    </row>
    <row r="53" spans="12:17" x14ac:dyDescent="0.2">
      <c r="L53" s="3">
        <v>26</v>
      </c>
      <c r="M53" s="4">
        <v>4960.7700000000004</v>
      </c>
      <c r="N53" s="5">
        <v>1004710</v>
      </c>
    </row>
    <row r="54" spans="12:17" x14ac:dyDescent="0.2">
      <c r="L54" s="3">
        <v>27</v>
      </c>
      <c r="M54" s="4">
        <v>4708.57</v>
      </c>
      <c r="N54" s="5">
        <v>339375</v>
      </c>
    </row>
    <row r="55" spans="12:17" x14ac:dyDescent="0.2">
      <c r="L55" s="3">
        <v>28</v>
      </c>
      <c r="M55" s="4">
        <v>1926.6</v>
      </c>
      <c r="N55" s="5">
        <v>308391</v>
      </c>
    </row>
    <row r="56" spans="12:17" x14ac:dyDescent="0.2">
      <c r="L56" s="3">
        <v>29</v>
      </c>
      <c r="M56" s="4">
        <v>4688.21</v>
      </c>
      <c r="N56" s="5">
        <v>278816</v>
      </c>
    </row>
    <row r="57" spans="12:17" x14ac:dyDescent="0.2">
      <c r="L57" s="3">
        <v>30</v>
      </c>
      <c r="M57" s="4">
        <v>4512.8599999999997</v>
      </c>
      <c r="N57" s="5">
        <v>274116</v>
      </c>
    </row>
    <row r="58" spans="12:17" x14ac:dyDescent="0.2">
      <c r="L58" s="3" t="s">
        <v>25</v>
      </c>
      <c r="M58" s="4">
        <v>4004.02</v>
      </c>
      <c r="N58" s="5">
        <v>250300</v>
      </c>
    </row>
    <row r="59" spans="12:17" x14ac:dyDescent="0.2">
      <c r="L59" s="3" t="s">
        <v>26</v>
      </c>
      <c r="M59" s="4">
        <v>4312.7300000000005</v>
      </c>
      <c r="N59" s="5">
        <v>283213</v>
      </c>
    </row>
    <row r="60" spans="12:17" x14ac:dyDescent="0.2">
      <c r="L60" s="3" t="s">
        <v>27</v>
      </c>
      <c r="M60" s="4">
        <v>4255.54</v>
      </c>
      <c r="N60" s="5">
        <v>276103</v>
      </c>
    </row>
    <row r="61" spans="12:17" x14ac:dyDescent="0.2">
      <c r="L61" s="3" t="s">
        <v>144</v>
      </c>
      <c r="M61" s="4">
        <f>C8</f>
        <v>4395.0299999999988</v>
      </c>
      <c r="N61" s="5">
        <f>D8</f>
        <v>257149</v>
      </c>
    </row>
    <row r="62" spans="12:17" x14ac:dyDescent="0.2">
      <c r="M62" s="2" t="s">
        <v>28</v>
      </c>
    </row>
  </sheetData>
  <mergeCells count="8">
    <mergeCell ref="I4:J4"/>
    <mergeCell ref="A6:B6"/>
    <mergeCell ref="A7:B7"/>
    <mergeCell ref="A8:B8"/>
    <mergeCell ref="A4:B5"/>
    <mergeCell ref="C4:D4"/>
    <mergeCell ref="E4:F4"/>
    <mergeCell ref="G4:H4"/>
  </mergeCells>
  <phoneticPr fontId="2"/>
  <pageMargins left="0.70866141732283472" right="0.70866141732283472" top="0.78740157480314965" bottom="0.19685039370078741" header="0.35433070866141736" footer="0"/>
  <pageSetup paperSize="9" firstPageNumber="69" pageOrder="overThenDown" orientation="portrait" useFirstPageNumber="1" r:id="rId1"/>
  <headerFooter differentOddEven="1" scaleWithDoc="0" alignWithMargins="0">
    <oddHeader>&amp;R&amp;"ＭＳ Ｐ明朝,標準"Ⅵ林野災害　　　　　- &amp;P -</oddHeader>
    <evenHeader>&amp;L&amp;"ＭＳ Ｐ明朝,標準"- &amp;P -</even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X53"/>
  <sheetViews>
    <sheetView showGridLines="0" view="pageBreakPreview" topLeftCell="A10" zoomScale="85" zoomScaleNormal="100" zoomScaleSheetLayoutView="85" workbookViewId="0">
      <selection activeCell="L40" sqref="L40:N40"/>
    </sheetView>
  </sheetViews>
  <sheetFormatPr defaultColWidth="9" defaultRowHeight="13.2" x14ac:dyDescent="0.2"/>
  <cols>
    <col min="1" max="1" width="2.6640625" style="29" customWidth="1"/>
    <col min="2" max="2" width="9.88671875" style="29" customWidth="1"/>
    <col min="3" max="4" width="8.6640625" style="102" customWidth="1"/>
    <col min="5" max="6" width="7.6640625" style="102" customWidth="1"/>
    <col min="7" max="7" width="8.88671875" style="102" customWidth="1"/>
    <col min="8" max="23" width="7.6640625" style="102" customWidth="1"/>
    <col min="24" max="16384" width="9" style="29"/>
  </cols>
  <sheetData>
    <row r="1" spans="1:23" ht="24" customHeight="1" x14ac:dyDescent="0.2"/>
    <row r="2" spans="1:23" ht="15.9" customHeight="1" x14ac:dyDescent="0.2">
      <c r="A2" s="30" t="s">
        <v>29</v>
      </c>
    </row>
    <row r="3" spans="1:23" ht="12" customHeight="1" thickBot="1" x14ac:dyDescent="0.25">
      <c r="A3" s="33"/>
      <c r="B3" s="103"/>
      <c r="P3" s="37"/>
      <c r="V3" s="37" t="s">
        <v>30</v>
      </c>
    </row>
    <row r="4" spans="1:23" x14ac:dyDescent="0.2">
      <c r="A4" s="104" t="s">
        <v>3</v>
      </c>
      <c r="B4" s="105"/>
      <c r="C4" s="106" t="s">
        <v>4</v>
      </c>
      <c r="D4" s="107"/>
      <c r="E4" s="106" t="s">
        <v>31</v>
      </c>
      <c r="F4" s="108"/>
      <c r="G4" s="108" t="s">
        <v>32</v>
      </c>
      <c r="H4" s="108"/>
      <c r="I4" s="108"/>
      <c r="J4" s="109"/>
      <c r="K4" s="110" t="s">
        <v>33</v>
      </c>
      <c r="L4" s="108"/>
      <c r="M4" s="108"/>
      <c r="N4" s="108"/>
      <c r="O4" s="108"/>
      <c r="P4" s="108"/>
      <c r="Q4" s="111"/>
      <c r="R4" s="111"/>
      <c r="S4" s="111"/>
      <c r="T4" s="111"/>
      <c r="U4" s="111"/>
      <c r="V4" s="112"/>
    </row>
    <row r="5" spans="1:23" x14ac:dyDescent="0.2">
      <c r="A5" s="113"/>
      <c r="B5" s="114"/>
      <c r="C5" s="115" t="s">
        <v>8</v>
      </c>
      <c r="D5" s="116" t="s">
        <v>9</v>
      </c>
      <c r="E5" s="115" t="s">
        <v>10</v>
      </c>
      <c r="F5" s="117" t="s">
        <v>9</v>
      </c>
      <c r="G5" s="117" t="s">
        <v>34</v>
      </c>
      <c r="H5" s="117"/>
      <c r="I5" s="117" t="s">
        <v>35</v>
      </c>
      <c r="J5" s="118"/>
      <c r="K5" s="119" t="s">
        <v>36</v>
      </c>
      <c r="L5" s="117"/>
      <c r="M5" s="117" t="s">
        <v>37</v>
      </c>
      <c r="N5" s="117"/>
      <c r="O5" s="117" t="s">
        <v>38</v>
      </c>
      <c r="P5" s="117"/>
      <c r="Q5" s="117" t="s">
        <v>39</v>
      </c>
      <c r="R5" s="117"/>
      <c r="S5" s="117" t="s">
        <v>40</v>
      </c>
      <c r="T5" s="117"/>
      <c r="U5" s="117" t="s">
        <v>41</v>
      </c>
      <c r="V5" s="120"/>
    </row>
    <row r="6" spans="1:23" x14ac:dyDescent="0.2">
      <c r="A6" s="121"/>
      <c r="B6" s="122"/>
      <c r="C6" s="123"/>
      <c r="D6" s="124"/>
      <c r="E6" s="123"/>
      <c r="F6" s="125"/>
      <c r="G6" s="126" t="s">
        <v>10</v>
      </c>
      <c r="H6" s="126" t="s">
        <v>11</v>
      </c>
      <c r="I6" s="126" t="s">
        <v>10</v>
      </c>
      <c r="J6" s="127" t="s">
        <v>11</v>
      </c>
      <c r="K6" s="128" t="s">
        <v>10</v>
      </c>
      <c r="L6" s="126" t="s">
        <v>11</v>
      </c>
      <c r="M6" s="126" t="s">
        <v>10</v>
      </c>
      <c r="N6" s="126" t="s">
        <v>11</v>
      </c>
      <c r="O6" s="126" t="s">
        <v>10</v>
      </c>
      <c r="P6" s="126" t="s">
        <v>11</v>
      </c>
      <c r="Q6" s="126" t="s">
        <v>10</v>
      </c>
      <c r="R6" s="126" t="s">
        <v>11</v>
      </c>
      <c r="S6" s="126" t="s">
        <v>10</v>
      </c>
      <c r="T6" s="126" t="s">
        <v>11</v>
      </c>
      <c r="U6" s="126" t="s">
        <v>10</v>
      </c>
      <c r="V6" s="129" t="s">
        <v>11</v>
      </c>
    </row>
    <row r="7" spans="1:23" ht="15.9" customHeight="1" x14ac:dyDescent="0.2">
      <c r="A7" s="51" t="s">
        <v>12</v>
      </c>
      <c r="B7" s="130"/>
      <c r="C7" s="53">
        <v>4707.1529999999993</v>
      </c>
      <c r="D7" s="131">
        <v>336613</v>
      </c>
      <c r="E7" s="132">
        <v>0</v>
      </c>
      <c r="F7" s="133">
        <v>0</v>
      </c>
      <c r="G7" s="134">
        <v>3121.0699999999997</v>
      </c>
      <c r="H7" s="54">
        <v>18298</v>
      </c>
      <c r="I7" s="135">
        <v>1.2999999999999999E-2</v>
      </c>
      <c r="J7" s="136">
        <v>20</v>
      </c>
      <c r="K7" s="137">
        <v>0.6</v>
      </c>
      <c r="L7" s="54">
        <v>66</v>
      </c>
      <c r="M7" s="134">
        <v>9.08</v>
      </c>
      <c r="N7" s="54">
        <v>2270</v>
      </c>
      <c r="O7" s="134">
        <v>819.96</v>
      </c>
      <c r="P7" s="54">
        <v>78507</v>
      </c>
      <c r="Q7" s="134">
        <v>618.12999999999988</v>
      </c>
      <c r="R7" s="54">
        <v>142057</v>
      </c>
      <c r="S7" s="134">
        <v>129.68</v>
      </c>
      <c r="T7" s="54">
        <v>94035</v>
      </c>
      <c r="U7" s="134">
        <v>8.620000000000001</v>
      </c>
      <c r="V7" s="138">
        <v>1360</v>
      </c>
    </row>
    <row r="8" spans="1:23" s="149" customFormat="1" ht="15.9" customHeight="1" x14ac:dyDescent="0.2">
      <c r="A8" s="139" t="s">
        <v>13</v>
      </c>
      <c r="B8" s="140"/>
      <c r="C8" s="141">
        <v>4296.26</v>
      </c>
      <c r="D8" s="142">
        <v>271814</v>
      </c>
      <c r="E8" s="141">
        <f t="shared" ref="E8:N8" si="0">SUM(E11:E17)</f>
        <v>0</v>
      </c>
      <c r="F8" s="143">
        <f t="shared" si="0"/>
        <v>0</v>
      </c>
      <c r="G8" s="144">
        <v>2503.81</v>
      </c>
      <c r="H8" s="143">
        <v>25807</v>
      </c>
      <c r="I8" s="144">
        <v>8.77</v>
      </c>
      <c r="J8" s="145">
        <v>12366</v>
      </c>
      <c r="K8" s="146">
        <f t="shared" si="0"/>
        <v>0</v>
      </c>
      <c r="L8" s="143">
        <f t="shared" si="0"/>
        <v>0</v>
      </c>
      <c r="M8" s="144">
        <f t="shared" si="0"/>
        <v>0.02</v>
      </c>
      <c r="N8" s="143">
        <f t="shared" si="0"/>
        <v>0</v>
      </c>
      <c r="O8" s="144">
        <v>810.57</v>
      </c>
      <c r="P8" s="143">
        <v>50766</v>
      </c>
      <c r="Q8" s="144">
        <v>812.75</v>
      </c>
      <c r="R8" s="143">
        <v>136424</v>
      </c>
      <c r="S8" s="144">
        <v>158.97999999999999</v>
      </c>
      <c r="T8" s="143">
        <v>46389</v>
      </c>
      <c r="U8" s="144">
        <v>1.38</v>
      </c>
      <c r="V8" s="147">
        <v>62</v>
      </c>
      <c r="W8" s="148"/>
    </row>
    <row r="9" spans="1:23" s="149" customFormat="1" ht="15.9" customHeight="1" x14ac:dyDescent="0.2">
      <c r="A9" s="139" t="s">
        <v>42</v>
      </c>
      <c r="B9" s="140"/>
      <c r="C9" s="141">
        <f t="shared" ref="C9:V9" si="1">SUM(C11:C17)</f>
        <v>4389.9299999999994</v>
      </c>
      <c r="D9" s="142">
        <f t="shared" si="1"/>
        <v>253541</v>
      </c>
      <c r="E9" s="141">
        <f t="shared" si="1"/>
        <v>0</v>
      </c>
      <c r="F9" s="143">
        <f t="shared" si="1"/>
        <v>0</v>
      </c>
      <c r="G9" s="144">
        <f t="shared" si="1"/>
        <v>2363.1699999999996</v>
      </c>
      <c r="H9" s="143">
        <f t="shared" si="1"/>
        <v>24602</v>
      </c>
      <c r="I9" s="144">
        <f t="shared" si="1"/>
        <v>6.55</v>
      </c>
      <c r="J9" s="145">
        <f t="shared" si="1"/>
        <v>6891</v>
      </c>
      <c r="K9" s="146">
        <f t="shared" si="1"/>
        <v>0</v>
      </c>
      <c r="L9" s="143">
        <f t="shared" si="1"/>
        <v>0</v>
      </c>
      <c r="M9" s="144">
        <f t="shared" si="1"/>
        <v>0.02</v>
      </c>
      <c r="N9" s="143">
        <f t="shared" si="1"/>
        <v>0</v>
      </c>
      <c r="O9" s="144">
        <f t="shared" si="1"/>
        <v>841.43999999999994</v>
      </c>
      <c r="P9" s="143">
        <f t="shared" si="1"/>
        <v>49223</v>
      </c>
      <c r="Q9" s="144">
        <f t="shared" si="1"/>
        <v>1005.8199999999999</v>
      </c>
      <c r="R9" s="143">
        <f t="shared" si="1"/>
        <v>121272</v>
      </c>
      <c r="S9" s="144">
        <f t="shared" si="1"/>
        <v>172.93</v>
      </c>
      <c r="T9" s="143">
        <f t="shared" si="1"/>
        <v>51553</v>
      </c>
      <c r="U9" s="144">
        <f t="shared" si="1"/>
        <v>0</v>
      </c>
      <c r="V9" s="147">
        <f t="shared" si="1"/>
        <v>0</v>
      </c>
      <c r="W9" s="148"/>
    </row>
    <row r="10" spans="1:23" x14ac:dyDescent="0.2">
      <c r="A10" s="65"/>
      <c r="B10" s="66"/>
      <c r="C10" s="150"/>
      <c r="D10" s="151"/>
      <c r="E10" s="132"/>
      <c r="F10" s="133"/>
      <c r="G10" s="152"/>
      <c r="H10" s="153"/>
      <c r="I10" s="134"/>
      <c r="J10" s="154"/>
      <c r="K10" s="137"/>
      <c r="L10" s="153"/>
      <c r="M10" s="134"/>
      <c r="N10" s="153"/>
      <c r="O10" s="152"/>
      <c r="P10" s="153"/>
      <c r="Q10" s="134"/>
      <c r="R10" s="153"/>
      <c r="S10" s="134"/>
      <c r="T10" s="153"/>
      <c r="U10" s="152"/>
      <c r="V10" s="155"/>
    </row>
    <row r="11" spans="1:23" ht="14.1" customHeight="1" x14ac:dyDescent="0.2">
      <c r="A11" s="73"/>
      <c r="B11" s="26" t="s">
        <v>15</v>
      </c>
      <c r="C11" s="53">
        <f>SUM(G11,I11,K11,M11,O11,Q11,S11,U11)</f>
        <v>2317.15</v>
      </c>
      <c r="D11" s="131">
        <f>SUM(H11,J11,L11,N11,P11,R11,T11,V11)</f>
        <v>25205</v>
      </c>
      <c r="E11" s="132">
        <v>0</v>
      </c>
      <c r="F11" s="133">
        <v>0</v>
      </c>
      <c r="G11" s="156">
        <v>2303</v>
      </c>
      <c r="H11" s="157">
        <v>19793</v>
      </c>
      <c r="I11" s="156">
        <v>0</v>
      </c>
      <c r="J11" s="154">
        <v>0</v>
      </c>
      <c r="K11" s="158">
        <v>0</v>
      </c>
      <c r="L11" s="133">
        <v>0</v>
      </c>
      <c r="M11" s="159">
        <v>0.02</v>
      </c>
      <c r="N11" s="160" t="s">
        <v>43</v>
      </c>
      <c r="O11" s="159">
        <v>0.02</v>
      </c>
      <c r="P11" s="160" t="s">
        <v>43</v>
      </c>
      <c r="Q11" s="134">
        <v>14.11</v>
      </c>
      <c r="R11" s="153">
        <v>5412</v>
      </c>
      <c r="S11" s="134">
        <v>0</v>
      </c>
      <c r="T11" s="54">
        <v>0</v>
      </c>
      <c r="U11" s="152">
        <v>0</v>
      </c>
      <c r="V11" s="155">
        <v>0</v>
      </c>
    </row>
    <row r="12" spans="1:23" ht="14.1" customHeight="1" x14ac:dyDescent="0.2">
      <c r="A12" s="73"/>
      <c r="B12" s="26" t="s">
        <v>16</v>
      </c>
      <c r="C12" s="53">
        <f>SUM(G12,I12,K12,M12,O12,Q12,S12,U12)</f>
        <v>39.5</v>
      </c>
      <c r="D12" s="131">
        <f>SUM(H12,J12,L12,N12,P12,R12,T12,V12)</f>
        <v>5255</v>
      </c>
      <c r="E12" s="132">
        <v>0</v>
      </c>
      <c r="F12" s="133">
        <v>0</v>
      </c>
      <c r="G12" s="156">
        <v>0.93</v>
      </c>
      <c r="H12" s="157">
        <v>1080</v>
      </c>
      <c r="I12" s="156">
        <v>0</v>
      </c>
      <c r="J12" s="154">
        <v>0</v>
      </c>
      <c r="K12" s="158">
        <v>0</v>
      </c>
      <c r="L12" s="133">
        <v>0</v>
      </c>
      <c r="M12" s="159">
        <v>0</v>
      </c>
      <c r="N12" s="160">
        <v>0</v>
      </c>
      <c r="O12" s="135">
        <v>0.1</v>
      </c>
      <c r="P12" s="133">
        <v>35</v>
      </c>
      <c r="Q12" s="134">
        <v>21.15</v>
      </c>
      <c r="R12" s="153">
        <v>3109</v>
      </c>
      <c r="S12" s="134">
        <v>17.32</v>
      </c>
      <c r="T12" s="153">
        <v>1031</v>
      </c>
      <c r="U12" s="152">
        <v>0</v>
      </c>
      <c r="V12" s="155">
        <v>0</v>
      </c>
    </row>
    <row r="13" spans="1:23" ht="14.1" customHeight="1" x14ac:dyDescent="0.2">
      <c r="A13" s="73"/>
      <c r="B13" s="26" t="s">
        <v>17</v>
      </c>
      <c r="C13" s="53">
        <f>SUM(G13,I13,K13,M13,O13,Q13,S13,U13)</f>
        <v>787.58999999999992</v>
      </c>
      <c r="D13" s="131">
        <f t="shared" ref="C13:D17" si="2">SUM(H13,J13,L13,N13,P13,R13,T13,V13)</f>
        <v>57804</v>
      </c>
      <c r="E13" s="132">
        <v>0</v>
      </c>
      <c r="F13" s="133">
        <v>0</v>
      </c>
      <c r="G13" s="156">
        <v>9.66</v>
      </c>
      <c r="H13" s="157">
        <v>263</v>
      </c>
      <c r="I13" s="156">
        <v>0</v>
      </c>
      <c r="J13" s="154">
        <v>0</v>
      </c>
      <c r="K13" s="158">
        <v>0</v>
      </c>
      <c r="L13" s="133">
        <v>0</v>
      </c>
      <c r="M13" s="159">
        <v>0</v>
      </c>
      <c r="N13" s="133">
        <v>0</v>
      </c>
      <c r="O13" s="159" t="s">
        <v>143</v>
      </c>
      <c r="P13" s="160" t="s">
        <v>143</v>
      </c>
      <c r="Q13" s="134">
        <v>777.93</v>
      </c>
      <c r="R13" s="153">
        <v>57541</v>
      </c>
      <c r="S13" s="134">
        <v>0</v>
      </c>
      <c r="T13" s="54">
        <v>0</v>
      </c>
      <c r="U13" s="152">
        <v>0</v>
      </c>
      <c r="V13" s="155">
        <v>0</v>
      </c>
    </row>
    <row r="14" spans="1:23" ht="14.1" customHeight="1" x14ac:dyDescent="0.2">
      <c r="A14" s="73"/>
      <c r="B14" s="26" t="s">
        <v>18</v>
      </c>
      <c r="C14" s="53">
        <f>SUM(G14,I14,K14,M14,O14,Q14,S14,U14)</f>
        <v>11.35</v>
      </c>
      <c r="D14" s="131">
        <f>SUM(H14,J14,L14,N14,P14,R14,T14,V14)</f>
        <v>861</v>
      </c>
      <c r="E14" s="132">
        <v>0</v>
      </c>
      <c r="F14" s="133">
        <v>0</v>
      </c>
      <c r="G14" s="156">
        <v>0.47</v>
      </c>
      <c r="H14" s="157">
        <v>231</v>
      </c>
      <c r="I14" s="156">
        <v>0</v>
      </c>
      <c r="J14" s="154">
        <v>0</v>
      </c>
      <c r="K14" s="158">
        <v>0</v>
      </c>
      <c r="L14" s="133">
        <v>0</v>
      </c>
      <c r="M14" s="159">
        <v>0</v>
      </c>
      <c r="N14" s="160">
        <v>0</v>
      </c>
      <c r="O14" s="159">
        <v>0.01</v>
      </c>
      <c r="P14" s="133">
        <v>0</v>
      </c>
      <c r="Q14" s="134">
        <v>10.87</v>
      </c>
      <c r="R14" s="153">
        <v>630</v>
      </c>
      <c r="S14" s="134">
        <v>0</v>
      </c>
      <c r="T14" s="54">
        <v>0</v>
      </c>
      <c r="U14" s="152">
        <v>0</v>
      </c>
      <c r="V14" s="155">
        <v>0</v>
      </c>
    </row>
    <row r="15" spans="1:23" ht="14.1" customHeight="1" x14ac:dyDescent="0.2">
      <c r="A15" s="73"/>
      <c r="B15" s="26" t="s">
        <v>19</v>
      </c>
      <c r="C15" s="53">
        <f>SUM(G15,I15,K15,M15,O15,Q15,S15,U15)</f>
        <v>79.23</v>
      </c>
      <c r="D15" s="131">
        <f>SUM(H15,J15,L15,N15,P15,R15,T15,V15)</f>
        <v>9926</v>
      </c>
      <c r="E15" s="132">
        <v>0</v>
      </c>
      <c r="F15" s="133">
        <v>0</v>
      </c>
      <c r="G15" s="156">
        <v>0.43</v>
      </c>
      <c r="H15" s="157">
        <v>217</v>
      </c>
      <c r="I15" s="156">
        <v>0</v>
      </c>
      <c r="J15" s="154">
        <v>0</v>
      </c>
      <c r="K15" s="158">
        <v>0</v>
      </c>
      <c r="L15" s="133">
        <v>0</v>
      </c>
      <c r="M15" s="159">
        <v>0</v>
      </c>
      <c r="N15" s="160">
        <v>0</v>
      </c>
      <c r="O15" s="159">
        <v>0</v>
      </c>
      <c r="P15" s="133">
        <v>0</v>
      </c>
      <c r="Q15" s="134">
        <v>24.6</v>
      </c>
      <c r="R15" s="153">
        <v>2875</v>
      </c>
      <c r="S15" s="134">
        <v>54.2</v>
      </c>
      <c r="T15" s="153">
        <v>6834</v>
      </c>
      <c r="U15" s="152">
        <v>0</v>
      </c>
      <c r="V15" s="155">
        <v>0</v>
      </c>
    </row>
    <row r="16" spans="1:23" ht="14.1" customHeight="1" x14ac:dyDescent="0.2">
      <c r="A16" s="73"/>
      <c r="B16" s="26" t="s">
        <v>20</v>
      </c>
      <c r="C16" s="53">
        <f>SUM(G16,I16,K16,M16,O16,Q16,S16,U16)</f>
        <v>313.66999999999996</v>
      </c>
      <c r="D16" s="131">
        <f>SUM(H16,J16,L16,N16,P16,R16,T16,V16)</f>
        <v>22733</v>
      </c>
      <c r="E16" s="132">
        <v>0</v>
      </c>
      <c r="F16" s="133">
        <v>0</v>
      </c>
      <c r="G16" s="156">
        <v>1.38</v>
      </c>
      <c r="H16" s="157">
        <v>1149</v>
      </c>
      <c r="I16" s="156">
        <v>4.6399999999999997</v>
      </c>
      <c r="J16" s="154">
        <v>6013</v>
      </c>
      <c r="K16" s="158" t="s">
        <v>43</v>
      </c>
      <c r="L16" s="133" t="s">
        <v>43</v>
      </c>
      <c r="M16" s="159">
        <v>0</v>
      </c>
      <c r="N16" s="133">
        <v>0</v>
      </c>
      <c r="O16" s="159">
        <v>260.5</v>
      </c>
      <c r="P16" s="133">
        <v>12027</v>
      </c>
      <c r="Q16" s="134">
        <v>38.4</v>
      </c>
      <c r="R16" s="153">
        <v>2989</v>
      </c>
      <c r="S16" s="134">
        <v>8.75</v>
      </c>
      <c r="T16" s="153">
        <v>555</v>
      </c>
      <c r="U16" s="134">
        <v>0</v>
      </c>
      <c r="V16" s="155">
        <v>0</v>
      </c>
    </row>
    <row r="17" spans="1:23" ht="14.1" customHeight="1" x14ac:dyDescent="0.2">
      <c r="A17" s="83"/>
      <c r="B17" s="27" t="s">
        <v>21</v>
      </c>
      <c r="C17" s="161">
        <f t="shared" si="2"/>
        <v>841.43999999999994</v>
      </c>
      <c r="D17" s="162">
        <f t="shared" si="2"/>
        <v>131757</v>
      </c>
      <c r="E17" s="163">
        <v>0</v>
      </c>
      <c r="F17" s="164">
        <v>0</v>
      </c>
      <c r="G17" s="165">
        <v>47.3</v>
      </c>
      <c r="H17" s="166">
        <v>1869</v>
      </c>
      <c r="I17" s="165">
        <v>1.91</v>
      </c>
      <c r="J17" s="167">
        <v>878</v>
      </c>
      <c r="K17" s="168">
        <v>0</v>
      </c>
      <c r="L17" s="164">
        <v>0</v>
      </c>
      <c r="M17" s="169">
        <v>0</v>
      </c>
      <c r="N17" s="164">
        <v>0</v>
      </c>
      <c r="O17" s="170">
        <v>580.80999999999995</v>
      </c>
      <c r="P17" s="164">
        <v>37161</v>
      </c>
      <c r="Q17" s="171">
        <v>118.76</v>
      </c>
      <c r="R17" s="172">
        <v>48716</v>
      </c>
      <c r="S17" s="171">
        <v>92.66</v>
      </c>
      <c r="T17" s="172">
        <v>43133</v>
      </c>
      <c r="U17" s="173">
        <v>0</v>
      </c>
      <c r="V17" s="174">
        <v>0</v>
      </c>
    </row>
    <row r="18" spans="1:23" x14ac:dyDescent="0.2">
      <c r="K18" s="101"/>
      <c r="L18" s="100" t="s">
        <v>44</v>
      </c>
    </row>
    <row r="19" spans="1:23" ht="24" customHeight="1" x14ac:dyDescent="0.2">
      <c r="A19" s="102"/>
    </row>
    <row r="20" spans="1:23" ht="15.9" customHeight="1" x14ac:dyDescent="0.2">
      <c r="A20" s="30" t="s">
        <v>45</v>
      </c>
      <c r="C20" s="175"/>
    </row>
    <row r="21" spans="1:23" s="33" customFormat="1" ht="12" customHeight="1" thickBot="1" x14ac:dyDescent="0.25"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37" t="s">
        <v>46</v>
      </c>
      <c r="Q21" s="102"/>
      <c r="R21" s="102"/>
      <c r="S21" s="102"/>
      <c r="T21" s="102"/>
      <c r="U21" s="102"/>
      <c r="V21" s="102"/>
      <c r="W21" s="102"/>
    </row>
    <row r="22" spans="1:23" s="33" customFormat="1" ht="15" customHeight="1" x14ac:dyDescent="0.2">
      <c r="A22" s="38" t="s">
        <v>3</v>
      </c>
      <c r="B22" s="176"/>
      <c r="C22" s="106" t="s">
        <v>47</v>
      </c>
      <c r="D22" s="108"/>
      <c r="E22" s="108" t="s">
        <v>48</v>
      </c>
      <c r="F22" s="108"/>
      <c r="G22" s="108" t="s">
        <v>49</v>
      </c>
      <c r="H22" s="108"/>
      <c r="I22" s="108" t="s">
        <v>50</v>
      </c>
      <c r="J22" s="108"/>
      <c r="K22" s="108" t="s">
        <v>51</v>
      </c>
      <c r="L22" s="108"/>
      <c r="M22" s="108" t="s">
        <v>52</v>
      </c>
      <c r="N22" s="108"/>
      <c r="O22" s="108" t="s">
        <v>53</v>
      </c>
      <c r="P22" s="177"/>
      <c r="Q22" s="102"/>
      <c r="R22" s="102"/>
      <c r="S22" s="102"/>
      <c r="T22" s="102"/>
      <c r="U22" s="102"/>
      <c r="V22" s="102"/>
      <c r="W22" s="102"/>
    </row>
    <row r="23" spans="1:23" s="33" customFormat="1" ht="15" customHeight="1" x14ac:dyDescent="0.2">
      <c r="A23" s="178"/>
      <c r="B23" s="179"/>
      <c r="C23" s="180" t="s">
        <v>54</v>
      </c>
      <c r="D23" s="181" t="s">
        <v>55</v>
      </c>
      <c r="E23" s="181" t="s">
        <v>54</v>
      </c>
      <c r="F23" s="181" t="s">
        <v>55</v>
      </c>
      <c r="G23" s="181" t="s">
        <v>54</v>
      </c>
      <c r="H23" s="181" t="s">
        <v>55</v>
      </c>
      <c r="I23" s="181" t="s">
        <v>54</v>
      </c>
      <c r="J23" s="181" t="s">
        <v>55</v>
      </c>
      <c r="K23" s="181" t="s">
        <v>54</v>
      </c>
      <c r="L23" s="181" t="s">
        <v>55</v>
      </c>
      <c r="M23" s="181" t="s">
        <v>54</v>
      </c>
      <c r="N23" s="181" t="s">
        <v>55</v>
      </c>
      <c r="O23" s="181" t="s">
        <v>54</v>
      </c>
      <c r="P23" s="182" t="s">
        <v>55</v>
      </c>
      <c r="Q23" s="102"/>
      <c r="R23" s="102"/>
      <c r="S23" s="102"/>
      <c r="T23" s="102"/>
      <c r="U23" s="102"/>
      <c r="V23" s="102"/>
      <c r="W23" s="102"/>
    </row>
    <row r="24" spans="1:23" s="33" customFormat="1" ht="15.9" customHeight="1" x14ac:dyDescent="0.2">
      <c r="A24" s="51" t="s">
        <v>12</v>
      </c>
      <c r="B24" s="52"/>
      <c r="C24" s="53">
        <v>0.63</v>
      </c>
      <c r="D24" s="54">
        <v>1575.8999999999999</v>
      </c>
      <c r="E24" s="183">
        <v>0</v>
      </c>
      <c r="F24" s="184">
        <v>0</v>
      </c>
      <c r="G24" s="134">
        <v>0.54</v>
      </c>
      <c r="H24" s="54">
        <v>1468.8</v>
      </c>
      <c r="I24" s="134">
        <v>0.09</v>
      </c>
      <c r="J24" s="54">
        <v>107.1</v>
      </c>
      <c r="K24" s="159" t="s">
        <v>43</v>
      </c>
      <c r="L24" s="160">
        <v>0</v>
      </c>
      <c r="M24" s="159" t="s">
        <v>43</v>
      </c>
      <c r="N24" s="160">
        <v>0</v>
      </c>
      <c r="O24" s="159" t="s">
        <v>43</v>
      </c>
      <c r="P24" s="185">
        <v>0</v>
      </c>
      <c r="Q24" s="102"/>
      <c r="R24" s="102"/>
      <c r="S24" s="102"/>
      <c r="T24" s="102"/>
      <c r="U24" s="102"/>
      <c r="V24" s="102"/>
      <c r="W24" s="102"/>
    </row>
    <row r="25" spans="1:23" s="189" customFormat="1" ht="15.9" customHeight="1" x14ac:dyDescent="0.2">
      <c r="A25" s="139" t="s">
        <v>13</v>
      </c>
      <c r="B25" s="140"/>
      <c r="C25" s="186">
        <v>2.0099999999999998</v>
      </c>
      <c r="D25" s="187">
        <v>4357</v>
      </c>
      <c r="E25" s="188">
        <v>1.24</v>
      </c>
      <c r="F25" s="187">
        <v>2264</v>
      </c>
      <c r="G25" s="144">
        <v>0.72</v>
      </c>
      <c r="H25" s="143">
        <v>1973</v>
      </c>
      <c r="I25" s="144">
        <v>0.05</v>
      </c>
      <c r="J25" s="143">
        <v>121</v>
      </c>
      <c r="K25" s="144">
        <f t="shared" ref="K25:L25" si="3">SUM(K27:K33)</f>
        <v>0</v>
      </c>
      <c r="L25" s="143">
        <f t="shared" si="3"/>
        <v>0</v>
      </c>
      <c r="M25" s="144">
        <v>0</v>
      </c>
      <c r="N25" s="143">
        <v>0</v>
      </c>
      <c r="O25" s="144">
        <v>0</v>
      </c>
      <c r="P25" s="147">
        <v>0</v>
      </c>
    </row>
    <row r="26" spans="1:23" s="189" customFormat="1" ht="15.9" customHeight="1" x14ac:dyDescent="0.2">
      <c r="A26" s="139" t="s">
        <v>56</v>
      </c>
      <c r="B26" s="140"/>
      <c r="C26" s="186">
        <f t="shared" ref="C26:P26" si="4">SUM(C28:C34)</f>
        <v>4.24</v>
      </c>
      <c r="D26" s="187">
        <f t="shared" si="4"/>
        <v>2342</v>
      </c>
      <c r="E26" s="188">
        <f t="shared" si="4"/>
        <v>3.82</v>
      </c>
      <c r="F26" s="187">
        <f t="shared" si="4"/>
        <v>1729</v>
      </c>
      <c r="G26" s="144">
        <f t="shared" si="4"/>
        <v>0.13</v>
      </c>
      <c r="H26" s="143">
        <f t="shared" si="4"/>
        <v>268</v>
      </c>
      <c r="I26" s="144">
        <f t="shared" si="4"/>
        <v>0</v>
      </c>
      <c r="J26" s="143">
        <f t="shared" si="4"/>
        <v>0</v>
      </c>
      <c r="K26" s="144">
        <f t="shared" si="4"/>
        <v>0</v>
      </c>
      <c r="L26" s="143">
        <f t="shared" si="4"/>
        <v>0</v>
      </c>
      <c r="M26" s="144">
        <f t="shared" si="4"/>
        <v>0.28999999999999998</v>
      </c>
      <c r="N26" s="143">
        <f t="shared" si="4"/>
        <v>345</v>
      </c>
      <c r="O26" s="144">
        <f t="shared" si="4"/>
        <v>0</v>
      </c>
      <c r="P26" s="147">
        <f t="shared" si="4"/>
        <v>0</v>
      </c>
    </row>
    <row r="27" spans="1:23" s="33" customFormat="1" ht="13.5" customHeight="1" x14ac:dyDescent="0.2">
      <c r="A27" s="65"/>
      <c r="B27" s="66"/>
      <c r="C27" s="150"/>
      <c r="D27" s="190"/>
      <c r="E27" s="191"/>
      <c r="F27" s="191"/>
      <c r="G27" s="152"/>
      <c r="H27" s="153"/>
      <c r="I27" s="134"/>
      <c r="J27" s="153"/>
      <c r="K27" s="134"/>
      <c r="L27" s="153"/>
      <c r="M27" s="134"/>
      <c r="N27" s="153"/>
      <c r="O27" s="152"/>
      <c r="P27" s="155"/>
      <c r="Q27" s="102"/>
      <c r="R27" s="102"/>
      <c r="S27" s="102"/>
      <c r="T27" s="102"/>
      <c r="U27" s="102"/>
      <c r="V27" s="102"/>
      <c r="W27" s="102"/>
    </row>
    <row r="28" spans="1:23" s="33" customFormat="1" ht="14.1" customHeight="1" x14ac:dyDescent="0.2">
      <c r="A28" s="65"/>
      <c r="B28" s="192" t="s">
        <v>15</v>
      </c>
      <c r="C28" s="193">
        <f>SUM(E28,G28,I28,K28,M28,O28)</f>
        <v>0</v>
      </c>
      <c r="D28" s="194">
        <f t="shared" ref="D28:D34" si="5">SUM(F28,H28,J28,L28,N28,P28)</f>
        <v>0</v>
      </c>
      <c r="E28" s="156">
        <v>0</v>
      </c>
      <c r="F28" s="194">
        <v>0</v>
      </c>
      <c r="G28" s="156">
        <v>0</v>
      </c>
      <c r="H28" s="194">
        <v>0</v>
      </c>
      <c r="I28" s="156">
        <v>0</v>
      </c>
      <c r="J28" s="194">
        <v>0</v>
      </c>
      <c r="K28" s="156">
        <v>0</v>
      </c>
      <c r="L28" s="194">
        <v>0</v>
      </c>
      <c r="M28" s="156">
        <v>0</v>
      </c>
      <c r="N28" s="194">
        <v>0</v>
      </c>
      <c r="O28" s="156">
        <v>0</v>
      </c>
      <c r="P28" s="195">
        <v>0</v>
      </c>
      <c r="Q28" s="102"/>
      <c r="R28" s="102"/>
      <c r="S28" s="102"/>
      <c r="T28" s="102"/>
      <c r="U28" s="102"/>
      <c r="V28" s="102"/>
      <c r="W28" s="102"/>
    </row>
    <row r="29" spans="1:23" s="33" customFormat="1" ht="14.1" customHeight="1" x14ac:dyDescent="0.2">
      <c r="A29" s="65"/>
      <c r="B29" s="192" t="s">
        <v>16</v>
      </c>
      <c r="C29" s="193">
        <f t="shared" ref="C29:C34" si="6">SUM(E29,G29,I29,K29,M29,O29)</f>
        <v>0</v>
      </c>
      <c r="D29" s="194">
        <f t="shared" si="5"/>
        <v>0</v>
      </c>
      <c r="E29" s="156">
        <v>0</v>
      </c>
      <c r="F29" s="194">
        <v>0</v>
      </c>
      <c r="G29" s="156">
        <v>0</v>
      </c>
      <c r="H29" s="194">
        <v>0</v>
      </c>
      <c r="I29" s="156">
        <v>0</v>
      </c>
      <c r="J29" s="194">
        <v>0</v>
      </c>
      <c r="K29" s="156">
        <v>0</v>
      </c>
      <c r="L29" s="194">
        <v>0</v>
      </c>
      <c r="M29" s="156">
        <v>0</v>
      </c>
      <c r="N29" s="194">
        <v>0</v>
      </c>
      <c r="O29" s="156">
        <v>0</v>
      </c>
      <c r="P29" s="195">
        <v>0</v>
      </c>
      <c r="Q29" s="102"/>
      <c r="R29" s="102"/>
      <c r="S29" s="102"/>
      <c r="T29" s="102"/>
      <c r="U29" s="102"/>
      <c r="V29" s="102"/>
      <c r="W29" s="102"/>
    </row>
    <row r="30" spans="1:23" s="33" customFormat="1" ht="14.1" customHeight="1" x14ac:dyDescent="0.2">
      <c r="A30" s="65"/>
      <c r="B30" s="192" t="s">
        <v>17</v>
      </c>
      <c r="C30" s="193">
        <f t="shared" si="6"/>
        <v>0</v>
      </c>
      <c r="D30" s="194">
        <f t="shared" si="5"/>
        <v>0</v>
      </c>
      <c r="E30" s="156">
        <v>0</v>
      </c>
      <c r="F30" s="194">
        <v>0</v>
      </c>
      <c r="G30" s="156">
        <v>0</v>
      </c>
      <c r="H30" s="194">
        <v>0</v>
      </c>
      <c r="I30" s="156">
        <v>0</v>
      </c>
      <c r="J30" s="194">
        <v>0</v>
      </c>
      <c r="K30" s="156">
        <v>0</v>
      </c>
      <c r="L30" s="194">
        <v>0</v>
      </c>
      <c r="M30" s="156">
        <v>0</v>
      </c>
      <c r="N30" s="194">
        <v>0</v>
      </c>
      <c r="O30" s="156">
        <v>0</v>
      </c>
      <c r="P30" s="195">
        <v>0</v>
      </c>
      <c r="Q30" s="102"/>
      <c r="R30" s="102"/>
      <c r="S30" s="102"/>
      <c r="T30" s="102"/>
      <c r="U30" s="102"/>
      <c r="V30" s="102"/>
      <c r="W30" s="102"/>
    </row>
    <row r="31" spans="1:23" s="33" customFormat="1" ht="14.1" customHeight="1" x14ac:dyDescent="0.2">
      <c r="A31" s="65"/>
      <c r="B31" s="192" t="s">
        <v>18</v>
      </c>
      <c r="C31" s="193">
        <f t="shared" si="6"/>
        <v>0</v>
      </c>
      <c r="D31" s="194">
        <f t="shared" si="5"/>
        <v>0</v>
      </c>
      <c r="E31" s="156">
        <v>0</v>
      </c>
      <c r="F31" s="194">
        <v>0</v>
      </c>
      <c r="G31" s="156">
        <v>0</v>
      </c>
      <c r="H31" s="194">
        <v>0</v>
      </c>
      <c r="I31" s="156">
        <v>0</v>
      </c>
      <c r="J31" s="194">
        <v>0</v>
      </c>
      <c r="K31" s="156">
        <v>0</v>
      </c>
      <c r="L31" s="194">
        <v>0</v>
      </c>
      <c r="M31" s="156">
        <v>0</v>
      </c>
      <c r="N31" s="194">
        <v>0</v>
      </c>
      <c r="O31" s="156">
        <v>0</v>
      </c>
      <c r="P31" s="195">
        <v>0</v>
      </c>
      <c r="Q31" s="102"/>
      <c r="R31" s="102"/>
      <c r="S31" s="102"/>
      <c r="T31" s="102"/>
      <c r="U31" s="102"/>
      <c r="V31" s="102"/>
      <c r="W31" s="102"/>
    </row>
    <row r="32" spans="1:23" s="33" customFormat="1" ht="14.1" customHeight="1" x14ac:dyDescent="0.2">
      <c r="A32" s="65"/>
      <c r="B32" s="192" t="s">
        <v>19</v>
      </c>
      <c r="C32" s="193">
        <f>SUM(E32,G32,I32,K32,M32,O32)</f>
        <v>0.54</v>
      </c>
      <c r="D32" s="194">
        <f t="shared" si="5"/>
        <v>869</v>
      </c>
      <c r="E32" s="156">
        <v>0.25</v>
      </c>
      <c r="F32" s="194">
        <v>524</v>
      </c>
      <c r="G32" s="194">
        <v>0</v>
      </c>
      <c r="H32" s="194">
        <v>0</v>
      </c>
      <c r="I32" s="194">
        <v>0</v>
      </c>
      <c r="J32" s="194">
        <v>0</v>
      </c>
      <c r="K32" s="194">
        <v>0</v>
      </c>
      <c r="L32" s="194">
        <v>0</v>
      </c>
      <c r="M32" s="196">
        <v>0.28999999999999998</v>
      </c>
      <c r="N32" s="194">
        <v>345</v>
      </c>
      <c r="O32" s="156">
        <v>0</v>
      </c>
      <c r="P32" s="195">
        <v>0</v>
      </c>
      <c r="Q32" s="102"/>
      <c r="R32" s="102"/>
      <c r="S32" s="102"/>
      <c r="T32" s="102"/>
      <c r="U32" s="102"/>
      <c r="V32" s="102"/>
      <c r="W32" s="102"/>
    </row>
    <row r="33" spans="1:24" s="33" customFormat="1" ht="14.1" customHeight="1" x14ac:dyDescent="0.2">
      <c r="A33" s="65"/>
      <c r="B33" s="192" t="s">
        <v>20</v>
      </c>
      <c r="C33" s="193">
        <f>SUM(E33,G33,I33,K33,M33,O33)</f>
        <v>3.6999999999999997</v>
      </c>
      <c r="D33" s="194">
        <f t="shared" si="5"/>
        <v>1473</v>
      </c>
      <c r="E33" s="156">
        <v>3.57</v>
      </c>
      <c r="F33" s="194">
        <v>1205</v>
      </c>
      <c r="G33" s="196">
        <v>0.13</v>
      </c>
      <c r="H33" s="194">
        <v>268</v>
      </c>
      <c r="I33" s="194">
        <v>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56">
        <v>0</v>
      </c>
      <c r="P33" s="195">
        <v>0</v>
      </c>
      <c r="Q33" s="102"/>
      <c r="R33" s="102"/>
      <c r="S33" s="102"/>
      <c r="T33" s="102"/>
      <c r="U33" s="102"/>
      <c r="V33" s="102"/>
      <c r="W33" s="102"/>
    </row>
    <row r="34" spans="1:24" s="33" customFormat="1" ht="14.1" customHeight="1" thickBot="1" x14ac:dyDescent="0.25">
      <c r="A34" s="197"/>
      <c r="B34" s="198" t="s">
        <v>21</v>
      </c>
      <c r="C34" s="199">
        <f t="shared" si="6"/>
        <v>0</v>
      </c>
      <c r="D34" s="200">
        <f t="shared" si="5"/>
        <v>0</v>
      </c>
      <c r="E34" s="165">
        <v>0</v>
      </c>
      <c r="F34" s="200">
        <v>0</v>
      </c>
      <c r="G34" s="200">
        <v>0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165">
        <v>0</v>
      </c>
      <c r="P34" s="201">
        <v>0</v>
      </c>
      <c r="Q34" s="102"/>
      <c r="R34" s="102"/>
      <c r="S34" s="102"/>
      <c r="T34" s="102"/>
      <c r="U34" s="102"/>
      <c r="V34" s="102"/>
      <c r="W34" s="102"/>
    </row>
    <row r="35" spans="1:24" s="33" customFormat="1" ht="12" customHeight="1" x14ac:dyDescent="0.2">
      <c r="B35" s="102" t="s">
        <v>57</v>
      </c>
      <c r="D35" s="102"/>
      <c r="E35" s="102"/>
      <c r="F35" s="102"/>
      <c r="G35" s="102"/>
      <c r="H35" s="102"/>
      <c r="I35" s="102"/>
      <c r="J35" s="102"/>
      <c r="K35" s="101"/>
      <c r="L35" s="100" t="s">
        <v>58</v>
      </c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4" s="33" customFormat="1" ht="12" customHeight="1" x14ac:dyDescent="0.2">
      <c r="A36" s="101"/>
      <c r="B36" s="102" t="s">
        <v>59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4" ht="24" customHeight="1" x14ac:dyDescent="0.2"/>
    <row r="38" spans="1:24" ht="15.9" customHeight="1" x14ac:dyDescent="0.2">
      <c r="A38" s="30" t="s">
        <v>60</v>
      </c>
      <c r="B38" s="30"/>
      <c r="C38" s="175"/>
      <c r="X38" s="202"/>
    </row>
    <row r="39" spans="1:24" ht="13.8" thickBot="1" x14ac:dyDescent="0.25">
      <c r="A39" s="33"/>
      <c r="B39" s="33"/>
      <c r="W39" s="37" t="s">
        <v>46</v>
      </c>
    </row>
    <row r="40" spans="1:24" x14ac:dyDescent="0.2">
      <c r="A40" s="38" t="s">
        <v>3</v>
      </c>
      <c r="B40" s="203"/>
      <c r="C40" s="106" t="s">
        <v>61</v>
      </c>
      <c r="D40" s="108"/>
      <c r="E40" s="107"/>
      <c r="F40" s="106" t="s">
        <v>62</v>
      </c>
      <c r="G40" s="108"/>
      <c r="H40" s="108"/>
      <c r="I40" s="108" t="s">
        <v>63</v>
      </c>
      <c r="J40" s="108"/>
      <c r="K40" s="108"/>
      <c r="L40" s="107" t="s">
        <v>64</v>
      </c>
      <c r="M40" s="204"/>
      <c r="N40" s="110"/>
      <c r="O40" s="108" t="s">
        <v>65</v>
      </c>
      <c r="P40" s="108"/>
      <c r="Q40" s="108"/>
      <c r="R40" s="108" t="s">
        <v>66</v>
      </c>
      <c r="S40" s="108"/>
      <c r="T40" s="108"/>
      <c r="U40" s="108" t="s">
        <v>67</v>
      </c>
      <c r="V40" s="108"/>
      <c r="W40" s="177"/>
    </row>
    <row r="41" spans="1:24" x14ac:dyDescent="0.2">
      <c r="A41" s="205"/>
      <c r="B41" s="206"/>
      <c r="C41" s="180" t="s">
        <v>68</v>
      </c>
      <c r="D41" s="181" t="s">
        <v>54</v>
      </c>
      <c r="E41" s="207" t="s">
        <v>69</v>
      </c>
      <c r="F41" s="180" t="s">
        <v>68</v>
      </c>
      <c r="G41" s="181" t="s">
        <v>54</v>
      </c>
      <c r="H41" s="181" t="s">
        <v>69</v>
      </c>
      <c r="I41" s="181" t="s">
        <v>68</v>
      </c>
      <c r="J41" s="181" t="s">
        <v>54</v>
      </c>
      <c r="K41" s="181" t="s">
        <v>69</v>
      </c>
      <c r="L41" s="181" t="s">
        <v>68</v>
      </c>
      <c r="M41" s="181" t="s">
        <v>54</v>
      </c>
      <c r="N41" s="181" t="s">
        <v>69</v>
      </c>
      <c r="O41" s="181" t="s">
        <v>68</v>
      </c>
      <c r="P41" s="181" t="s">
        <v>54</v>
      </c>
      <c r="Q41" s="181" t="s">
        <v>69</v>
      </c>
      <c r="R41" s="181" t="s">
        <v>68</v>
      </c>
      <c r="S41" s="181" t="s">
        <v>54</v>
      </c>
      <c r="T41" s="181" t="s">
        <v>69</v>
      </c>
      <c r="U41" s="181" t="s">
        <v>68</v>
      </c>
      <c r="V41" s="181" t="s">
        <v>54</v>
      </c>
      <c r="W41" s="182" t="s">
        <v>69</v>
      </c>
    </row>
    <row r="42" spans="1:24" ht="15.9" customHeight="1" x14ac:dyDescent="0.2">
      <c r="A42" s="51" t="s">
        <v>12</v>
      </c>
      <c r="B42" s="52"/>
      <c r="C42" s="208">
        <v>11</v>
      </c>
      <c r="D42" s="134">
        <v>0.7863</v>
      </c>
      <c r="E42" s="131">
        <v>1185.7</v>
      </c>
      <c r="F42" s="209">
        <v>0</v>
      </c>
      <c r="G42" s="152">
        <v>0</v>
      </c>
      <c r="H42" s="54">
        <v>0</v>
      </c>
      <c r="I42" s="54">
        <v>0</v>
      </c>
      <c r="J42" s="152">
        <v>0</v>
      </c>
      <c r="K42" s="152">
        <v>0</v>
      </c>
      <c r="L42" s="160">
        <v>0</v>
      </c>
      <c r="M42" s="135">
        <v>0</v>
      </c>
      <c r="N42" s="160">
        <v>0</v>
      </c>
      <c r="O42" s="160">
        <v>0</v>
      </c>
      <c r="P42" s="210">
        <v>0</v>
      </c>
      <c r="Q42" s="210">
        <v>0</v>
      </c>
      <c r="R42" s="54">
        <v>3</v>
      </c>
      <c r="S42" s="152">
        <v>0.45999999999999996</v>
      </c>
      <c r="T42" s="54">
        <v>903</v>
      </c>
      <c r="U42" s="54">
        <v>8</v>
      </c>
      <c r="V42" s="152">
        <v>0.32629999999999998</v>
      </c>
      <c r="W42" s="138">
        <v>282.7</v>
      </c>
    </row>
    <row r="43" spans="1:24" s="149" customFormat="1" ht="15.9" customHeight="1" x14ac:dyDescent="0.2">
      <c r="A43" s="139" t="s">
        <v>13</v>
      </c>
      <c r="B43" s="140"/>
      <c r="C43" s="211">
        <v>11</v>
      </c>
      <c r="D43" s="212">
        <v>14.46</v>
      </c>
      <c r="E43" s="213">
        <v>7042</v>
      </c>
      <c r="F43" s="211">
        <v>2</v>
      </c>
      <c r="G43" s="212">
        <v>12.74</v>
      </c>
      <c r="H43" s="214">
        <v>2514</v>
      </c>
      <c r="I43" s="214">
        <v>1</v>
      </c>
      <c r="J43" s="212">
        <v>0.01</v>
      </c>
      <c r="K43" s="214">
        <v>0</v>
      </c>
      <c r="L43" s="214">
        <v>0</v>
      </c>
      <c r="M43" s="212">
        <v>0</v>
      </c>
      <c r="N43" s="215">
        <v>0</v>
      </c>
      <c r="O43" s="214">
        <v>1</v>
      </c>
      <c r="P43" s="212">
        <v>0.03</v>
      </c>
      <c r="Q43" s="214">
        <v>80</v>
      </c>
      <c r="R43" s="214">
        <v>5</v>
      </c>
      <c r="S43" s="212">
        <v>0.54</v>
      </c>
      <c r="T43" s="214">
        <v>694</v>
      </c>
      <c r="U43" s="214">
        <v>2</v>
      </c>
      <c r="V43" s="212">
        <v>1.1499999999999999</v>
      </c>
      <c r="W43" s="216">
        <v>3754</v>
      </c>
    </row>
    <row r="44" spans="1:24" s="149" customFormat="1" ht="15.9" customHeight="1" x14ac:dyDescent="0.2">
      <c r="A44" s="139" t="s">
        <v>56</v>
      </c>
      <c r="B44" s="140"/>
      <c r="C44" s="211">
        <f t="shared" ref="C44:W44" si="7">SUM(C46:C52)</f>
        <v>17</v>
      </c>
      <c r="D44" s="212">
        <f t="shared" si="7"/>
        <v>0.8600000000000001</v>
      </c>
      <c r="E44" s="213">
        <f t="shared" si="7"/>
        <v>1266</v>
      </c>
      <c r="F44" s="211">
        <f t="shared" si="7"/>
        <v>6</v>
      </c>
      <c r="G44" s="212">
        <f t="shared" si="7"/>
        <v>0.28000000000000003</v>
      </c>
      <c r="H44" s="214">
        <f t="shared" si="7"/>
        <v>208</v>
      </c>
      <c r="I44" s="214">
        <f t="shared" si="7"/>
        <v>0</v>
      </c>
      <c r="J44" s="212">
        <f t="shared" si="7"/>
        <v>0</v>
      </c>
      <c r="K44" s="214">
        <f t="shared" si="7"/>
        <v>0</v>
      </c>
      <c r="L44" s="214">
        <f t="shared" si="7"/>
        <v>0</v>
      </c>
      <c r="M44" s="212">
        <f t="shared" si="7"/>
        <v>0</v>
      </c>
      <c r="N44" s="215">
        <f t="shared" si="7"/>
        <v>0</v>
      </c>
      <c r="O44" s="214">
        <f t="shared" si="7"/>
        <v>0</v>
      </c>
      <c r="P44" s="212">
        <f t="shared" si="7"/>
        <v>0</v>
      </c>
      <c r="Q44" s="214">
        <f t="shared" si="7"/>
        <v>0</v>
      </c>
      <c r="R44" s="214">
        <f t="shared" si="7"/>
        <v>3</v>
      </c>
      <c r="S44" s="212">
        <f t="shared" si="7"/>
        <v>0.09</v>
      </c>
      <c r="T44" s="214">
        <f t="shared" si="7"/>
        <v>123</v>
      </c>
      <c r="U44" s="214">
        <f t="shared" si="7"/>
        <v>8</v>
      </c>
      <c r="V44" s="212">
        <f t="shared" si="7"/>
        <v>0.49</v>
      </c>
      <c r="W44" s="216">
        <f t="shared" si="7"/>
        <v>935</v>
      </c>
    </row>
    <row r="45" spans="1:24" x14ac:dyDescent="0.2">
      <c r="A45" s="65"/>
      <c r="B45" s="66"/>
      <c r="C45" s="208"/>
      <c r="D45" s="152"/>
      <c r="E45" s="151"/>
      <c r="F45" s="208"/>
      <c r="G45" s="152"/>
      <c r="H45" s="153"/>
      <c r="I45" s="153"/>
      <c r="J45" s="152"/>
      <c r="K45" s="153"/>
      <c r="L45" s="153"/>
      <c r="M45" s="152"/>
      <c r="N45" s="153"/>
      <c r="O45" s="153"/>
      <c r="P45" s="152"/>
      <c r="Q45" s="153"/>
      <c r="R45" s="153"/>
      <c r="S45" s="152"/>
      <c r="T45" s="153"/>
      <c r="U45" s="153"/>
      <c r="V45" s="152"/>
      <c r="W45" s="155"/>
    </row>
    <row r="46" spans="1:24" ht="14.1" customHeight="1" x14ac:dyDescent="0.2">
      <c r="A46" s="65"/>
      <c r="B46" s="192" t="s">
        <v>15</v>
      </c>
      <c r="C46" s="217">
        <f>SUM(F46,I46,L46,O46,R46,U46)</f>
        <v>5</v>
      </c>
      <c r="D46" s="152">
        <f t="shared" ref="D46:E52" si="8">SUM(G46,J46,M46,P46,S46,V46)</f>
        <v>0.14000000000000001</v>
      </c>
      <c r="E46" s="218">
        <f t="shared" si="8"/>
        <v>298</v>
      </c>
      <c r="F46" s="219">
        <v>1</v>
      </c>
      <c r="G46" s="220">
        <v>0.01</v>
      </c>
      <c r="H46" s="133">
        <v>29</v>
      </c>
      <c r="I46" s="221">
        <v>0</v>
      </c>
      <c r="J46" s="220">
        <v>0</v>
      </c>
      <c r="K46" s="221">
        <v>0</v>
      </c>
      <c r="L46" s="221">
        <v>0</v>
      </c>
      <c r="M46" s="220">
        <v>0</v>
      </c>
      <c r="N46" s="221">
        <v>0</v>
      </c>
      <c r="O46" s="220">
        <v>0</v>
      </c>
      <c r="P46" s="220">
        <v>0</v>
      </c>
      <c r="Q46" s="220">
        <v>0</v>
      </c>
      <c r="R46" s="221">
        <v>2</v>
      </c>
      <c r="S46" s="220">
        <v>0.05</v>
      </c>
      <c r="T46" s="221">
        <v>123</v>
      </c>
      <c r="U46" s="194">
        <v>2</v>
      </c>
      <c r="V46" s="135">
        <v>0.08</v>
      </c>
      <c r="W46" s="222">
        <v>146</v>
      </c>
    </row>
    <row r="47" spans="1:24" ht="14.1" customHeight="1" x14ac:dyDescent="0.2">
      <c r="A47" s="65"/>
      <c r="B47" s="192" t="s">
        <v>16</v>
      </c>
      <c r="C47" s="217">
        <f t="shared" ref="C47:C52" si="9">SUM(F47,I47,L47,O47,R47,U47)</f>
        <v>2</v>
      </c>
      <c r="D47" s="135">
        <f t="shared" si="8"/>
        <v>0.06</v>
      </c>
      <c r="E47" s="218">
        <f t="shared" si="8"/>
        <v>15</v>
      </c>
      <c r="F47" s="219">
        <v>0</v>
      </c>
      <c r="G47" s="220">
        <v>0</v>
      </c>
      <c r="H47" s="220">
        <v>0</v>
      </c>
      <c r="I47" s="221">
        <v>0</v>
      </c>
      <c r="J47" s="220">
        <v>0</v>
      </c>
      <c r="K47" s="221">
        <v>0</v>
      </c>
      <c r="L47" s="220">
        <v>0</v>
      </c>
      <c r="M47" s="220">
        <v>0</v>
      </c>
      <c r="N47" s="220">
        <v>0</v>
      </c>
      <c r="O47" s="221">
        <v>0</v>
      </c>
      <c r="P47" s="220">
        <v>0</v>
      </c>
      <c r="Q47" s="221">
        <v>0</v>
      </c>
      <c r="R47" s="221">
        <v>1</v>
      </c>
      <c r="S47" s="220">
        <v>0.04</v>
      </c>
      <c r="T47" s="220">
        <v>0</v>
      </c>
      <c r="U47" s="194">
        <v>1</v>
      </c>
      <c r="V47" s="135">
        <v>0.02</v>
      </c>
      <c r="W47" s="222">
        <v>15</v>
      </c>
    </row>
    <row r="48" spans="1:24" ht="14.1" customHeight="1" x14ac:dyDescent="0.2">
      <c r="A48" s="65"/>
      <c r="B48" s="192" t="s">
        <v>17</v>
      </c>
      <c r="C48" s="219">
        <f t="shared" si="9"/>
        <v>1</v>
      </c>
      <c r="D48" s="220">
        <f t="shared" si="8"/>
        <v>0.04</v>
      </c>
      <c r="E48" s="218">
        <f t="shared" si="8"/>
        <v>0</v>
      </c>
      <c r="F48" s="219">
        <v>0</v>
      </c>
      <c r="G48" s="220">
        <v>0</v>
      </c>
      <c r="H48" s="220">
        <v>0</v>
      </c>
      <c r="I48" s="221">
        <v>0</v>
      </c>
      <c r="J48" s="220">
        <v>0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0">
        <v>0</v>
      </c>
      <c r="U48" s="194">
        <v>1</v>
      </c>
      <c r="V48" s="135">
        <v>0.04</v>
      </c>
      <c r="W48" s="222">
        <v>0</v>
      </c>
    </row>
    <row r="49" spans="1:23" ht="14.1" customHeight="1" x14ac:dyDescent="0.2">
      <c r="A49" s="65"/>
      <c r="B49" s="192" t="s">
        <v>18</v>
      </c>
      <c r="C49" s="217">
        <f t="shared" si="9"/>
        <v>2</v>
      </c>
      <c r="D49" s="135">
        <f t="shared" si="8"/>
        <v>0.10299999999999999</v>
      </c>
      <c r="E49" s="218">
        <f t="shared" si="8"/>
        <v>179</v>
      </c>
      <c r="F49" s="219">
        <v>2</v>
      </c>
      <c r="G49" s="220">
        <v>0.10299999999999999</v>
      </c>
      <c r="H49" s="221">
        <v>179</v>
      </c>
      <c r="I49" s="220">
        <v>0</v>
      </c>
      <c r="J49" s="220">
        <v>0</v>
      </c>
      <c r="K49" s="220">
        <v>0</v>
      </c>
      <c r="L49" s="220">
        <v>0</v>
      </c>
      <c r="M49" s="220">
        <v>0</v>
      </c>
      <c r="N49" s="220">
        <v>0</v>
      </c>
      <c r="O49" s="220">
        <v>0</v>
      </c>
      <c r="P49" s="220">
        <v>0</v>
      </c>
      <c r="Q49" s="220">
        <v>0</v>
      </c>
      <c r="R49" s="220">
        <v>0</v>
      </c>
      <c r="S49" s="220">
        <v>0</v>
      </c>
      <c r="T49" s="220">
        <v>0</v>
      </c>
      <c r="U49" s="194" t="s">
        <v>142</v>
      </c>
      <c r="V49" s="135" t="s">
        <v>142</v>
      </c>
      <c r="W49" s="222" t="s">
        <v>142</v>
      </c>
    </row>
    <row r="50" spans="1:23" ht="14.1" customHeight="1" x14ac:dyDescent="0.2">
      <c r="A50" s="65"/>
      <c r="B50" s="192" t="s">
        <v>19</v>
      </c>
      <c r="C50" s="217">
        <f t="shared" si="9"/>
        <v>1</v>
      </c>
      <c r="D50" s="152">
        <f t="shared" si="8"/>
        <v>0.1</v>
      </c>
      <c r="E50" s="218">
        <f t="shared" si="8"/>
        <v>104</v>
      </c>
      <c r="F50" s="219">
        <v>0</v>
      </c>
      <c r="G50" s="220">
        <v>0</v>
      </c>
      <c r="H50" s="220">
        <v>0</v>
      </c>
      <c r="I50" s="220">
        <v>0</v>
      </c>
      <c r="J50" s="220">
        <v>0</v>
      </c>
      <c r="K50" s="220">
        <v>0</v>
      </c>
      <c r="L50" s="221">
        <v>0</v>
      </c>
      <c r="M50" s="220">
        <v>0</v>
      </c>
      <c r="N50" s="221">
        <v>0</v>
      </c>
      <c r="O50" s="220">
        <v>0</v>
      </c>
      <c r="P50" s="220">
        <v>0</v>
      </c>
      <c r="Q50" s="220">
        <v>0</v>
      </c>
      <c r="R50" s="221">
        <v>0</v>
      </c>
      <c r="S50" s="220">
        <v>0</v>
      </c>
      <c r="T50" s="221">
        <v>0</v>
      </c>
      <c r="U50" s="194">
        <v>1</v>
      </c>
      <c r="V50" s="135">
        <v>0.1</v>
      </c>
      <c r="W50" s="222">
        <v>104</v>
      </c>
    </row>
    <row r="51" spans="1:23" ht="14.1" customHeight="1" x14ac:dyDescent="0.2">
      <c r="A51" s="65"/>
      <c r="B51" s="192" t="s">
        <v>20</v>
      </c>
      <c r="C51" s="217">
        <f t="shared" si="9"/>
        <v>5</v>
      </c>
      <c r="D51" s="135">
        <f t="shared" si="8"/>
        <v>0.247</v>
      </c>
      <c r="E51" s="218">
        <f t="shared" si="8"/>
        <v>131</v>
      </c>
      <c r="F51" s="219">
        <v>3</v>
      </c>
      <c r="G51" s="220">
        <v>0.16700000000000001</v>
      </c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20">
        <v>0</v>
      </c>
      <c r="U51" s="194">
        <v>2</v>
      </c>
      <c r="V51" s="135">
        <v>0.08</v>
      </c>
      <c r="W51" s="222">
        <v>131</v>
      </c>
    </row>
    <row r="52" spans="1:23" ht="14.1" customHeight="1" thickBot="1" x14ac:dyDescent="0.25">
      <c r="A52" s="197"/>
      <c r="B52" s="198" t="s">
        <v>21</v>
      </c>
      <c r="C52" s="223">
        <f t="shared" si="9"/>
        <v>1</v>
      </c>
      <c r="D52" s="224">
        <f t="shared" si="8"/>
        <v>0.17</v>
      </c>
      <c r="E52" s="225">
        <f t="shared" si="8"/>
        <v>539</v>
      </c>
      <c r="F52" s="226">
        <v>0</v>
      </c>
      <c r="G52" s="227">
        <v>0</v>
      </c>
      <c r="H52" s="228">
        <v>0</v>
      </c>
      <c r="I52" s="227">
        <v>0</v>
      </c>
      <c r="J52" s="227">
        <v>0</v>
      </c>
      <c r="K52" s="227">
        <v>0</v>
      </c>
      <c r="L52" s="227">
        <v>0</v>
      </c>
      <c r="M52" s="227">
        <v>0</v>
      </c>
      <c r="N52" s="227">
        <v>0</v>
      </c>
      <c r="O52" s="227">
        <v>0</v>
      </c>
      <c r="P52" s="227">
        <v>0</v>
      </c>
      <c r="Q52" s="227">
        <v>0</v>
      </c>
      <c r="R52" s="227">
        <v>0</v>
      </c>
      <c r="S52" s="227">
        <v>0</v>
      </c>
      <c r="T52" s="227">
        <v>0</v>
      </c>
      <c r="U52" s="200">
        <v>1</v>
      </c>
      <c r="V52" s="224">
        <v>0.17</v>
      </c>
      <c r="W52" s="229">
        <v>539</v>
      </c>
    </row>
    <row r="53" spans="1:23" x14ac:dyDescent="0.2">
      <c r="K53" s="101"/>
      <c r="L53" s="100" t="s">
        <v>44</v>
      </c>
    </row>
  </sheetData>
  <mergeCells count="42">
    <mergeCell ref="R40:T40"/>
    <mergeCell ref="U40:W40"/>
    <mergeCell ref="A42:B42"/>
    <mergeCell ref="A43:B43"/>
    <mergeCell ref="A40:B41"/>
    <mergeCell ref="C40:E40"/>
    <mergeCell ref="F40:H40"/>
    <mergeCell ref="I40:K40"/>
    <mergeCell ref="O40:Q40"/>
    <mergeCell ref="L40:N40"/>
    <mergeCell ref="G5:H5"/>
    <mergeCell ref="U5:V5"/>
    <mergeCell ref="M5:N5"/>
    <mergeCell ref="O5:P5"/>
    <mergeCell ref="Q5:R5"/>
    <mergeCell ref="S5:T5"/>
    <mergeCell ref="I5:J5"/>
    <mergeCell ref="M22:N22"/>
    <mergeCell ref="O22:P22"/>
    <mergeCell ref="A24:B24"/>
    <mergeCell ref="E22:F22"/>
    <mergeCell ref="G22:H22"/>
    <mergeCell ref="I22:J22"/>
    <mergeCell ref="K22:L22"/>
    <mergeCell ref="A22:B23"/>
    <mergeCell ref="C22:D22"/>
    <mergeCell ref="K5:L5"/>
    <mergeCell ref="A9:B9"/>
    <mergeCell ref="A26:B26"/>
    <mergeCell ref="A44:B44"/>
    <mergeCell ref="A7:B7"/>
    <mergeCell ref="A8:B8"/>
    <mergeCell ref="A25:B25"/>
    <mergeCell ref="A4:B6"/>
    <mergeCell ref="C4:D4"/>
    <mergeCell ref="E4:F4"/>
    <mergeCell ref="G4:J4"/>
    <mergeCell ref="K4:V4"/>
    <mergeCell ref="C5:C6"/>
    <mergeCell ref="D5:D6"/>
    <mergeCell ref="E5:E6"/>
    <mergeCell ref="F5:F6"/>
  </mergeCells>
  <phoneticPr fontId="2"/>
  <pageMargins left="0.70866141732283472" right="0.70866141732283472" top="0.78740157480314965" bottom="0.19685039370078741" header="0.35433070866141736" footer="0"/>
  <pageSetup paperSize="9" scale="96" firstPageNumber="70" pageOrder="overThenDown" orientation="portrait" useFirstPageNumber="1" r:id="rId1"/>
  <headerFooter differentOddEven="1" scaleWithDoc="0" alignWithMargins="0">
    <oddHeader>&amp;R&amp;"ＭＳ Ｐ明朝,標準"Ⅵ林野災害　　　　　- &amp;P -</oddHeader>
    <evenHeader>&amp;L&amp;"ＭＳ Ｐ明朝,標準"- &amp;P -</evenHeader>
  </headerFooter>
  <colBreaks count="1" manualBreakCount="1">
    <brk id="12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U86"/>
  <sheetViews>
    <sheetView showGridLines="0" view="pageBreakPreview" topLeftCell="A42" zoomScaleNormal="100" zoomScaleSheetLayoutView="100" workbookViewId="0">
      <selection activeCell="H92" sqref="H92"/>
    </sheetView>
  </sheetViews>
  <sheetFormatPr defaultColWidth="9" defaultRowHeight="12" x14ac:dyDescent="0.2"/>
  <cols>
    <col min="1" max="1" width="2.6640625" style="33" customWidth="1"/>
    <col min="2" max="2" width="7.6640625" style="33" customWidth="1"/>
    <col min="3" max="3" width="5.6640625" style="33" customWidth="1"/>
    <col min="4" max="4" width="8.33203125" style="33" bestFit="1" customWidth="1"/>
    <col min="5" max="5" width="5.6640625" style="33" customWidth="1"/>
    <col min="6" max="6" width="1.6640625" style="33" customWidth="1"/>
    <col min="7" max="7" width="6.109375" style="33" customWidth="1"/>
    <col min="8" max="8" width="5.6640625" style="33" customWidth="1"/>
    <col min="9" max="9" width="1.6640625" style="33" customWidth="1"/>
    <col min="10" max="10" width="5.6640625" style="33" customWidth="1"/>
    <col min="11" max="11" width="1.6640625" style="33" customWidth="1"/>
    <col min="12" max="12" width="5.6640625" style="33" customWidth="1"/>
    <col min="13" max="14" width="6.6640625" style="33" customWidth="1"/>
    <col min="15" max="15" width="5.6640625" style="33" customWidth="1"/>
    <col min="16" max="17" width="6.6640625" style="33" customWidth="1"/>
    <col min="18" max="16384" width="9" style="33"/>
  </cols>
  <sheetData>
    <row r="1" spans="1:11" ht="24" customHeight="1" x14ac:dyDescent="0.2">
      <c r="A1" s="28" t="s">
        <v>70</v>
      </c>
      <c r="B1" s="28"/>
    </row>
    <row r="2" spans="1:11" ht="9" customHeight="1" x14ac:dyDescent="0.2">
      <c r="A2" s="30"/>
      <c r="B2" s="28"/>
    </row>
    <row r="3" spans="1:11" ht="12" customHeight="1" thickBot="1" x14ac:dyDescent="0.25">
      <c r="J3" s="230" t="s">
        <v>71</v>
      </c>
    </row>
    <row r="4" spans="1:11" ht="12" customHeight="1" x14ac:dyDescent="0.2">
      <c r="A4" s="231" t="s">
        <v>72</v>
      </c>
      <c r="B4" s="232"/>
      <c r="C4" s="233" t="s">
        <v>73</v>
      </c>
      <c r="D4" s="234"/>
      <c r="E4" s="233" t="s">
        <v>74</v>
      </c>
      <c r="F4" s="235"/>
      <c r="G4" s="236"/>
      <c r="H4" s="237" t="s">
        <v>75</v>
      </c>
      <c r="I4" s="235"/>
      <c r="J4" s="238"/>
      <c r="K4" s="102"/>
    </row>
    <row r="5" spans="1:11" ht="12" customHeight="1" x14ac:dyDescent="0.2">
      <c r="A5" s="239"/>
      <c r="B5" s="240"/>
      <c r="C5" s="241" t="s">
        <v>76</v>
      </c>
      <c r="D5" s="242" t="s">
        <v>24</v>
      </c>
      <c r="E5" s="241" t="s">
        <v>76</v>
      </c>
      <c r="F5" s="243" t="s">
        <v>24</v>
      </c>
      <c r="G5" s="244"/>
      <c r="H5" s="245" t="s">
        <v>76</v>
      </c>
      <c r="I5" s="243" t="s">
        <v>24</v>
      </c>
      <c r="J5" s="246"/>
      <c r="K5" s="247"/>
    </row>
    <row r="6" spans="1:11" ht="11.1" hidden="1" customHeight="1" x14ac:dyDescent="0.2">
      <c r="A6" s="248" t="s">
        <v>77</v>
      </c>
      <c r="B6" s="249"/>
      <c r="C6" s="250">
        <v>191</v>
      </c>
      <c r="D6" s="251">
        <v>72708</v>
      </c>
      <c r="E6" s="252">
        <f>C6</f>
        <v>191</v>
      </c>
      <c r="F6" s="253">
        <f>D6</f>
        <v>72708</v>
      </c>
      <c r="G6" s="254"/>
      <c r="H6" s="255">
        <v>0</v>
      </c>
      <c r="I6" s="256">
        <v>0</v>
      </c>
      <c r="J6" s="257"/>
      <c r="K6" s="258"/>
    </row>
    <row r="7" spans="1:11" ht="11.1" hidden="1" customHeight="1" x14ac:dyDescent="0.2">
      <c r="A7" s="248" t="s">
        <v>78</v>
      </c>
      <c r="B7" s="249"/>
      <c r="C7" s="252">
        <v>441</v>
      </c>
      <c r="D7" s="251">
        <v>17424</v>
      </c>
      <c r="E7" s="252">
        <f>C7</f>
        <v>441</v>
      </c>
      <c r="F7" s="259">
        <f>D7</f>
        <v>17424</v>
      </c>
      <c r="G7" s="260"/>
      <c r="H7" s="255">
        <v>0</v>
      </c>
      <c r="I7" s="261">
        <v>0</v>
      </c>
      <c r="J7" s="262"/>
      <c r="K7" s="258"/>
    </row>
    <row r="8" spans="1:11" ht="11.1" hidden="1" customHeight="1" x14ac:dyDescent="0.2">
      <c r="A8" s="248" t="s">
        <v>79</v>
      </c>
      <c r="B8" s="263"/>
      <c r="C8" s="252">
        <v>123</v>
      </c>
      <c r="D8" s="251">
        <v>25048</v>
      </c>
      <c r="E8" s="252">
        <v>123</v>
      </c>
      <c r="F8" s="259">
        <f t="shared" ref="F8:F31" si="0">D8</f>
        <v>25048</v>
      </c>
      <c r="G8" s="260"/>
      <c r="H8" s="255">
        <v>0</v>
      </c>
      <c r="I8" s="261">
        <v>0</v>
      </c>
      <c r="J8" s="262"/>
      <c r="K8" s="258"/>
    </row>
    <row r="9" spans="1:11" ht="11.1" customHeight="1" x14ac:dyDescent="0.2">
      <c r="A9" s="248" t="s">
        <v>80</v>
      </c>
      <c r="B9" s="263"/>
      <c r="C9" s="252">
        <v>0</v>
      </c>
      <c r="D9" s="251">
        <v>0</v>
      </c>
      <c r="E9" s="252">
        <v>0</v>
      </c>
      <c r="F9" s="259">
        <f t="shared" si="0"/>
        <v>0</v>
      </c>
      <c r="G9" s="260"/>
      <c r="H9" s="255">
        <v>0</v>
      </c>
      <c r="I9" s="261">
        <v>0</v>
      </c>
      <c r="J9" s="262"/>
      <c r="K9" s="258"/>
    </row>
    <row r="10" spans="1:11" ht="11.1" customHeight="1" x14ac:dyDescent="0.2">
      <c r="A10" s="248" t="s">
        <v>81</v>
      </c>
      <c r="B10" s="263"/>
      <c r="C10" s="264">
        <v>0</v>
      </c>
      <c r="D10" s="265">
        <v>0</v>
      </c>
      <c r="E10" s="264">
        <v>0</v>
      </c>
      <c r="F10" s="259">
        <f t="shared" si="0"/>
        <v>0</v>
      </c>
      <c r="G10" s="260"/>
      <c r="H10" s="255">
        <v>0</v>
      </c>
      <c r="I10" s="261">
        <v>0</v>
      </c>
      <c r="J10" s="262"/>
      <c r="K10" s="258"/>
    </row>
    <row r="11" spans="1:11" ht="11.1" customHeight="1" x14ac:dyDescent="0.2">
      <c r="A11" s="248" t="s">
        <v>82</v>
      </c>
      <c r="B11" s="263"/>
      <c r="C11" s="264">
        <v>0</v>
      </c>
      <c r="D11" s="265">
        <v>0</v>
      </c>
      <c r="E11" s="264">
        <v>0</v>
      </c>
      <c r="F11" s="259">
        <f t="shared" si="0"/>
        <v>0</v>
      </c>
      <c r="G11" s="260"/>
      <c r="H11" s="255">
        <v>0</v>
      </c>
      <c r="I11" s="261">
        <v>0</v>
      </c>
      <c r="J11" s="262"/>
      <c r="K11" s="258"/>
    </row>
    <row r="12" spans="1:11" ht="11.1" customHeight="1" x14ac:dyDescent="0.2">
      <c r="A12" s="248" t="s">
        <v>83</v>
      </c>
      <c r="B12" s="263"/>
      <c r="C12" s="252">
        <v>114</v>
      </c>
      <c r="D12" s="251">
        <v>192494</v>
      </c>
      <c r="E12" s="252">
        <f>C12</f>
        <v>114</v>
      </c>
      <c r="F12" s="259">
        <f t="shared" si="0"/>
        <v>192494</v>
      </c>
      <c r="G12" s="260"/>
      <c r="H12" s="255">
        <v>0</v>
      </c>
      <c r="I12" s="261">
        <v>0</v>
      </c>
      <c r="J12" s="262"/>
      <c r="K12" s="258"/>
    </row>
    <row r="13" spans="1:11" ht="11.1" customHeight="1" x14ac:dyDescent="0.2">
      <c r="A13" s="248" t="s">
        <v>84</v>
      </c>
      <c r="B13" s="263"/>
      <c r="C13" s="252">
        <v>1865</v>
      </c>
      <c r="D13" s="251">
        <v>231523</v>
      </c>
      <c r="E13" s="252">
        <f>C13</f>
        <v>1865</v>
      </c>
      <c r="F13" s="259">
        <f t="shared" si="0"/>
        <v>231523</v>
      </c>
      <c r="G13" s="260"/>
      <c r="H13" s="255">
        <v>0</v>
      </c>
      <c r="I13" s="261">
        <v>0</v>
      </c>
      <c r="J13" s="262"/>
      <c r="K13" s="258"/>
    </row>
    <row r="14" spans="1:11" ht="11.1" customHeight="1" x14ac:dyDescent="0.2">
      <c r="A14" s="248" t="s">
        <v>85</v>
      </c>
      <c r="B14" s="263"/>
      <c r="C14" s="252">
        <v>3388</v>
      </c>
      <c r="D14" s="251">
        <v>489230</v>
      </c>
      <c r="E14" s="252">
        <f>C14</f>
        <v>3388</v>
      </c>
      <c r="F14" s="259">
        <f t="shared" si="0"/>
        <v>489230</v>
      </c>
      <c r="G14" s="260"/>
      <c r="H14" s="255">
        <v>0</v>
      </c>
      <c r="I14" s="261">
        <v>0</v>
      </c>
      <c r="J14" s="262"/>
      <c r="K14" s="258"/>
    </row>
    <row r="15" spans="1:11" ht="11.1" customHeight="1" x14ac:dyDescent="0.2">
      <c r="A15" s="248" t="s">
        <v>86</v>
      </c>
      <c r="B15" s="263"/>
      <c r="C15" s="252">
        <v>2699</v>
      </c>
      <c r="D15" s="251">
        <v>280340</v>
      </c>
      <c r="E15" s="252">
        <v>2699</v>
      </c>
      <c r="F15" s="259">
        <f t="shared" si="0"/>
        <v>280340</v>
      </c>
      <c r="G15" s="260"/>
      <c r="H15" s="255">
        <v>0</v>
      </c>
      <c r="I15" s="261">
        <v>0</v>
      </c>
      <c r="J15" s="262"/>
      <c r="K15" s="258"/>
    </row>
    <row r="16" spans="1:11" ht="11.1" customHeight="1" x14ac:dyDescent="0.2">
      <c r="A16" s="248" t="s">
        <v>87</v>
      </c>
      <c r="B16" s="263"/>
      <c r="C16" s="252">
        <f t="shared" ref="C16:C19" si="1">E16</f>
        <v>5273</v>
      </c>
      <c r="D16" s="251">
        <f>G16</f>
        <v>0</v>
      </c>
      <c r="E16" s="252">
        <v>5273</v>
      </c>
      <c r="F16" s="259">
        <f t="shared" si="0"/>
        <v>0</v>
      </c>
      <c r="G16" s="260"/>
      <c r="H16" s="255">
        <v>0</v>
      </c>
      <c r="I16" s="261">
        <v>0</v>
      </c>
      <c r="J16" s="262"/>
      <c r="K16" s="258"/>
    </row>
    <row r="17" spans="1:21" ht="11.1" customHeight="1" x14ac:dyDescent="0.2">
      <c r="A17" s="248" t="s">
        <v>88</v>
      </c>
      <c r="B17" s="263"/>
      <c r="C17" s="252">
        <f t="shared" si="1"/>
        <v>1463</v>
      </c>
      <c r="D17" s="251">
        <f>G17</f>
        <v>0</v>
      </c>
      <c r="E17" s="252">
        <v>1463</v>
      </c>
      <c r="F17" s="259">
        <f t="shared" si="0"/>
        <v>0</v>
      </c>
      <c r="G17" s="260"/>
      <c r="H17" s="255">
        <v>0</v>
      </c>
      <c r="I17" s="261">
        <v>0</v>
      </c>
      <c r="J17" s="262"/>
      <c r="K17" s="258"/>
    </row>
    <row r="18" spans="1:21" s="103" customFormat="1" ht="11.1" customHeight="1" x14ac:dyDescent="0.2">
      <c r="A18" s="248" t="s">
        <v>89</v>
      </c>
      <c r="B18" s="263"/>
      <c r="C18" s="252">
        <f t="shared" si="1"/>
        <v>351</v>
      </c>
      <c r="D18" s="251">
        <f>G18</f>
        <v>0</v>
      </c>
      <c r="E18" s="252">
        <v>351</v>
      </c>
      <c r="F18" s="259">
        <f t="shared" si="0"/>
        <v>0</v>
      </c>
      <c r="G18" s="260"/>
      <c r="H18" s="255">
        <v>0</v>
      </c>
      <c r="I18" s="261">
        <v>0</v>
      </c>
      <c r="J18" s="262"/>
      <c r="K18" s="258"/>
      <c r="Q18" s="33"/>
      <c r="S18" s="266"/>
      <c r="T18" s="267"/>
      <c r="U18" s="267"/>
    </row>
    <row r="19" spans="1:21" s="270" customFormat="1" ht="11.1" customHeight="1" x14ac:dyDescent="0.2">
      <c r="A19" s="248" t="s">
        <v>90</v>
      </c>
      <c r="B19" s="263"/>
      <c r="C19" s="268">
        <f t="shared" si="1"/>
        <v>89</v>
      </c>
      <c r="D19" s="269">
        <f>G19</f>
        <v>0</v>
      </c>
      <c r="E19" s="268">
        <v>89</v>
      </c>
      <c r="F19" s="259">
        <f t="shared" si="0"/>
        <v>0</v>
      </c>
      <c r="G19" s="260"/>
      <c r="H19" s="255">
        <v>0</v>
      </c>
      <c r="I19" s="261">
        <v>0</v>
      </c>
      <c r="J19" s="262"/>
      <c r="K19" s="258"/>
      <c r="Q19" s="266"/>
      <c r="S19" s="266"/>
      <c r="T19" s="267"/>
      <c r="U19" s="267"/>
    </row>
    <row r="20" spans="1:21" s="270" customFormat="1" ht="11.1" customHeight="1" x14ac:dyDescent="0.2">
      <c r="A20" s="248" t="s">
        <v>91</v>
      </c>
      <c r="B20" s="263"/>
      <c r="C20" s="268">
        <v>348</v>
      </c>
      <c r="D20" s="269">
        <v>45655</v>
      </c>
      <c r="E20" s="268">
        <v>348</v>
      </c>
      <c r="F20" s="259">
        <f t="shared" si="0"/>
        <v>45655</v>
      </c>
      <c r="G20" s="260"/>
      <c r="H20" s="255">
        <v>0</v>
      </c>
      <c r="I20" s="261">
        <v>0</v>
      </c>
      <c r="J20" s="262"/>
      <c r="K20" s="258"/>
      <c r="Q20" s="266"/>
      <c r="S20" s="266"/>
      <c r="T20" s="267"/>
      <c r="U20" s="267"/>
    </row>
    <row r="21" spans="1:21" s="270" customFormat="1" ht="11.1" customHeight="1" x14ac:dyDescent="0.2">
      <c r="A21" s="248" t="s">
        <v>92</v>
      </c>
      <c r="B21" s="263"/>
      <c r="C21" s="268">
        <v>296</v>
      </c>
      <c r="D21" s="269">
        <v>88519</v>
      </c>
      <c r="E21" s="268">
        <v>296</v>
      </c>
      <c r="F21" s="259">
        <f t="shared" si="0"/>
        <v>88519</v>
      </c>
      <c r="G21" s="260"/>
      <c r="H21" s="271" t="s">
        <v>93</v>
      </c>
      <c r="I21" s="261">
        <v>0</v>
      </c>
      <c r="J21" s="262"/>
      <c r="K21" s="100"/>
      <c r="Q21" s="266"/>
      <c r="S21" s="266"/>
      <c r="T21" s="267"/>
      <c r="U21" s="267"/>
    </row>
    <row r="22" spans="1:21" s="270" customFormat="1" ht="11.1" customHeight="1" x14ac:dyDescent="0.2">
      <c r="A22" s="248" t="s">
        <v>94</v>
      </c>
      <c r="B22" s="263"/>
      <c r="C22" s="268">
        <v>644</v>
      </c>
      <c r="D22" s="269">
        <v>222459</v>
      </c>
      <c r="E22" s="268">
        <v>644</v>
      </c>
      <c r="F22" s="259">
        <f t="shared" si="0"/>
        <v>222459</v>
      </c>
      <c r="G22" s="260"/>
      <c r="H22" s="271" t="s">
        <v>93</v>
      </c>
      <c r="I22" s="261">
        <v>0</v>
      </c>
      <c r="J22" s="262"/>
      <c r="K22" s="100"/>
      <c r="Q22" s="266"/>
      <c r="S22" s="266"/>
      <c r="T22" s="267"/>
      <c r="U22" s="267"/>
    </row>
    <row r="23" spans="1:21" s="270" customFormat="1" ht="11.1" customHeight="1" x14ac:dyDescent="0.2">
      <c r="A23" s="248" t="s">
        <v>95</v>
      </c>
      <c r="B23" s="263"/>
      <c r="C23" s="268">
        <v>3603</v>
      </c>
      <c r="D23" s="269">
        <v>413671</v>
      </c>
      <c r="E23" s="268">
        <v>3603</v>
      </c>
      <c r="F23" s="259">
        <f t="shared" si="0"/>
        <v>413671</v>
      </c>
      <c r="G23" s="260"/>
      <c r="H23" s="271" t="s">
        <v>93</v>
      </c>
      <c r="I23" s="261">
        <v>0</v>
      </c>
      <c r="J23" s="262"/>
      <c r="K23" s="100"/>
      <c r="Q23" s="266"/>
      <c r="S23" s="266"/>
      <c r="T23" s="267"/>
      <c r="U23" s="267"/>
    </row>
    <row r="24" spans="1:21" s="270" customFormat="1" ht="11.1" customHeight="1" x14ac:dyDescent="0.2">
      <c r="A24" s="248" t="s">
        <v>96</v>
      </c>
      <c r="B24" s="263"/>
      <c r="C24" s="268">
        <v>165</v>
      </c>
      <c r="D24" s="269">
        <v>58933</v>
      </c>
      <c r="E24" s="268">
        <v>165</v>
      </c>
      <c r="F24" s="259">
        <f t="shared" si="0"/>
        <v>58933</v>
      </c>
      <c r="G24" s="260"/>
      <c r="H24" s="271" t="s">
        <v>93</v>
      </c>
      <c r="I24" s="261">
        <v>0</v>
      </c>
      <c r="J24" s="262"/>
      <c r="K24" s="100"/>
      <c r="Q24" s="266"/>
      <c r="S24" s="266"/>
      <c r="T24" s="267"/>
      <c r="U24" s="267"/>
    </row>
    <row r="25" spans="1:21" s="270" customFormat="1" ht="11.1" customHeight="1" x14ac:dyDescent="0.2">
      <c r="A25" s="248" t="s">
        <v>97</v>
      </c>
      <c r="B25" s="263"/>
      <c r="C25" s="268">
        <v>457</v>
      </c>
      <c r="D25" s="269">
        <v>10107.299999999999</v>
      </c>
      <c r="E25" s="268">
        <v>457</v>
      </c>
      <c r="F25" s="259">
        <f t="shared" si="0"/>
        <v>10107.299999999999</v>
      </c>
      <c r="G25" s="260"/>
      <c r="H25" s="271" t="s">
        <v>43</v>
      </c>
      <c r="I25" s="261">
        <v>0</v>
      </c>
      <c r="J25" s="262"/>
      <c r="K25" s="100"/>
      <c r="Q25" s="266"/>
      <c r="S25" s="266"/>
      <c r="T25" s="267"/>
      <c r="U25" s="267"/>
    </row>
    <row r="26" spans="1:21" s="270" customFormat="1" ht="11.1" customHeight="1" x14ac:dyDescent="0.2">
      <c r="A26" s="248" t="s">
        <v>98</v>
      </c>
      <c r="B26" s="263"/>
      <c r="C26" s="268">
        <v>377</v>
      </c>
      <c r="D26" s="269">
        <v>35501</v>
      </c>
      <c r="E26" s="268">
        <v>377</v>
      </c>
      <c r="F26" s="259">
        <f t="shared" si="0"/>
        <v>35501</v>
      </c>
      <c r="G26" s="260"/>
      <c r="H26" s="271" t="s">
        <v>43</v>
      </c>
      <c r="I26" s="261">
        <v>0</v>
      </c>
      <c r="J26" s="262"/>
      <c r="K26" s="100"/>
      <c r="Q26" s="266"/>
      <c r="S26" s="266"/>
      <c r="T26" s="267"/>
      <c r="U26" s="267"/>
    </row>
    <row r="27" spans="1:21" ht="11.1" customHeight="1" x14ac:dyDescent="0.2">
      <c r="A27" s="248" t="s">
        <v>99</v>
      </c>
      <c r="B27" s="263"/>
      <c r="C27" s="272">
        <v>20</v>
      </c>
      <c r="D27" s="269">
        <v>2100</v>
      </c>
      <c r="E27" s="272">
        <v>20</v>
      </c>
      <c r="F27" s="259">
        <f t="shared" si="0"/>
        <v>2100</v>
      </c>
      <c r="G27" s="260"/>
      <c r="H27" s="271" t="s">
        <v>43</v>
      </c>
      <c r="I27" s="261">
        <v>0</v>
      </c>
      <c r="J27" s="262"/>
      <c r="K27" s="100"/>
    </row>
    <row r="28" spans="1:21" ht="11.1" customHeight="1" x14ac:dyDescent="0.2">
      <c r="A28" s="248" t="s">
        <v>100</v>
      </c>
      <c r="B28" s="263"/>
      <c r="C28" s="272">
        <f>23+10</f>
        <v>33</v>
      </c>
      <c r="D28" s="269">
        <f>7884+3500</f>
        <v>11384</v>
      </c>
      <c r="E28" s="272">
        <f>23+10</f>
        <v>33</v>
      </c>
      <c r="F28" s="259">
        <f t="shared" si="0"/>
        <v>11384</v>
      </c>
      <c r="G28" s="260"/>
      <c r="H28" s="271" t="s">
        <v>43</v>
      </c>
      <c r="I28" s="261">
        <v>0</v>
      </c>
      <c r="J28" s="262"/>
      <c r="K28" s="100"/>
    </row>
    <row r="29" spans="1:21" ht="11.1" customHeight="1" x14ac:dyDescent="0.2">
      <c r="A29" s="248" t="s">
        <v>101</v>
      </c>
      <c r="B29" s="263"/>
      <c r="C29" s="272">
        <v>153</v>
      </c>
      <c r="D29" s="269">
        <v>27540</v>
      </c>
      <c r="E29" s="272">
        <v>153</v>
      </c>
      <c r="F29" s="259">
        <f t="shared" si="0"/>
        <v>27540</v>
      </c>
      <c r="G29" s="260"/>
      <c r="H29" s="271" t="s">
        <v>43</v>
      </c>
      <c r="I29" s="261">
        <v>0</v>
      </c>
      <c r="J29" s="262"/>
      <c r="K29" s="100"/>
    </row>
    <row r="30" spans="1:21" ht="11.1" customHeight="1" x14ac:dyDescent="0.2">
      <c r="A30" s="248" t="s">
        <v>12</v>
      </c>
      <c r="B30" s="263"/>
      <c r="C30" s="272">
        <v>102</v>
      </c>
      <c r="D30" s="269">
        <v>40192</v>
      </c>
      <c r="E30" s="272">
        <v>102</v>
      </c>
      <c r="F30" s="259">
        <f t="shared" si="0"/>
        <v>40192</v>
      </c>
      <c r="G30" s="260"/>
      <c r="H30" s="273" t="s">
        <v>43</v>
      </c>
      <c r="I30" s="261">
        <v>0</v>
      </c>
      <c r="J30" s="262"/>
      <c r="K30" s="274"/>
    </row>
    <row r="31" spans="1:21" ht="11.1" customHeight="1" x14ac:dyDescent="0.2">
      <c r="A31" s="248" t="s">
        <v>102</v>
      </c>
      <c r="B31" s="263"/>
      <c r="C31" s="272">
        <v>55</v>
      </c>
      <c r="D31" s="269">
        <v>14710</v>
      </c>
      <c r="E31" s="272">
        <v>55</v>
      </c>
      <c r="F31" s="259">
        <f t="shared" si="0"/>
        <v>14710</v>
      </c>
      <c r="G31" s="260"/>
      <c r="H31" s="273" t="s">
        <v>43</v>
      </c>
      <c r="I31" s="261">
        <v>0</v>
      </c>
      <c r="J31" s="262"/>
      <c r="K31" s="274"/>
    </row>
    <row r="32" spans="1:21" ht="11.1" customHeight="1" x14ac:dyDescent="0.2">
      <c r="A32" s="248" t="s">
        <v>103</v>
      </c>
      <c r="B32" s="263"/>
      <c r="C32" s="272">
        <v>40</v>
      </c>
      <c r="D32" s="269">
        <v>14804</v>
      </c>
      <c r="E32" s="272">
        <v>40</v>
      </c>
      <c r="F32" s="275">
        <v>14804</v>
      </c>
      <c r="G32" s="276"/>
      <c r="H32" s="271" t="s">
        <v>43</v>
      </c>
      <c r="I32" s="277" t="s">
        <v>43</v>
      </c>
      <c r="J32" s="278"/>
      <c r="K32" s="274"/>
    </row>
    <row r="33" spans="1:17" ht="11.1" customHeight="1" x14ac:dyDescent="0.2">
      <c r="A33" s="248" t="s">
        <v>104</v>
      </c>
      <c r="B33" s="263"/>
      <c r="C33" s="272">
        <v>185</v>
      </c>
      <c r="D33" s="279">
        <v>14647</v>
      </c>
      <c r="E33" s="272">
        <v>185</v>
      </c>
      <c r="F33" s="275">
        <v>14647</v>
      </c>
      <c r="G33" s="276"/>
      <c r="H33" s="272" t="s">
        <v>43</v>
      </c>
      <c r="I33" s="277" t="s">
        <v>43</v>
      </c>
      <c r="J33" s="278"/>
      <c r="K33" s="280"/>
    </row>
    <row r="34" spans="1:17" ht="11.1" customHeight="1" x14ac:dyDescent="0.2">
      <c r="A34" s="248" t="s">
        <v>105</v>
      </c>
      <c r="B34" s="263"/>
      <c r="C34" s="281">
        <f t="shared" ref="C34:D35" si="2">E34+H34</f>
        <v>7150</v>
      </c>
      <c r="D34" s="279">
        <f t="shared" si="2"/>
        <v>1156000</v>
      </c>
      <c r="E34" s="282">
        <v>7150</v>
      </c>
      <c r="F34" s="275">
        <v>1156000</v>
      </c>
      <c r="G34" s="276"/>
      <c r="H34" s="255">
        <v>0</v>
      </c>
      <c r="I34" s="283">
        <v>0</v>
      </c>
      <c r="J34" s="284"/>
      <c r="K34" s="280"/>
    </row>
    <row r="35" spans="1:17" ht="11.1" customHeight="1" x14ac:dyDescent="0.2">
      <c r="A35" s="248" t="s">
        <v>13</v>
      </c>
      <c r="B35" s="263"/>
      <c r="C35" s="285">
        <f t="shared" si="2"/>
        <v>0</v>
      </c>
      <c r="D35" s="286">
        <f t="shared" si="2"/>
        <v>0</v>
      </c>
      <c r="E35" s="287">
        <v>0</v>
      </c>
      <c r="F35" s="288">
        <v>0</v>
      </c>
      <c r="G35" s="289"/>
      <c r="H35" s="255">
        <v>0</v>
      </c>
      <c r="I35" s="283">
        <v>0</v>
      </c>
      <c r="J35" s="284"/>
      <c r="K35" s="280"/>
    </row>
    <row r="36" spans="1:17" ht="11.1" customHeight="1" x14ac:dyDescent="0.2">
      <c r="A36" s="248" t="s">
        <v>14</v>
      </c>
      <c r="B36" s="263"/>
      <c r="C36" s="285">
        <v>0</v>
      </c>
      <c r="D36" s="286">
        <v>0</v>
      </c>
      <c r="E36" s="287">
        <v>0</v>
      </c>
      <c r="F36" s="290"/>
      <c r="G36" s="291">
        <v>0</v>
      </c>
      <c r="H36" s="255">
        <v>0</v>
      </c>
      <c r="I36" s="265"/>
      <c r="J36" s="292">
        <v>0</v>
      </c>
      <c r="K36" s="280"/>
    </row>
    <row r="37" spans="1:17" ht="11.1" customHeight="1" thickBot="1" x14ac:dyDescent="0.25">
      <c r="A37" s="293" t="s">
        <v>56</v>
      </c>
      <c r="B37" s="294"/>
      <c r="C37" s="295">
        <f t="shared" ref="C37:D37" si="3">E37+H37</f>
        <v>0</v>
      </c>
      <c r="D37" s="296">
        <f t="shared" si="3"/>
        <v>0</v>
      </c>
      <c r="E37" s="297">
        <v>0</v>
      </c>
      <c r="F37" s="298">
        <v>0</v>
      </c>
      <c r="G37" s="299"/>
      <c r="H37" s="300">
        <v>0</v>
      </c>
      <c r="I37" s="301">
        <v>0</v>
      </c>
      <c r="J37" s="302"/>
      <c r="K37" s="280"/>
    </row>
    <row r="38" spans="1:17" ht="11.25" customHeight="1" x14ac:dyDescent="0.15">
      <c r="B38" s="303"/>
      <c r="I38" s="101"/>
      <c r="J38" s="304" t="s">
        <v>106</v>
      </c>
    </row>
    <row r="39" spans="1:17" ht="11.25" customHeight="1" x14ac:dyDescent="0.15">
      <c r="A39" s="305" t="s">
        <v>107</v>
      </c>
      <c r="B39" s="305"/>
      <c r="C39" s="102"/>
      <c r="D39" s="102"/>
      <c r="E39" s="102"/>
      <c r="F39" s="102"/>
      <c r="G39" s="102"/>
      <c r="H39" s="102"/>
      <c r="I39" s="102"/>
      <c r="J39" s="102"/>
    </row>
    <row r="40" spans="1:17" ht="11.25" customHeight="1" x14ac:dyDescent="0.2">
      <c r="A40" s="306" t="s">
        <v>108</v>
      </c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</row>
    <row r="41" spans="1:17" x14ac:dyDescent="0.2">
      <c r="A41" s="306"/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</row>
    <row r="42" spans="1:17" ht="8.25" customHeight="1" x14ac:dyDescent="0.15">
      <c r="A42" s="305"/>
      <c r="B42" s="303"/>
    </row>
    <row r="43" spans="1:17" ht="24" customHeight="1" x14ac:dyDescent="0.2">
      <c r="A43" s="28" t="s">
        <v>109</v>
      </c>
      <c r="B43" s="28"/>
      <c r="C43" s="30"/>
      <c r="D43" s="307"/>
      <c r="H43" s="308"/>
      <c r="I43" s="307"/>
      <c r="J43" s="309"/>
      <c r="K43" s="309"/>
      <c r="L43" s="310"/>
      <c r="M43" s="311"/>
      <c r="N43" s="308"/>
      <c r="P43" s="310"/>
    </row>
    <row r="44" spans="1:17" ht="8.4" customHeight="1" x14ac:dyDescent="0.2">
      <c r="A44" s="30"/>
      <c r="B44" s="28"/>
      <c r="C44" s="30"/>
      <c r="D44" s="307"/>
      <c r="H44" s="308"/>
      <c r="I44" s="307"/>
      <c r="J44" s="309"/>
      <c r="K44" s="309"/>
      <c r="L44" s="310"/>
      <c r="M44" s="311"/>
      <c r="N44" s="308"/>
      <c r="P44" s="310"/>
    </row>
    <row r="45" spans="1:17" ht="12" customHeight="1" thickBot="1" x14ac:dyDescent="0.25">
      <c r="D45" s="307"/>
      <c r="H45" s="308"/>
      <c r="I45" s="308"/>
      <c r="J45" s="307"/>
      <c r="K45" s="307"/>
      <c r="L45" s="309"/>
      <c r="M45" s="310"/>
      <c r="N45" s="311"/>
      <c r="O45" s="308"/>
      <c r="Q45" s="312" t="s">
        <v>110</v>
      </c>
    </row>
    <row r="46" spans="1:17" ht="9.9" customHeight="1" x14ac:dyDescent="0.2">
      <c r="A46" s="231" t="s">
        <v>111</v>
      </c>
      <c r="B46" s="313"/>
      <c r="C46" s="233" t="s">
        <v>112</v>
      </c>
      <c r="D46" s="235"/>
      <c r="E46" s="235"/>
      <c r="F46" s="236"/>
      <c r="G46" s="314" t="s">
        <v>113</v>
      </c>
      <c r="H46" s="314"/>
      <c r="I46" s="314"/>
      <c r="J46" s="314"/>
      <c r="K46" s="314"/>
      <c r="L46" s="233" t="s">
        <v>114</v>
      </c>
      <c r="M46" s="235"/>
      <c r="N46" s="236"/>
      <c r="O46" s="233" t="s">
        <v>115</v>
      </c>
      <c r="P46" s="235"/>
      <c r="Q46" s="238"/>
    </row>
    <row r="47" spans="1:17" ht="9.9" customHeight="1" thickBot="1" x14ac:dyDescent="0.25">
      <c r="A47" s="315" t="s">
        <v>116</v>
      </c>
      <c r="B47" s="316"/>
      <c r="C47" s="317" t="s">
        <v>117</v>
      </c>
      <c r="D47" s="318" t="s">
        <v>118</v>
      </c>
      <c r="E47" s="319" t="s">
        <v>119</v>
      </c>
      <c r="F47" s="320"/>
      <c r="G47" s="317" t="s">
        <v>117</v>
      </c>
      <c r="H47" s="321" t="s">
        <v>120</v>
      </c>
      <c r="I47" s="321"/>
      <c r="J47" s="319" t="s">
        <v>121</v>
      </c>
      <c r="K47" s="320"/>
      <c r="L47" s="317" t="s">
        <v>117</v>
      </c>
      <c r="M47" s="318" t="s">
        <v>120</v>
      </c>
      <c r="N47" s="322" t="s">
        <v>121</v>
      </c>
      <c r="O47" s="317" t="s">
        <v>117</v>
      </c>
      <c r="P47" s="318" t="s">
        <v>120</v>
      </c>
      <c r="Q47" s="323" t="s">
        <v>121</v>
      </c>
    </row>
    <row r="48" spans="1:17" ht="9.9" hidden="1" customHeight="1" x14ac:dyDescent="0.2">
      <c r="A48" s="248" t="s">
        <v>78</v>
      </c>
      <c r="B48" s="249"/>
      <c r="C48" s="324">
        <v>2</v>
      </c>
      <c r="D48" s="325">
        <v>3.2</v>
      </c>
      <c r="E48" s="326">
        <v>164000</v>
      </c>
      <c r="F48" s="327"/>
      <c r="G48" s="328">
        <v>0</v>
      </c>
      <c r="H48" s="329">
        <v>3.2</v>
      </c>
      <c r="I48" s="329"/>
      <c r="J48" s="326">
        <v>162000</v>
      </c>
      <c r="K48" s="327"/>
      <c r="L48" s="328">
        <v>0</v>
      </c>
      <c r="M48" s="330">
        <v>0</v>
      </c>
      <c r="N48" s="331">
        <v>0</v>
      </c>
      <c r="O48" s="332">
        <v>2</v>
      </c>
      <c r="P48" s="333" t="s">
        <v>122</v>
      </c>
      <c r="Q48" s="334">
        <v>2000</v>
      </c>
    </row>
    <row r="49" spans="1:17" ht="9.9" hidden="1" customHeight="1" x14ac:dyDescent="0.2">
      <c r="A49" s="248" t="s">
        <v>79</v>
      </c>
      <c r="B49" s="249"/>
      <c r="C49" s="324">
        <v>15</v>
      </c>
      <c r="D49" s="325">
        <v>3.5</v>
      </c>
      <c r="E49" s="326">
        <v>327000</v>
      </c>
      <c r="F49" s="327"/>
      <c r="G49" s="328">
        <v>0</v>
      </c>
      <c r="H49" s="329">
        <v>2.2999999999999998</v>
      </c>
      <c r="I49" s="329"/>
      <c r="J49" s="326">
        <v>227000</v>
      </c>
      <c r="K49" s="327"/>
      <c r="L49" s="328">
        <v>0</v>
      </c>
      <c r="M49" s="330">
        <v>1.2</v>
      </c>
      <c r="N49" s="335">
        <v>100000</v>
      </c>
      <c r="O49" s="332">
        <v>0</v>
      </c>
      <c r="P49" s="333" t="s">
        <v>122</v>
      </c>
      <c r="Q49" s="334">
        <v>0</v>
      </c>
    </row>
    <row r="50" spans="1:17" ht="9.9" customHeight="1" x14ac:dyDescent="0.2">
      <c r="A50" s="248" t="s">
        <v>80</v>
      </c>
      <c r="B50" s="249"/>
      <c r="C50" s="324">
        <v>30</v>
      </c>
      <c r="D50" s="325">
        <v>10.4</v>
      </c>
      <c r="E50" s="326">
        <v>635300</v>
      </c>
      <c r="F50" s="327"/>
      <c r="G50" s="328">
        <v>0</v>
      </c>
      <c r="H50" s="329">
        <v>2.9</v>
      </c>
      <c r="I50" s="329"/>
      <c r="J50" s="326">
        <v>435300</v>
      </c>
      <c r="K50" s="327"/>
      <c r="L50" s="328">
        <v>0</v>
      </c>
      <c r="M50" s="330">
        <v>0</v>
      </c>
      <c r="N50" s="336">
        <v>0</v>
      </c>
      <c r="O50" s="332">
        <v>1</v>
      </c>
      <c r="P50" s="333" t="s">
        <v>122</v>
      </c>
      <c r="Q50" s="334">
        <v>200000</v>
      </c>
    </row>
    <row r="51" spans="1:17" ht="9.9" customHeight="1" x14ac:dyDescent="0.2">
      <c r="A51" s="248" t="s">
        <v>81</v>
      </c>
      <c r="B51" s="249"/>
      <c r="C51" s="324">
        <v>3</v>
      </c>
      <c r="D51" s="325">
        <v>0.2</v>
      </c>
      <c r="E51" s="326">
        <v>20000</v>
      </c>
      <c r="F51" s="327"/>
      <c r="G51" s="328">
        <v>0</v>
      </c>
      <c r="H51" s="329">
        <v>0.2</v>
      </c>
      <c r="I51" s="329"/>
      <c r="J51" s="326">
        <v>20000</v>
      </c>
      <c r="K51" s="327"/>
      <c r="L51" s="328">
        <v>0</v>
      </c>
      <c r="M51" s="330">
        <v>0</v>
      </c>
      <c r="N51" s="336">
        <v>0</v>
      </c>
      <c r="O51" s="337">
        <v>0</v>
      </c>
      <c r="P51" s="333" t="s">
        <v>122</v>
      </c>
      <c r="Q51" s="334">
        <v>0</v>
      </c>
    </row>
    <row r="52" spans="1:17" ht="9.9" customHeight="1" x14ac:dyDescent="0.2">
      <c r="A52" s="248" t="s">
        <v>82</v>
      </c>
      <c r="B52" s="249"/>
      <c r="C52" s="324">
        <v>6</v>
      </c>
      <c r="D52" s="325">
        <v>0.8</v>
      </c>
      <c r="E52" s="326">
        <v>166000</v>
      </c>
      <c r="F52" s="327"/>
      <c r="G52" s="338">
        <v>6</v>
      </c>
      <c r="H52" s="329">
        <v>0.8</v>
      </c>
      <c r="I52" s="329"/>
      <c r="J52" s="326">
        <v>166000</v>
      </c>
      <c r="K52" s="327"/>
      <c r="L52" s="328">
        <v>0</v>
      </c>
      <c r="M52" s="330">
        <v>0</v>
      </c>
      <c r="N52" s="336">
        <v>0</v>
      </c>
      <c r="O52" s="337">
        <v>0</v>
      </c>
      <c r="P52" s="333" t="s">
        <v>122</v>
      </c>
      <c r="Q52" s="334">
        <v>0</v>
      </c>
    </row>
    <row r="53" spans="1:17" ht="9.9" customHeight="1" x14ac:dyDescent="0.2">
      <c r="A53" s="248" t="s">
        <v>83</v>
      </c>
      <c r="B53" s="249"/>
      <c r="C53" s="324">
        <v>20</v>
      </c>
      <c r="D53" s="325">
        <v>200.3</v>
      </c>
      <c r="E53" s="326">
        <v>1644170</v>
      </c>
      <c r="F53" s="327"/>
      <c r="G53" s="338">
        <v>20</v>
      </c>
      <c r="H53" s="329">
        <v>200.3</v>
      </c>
      <c r="I53" s="329"/>
      <c r="J53" s="326">
        <v>1644170</v>
      </c>
      <c r="K53" s="327"/>
      <c r="L53" s="328">
        <v>0</v>
      </c>
      <c r="M53" s="330">
        <v>0</v>
      </c>
      <c r="N53" s="336">
        <v>0</v>
      </c>
      <c r="O53" s="337">
        <v>0</v>
      </c>
      <c r="P53" s="333" t="s">
        <v>122</v>
      </c>
      <c r="Q53" s="334">
        <v>0</v>
      </c>
    </row>
    <row r="54" spans="1:17" ht="9.9" customHeight="1" x14ac:dyDescent="0.2">
      <c r="A54" s="248" t="s">
        <v>84</v>
      </c>
      <c r="B54" s="249"/>
      <c r="C54" s="324">
        <v>219</v>
      </c>
      <c r="D54" s="325">
        <v>37.99</v>
      </c>
      <c r="E54" s="326">
        <v>4626700</v>
      </c>
      <c r="F54" s="327"/>
      <c r="G54" s="338">
        <v>219</v>
      </c>
      <c r="H54" s="329">
        <v>37.99</v>
      </c>
      <c r="I54" s="329"/>
      <c r="J54" s="326">
        <v>4626700</v>
      </c>
      <c r="K54" s="327"/>
      <c r="L54" s="328">
        <v>0</v>
      </c>
      <c r="M54" s="330">
        <v>0</v>
      </c>
      <c r="N54" s="336">
        <v>0</v>
      </c>
      <c r="O54" s="337">
        <v>0</v>
      </c>
      <c r="P54" s="333" t="s">
        <v>122</v>
      </c>
      <c r="Q54" s="334">
        <v>0</v>
      </c>
    </row>
    <row r="55" spans="1:17" ht="9.9" customHeight="1" x14ac:dyDescent="0.2">
      <c r="A55" s="248" t="s">
        <v>85</v>
      </c>
      <c r="B55" s="249"/>
      <c r="C55" s="324">
        <v>177</v>
      </c>
      <c r="D55" s="325">
        <v>39.299999999999997</v>
      </c>
      <c r="E55" s="326">
        <v>5085800</v>
      </c>
      <c r="F55" s="327"/>
      <c r="G55" s="324">
        <v>176</v>
      </c>
      <c r="H55" s="329">
        <v>38.299999999999997</v>
      </c>
      <c r="I55" s="329"/>
      <c r="J55" s="326">
        <v>4985800</v>
      </c>
      <c r="K55" s="327"/>
      <c r="L55" s="328">
        <v>0</v>
      </c>
      <c r="M55" s="325">
        <v>1</v>
      </c>
      <c r="N55" s="339">
        <v>100000</v>
      </c>
      <c r="O55" s="337">
        <v>0</v>
      </c>
      <c r="P55" s="340" t="s">
        <v>122</v>
      </c>
      <c r="Q55" s="334">
        <v>0</v>
      </c>
    </row>
    <row r="56" spans="1:17" ht="9.9" customHeight="1" x14ac:dyDescent="0.2">
      <c r="A56" s="248" t="s">
        <v>86</v>
      </c>
      <c r="B56" s="249"/>
      <c r="C56" s="324">
        <v>87</v>
      </c>
      <c r="D56" s="330">
        <v>15.8</v>
      </c>
      <c r="E56" s="326">
        <v>2240930</v>
      </c>
      <c r="F56" s="327"/>
      <c r="G56" s="324">
        <v>87</v>
      </c>
      <c r="H56" s="329">
        <v>15.8</v>
      </c>
      <c r="I56" s="329"/>
      <c r="J56" s="326">
        <v>2240930</v>
      </c>
      <c r="K56" s="327"/>
      <c r="L56" s="328">
        <v>0</v>
      </c>
      <c r="M56" s="341">
        <v>0</v>
      </c>
      <c r="N56" s="342">
        <v>0</v>
      </c>
      <c r="O56" s="343">
        <v>0</v>
      </c>
      <c r="P56" s="340" t="s">
        <v>122</v>
      </c>
      <c r="Q56" s="334">
        <v>0</v>
      </c>
    </row>
    <row r="57" spans="1:17" ht="9.9" customHeight="1" x14ac:dyDescent="0.2">
      <c r="A57" s="248" t="s">
        <v>87</v>
      </c>
      <c r="B57" s="249"/>
      <c r="C57" s="324">
        <v>118</v>
      </c>
      <c r="D57" s="330">
        <v>17.399999999999999</v>
      </c>
      <c r="E57" s="326">
        <v>2247180</v>
      </c>
      <c r="F57" s="327"/>
      <c r="G57" s="324">
        <v>118</v>
      </c>
      <c r="H57" s="329">
        <v>17.399999999999999</v>
      </c>
      <c r="I57" s="329"/>
      <c r="J57" s="326">
        <v>2247180</v>
      </c>
      <c r="K57" s="327"/>
      <c r="L57" s="328">
        <v>0</v>
      </c>
      <c r="M57" s="330">
        <v>0</v>
      </c>
      <c r="N57" s="336">
        <v>0</v>
      </c>
      <c r="O57" s="324">
        <v>3</v>
      </c>
      <c r="P57" s="340" t="s">
        <v>122</v>
      </c>
      <c r="Q57" s="344">
        <v>57000</v>
      </c>
    </row>
    <row r="58" spans="1:17" ht="9.9" customHeight="1" x14ac:dyDescent="0.2">
      <c r="A58" s="248" t="s">
        <v>88</v>
      </c>
      <c r="B58" s="249"/>
      <c r="C58" s="324">
        <v>59</v>
      </c>
      <c r="D58" s="330">
        <v>11</v>
      </c>
      <c r="E58" s="326">
        <v>1468900</v>
      </c>
      <c r="F58" s="327"/>
      <c r="G58" s="324">
        <f>54+4</f>
        <v>58</v>
      </c>
      <c r="H58" s="329">
        <f>ROUND(11.03-0.5,1)</f>
        <v>10.5</v>
      </c>
      <c r="I58" s="329"/>
      <c r="J58" s="326">
        <v>1291400</v>
      </c>
      <c r="K58" s="327"/>
      <c r="L58" s="332">
        <v>1</v>
      </c>
      <c r="M58" s="325">
        <v>0.5</v>
      </c>
      <c r="N58" s="339">
        <v>151800</v>
      </c>
      <c r="O58" s="324">
        <v>4</v>
      </c>
      <c r="P58" s="340" t="s">
        <v>122</v>
      </c>
      <c r="Q58" s="344">
        <v>25700</v>
      </c>
    </row>
    <row r="59" spans="1:17" ht="9.9" customHeight="1" x14ac:dyDescent="0.2">
      <c r="A59" s="248" t="s">
        <v>89</v>
      </c>
      <c r="B59" s="249"/>
      <c r="C59" s="324">
        <v>16</v>
      </c>
      <c r="D59" s="330">
        <v>4.2</v>
      </c>
      <c r="E59" s="326">
        <v>354700</v>
      </c>
      <c r="F59" s="327"/>
      <c r="G59" s="324">
        <v>16</v>
      </c>
      <c r="H59" s="329">
        <v>4.2</v>
      </c>
      <c r="I59" s="329"/>
      <c r="J59" s="326">
        <v>347700</v>
      </c>
      <c r="K59" s="327"/>
      <c r="L59" s="332">
        <v>0</v>
      </c>
      <c r="M59" s="325">
        <v>0</v>
      </c>
      <c r="N59" s="339">
        <v>0</v>
      </c>
      <c r="O59" s="324">
        <v>4</v>
      </c>
      <c r="P59" s="330" t="s">
        <v>122</v>
      </c>
      <c r="Q59" s="344">
        <v>7000</v>
      </c>
    </row>
    <row r="60" spans="1:17" ht="9.9" customHeight="1" x14ac:dyDescent="0.2">
      <c r="A60" s="248" t="s">
        <v>90</v>
      </c>
      <c r="B60" s="249"/>
      <c r="C60" s="324">
        <v>27</v>
      </c>
      <c r="D60" s="330">
        <v>1.17</v>
      </c>
      <c r="E60" s="326">
        <v>401720</v>
      </c>
      <c r="F60" s="327"/>
      <c r="G60" s="324">
        <v>20</v>
      </c>
      <c r="H60" s="329">
        <v>1.02</v>
      </c>
      <c r="I60" s="329"/>
      <c r="J60" s="326">
        <v>199720</v>
      </c>
      <c r="K60" s="327"/>
      <c r="L60" s="332">
        <v>0</v>
      </c>
      <c r="M60" s="325">
        <v>0</v>
      </c>
      <c r="N60" s="339">
        <v>0</v>
      </c>
      <c r="O60" s="324">
        <v>7</v>
      </c>
      <c r="P60" s="330">
        <v>0.15</v>
      </c>
      <c r="Q60" s="344">
        <v>202000</v>
      </c>
    </row>
    <row r="61" spans="1:17" ht="9.9" customHeight="1" x14ac:dyDescent="0.2">
      <c r="A61" s="248" t="s">
        <v>91</v>
      </c>
      <c r="B61" s="249"/>
      <c r="C61" s="324">
        <v>22</v>
      </c>
      <c r="D61" s="330">
        <v>1.21</v>
      </c>
      <c r="E61" s="326">
        <v>275500</v>
      </c>
      <c r="F61" s="327"/>
      <c r="G61" s="324">
        <v>18</v>
      </c>
      <c r="H61" s="329">
        <v>1.04</v>
      </c>
      <c r="I61" s="329"/>
      <c r="J61" s="326">
        <v>252000</v>
      </c>
      <c r="K61" s="327"/>
      <c r="L61" s="332">
        <v>0</v>
      </c>
      <c r="M61" s="325">
        <v>0</v>
      </c>
      <c r="N61" s="339">
        <v>0</v>
      </c>
      <c r="O61" s="324">
        <v>4</v>
      </c>
      <c r="P61" s="330">
        <v>0.17</v>
      </c>
      <c r="Q61" s="344">
        <v>23500</v>
      </c>
    </row>
    <row r="62" spans="1:17" ht="9.9" customHeight="1" x14ac:dyDescent="0.2">
      <c r="A62" s="248" t="s">
        <v>92</v>
      </c>
      <c r="B62" s="249"/>
      <c r="C62" s="324">
        <v>19</v>
      </c>
      <c r="D62" s="330">
        <v>3.55</v>
      </c>
      <c r="E62" s="326">
        <v>372500</v>
      </c>
      <c r="F62" s="327"/>
      <c r="G62" s="324">
        <v>19</v>
      </c>
      <c r="H62" s="329">
        <v>3.55</v>
      </c>
      <c r="I62" s="329"/>
      <c r="J62" s="326">
        <v>372500</v>
      </c>
      <c r="K62" s="327"/>
      <c r="L62" s="332">
        <v>0</v>
      </c>
      <c r="M62" s="325">
        <v>0</v>
      </c>
      <c r="N62" s="339">
        <v>0</v>
      </c>
      <c r="O62" s="324">
        <v>0</v>
      </c>
      <c r="P62" s="330">
        <v>0</v>
      </c>
      <c r="Q62" s="344">
        <v>0</v>
      </c>
    </row>
    <row r="63" spans="1:17" ht="9.9" customHeight="1" x14ac:dyDescent="0.2">
      <c r="A63" s="248" t="s">
        <v>94</v>
      </c>
      <c r="B63" s="249"/>
      <c r="C63" s="324">
        <v>222</v>
      </c>
      <c r="D63" s="330">
        <v>64.81</v>
      </c>
      <c r="E63" s="326">
        <v>6017800</v>
      </c>
      <c r="F63" s="327"/>
      <c r="G63" s="324">
        <v>189</v>
      </c>
      <c r="H63" s="329">
        <v>56.9</v>
      </c>
      <c r="I63" s="329"/>
      <c r="J63" s="326">
        <v>4968500</v>
      </c>
      <c r="K63" s="327"/>
      <c r="L63" s="332">
        <v>1</v>
      </c>
      <c r="M63" s="325">
        <v>5.72</v>
      </c>
      <c r="N63" s="339">
        <v>875000</v>
      </c>
      <c r="O63" s="324">
        <v>32</v>
      </c>
      <c r="P63" s="330">
        <v>2.19</v>
      </c>
      <c r="Q63" s="344">
        <v>174300</v>
      </c>
    </row>
    <row r="64" spans="1:17" ht="9.9" customHeight="1" x14ac:dyDescent="0.2">
      <c r="A64" s="248" t="s">
        <v>95</v>
      </c>
      <c r="B64" s="249"/>
      <c r="C64" s="324">
        <v>35</v>
      </c>
      <c r="D64" s="330">
        <v>3.6599999999999997</v>
      </c>
      <c r="E64" s="326">
        <v>640000</v>
      </c>
      <c r="F64" s="327"/>
      <c r="G64" s="324">
        <v>32</v>
      </c>
      <c r="H64" s="329">
        <v>3.6</v>
      </c>
      <c r="I64" s="329"/>
      <c r="J64" s="326">
        <v>632000</v>
      </c>
      <c r="K64" s="327"/>
      <c r="L64" s="332">
        <v>0</v>
      </c>
      <c r="M64" s="325">
        <v>0</v>
      </c>
      <c r="N64" s="339">
        <v>0</v>
      </c>
      <c r="O64" s="324">
        <v>3</v>
      </c>
      <c r="P64" s="325">
        <v>0.06</v>
      </c>
      <c r="Q64" s="344">
        <v>8000</v>
      </c>
    </row>
    <row r="65" spans="1:18" ht="9.9" customHeight="1" x14ac:dyDescent="0.2">
      <c r="A65" s="248" t="s">
        <v>96</v>
      </c>
      <c r="B65" s="249"/>
      <c r="C65" s="324">
        <v>7</v>
      </c>
      <c r="D65" s="330">
        <v>0.2</v>
      </c>
      <c r="E65" s="326">
        <v>67000</v>
      </c>
      <c r="F65" s="327"/>
      <c r="G65" s="324">
        <v>5</v>
      </c>
      <c r="H65" s="329">
        <v>0.2</v>
      </c>
      <c r="I65" s="329"/>
      <c r="J65" s="326">
        <v>44000</v>
      </c>
      <c r="K65" s="327"/>
      <c r="L65" s="332">
        <v>0</v>
      </c>
      <c r="M65" s="325">
        <v>0</v>
      </c>
      <c r="N65" s="339">
        <v>0</v>
      </c>
      <c r="O65" s="324">
        <v>2</v>
      </c>
      <c r="P65" s="325">
        <v>0.01</v>
      </c>
      <c r="Q65" s="344">
        <v>23000</v>
      </c>
    </row>
    <row r="66" spans="1:18" ht="9.9" customHeight="1" x14ac:dyDescent="0.2">
      <c r="A66" s="248" t="s">
        <v>97</v>
      </c>
      <c r="B66" s="249"/>
      <c r="C66" s="324">
        <v>19</v>
      </c>
      <c r="D66" s="330">
        <v>6.9</v>
      </c>
      <c r="E66" s="326">
        <v>584000</v>
      </c>
      <c r="F66" s="327"/>
      <c r="G66" s="324">
        <v>13</v>
      </c>
      <c r="H66" s="329">
        <v>6.6</v>
      </c>
      <c r="I66" s="329"/>
      <c r="J66" s="326">
        <v>507000</v>
      </c>
      <c r="K66" s="327"/>
      <c r="L66" s="332">
        <v>0</v>
      </c>
      <c r="M66" s="325">
        <v>0</v>
      </c>
      <c r="N66" s="339">
        <v>0</v>
      </c>
      <c r="O66" s="324">
        <v>6</v>
      </c>
      <c r="P66" s="325">
        <v>0.3</v>
      </c>
      <c r="Q66" s="344">
        <v>77000</v>
      </c>
    </row>
    <row r="67" spans="1:18" ht="9.9" customHeight="1" x14ac:dyDescent="0.2">
      <c r="A67" s="248" t="s">
        <v>123</v>
      </c>
      <c r="B67" s="249"/>
      <c r="C67" s="324">
        <v>54</v>
      </c>
      <c r="D67" s="330">
        <v>10.809999999999999</v>
      </c>
      <c r="E67" s="326">
        <v>1263300</v>
      </c>
      <c r="F67" s="327"/>
      <c r="G67" s="324">
        <v>49</v>
      </c>
      <c r="H67" s="329">
        <v>10.6</v>
      </c>
      <c r="I67" s="329"/>
      <c r="J67" s="326">
        <v>1234300</v>
      </c>
      <c r="K67" s="327"/>
      <c r="L67" s="332">
        <v>0</v>
      </c>
      <c r="M67" s="325">
        <v>0</v>
      </c>
      <c r="N67" s="339">
        <v>0</v>
      </c>
      <c r="O67" s="324">
        <v>5</v>
      </c>
      <c r="P67" s="325">
        <v>0.21000000000000002</v>
      </c>
      <c r="Q67" s="344">
        <v>29000</v>
      </c>
    </row>
    <row r="68" spans="1:18" ht="9.9" customHeight="1" x14ac:dyDescent="0.2">
      <c r="A68" s="248" t="s">
        <v>124</v>
      </c>
      <c r="B68" s="249"/>
      <c r="C68" s="324">
        <v>16</v>
      </c>
      <c r="D68" s="330">
        <v>1.5</v>
      </c>
      <c r="E68" s="326">
        <v>224000</v>
      </c>
      <c r="F68" s="327"/>
      <c r="G68" s="324">
        <v>16</v>
      </c>
      <c r="H68" s="329">
        <v>1.5</v>
      </c>
      <c r="I68" s="329"/>
      <c r="J68" s="326">
        <v>224000</v>
      </c>
      <c r="K68" s="327"/>
      <c r="L68" s="345">
        <v>0</v>
      </c>
      <c r="M68" s="341">
        <v>0</v>
      </c>
      <c r="N68" s="346">
        <v>0</v>
      </c>
      <c r="O68" s="345">
        <v>0</v>
      </c>
      <c r="P68" s="341">
        <v>0</v>
      </c>
      <c r="Q68" s="347">
        <v>0</v>
      </c>
    </row>
    <row r="69" spans="1:18" ht="9.9" customHeight="1" x14ac:dyDescent="0.2">
      <c r="A69" s="248" t="s">
        <v>125</v>
      </c>
      <c r="B69" s="249"/>
      <c r="C69" s="324">
        <v>30</v>
      </c>
      <c r="D69" s="330">
        <v>3.2</v>
      </c>
      <c r="E69" s="326">
        <v>678000</v>
      </c>
      <c r="F69" s="327"/>
      <c r="G69" s="324">
        <v>27</v>
      </c>
      <c r="H69" s="329">
        <v>3.1</v>
      </c>
      <c r="I69" s="329"/>
      <c r="J69" s="326">
        <v>638000</v>
      </c>
      <c r="K69" s="327"/>
      <c r="L69" s="324">
        <v>0</v>
      </c>
      <c r="M69" s="330">
        <v>0</v>
      </c>
      <c r="N69" s="339">
        <v>0</v>
      </c>
      <c r="O69" s="324">
        <v>3</v>
      </c>
      <c r="P69" s="330">
        <v>0.1</v>
      </c>
      <c r="Q69" s="344">
        <v>40000</v>
      </c>
    </row>
    <row r="70" spans="1:18" ht="9.9" customHeight="1" x14ac:dyDescent="0.2">
      <c r="A70" s="248" t="s">
        <v>126</v>
      </c>
      <c r="B70" s="249"/>
      <c r="C70" s="324">
        <v>11</v>
      </c>
      <c r="D70" s="330">
        <v>1.8</v>
      </c>
      <c r="E70" s="326">
        <v>254300</v>
      </c>
      <c r="F70" s="327"/>
      <c r="G70" s="324">
        <v>11</v>
      </c>
      <c r="H70" s="329">
        <v>1.8</v>
      </c>
      <c r="I70" s="329"/>
      <c r="J70" s="326">
        <v>254300</v>
      </c>
      <c r="K70" s="327"/>
      <c r="L70" s="345">
        <v>0</v>
      </c>
      <c r="M70" s="341">
        <v>0</v>
      </c>
      <c r="N70" s="346">
        <v>0</v>
      </c>
      <c r="O70" s="345">
        <v>0</v>
      </c>
      <c r="P70" s="341">
        <v>0</v>
      </c>
      <c r="Q70" s="347">
        <v>0</v>
      </c>
    </row>
    <row r="71" spans="1:18" ht="9.9" customHeight="1" x14ac:dyDescent="0.2">
      <c r="A71" s="248" t="s">
        <v>127</v>
      </c>
      <c r="B71" s="249"/>
      <c r="C71" s="324">
        <v>20</v>
      </c>
      <c r="D71" s="330">
        <v>2.48</v>
      </c>
      <c r="E71" s="326">
        <v>355500</v>
      </c>
      <c r="F71" s="327"/>
      <c r="G71" s="324">
        <v>19</v>
      </c>
      <c r="H71" s="329">
        <v>2.46</v>
      </c>
      <c r="I71" s="329"/>
      <c r="J71" s="326">
        <v>353500</v>
      </c>
      <c r="K71" s="327"/>
      <c r="L71" s="324">
        <v>1</v>
      </c>
      <c r="M71" s="330">
        <v>0.02</v>
      </c>
      <c r="N71" s="339">
        <v>2000</v>
      </c>
      <c r="O71" s="345">
        <v>0</v>
      </c>
      <c r="P71" s="341">
        <v>0</v>
      </c>
      <c r="Q71" s="347">
        <v>0</v>
      </c>
    </row>
    <row r="72" spans="1:18" ht="9.9" customHeight="1" x14ac:dyDescent="0.2">
      <c r="A72" s="248" t="s">
        <v>128</v>
      </c>
      <c r="B72" s="249"/>
      <c r="C72" s="324">
        <v>22</v>
      </c>
      <c r="D72" s="325">
        <v>3.8200000000000003</v>
      </c>
      <c r="E72" s="326">
        <v>687500</v>
      </c>
      <c r="F72" s="327"/>
      <c r="G72" s="324">
        <v>21</v>
      </c>
      <c r="H72" s="329">
        <v>3.8099999999999996</v>
      </c>
      <c r="I72" s="329"/>
      <c r="J72" s="326">
        <v>685500</v>
      </c>
      <c r="K72" s="327"/>
      <c r="L72" s="324">
        <v>0</v>
      </c>
      <c r="M72" s="330">
        <v>0</v>
      </c>
      <c r="N72" s="339">
        <v>0</v>
      </c>
      <c r="O72" s="324">
        <v>1</v>
      </c>
      <c r="P72" s="330">
        <v>0.01</v>
      </c>
      <c r="Q72" s="344">
        <v>2000</v>
      </c>
    </row>
    <row r="73" spans="1:18" ht="9.9" customHeight="1" x14ac:dyDescent="0.2">
      <c r="A73" s="248" t="s">
        <v>129</v>
      </c>
      <c r="B73" s="263"/>
      <c r="C73" s="324">
        <v>9</v>
      </c>
      <c r="D73" s="325">
        <v>1.33</v>
      </c>
      <c r="E73" s="348">
        <v>455000</v>
      </c>
      <c r="F73" s="349"/>
      <c r="G73" s="324">
        <v>9</v>
      </c>
      <c r="H73" s="350">
        <v>1.33</v>
      </c>
      <c r="I73" s="351"/>
      <c r="J73" s="348">
        <v>455000</v>
      </c>
      <c r="K73" s="349"/>
      <c r="L73" s="324">
        <v>0</v>
      </c>
      <c r="M73" s="330">
        <v>0</v>
      </c>
      <c r="N73" s="339">
        <v>0</v>
      </c>
      <c r="O73" s="324">
        <v>0</v>
      </c>
      <c r="P73" s="330">
        <v>0</v>
      </c>
      <c r="Q73" s="344">
        <v>0</v>
      </c>
    </row>
    <row r="74" spans="1:18" ht="9.9" customHeight="1" x14ac:dyDescent="0.2">
      <c r="A74" s="248" t="s">
        <v>130</v>
      </c>
      <c r="B74" s="249"/>
      <c r="C74" s="324">
        <v>6</v>
      </c>
      <c r="D74" s="325">
        <v>1.1500000000000001</v>
      </c>
      <c r="E74" s="326">
        <v>50100</v>
      </c>
      <c r="F74" s="327"/>
      <c r="G74" s="324">
        <v>2</v>
      </c>
      <c r="H74" s="329">
        <v>0.16999999999999998</v>
      </c>
      <c r="I74" s="329"/>
      <c r="J74" s="326">
        <v>35000</v>
      </c>
      <c r="K74" s="327"/>
      <c r="L74" s="324">
        <v>0</v>
      </c>
      <c r="M74" s="330">
        <v>0</v>
      </c>
      <c r="N74" s="339">
        <v>0</v>
      </c>
      <c r="O74" s="324">
        <v>4</v>
      </c>
      <c r="P74" s="330">
        <v>0.98</v>
      </c>
      <c r="Q74" s="344">
        <v>15100</v>
      </c>
    </row>
    <row r="75" spans="1:18" ht="9.9" customHeight="1" x14ac:dyDescent="0.2">
      <c r="A75" s="352" t="s">
        <v>131</v>
      </c>
      <c r="B75" s="353"/>
      <c r="C75" s="354">
        <v>95</v>
      </c>
      <c r="D75" s="355">
        <v>23.33</v>
      </c>
      <c r="E75" s="356">
        <v>3940400</v>
      </c>
      <c r="F75" s="357"/>
      <c r="G75" s="354">
        <v>95</v>
      </c>
      <c r="H75" s="358">
        <v>23.33</v>
      </c>
      <c r="I75" s="359"/>
      <c r="J75" s="356">
        <v>3940400</v>
      </c>
      <c r="K75" s="357"/>
      <c r="L75" s="354">
        <v>0</v>
      </c>
      <c r="M75" s="360">
        <v>0</v>
      </c>
      <c r="N75" s="361">
        <v>0</v>
      </c>
      <c r="O75" s="354">
        <v>0</v>
      </c>
      <c r="P75" s="360">
        <v>0</v>
      </c>
      <c r="Q75" s="362">
        <v>0</v>
      </c>
    </row>
    <row r="76" spans="1:18" s="363" customFormat="1" ht="9.9" customHeight="1" x14ac:dyDescent="0.2">
      <c r="A76" s="352" t="s">
        <v>132</v>
      </c>
      <c r="B76" s="353"/>
      <c r="C76" s="354">
        <v>8</v>
      </c>
      <c r="D76" s="355">
        <v>1.75</v>
      </c>
      <c r="E76" s="356">
        <v>242000</v>
      </c>
      <c r="F76" s="357"/>
      <c r="G76" s="354">
        <v>8</v>
      </c>
      <c r="H76" s="358">
        <v>1.75</v>
      </c>
      <c r="I76" s="359"/>
      <c r="J76" s="356">
        <v>242000</v>
      </c>
      <c r="K76" s="357"/>
      <c r="L76" s="354">
        <v>0</v>
      </c>
      <c r="M76" s="360">
        <v>0</v>
      </c>
      <c r="N76" s="361">
        <v>0</v>
      </c>
      <c r="O76" s="354">
        <v>0</v>
      </c>
      <c r="P76" s="360">
        <v>0</v>
      </c>
      <c r="Q76" s="362">
        <v>0</v>
      </c>
    </row>
    <row r="77" spans="1:18" s="363" customFormat="1" ht="9.9" customHeight="1" x14ac:dyDescent="0.2">
      <c r="A77" s="352" t="s">
        <v>133</v>
      </c>
      <c r="B77" s="353"/>
      <c r="C77" s="354">
        <v>1</v>
      </c>
      <c r="D77" s="355">
        <v>0.12</v>
      </c>
      <c r="E77" s="356">
        <v>40000</v>
      </c>
      <c r="F77" s="357"/>
      <c r="G77" s="354">
        <v>1</v>
      </c>
      <c r="H77" s="358">
        <v>0.12</v>
      </c>
      <c r="I77" s="359"/>
      <c r="J77" s="356">
        <v>40000</v>
      </c>
      <c r="K77" s="357"/>
      <c r="L77" s="354">
        <v>0</v>
      </c>
      <c r="M77" s="360">
        <v>0</v>
      </c>
      <c r="N77" s="361">
        <v>0</v>
      </c>
      <c r="O77" s="354">
        <v>0</v>
      </c>
      <c r="P77" s="360">
        <v>0</v>
      </c>
      <c r="Q77" s="362">
        <v>0</v>
      </c>
    </row>
    <row r="78" spans="1:18" s="363" customFormat="1" ht="9.9" customHeight="1" x14ac:dyDescent="0.2">
      <c r="A78" s="364" t="s">
        <v>145</v>
      </c>
      <c r="B78" s="365"/>
      <c r="C78" s="366">
        <f>SUM(C79:C85)</f>
        <v>12</v>
      </c>
      <c r="D78" s="367">
        <f>SUM(D79:D85)</f>
        <v>2.73</v>
      </c>
      <c r="E78" s="368">
        <f>SUM(E79:E85)</f>
        <v>563000</v>
      </c>
      <c r="F78" s="369"/>
      <c r="G78" s="366">
        <f>SUM(G79:G85)</f>
        <v>11</v>
      </c>
      <c r="H78" s="370">
        <f>SUM(H79:I85)</f>
        <v>2.71</v>
      </c>
      <c r="I78" s="371"/>
      <c r="J78" s="368">
        <f>SUM(J79:K85)</f>
        <v>543000</v>
      </c>
      <c r="K78" s="369"/>
      <c r="L78" s="366">
        <f>SUM(L79:L85)</f>
        <v>0</v>
      </c>
      <c r="M78" s="372">
        <f>SUM(M79:M85)</f>
        <v>0</v>
      </c>
      <c r="N78" s="373">
        <f t="shared" ref="N78:Q78" si="4">SUM(N79:N85)</f>
        <v>0</v>
      </c>
      <c r="O78" s="366">
        <f t="shared" si="4"/>
        <v>1</v>
      </c>
      <c r="P78" s="372">
        <f t="shared" si="4"/>
        <v>0.02</v>
      </c>
      <c r="Q78" s="374">
        <f t="shared" si="4"/>
        <v>20000</v>
      </c>
      <c r="R78" s="375"/>
    </row>
    <row r="79" spans="1:18" ht="9.9" customHeight="1" x14ac:dyDescent="0.2">
      <c r="A79" s="376"/>
      <c r="B79" s="377" t="s">
        <v>134</v>
      </c>
      <c r="C79" s="354">
        <f>G79+L79+O79</f>
        <v>1</v>
      </c>
      <c r="D79" s="355">
        <f>H79+M79+P79</f>
        <v>7.0000000000000007E-2</v>
      </c>
      <c r="E79" s="378">
        <f>J79+N79+Q79</f>
        <v>40000</v>
      </c>
      <c r="F79" s="379">
        <v>0</v>
      </c>
      <c r="G79" s="354">
        <v>1</v>
      </c>
      <c r="H79" s="358">
        <v>7.0000000000000007E-2</v>
      </c>
      <c r="I79" s="359"/>
      <c r="J79" s="356">
        <v>40000</v>
      </c>
      <c r="K79" s="357"/>
      <c r="L79" s="354">
        <v>0</v>
      </c>
      <c r="M79" s="355">
        <v>0</v>
      </c>
      <c r="N79" s="361">
        <v>0</v>
      </c>
      <c r="O79" s="354">
        <v>0</v>
      </c>
      <c r="P79" s="355">
        <v>0</v>
      </c>
      <c r="Q79" s="362">
        <v>0</v>
      </c>
    </row>
    <row r="80" spans="1:18" ht="9.6" customHeight="1" x14ac:dyDescent="0.2">
      <c r="A80" s="380"/>
      <c r="B80" s="377" t="s">
        <v>135</v>
      </c>
      <c r="C80" s="354">
        <f t="shared" ref="C80:D85" si="5">G80+L80+O80</f>
        <v>2</v>
      </c>
      <c r="D80" s="355">
        <f t="shared" si="5"/>
        <v>0.16</v>
      </c>
      <c r="E80" s="378">
        <f t="shared" ref="E80:E85" si="6">J80+N80+Q80</f>
        <v>16000</v>
      </c>
      <c r="F80" s="379">
        <v>0</v>
      </c>
      <c r="G80" s="354">
        <v>2</v>
      </c>
      <c r="H80" s="358">
        <v>0.16</v>
      </c>
      <c r="I80" s="359"/>
      <c r="J80" s="356">
        <v>16000</v>
      </c>
      <c r="K80" s="357"/>
      <c r="L80" s="354">
        <v>0</v>
      </c>
      <c r="M80" s="355">
        <v>0</v>
      </c>
      <c r="N80" s="361">
        <v>0</v>
      </c>
      <c r="O80" s="354">
        <v>0</v>
      </c>
      <c r="P80" s="355">
        <v>0</v>
      </c>
      <c r="Q80" s="362">
        <v>0</v>
      </c>
    </row>
    <row r="81" spans="1:18" ht="9.6" customHeight="1" x14ac:dyDescent="0.2">
      <c r="A81" s="376"/>
      <c r="B81" s="377" t="s">
        <v>136</v>
      </c>
      <c r="C81" s="354">
        <f t="shared" si="5"/>
        <v>0</v>
      </c>
      <c r="D81" s="355">
        <f t="shared" si="5"/>
        <v>0</v>
      </c>
      <c r="E81" s="378">
        <f t="shared" si="6"/>
        <v>0</v>
      </c>
      <c r="F81" s="379">
        <v>0</v>
      </c>
      <c r="G81" s="354"/>
      <c r="H81" s="358"/>
      <c r="I81" s="359"/>
      <c r="J81" s="356"/>
      <c r="K81" s="357"/>
      <c r="L81" s="354">
        <v>0</v>
      </c>
      <c r="M81" s="355">
        <v>0</v>
      </c>
      <c r="N81" s="361">
        <v>0</v>
      </c>
      <c r="O81" s="354">
        <v>0</v>
      </c>
      <c r="P81" s="355">
        <v>0</v>
      </c>
      <c r="Q81" s="362">
        <v>0</v>
      </c>
    </row>
    <row r="82" spans="1:18" ht="9.6" customHeight="1" x14ac:dyDescent="0.2">
      <c r="A82" s="380"/>
      <c r="B82" s="377" t="s">
        <v>137</v>
      </c>
      <c r="C82" s="354">
        <f t="shared" si="5"/>
        <v>0</v>
      </c>
      <c r="D82" s="355">
        <f t="shared" si="5"/>
        <v>0</v>
      </c>
      <c r="E82" s="378">
        <f t="shared" si="6"/>
        <v>0</v>
      </c>
      <c r="F82" s="379">
        <v>0</v>
      </c>
      <c r="G82" s="354">
        <v>0</v>
      </c>
      <c r="H82" s="358">
        <v>0</v>
      </c>
      <c r="I82" s="359"/>
      <c r="J82" s="356">
        <v>0</v>
      </c>
      <c r="K82" s="357"/>
      <c r="L82" s="354">
        <v>0</v>
      </c>
      <c r="M82" s="355">
        <v>0</v>
      </c>
      <c r="N82" s="361">
        <v>0</v>
      </c>
      <c r="O82" s="354">
        <v>0</v>
      </c>
      <c r="P82" s="355">
        <v>0</v>
      </c>
      <c r="Q82" s="362">
        <v>0</v>
      </c>
    </row>
    <row r="83" spans="1:18" ht="9.9" customHeight="1" x14ac:dyDescent="0.2">
      <c r="A83" s="380"/>
      <c r="B83" s="377" t="s">
        <v>138</v>
      </c>
      <c r="C83" s="354">
        <f t="shared" si="5"/>
        <v>0</v>
      </c>
      <c r="D83" s="355">
        <f t="shared" si="5"/>
        <v>0</v>
      </c>
      <c r="E83" s="378">
        <f t="shared" si="6"/>
        <v>0</v>
      </c>
      <c r="F83" s="379">
        <v>0</v>
      </c>
      <c r="G83" s="354">
        <v>0</v>
      </c>
      <c r="H83" s="358">
        <v>0</v>
      </c>
      <c r="I83" s="359"/>
      <c r="J83" s="356">
        <v>0</v>
      </c>
      <c r="K83" s="357"/>
      <c r="L83" s="354">
        <v>0</v>
      </c>
      <c r="M83" s="355">
        <v>0</v>
      </c>
      <c r="N83" s="361">
        <v>0</v>
      </c>
      <c r="O83" s="354">
        <v>0</v>
      </c>
      <c r="P83" s="355">
        <v>0</v>
      </c>
      <c r="Q83" s="362">
        <v>0</v>
      </c>
    </row>
    <row r="84" spans="1:18" ht="9.6" customHeight="1" x14ac:dyDescent="0.2">
      <c r="A84" s="380"/>
      <c r="B84" s="377" t="s">
        <v>20</v>
      </c>
      <c r="C84" s="354">
        <f t="shared" si="5"/>
        <v>6</v>
      </c>
      <c r="D84" s="355">
        <f t="shared" si="5"/>
        <v>1.9</v>
      </c>
      <c r="E84" s="378">
        <f t="shared" si="6"/>
        <v>360000</v>
      </c>
      <c r="F84" s="379">
        <v>0</v>
      </c>
      <c r="G84" s="354">
        <v>5</v>
      </c>
      <c r="H84" s="358">
        <v>1.88</v>
      </c>
      <c r="I84" s="359"/>
      <c r="J84" s="356">
        <v>340000</v>
      </c>
      <c r="K84" s="357"/>
      <c r="L84" s="354">
        <v>0</v>
      </c>
      <c r="M84" s="355">
        <v>0</v>
      </c>
      <c r="N84" s="361">
        <v>0</v>
      </c>
      <c r="O84" s="354">
        <v>1</v>
      </c>
      <c r="P84" s="355">
        <v>0.02</v>
      </c>
      <c r="Q84" s="362">
        <v>20000</v>
      </c>
    </row>
    <row r="85" spans="1:18" ht="9.9" customHeight="1" thickBot="1" x14ac:dyDescent="0.25">
      <c r="A85" s="381"/>
      <c r="B85" s="382" t="s">
        <v>139</v>
      </c>
      <c r="C85" s="383">
        <f t="shared" si="5"/>
        <v>3</v>
      </c>
      <c r="D85" s="384">
        <f t="shared" si="5"/>
        <v>0.6</v>
      </c>
      <c r="E85" s="385">
        <f t="shared" si="6"/>
        <v>147000</v>
      </c>
      <c r="F85" s="386">
        <v>0</v>
      </c>
      <c r="G85" s="383">
        <v>3</v>
      </c>
      <c r="H85" s="387">
        <v>0.6</v>
      </c>
      <c r="I85" s="388"/>
      <c r="J85" s="389">
        <v>147000</v>
      </c>
      <c r="K85" s="390"/>
      <c r="L85" s="383">
        <v>0</v>
      </c>
      <c r="M85" s="384">
        <v>0</v>
      </c>
      <c r="N85" s="391">
        <v>0</v>
      </c>
      <c r="O85" s="383">
        <v>0</v>
      </c>
      <c r="P85" s="384">
        <v>0</v>
      </c>
      <c r="Q85" s="392">
        <v>0</v>
      </c>
    </row>
    <row r="86" spans="1:18" ht="9.75" customHeight="1" x14ac:dyDescent="0.2">
      <c r="A86" s="102" t="s">
        <v>140</v>
      </c>
      <c r="B86" s="102"/>
      <c r="C86" s="102"/>
      <c r="D86" s="393"/>
      <c r="E86" s="102"/>
      <c r="F86" s="102"/>
      <c r="G86" s="102"/>
      <c r="H86" s="394"/>
      <c r="I86" s="394"/>
      <c r="J86" s="393"/>
      <c r="K86" s="393"/>
      <c r="L86" s="395"/>
      <c r="M86" s="396"/>
      <c r="N86" s="397"/>
      <c r="O86" s="394"/>
      <c r="P86" s="102"/>
      <c r="Q86" s="100" t="s">
        <v>141</v>
      </c>
      <c r="R86" s="102"/>
    </row>
  </sheetData>
  <mergeCells count="255">
    <mergeCell ref="E85:F85"/>
    <mergeCell ref="H85:I85"/>
    <mergeCell ref="J85:K85"/>
    <mergeCell ref="E84:F84"/>
    <mergeCell ref="E79:F79"/>
    <mergeCell ref="E80:F80"/>
    <mergeCell ref="E81:F81"/>
    <mergeCell ref="E82:F82"/>
    <mergeCell ref="E83:F83"/>
    <mergeCell ref="H84:I84"/>
    <mergeCell ref="H79:I79"/>
    <mergeCell ref="H80:I80"/>
    <mergeCell ref="H81:I81"/>
    <mergeCell ref="H82:I82"/>
    <mergeCell ref="H83:I83"/>
    <mergeCell ref="J84:K84"/>
    <mergeCell ref="J79:K79"/>
    <mergeCell ref="J80:K80"/>
    <mergeCell ref="J82:K82"/>
    <mergeCell ref="J83:K83"/>
    <mergeCell ref="J81:K81"/>
    <mergeCell ref="A76:B76"/>
    <mergeCell ref="E76:F76"/>
    <mergeCell ref="H76:I76"/>
    <mergeCell ref="J76:K76"/>
    <mergeCell ref="H78:I78"/>
    <mergeCell ref="H65:I65"/>
    <mergeCell ref="H66:I66"/>
    <mergeCell ref="H67:I67"/>
    <mergeCell ref="H68:I68"/>
    <mergeCell ref="H69:I69"/>
    <mergeCell ref="A69:B69"/>
    <mergeCell ref="A77:B77"/>
    <mergeCell ref="E77:F77"/>
    <mergeCell ref="H77:I77"/>
    <mergeCell ref="J77:K77"/>
    <mergeCell ref="J67:K67"/>
    <mergeCell ref="E70:F70"/>
    <mergeCell ref="E71:F71"/>
    <mergeCell ref="E72:F72"/>
    <mergeCell ref="A70:B70"/>
    <mergeCell ref="A66:B66"/>
    <mergeCell ref="H70:I70"/>
    <mergeCell ref="H71:I71"/>
    <mergeCell ref="H72:I72"/>
    <mergeCell ref="J62:K62"/>
    <mergeCell ref="J74:K74"/>
    <mergeCell ref="J78:K78"/>
    <mergeCell ref="J68:K68"/>
    <mergeCell ref="J69:K69"/>
    <mergeCell ref="J70:K70"/>
    <mergeCell ref="J71:K71"/>
    <mergeCell ref="J72:K72"/>
    <mergeCell ref="H60:I60"/>
    <mergeCell ref="H61:I61"/>
    <mergeCell ref="H62:I62"/>
    <mergeCell ref="H63:I63"/>
    <mergeCell ref="H64:I64"/>
    <mergeCell ref="J63:K63"/>
    <mergeCell ref="J64:K64"/>
    <mergeCell ref="J65:K65"/>
    <mergeCell ref="J66:K66"/>
    <mergeCell ref="H59:I59"/>
    <mergeCell ref="H74:I74"/>
    <mergeCell ref="I29:J29"/>
    <mergeCell ref="I30:J30"/>
    <mergeCell ref="I31:J31"/>
    <mergeCell ref="I33:J33"/>
    <mergeCell ref="H47:I47"/>
    <mergeCell ref="H55:I55"/>
    <mergeCell ref="H56:I56"/>
    <mergeCell ref="H57:I57"/>
    <mergeCell ref="H58:I58"/>
    <mergeCell ref="H48:I48"/>
    <mergeCell ref="H49:I49"/>
    <mergeCell ref="H50:I50"/>
    <mergeCell ref="H51:I51"/>
    <mergeCell ref="H52:I52"/>
    <mergeCell ref="H53:I53"/>
    <mergeCell ref="H54:I54"/>
    <mergeCell ref="G46:K46"/>
    <mergeCell ref="J47:K47"/>
    <mergeCell ref="J48:K48"/>
    <mergeCell ref="J59:K59"/>
    <mergeCell ref="J60:K60"/>
    <mergeCell ref="J61:K61"/>
    <mergeCell ref="I22:J22"/>
    <mergeCell ref="I23:J23"/>
    <mergeCell ref="I5:J5"/>
    <mergeCell ref="H4:J4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F10:G10"/>
    <mergeCell ref="F11:G11"/>
    <mergeCell ref="F12:G12"/>
    <mergeCell ref="F13:G13"/>
    <mergeCell ref="F14:G14"/>
    <mergeCell ref="E74:F74"/>
    <mergeCell ref="E78:F78"/>
    <mergeCell ref="E65:F65"/>
    <mergeCell ref="E66:F66"/>
    <mergeCell ref="E67:F67"/>
    <mergeCell ref="E68:F68"/>
    <mergeCell ref="E69:F69"/>
    <mergeCell ref="E60:F60"/>
    <mergeCell ref="E61:F61"/>
    <mergeCell ref="E62:F62"/>
    <mergeCell ref="E63:F63"/>
    <mergeCell ref="E64:F64"/>
    <mergeCell ref="E73:F73"/>
    <mergeCell ref="F34:G34"/>
    <mergeCell ref="F32:G32"/>
    <mergeCell ref="E52:F52"/>
    <mergeCell ref="E53:F53"/>
    <mergeCell ref="E54:F54"/>
    <mergeCell ref="E57:F57"/>
    <mergeCell ref="A11:B11"/>
    <mergeCell ref="A12:B12"/>
    <mergeCell ref="A13:B13"/>
    <mergeCell ref="A14:B14"/>
    <mergeCell ref="A15:B15"/>
    <mergeCell ref="A34:B34"/>
    <mergeCell ref="A47:B47"/>
    <mergeCell ref="A32:B32"/>
    <mergeCell ref="A46:B46"/>
    <mergeCell ref="A18:B18"/>
    <mergeCell ref="A19:B19"/>
    <mergeCell ref="C4:D4"/>
    <mergeCell ref="E4:G4"/>
    <mergeCell ref="F6:G6"/>
    <mergeCell ref="F5:G5"/>
    <mergeCell ref="F7:G7"/>
    <mergeCell ref="F8:G8"/>
    <mergeCell ref="F9:G9"/>
    <mergeCell ref="A4:B5"/>
    <mergeCell ref="A74:B74"/>
    <mergeCell ref="A27:B27"/>
    <mergeCell ref="A29:B29"/>
    <mergeCell ref="A20:B20"/>
    <mergeCell ref="A21:B21"/>
    <mergeCell ref="A22:B22"/>
    <mergeCell ref="A23:B23"/>
    <mergeCell ref="A24:B24"/>
    <mergeCell ref="A25:B25"/>
    <mergeCell ref="A28:B28"/>
    <mergeCell ref="A26:B26"/>
    <mergeCell ref="A54:B54"/>
    <mergeCell ref="A71:B71"/>
    <mergeCell ref="A72:B72"/>
    <mergeCell ref="A55:B55"/>
    <mergeCell ref="A56:B56"/>
    <mergeCell ref="A6:B6"/>
    <mergeCell ref="A7:B7"/>
    <mergeCell ref="A8:B8"/>
    <mergeCell ref="A9:B9"/>
    <mergeCell ref="A49:B49"/>
    <mergeCell ref="A10:B10"/>
    <mergeCell ref="F25:G25"/>
    <mergeCell ref="F26:G26"/>
    <mergeCell ref="F27:G27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A16:B16"/>
    <mergeCell ref="F28:G28"/>
    <mergeCell ref="F29:G29"/>
    <mergeCell ref="F30:G30"/>
    <mergeCell ref="F31:G31"/>
    <mergeCell ref="A17:B17"/>
    <mergeCell ref="O46:Q46"/>
    <mergeCell ref="A48:B48"/>
    <mergeCell ref="A33:B33"/>
    <mergeCell ref="L46:N46"/>
    <mergeCell ref="A50:B50"/>
    <mergeCell ref="E48:F48"/>
    <mergeCell ref="E49:F49"/>
    <mergeCell ref="F33:G33"/>
    <mergeCell ref="C46:F46"/>
    <mergeCell ref="E47:F47"/>
    <mergeCell ref="E50:F50"/>
    <mergeCell ref="A37:B37"/>
    <mergeCell ref="F37:G37"/>
    <mergeCell ref="I37:J37"/>
    <mergeCell ref="I34:J34"/>
    <mergeCell ref="A40:L41"/>
    <mergeCell ref="A35:B35"/>
    <mergeCell ref="F35:G35"/>
    <mergeCell ref="I35:J35"/>
    <mergeCell ref="J49:K49"/>
    <mergeCell ref="J50:K50"/>
    <mergeCell ref="A78:B78"/>
    <mergeCell ref="A73:B73"/>
    <mergeCell ref="H73:I73"/>
    <mergeCell ref="J73:K73"/>
    <mergeCell ref="A30:B30"/>
    <mergeCell ref="A53:B53"/>
    <mergeCell ref="A62:B62"/>
    <mergeCell ref="E55:F55"/>
    <mergeCell ref="E56:F56"/>
    <mergeCell ref="A67:B67"/>
    <mergeCell ref="A68:B68"/>
    <mergeCell ref="A57:B57"/>
    <mergeCell ref="A58:B58"/>
    <mergeCell ref="A59:B59"/>
    <mergeCell ref="A60:B60"/>
    <mergeCell ref="A61:B61"/>
    <mergeCell ref="A51:B51"/>
    <mergeCell ref="A63:B63"/>
    <mergeCell ref="A64:B64"/>
    <mergeCell ref="A65:B65"/>
    <mergeCell ref="A52:B52"/>
    <mergeCell ref="I32:J32"/>
    <mergeCell ref="E58:F58"/>
    <mergeCell ref="A31:B31"/>
    <mergeCell ref="A75:B75"/>
    <mergeCell ref="E75:F75"/>
    <mergeCell ref="H75:I75"/>
    <mergeCell ref="J75:K75"/>
    <mergeCell ref="A36:B36"/>
    <mergeCell ref="E59:F59"/>
    <mergeCell ref="E51:F51"/>
    <mergeCell ref="F19:G19"/>
    <mergeCell ref="I24:J24"/>
    <mergeCell ref="I25:J25"/>
    <mergeCell ref="I26:J26"/>
    <mergeCell ref="I27:J27"/>
    <mergeCell ref="I28:J28"/>
    <mergeCell ref="J55:K55"/>
    <mergeCell ref="J56:K56"/>
    <mergeCell ref="J57:K57"/>
    <mergeCell ref="J51:K51"/>
    <mergeCell ref="J52:K52"/>
    <mergeCell ref="J53:K53"/>
    <mergeCell ref="J54:K54"/>
    <mergeCell ref="J58:K58"/>
    <mergeCell ref="I19:J19"/>
    <mergeCell ref="I20:J20"/>
    <mergeCell ref="I21:J21"/>
  </mergeCells>
  <phoneticPr fontId="2"/>
  <pageMargins left="0.70866141732283472" right="0.70866141732283472" top="0.78740157480314965" bottom="0.19685039370078741" header="0.35433070866141736" footer="0"/>
  <pageSetup paperSize="9" scale="95" firstPageNumber="72" pageOrder="overThenDown" orientation="portrait" useFirstPageNumber="1" r:id="rId1"/>
  <headerFooter differentOddEven="1" scaleWithDoc="0" alignWithMargins="0">
    <oddHeader>&amp;R&amp;"ＭＳ Ｐ明朝,標準"Ⅵ林野災害　　　　　- &amp;P -</oddHeader>
    <evenHeader>&amp;L&amp;"ＭＳ Ｐ明朝,標準"- &amp;P -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958e96-db4f-4530-8d4e-6a1e71ae3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E38A1A5BB7C40A1C69240F43F006B" ma:contentTypeVersion="16" ma:contentTypeDescription="新しいドキュメントを作成します。" ma:contentTypeScope="" ma:versionID="d7f865be7e18ab7815242ce46166adc3">
  <xsd:schema xmlns:xsd="http://www.w3.org/2001/XMLSchema" xmlns:xs="http://www.w3.org/2001/XMLSchema" xmlns:p="http://schemas.microsoft.com/office/2006/metadata/properties" xmlns:ns3="9e0e3b5b-2cae-41d7-835b-9dff6050ca0e" xmlns:ns4="ae958e96-db4f-4530-8d4e-6a1e71ae38ea" targetNamespace="http://schemas.microsoft.com/office/2006/metadata/properties" ma:root="true" ma:fieldsID="7f2c1d8ea7f0e197893f13492525285a" ns3:_="" ns4:_="">
    <xsd:import namespace="9e0e3b5b-2cae-41d7-835b-9dff6050ca0e"/>
    <xsd:import namespace="ae958e96-db4f-4530-8d4e-6a1e71ae38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3b5b-2cae-41d7-835b-9dff6050ca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58e96-db4f-4530-8d4e-6a1e71ae3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60FF8-6BAD-4DEF-8BF5-92F6F07C56A2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e0e3b5b-2cae-41d7-835b-9dff6050ca0e"/>
    <ds:schemaRef ds:uri="http://purl.org/dc/elements/1.1/"/>
    <ds:schemaRef ds:uri="http://schemas.microsoft.com/office/2006/metadata/properties"/>
    <ds:schemaRef ds:uri="ae958e96-db4f-4530-8d4e-6a1e71ae38e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52E49D-2965-43EC-AA07-6E6CFA8902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6E0124-3962-4A4C-9162-41E920AD0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3b5b-2cae-41d7-835b-9dff6050ca0e"/>
    <ds:schemaRef ds:uri="ae958e96-db4f-4530-8d4e-6a1e71ae3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【69P】6-1(1)総括</vt:lpstr>
      <vt:lpstr>【70P-71P】6-1(2)(3)(4)</vt:lpstr>
      <vt:lpstr>【73P】6-2・3</vt:lpstr>
      <vt:lpstr>'【69P】6-1(1)総括'!Print_Area</vt:lpstr>
      <vt:lpstr>'【70P-71P】6-1(2)(3)(4)'!Print_Area</vt:lpstr>
      <vt:lpstr>'【73P】6-2・3'!Print_Area</vt:lpstr>
    </vt:vector>
  </TitlesOfParts>
  <Manager/>
  <Company>推進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緑化</dc:creator>
  <cp:keywords/>
  <dc:description/>
  <cp:lastModifiedBy>（林）齋藤 俊裕</cp:lastModifiedBy>
  <cp:revision/>
  <cp:lastPrinted>2024-03-06T07:02:19Z</cp:lastPrinted>
  <dcterms:created xsi:type="dcterms:W3CDTF">1998-07-15T01:37:16Z</dcterms:created>
  <dcterms:modified xsi:type="dcterms:W3CDTF">2024-03-06T07:02:38Z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0x010100AF8E38A1A5BB7C40A1C69240F43F006B</vt:lpwstr>
  </property>
</Properties>
</file>