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-toshihiro.PREF\OneDrive - 群馬県\林政課共有\301 森林林業統計書\R5年版\03_集計\"/>
    </mc:Choice>
  </mc:AlternateContent>
  <xr:revisionPtr revIDLastSave="2" documentId="13_ncr:1_{67791E1D-55EF-49B9-AE26-2EC9EE8D0FE8}" xr6:coauthVersionLast="36" xr6:coauthVersionMax="36" xr10:uidLastSave="{F7B1635B-7C1E-4843-993C-46E80F2CB3C9}"/>
  <bookViews>
    <workbookView xWindow="0" yWindow="0" windowWidth="28800" windowHeight="12132" activeTab="4" xr2:uid="{00000000-000D-0000-FFFF-FFFF00000000}"/>
  </bookViews>
  <sheets>
    <sheet name="【45P】5-1荒廃地発生・復旧 " sheetId="35" r:id="rId1"/>
    <sheet name="【46P-51P】5-2公共" sheetId="43" r:id="rId2"/>
    <sheet name="【52P-55P】5-3単独" sheetId="42" r:id="rId3"/>
    <sheet name="【56P-67P】5-4保安林" sheetId="47" r:id="rId4"/>
    <sheet name="【68P】5-5損失補償 5-6開発許可" sheetId="48" r:id="rId5"/>
  </sheets>
  <definedNames>
    <definedName name="_xlnm.Print_Area" localSheetId="0">'【45P】5-1荒廃地発生・復旧 '!$A$1:$G$59</definedName>
    <definedName name="_xlnm.Print_Area" localSheetId="1">'【46P-51P】5-2公共'!$A$1:$BW$58</definedName>
    <definedName name="_xlnm.Print_Area" localSheetId="2">'【52P-55P】5-3単独'!$A$1:$AL$56</definedName>
    <definedName name="_xlnm.Print_Area" localSheetId="3">'【56P-67P】5-4保安林'!$A$1:$CF$185</definedName>
    <definedName name="_xlnm.Print_Area" localSheetId="4">'【68P】5-5損失補償 5-6開発許可'!$A$1:$O$39</definedName>
  </definedNames>
  <calcPr calcId="191029"/>
</workbook>
</file>

<file path=xl/calcChain.xml><?xml version="1.0" encoding="utf-8"?>
<calcChain xmlns="http://schemas.openxmlformats.org/spreadsheetml/2006/main">
  <c r="O34" i="48" l="1"/>
  <c r="N34" i="48"/>
  <c r="M32" i="48"/>
  <c r="M36" i="48" s="1"/>
  <c r="L32" i="48"/>
  <c r="L36" i="48" s="1"/>
  <c r="K32" i="48"/>
  <c r="K36" i="48" s="1"/>
  <c r="J32" i="48"/>
  <c r="J36" i="48" s="1"/>
  <c r="I32" i="48"/>
  <c r="I36" i="48" s="1"/>
  <c r="H32" i="48"/>
  <c r="H36" i="48" s="1"/>
  <c r="G32" i="48"/>
  <c r="G36" i="48" s="1"/>
  <c r="F32" i="48"/>
  <c r="F36" i="48" s="1"/>
  <c r="E32" i="48"/>
  <c r="E36" i="48" s="1"/>
  <c r="D32" i="48"/>
  <c r="D36" i="48" s="1"/>
  <c r="C32" i="48"/>
  <c r="C36" i="48" s="1"/>
  <c r="B32" i="48"/>
  <c r="B36" i="48" s="1"/>
  <c r="O31" i="48"/>
  <c r="N31" i="48"/>
  <c r="O30" i="48"/>
  <c r="N30" i="48"/>
  <c r="O29" i="48"/>
  <c r="N29" i="48"/>
  <c r="O28" i="48"/>
  <c r="N28" i="48"/>
  <c r="O27" i="48"/>
  <c r="N27" i="48"/>
  <c r="O26" i="48"/>
  <c r="N26" i="48"/>
  <c r="O25" i="48"/>
  <c r="N25" i="48"/>
  <c r="O24" i="48"/>
  <c r="N24" i="48"/>
  <c r="O23" i="48"/>
  <c r="N23" i="48"/>
  <c r="O22" i="48"/>
  <c r="O32" i="48" s="1"/>
  <c r="O36" i="48" s="1"/>
  <c r="N22" i="48"/>
  <c r="N32" i="48" s="1"/>
  <c r="N36" i="48" s="1"/>
  <c r="O21" i="48"/>
  <c r="N21" i="48"/>
  <c r="N13" i="48"/>
  <c r="K13" i="48"/>
  <c r="J13" i="48"/>
  <c r="F13" i="48"/>
  <c r="E13" i="48"/>
  <c r="C13" i="48"/>
  <c r="M12" i="48"/>
  <c r="M13" i="48" s="1"/>
  <c r="L12" i="48"/>
  <c r="L13" i="48" s="1"/>
  <c r="K12" i="48"/>
  <c r="I12" i="48"/>
  <c r="H12" i="48"/>
  <c r="H13" i="48" s="1"/>
  <c r="G12" i="48"/>
  <c r="G13" i="48" s="1"/>
  <c r="E12" i="48"/>
  <c r="D12" i="48"/>
  <c r="D13" i="48" s="1"/>
  <c r="C12" i="48"/>
  <c r="M8" i="48"/>
  <c r="L8" i="48"/>
  <c r="K8" i="48"/>
  <c r="I8" i="48"/>
  <c r="I13" i="48" s="1"/>
  <c r="H8" i="48"/>
  <c r="G8" i="48"/>
  <c r="AD42" i="47"/>
  <c r="AD182" i="47"/>
  <c r="X182" i="47" s="1"/>
  <c r="T182" i="47"/>
  <c r="N182" i="47" s="1"/>
  <c r="J182" i="47"/>
  <c r="D182" i="47" s="1"/>
  <c r="AD181" i="47"/>
  <c r="X181" i="47" s="1"/>
  <c r="T181" i="47"/>
  <c r="N181" i="47" s="1"/>
  <c r="J181" i="47"/>
  <c r="D181" i="47"/>
  <c r="AD180" i="47"/>
  <c r="X180" i="47"/>
  <c r="T180" i="47"/>
  <c r="N180" i="47" s="1"/>
  <c r="J180" i="47"/>
  <c r="D180" i="47" s="1"/>
  <c r="AD179" i="47"/>
  <c r="X179" i="47"/>
  <c r="T179" i="47"/>
  <c r="N179" i="47"/>
  <c r="J179" i="47"/>
  <c r="D179" i="47" s="1"/>
  <c r="AD178" i="47"/>
  <c r="X178" i="47" s="1"/>
  <c r="T178" i="47"/>
  <c r="N178" i="47" s="1"/>
  <c r="J178" i="47"/>
  <c r="D178" i="47"/>
  <c r="AD177" i="47"/>
  <c r="X177" i="47" s="1"/>
  <c r="T177" i="47"/>
  <c r="N177" i="47" s="1"/>
  <c r="J177" i="47"/>
  <c r="D177" i="47" s="1"/>
  <c r="BT176" i="47"/>
  <c r="BN176" i="47"/>
  <c r="BJ176" i="47"/>
  <c r="BD176" i="47" s="1"/>
  <c r="AZ176" i="47"/>
  <c r="AT176" i="47" s="1"/>
  <c r="AD176" i="47"/>
  <c r="X176" i="47" s="1"/>
  <c r="T176" i="47"/>
  <c r="N176" i="47"/>
  <c r="J176" i="47"/>
  <c r="D176" i="47" s="1"/>
  <c r="BT175" i="47"/>
  <c r="BN175" i="47" s="1"/>
  <c r="BJ175" i="47"/>
  <c r="BD175" i="47" s="1"/>
  <c r="AZ175" i="47"/>
  <c r="AT175" i="47" s="1"/>
  <c r="AD175" i="47"/>
  <c r="X175" i="47" s="1"/>
  <c r="T175" i="47"/>
  <c r="N175" i="47" s="1"/>
  <c r="J175" i="47"/>
  <c r="D175" i="47" s="1"/>
  <c r="BT174" i="47"/>
  <c r="BN174" i="47" s="1"/>
  <c r="BJ174" i="47"/>
  <c r="BD174" i="47" s="1"/>
  <c r="AZ174" i="47"/>
  <c r="AT174" i="47" s="1"/>
  <c r="AD174" i="47"/>
  <c r="X174" i="47" s="1"/>
  <c r="T174" i="47"/>
  <c r="N174" i="47" s="1"/>
  <c r="J174" i="47"/>
  <c r="D174" i="47" s="1"/>
  <c r="BT173" i="47"/>
  <c r="BN173" i="47" s="1"/>
  <c r="BJ173" i="47"/>
  <c r="BD173" i="47" s="1"/>
  <c r="AZ173" i="47"/>
  <c r="AT173" i="47" s="1"/>
  <c r="AD173" i="47"/>
  <c r="X173" i="47" s="1"/>
  <c r="T173" i="47"/>
  <c r="N173" i="47" s="1"/>
  <c r="J173" i="47"/>
  <c r="D173" i="47" s="1"/>
  <c r="BT172" i="47"/>
  <c r="BN172" i="47" s="1"/>
  <c r="BJ172" i="47"/>
  <c r="BD172" i="47" s="1"/>
  <c r="AZ172" i="47"/>
  <c r="AT172" i="47" s="1"/>
  <c r="AD172" i="47"/>
  <c r="X172" i="47" s="1"/>
  <c r="T172" i="47"/>
  <c r="N172" i="47" s="1"/>
  <c r="J172" i="47"/>
  <c r="D172" i="47" s="1"/>
  <c r="BT171" i="47"/>
  <c r="BN171" i="47" s="1"/>
  <c r="BJ171" i="47"/>
  <c r="BD171" i="47" s="1"/>
  <c r="AZ171" i="47"/>
  <c r="AT171" i="47" s="1"/>
  <c r="AD171" i="47"/>
  <c r="X171" i="47" s="1"/>
  <c r="T171" i="47"/>
  <c r="N171" i="47" s="1"/>
  <c r="J171" i="47"/>
  <c r="D171" i="47" s="1"/>
  <c r="BT170" i="47"/>
  <c r="BN170" i="47" s="1"/>
  <c r="BJ170" i="47"/>
  <c r="BD170" i="47" s="1"/>
  <c r="AZ170" i="47"/>
  <c r="AT170" i="47" s="1"/>
  <c r="AF170" i="47"/>
  <c r="AB170" i="47"/>
  <c r="Z170" i="47"/>
  <c r="AD170" i="47" s="1"/>
  <c r="X170" i="47"/>
  <c r="V170" i="47"/>
  <c r="T170" i="47"/>
  <c r="N170" i="47" s="1"/>
  <c r="R170" i="47"/>
  <c r="P170" i="47"/>
  <c r="L170" i="47"/>
  <c r="H170" i="47"/>
  <c r="H168" i="47" s="1"/>
  <c r="F170" i="47"/>
  <c r="J170" i="47" s="1"/>
  <c r="D170" i="47" s="1"/>
  <c r="BT169" i="47"/>
  <c r="BN169" i="47" s="1"/>
  <c r="BJ169" i="47"/>
  <c r="BD169" i="47"/>
  <c r="AZ169" i="47"/>
  <c r="AT169" i="47"/>
  <c r="AF169" i="47"/>
  <c r="AD169" i="47"/>
  <c r="X169" i="47" s="1"/>
  <c r="AB169" i="47"/>
  <c r="Z169" i="47"/>
  <c r="V169" i="47"/>
  <c r="R169" i="47"/>
  <c r="R167" i="47" s="1"/>
  <c r="P169" i="47"/>
  <c r="T169" i="47" s="1"/>
  <c r="N169" i="47" s="1"/>
  <c r="L169" i="47"/>
  <c r="L167" i="47" s="1"/>
  <c r="L135" i="47" s="1"/>
  <c r="H169" i="47"/>
  <c r="F169" i="47"/>
  <c r="J169" i="47" s="1"/>
  <c r="D169" i="47" s="1"/>
  <c r="BV168" i="47"/>
  <c r="BV152" i="47" s="1"/>
  <c r="BR168" i="47"/>
  <c r="BR152" i="47" s="1"/>
  <c r="BP168" i="47"/>
  <c r="BT168" i="47" s="1"/>
  <c r="BN168" i="47" s="1"/>
  <c r="BL168" i="47"/>
  <c r="BH168" i="47"/>
  <c r="BF168" i="47"/>
  <c r="BB168" i="47"/>
  <c r="BB152" i="47" s="1"/>
  <c r="AZ168" i="47"/>
  <c r="AT168" i="47" s="1"/>
  <c r="AX168" i="47"/>
  <c r="AV168" i="47"/>
  <c r="AD168" i="47"/>
  <c r="X168" i="47" s="1"/>
  <c r="Z168" i="47"/>
  <c r="BV167" i="47"/>
  <c r="BR167" i="47"/>
  <c r="BR151" i="47" s="1"/>
  <c r="BP167" i="47"/>
  <c r="BT167" i="47" s="1"/>
  <c r="BN167" i="47" s="1"/>
  <c r="BL167" i="47"/>
  <c r="BH167" i="47"/>
  <c r="BF167" i="47"/>
  <c r="BJ167" i="47" s="1"/>
  <c r="BD167" i="47" s="1"/>
  <c r="BB167" i="47"/>
  <c r="BB151" i="47" s="1"/>
  <c r="AX167" i="47"/>
  <c r="AX151" i="47" s="1"/>
  <c r="AV167" i="47"/>
  <c r="AZ167" i="47" s="1"/>
  <c r="AT167" i="47" s="1"/>
  <c r="Z167" i="47"/>
  <c r="BT166" i="47"/>
  <c r="BN166" i="47" s="1"/>
  <c r="BJ166" i="47"/>
  <c r="BD166" i="47" s="1"/>
  <c r="AZ166" i="47"/>
  <c r="AT166" i="47" s="1"/>
  <c r="AD166" i="47"/>
  <c r="X166" i="47" s="1"/>
  <c r="T166" i="47"/>
  <c r="N166" i="47" s="1"/>
  <c r="J166" i="47"/>
  <c r="D166" i="47" s="1"/>
  <c r="BT165" i="47"/>
  <c r="BN165" i="47" s="1"/>
  <c r="BJ165" i="47"/>
  <c r="BD165" i="47" s="1"/>
  <c r="AZ165" i="47"/>
  <c r="AT165" i="47" s="1"/>
  <c r="AD165" i="47"/>
  <c r="X165" i="47" s="1"/>
  <c r="T165" i="47"/>
  <c r="N165" i="47" s="1"/>
  <c r="J165" i="47"/>
  <c r="D165" i="47" s="1"/>
  <c r="BT164" i="47"/>
  <c r="BN164" i="47" s="1"/>
  <c r="BJ164" i="47"/>
  <c r="BD164" i="47" s="1"/>
  <c r="AZ164" i="47"/>
  <c r="AT164" i="47" s="1"/>
  <c r="AD164" i="47"/>
  <c r="X164" i="47" s="1"/>
  <c r="T164" i="47"/>
  <c r="N164" i="47" s="1"/>
  <c r="J164" i="47"/>
  <c r="D164" i="47" s="1"/>
  <c r="BT163" i="47"/>
  <c r="BN163" i="47" s="1"/>
  <c r="BJ163" i="47"/>
  <c r="BD163" i="47" s="1"/>
  <c r="AZ163" i="47"/>
  <c r="AT163" i="47" s="1"/>
  <c r="AD163" i="47"/>
  <c r="X163" i="47" s="1"/>
  <c r="T163" i="47"/>
  <c r="N163" i="47" s="1"/>
  <c r="J163" i="47"/>
  <c r="D163" i="47" s="1"/>
  <c r="BT162" i="47"/>
  <c r="BN162" i="47" s="1"/>
  <c r="BJ162" i="47"/>
  <c r="BD162" i="47" s="1"/>
  <c r="AZ162" i="47"/>
  <c r="AT162" i="47" s="1"/>
  <c r="AD162" i="47"/>
  <c r="X162" i="47" s="1"/>
  <c r="T162" i="47"/>
  <c r="N162" i="47" s="1"/>
  <c r="J162" i="47"/>
  <c r="D162" i="47" s="1"/>
  <c r="BT161" i="47"/>
  <c r="BN161" i="47" s="1"/>
  <c r="BJ161" i="47"/>
  <c r="BD161" i="47" s="1"/>
  <c r="AZ161" i="47"/>
  <c r="AT161" i="47" s="1"/>
  <c r="AD161" i="47"/>
  <c r="X161" i="47" s="1"/>
  <c r="T161" i="47"/>
  <c r="N161" i="47" s="1"/>
  <c r="J161" i="47"/>
  <c r="D161" i="47" s="1"/>
  <c r="BV160" i="47"/>
  <c r="BR160" i="47"/>
  <c r="BP160" i="47"/>
  <c r="BT160" i="47" s="1"/>
  <c r="BN160" i="47"/>
  <c r="BL160" i="47"/>
  <c r="BJ160" i="47"/>
  <c r="BD160" i="47" s="1"/>
  <c r="BH160" i="47"/>
  <c r="BF160" i="47"/>
  <c r="BB160" i="47"/>
  <c r="AX160" i="47"/>
  <c r="AV160" i="47"/>
  <c r="AD160" i="47"/>
  <c r="X160" i="47" s="1"/>
  <c r="T160" i="47"/>
  <c r="N160" i="47"/>
  <c r="J160" i="47"/>
  <c r="D160" i="47"/>
  <c r="BV159" i="47"/>
  <c r="BT159" i="47"/>
  <c r="BN159" i="47" s="1"/>
  <c r="BR159" i="47"/>
  <c r="BP159" i="47"/>
  <c r="BL159" i="47"/>
  <c r="BH159" i="47"/>
  <c r="BF159" i="47"/>
  <c r="BJ159" i="47" s="1"/>
  <c r="BD159" i="47" s="1"/>
  <c r="BB159" i="47"/>
  <c r="AX159" i="47"/>
  <c r="AV159" i="47"/>
  <c r="AZ159" i="47" s="1"/>
  <c r="AT159" i="47" s="1"/>
  <c r="AD159" i="47"/>
  <c r="X159" i="47" s="1"/>
  <c r="T159" i="47"/>
  <c r="N159" i="47" s="1"/>
  <c r="J159" i="47"/>
  <c r="D159" i="47" s="1"/>
  <c r="BT158" i="47"/>
  <c r="BN158" i="47" s="1"/>
  <c r="BJ158" i="47"/>
  <c r="BD158" i="47" s="1"/>
  <c r="AZ158" i="47"/>
  <c r="AT158" i="47" s="1"/>
  <c r="AD158" i="47"/>
  <c r="X158" i="47" s="1"/>
  <c r="T158" i="47"/>
  <c r="N158" i="47" s="1"/>
  <c r="J158" i="47"/>
  <c r="D158" i="47" s="1"/>
  <c r="BT157" i="47"/>
  <c r="BN157" i="47" s="1"/>
  <c r="BJ157" i="47"/>
  <c r="BD157" i="47" s="1"/>
  <c r="AZ157" i="47"/>
  <c r="AT157" i="47" s="1"/>
  <c r="AD157" i="47"/>
  <c r="X157" i="47" s="1"/>
  <c r="T157" i="47"/>
  <c r="N157" i="47" s="1"/>
  <c r="J157" i="47"/>
  <c r="D157" i="47" s="1"/>
  <c r="BT156" i="47"/>
  <c r="BN156" i="47" s="1"/>
  <c r="BJ156" i="47"/>
  <c r="BD156" i="47" s="1"/>
  <c r="AZ156" i="47"/>
  <c r="AT156" i="47" s="1"/>
  <c r="AD156" i="47"/>
  <c r="X156" i="47" s="1"/>
  <c r="T156" i="47"/>
  <c r="N156" i="47" s="1"/>
  <c r="J156" i="47"/>
  <c r="D156" i="47" s="1"/>
  <c r="BT155" i="47"/>
  <c r="BN155" i="47" s="1"/>
  <c r="BJ155" i="47"/>
  <c r="BD155" i="47" s="1"/>
  <c r="AZ155" i="47"/>
  <c r="AT155" i="47" s="1"/>
  <c r="AD155" i="47"/>
  <c r="X155" i="47" s="1"/>
  <c r="T155" i="47"/>
  <c r="N155" i="47" s="1"/>
  <c r="J155" i="47"/>
  <c r="D155" i="47" s="1"/>
  <c r="BV154" i="47"/>
  <c r="BU154" i="47"/>
  <c r="BT154" i="47"/>
  <c r="BN154" i="47" s="1"/>
  <c r="BR154" i="47"/>
  <c r="BP154" i="47"/>
  <c r="BP152" i="47" s="1"/>
  <c r="BT152" i="47" s="1"/>
  <c r="BN152" i="47" s="1"/>
  <c r="BL154" i="47"/>
  <c r="BH154" i="47"/>
  <c r="BF154" i="47"/>
  <c r="BJ154" i="47" s="1"/>
  <c r="BD154" i="47" s="1"/>
  <c r="BB154" i="47"/>
  <c r="AZ154" i="47"/>
  <c r="AT154" i="47" s="1"/>
  <c r="AX154" i="47"/>
  <c r="AV154" i="47"/>
  <c r="AF154" i="47"/>
  <c r="AB154" i="47"/>
  <c r="AB152" i="47" s="1"/>
  <c r="Z154" i="47"/>
  <c r="V154" i="47"/>
  <c r="V152" i="47" s="1"/>
  <c r="R154" i="47"/>
  <c r="P154" i="47"/>
  <c r="T154" i="47" s="1"/>
  <c r="N154" i="47" s="1"/>
  <c r="N152" i="47" s="1"/>
  <c r="L154" i="47"/>
  <c r="L152" i="47" s="1"/>
  <c r="H154" i="47"/>
  <c r="H152" i="47" s="1"/>
  <c r="F154" i="47"/>
  <c r="F152" i="47" s="1"/>
  <c r="BV153" i="47"/>
  <c r="BR153" i="47"/>
  <c r="BP153" i="47"/>
  <c r="BL153" i="47"/>
  <c r="BL151" i="47" s="1"/>
  <c r="BJ153" i="47"/>
  <c r="BD153" i="47" s="1"/>
  <c r="BH153" i="47"/>
  <c r="BF153" i="47"/>
  <c r="BB153" i="47"/>
  <c r="AZ153" i="47"/>
  <c r="AT153" i="47" s="1"/>
  <c r="AX153" i="47"/>
  <c r="AV153" i="47"/>
  <c r="AV151" i="47" s="1"/>
  <c r="AZ151" i="47" s="1"/>
  <c r="AT151" i="47" s="1"/>
  <c r="AF153" i="47"/>
  <c r="AB153" i="47"/>
  <c r="AD153" i="47" s="1"/>
  <c r="Z153" i="47"/>
  <c r="X153" i="47"/>
  <c r="X151" i="47" s="1"/>
  <c r="V153" i="47"/>
  <c r="T153" i="47"/>
  <c r="N153" i="47" s="1"/>
  <c r="R153" i="47"/>
  <c r="R151" i="47" s="1"/>
  <c r="P153" i="47"/>
  <c r="L153" i="47"/>
  <c r="H153" i="47"/>
  <c r="H151" i="47" s="1"/>
  <c r="F153" i="47"/>
  <c r="J153" i="47" s="1"/>
  <c r="BL152" i="47"/>
  <c r="BH152" i="47"/>
  <c r="AV152" i="47"/>
  <c r="AF152" i="47"/>
  <c r="Z152" i="47"/>
  <c r="T152" i="47"/>
  <c r="R152" i="47"/>
  <c r="P152" i="47"/>
  <c r="BV151" i="47"/>
  <c r="BH151" i="47"/>
  <c r="BF151" i="47"/>
  <c r="AF151" i="47"/>
  <c r="AD151" i="47"/>
  <c r="AB151" i="47"/>
  <c r="Z151" i="47"/>
  <c r="V151" i="47"/>
  <c r="P151" i="47"/>
  <c r="N151" i="47"/>
  <c r="L151" i="47"/>
  <c r="F151" i="47"/>
  <c r="BT150" i="47"/>
  <c r="BN150" i="47"/>
  <c r="BJ150" i="47"/>
  <c r="BD150" i="47" s="1"/>
  <c r="AZ150" i="47"/>
  <c r="AT150" i="47" s="1"/>
  <c r="AD150" i="47"/>
  <c r="X150" i="47" s="1"/>
  <c r="T150" i="47"/>
  <c r="N150" i="47"/>
  <c r="J150" i="47"/>
  <c r="D150" i="47" s="1"/>
  <c r="BT149" i="47"/>
  <c r="BN149" i="47" s="1"/>
  <c r="BJ149" i="47"/>
  <c r="BD149" i="47" s="1"/>
  <c r="AZ149" i="47"/>
  <c r="AT149" i="47"/>
  <c r="AD149" i="47"/>
  <c r="X149" i="47" s="1"/>
  <c r="T149" i="47"/>
  <c r="N149" i="47" s="1"/>
  <c r="J149" i="47"/>
  <c r="D149" i="47" s="1"/>
  <c r="BT148" i="47"/>
  <c r="BN148" i="47"/>
  <c r="BJ148" i="47"/>
  <c r="BD148" i="47" s="1"/>
  <c r="AZ148" i="47"/>
  <c r="AT148" i="47" s="1"/>
  <c r="AD148" i="47"/>
  <c r="X148" i="47" s="1"/>
  <c r="T148" i="47"/>
  <c r="N148" i="47"/>
  <c r="J148" i="47"/>
  <c r="D148" i="47" s="1"/>
  <c r="BT147" i="47"/>
  <c r="BN147" i="47" s="1"/>
  <c r="BJ147" i="47"/>
  <c r="BD147" i="47" s="1"/>
  <c r="AZ147" i="47"/>
  <c r="AT147" i="47"/>
  <c r="AD147" i="47"/>
  <c r="X147" i="47" s="1"/>
  <c r="T147" i="47"/>
  <c r="N147" i="47" s="1"/>
  <c r="J147" i="47"/>
  <c r="D147" i="47" s="1"/>
  <c r="BT146" i="47"/>
  <c r="BN146" i="47"/>
  <c r="BJ146" i="47"/>
  <c r="BD146" i="47" s="1"/>
  <c r="AZ146" i="47"/>
  <c r="AT146" i="47" s="1"/>
  <c r="AD146" i="47"/>
  <c r="X146" i="47" s="1"/>
  <c r="T146" i="47"/>
  <c r="N146" i="47"/>
  <c r="J146" i="47"/>
  <c r="D146" i="47" s="1"/>
  <c r="BT145" i="47"/>
  <c r="BN145" i="47" s="1"/>
  <c r="BJ145" i="47"/>
  <c r="BD145" i="47" s="1"/>
  <c r="AZ145" i="47"/>
  <c r="AT145" i="47"/>
  <c r="AD145" i="47"/>
  <c r="X145" i="47" s="1"/>
  <c r="T145" i="47"/>
  <c r="N145" i="47" s="1"/>
  <c r="J145" i="47"/>
  <c r="D145" i="47" s="1"/>
  <c r="BT144" i="47"/>
  <c r="BN144" i="47"/>
  <c r="BJ144" i="47"/>
  <c r="BD144" i="47" s="1"/>
  <c r="AZ144" i="47"/>
  <c r="AT144" i="47" s="1"/>
  <c r="AD144" i="47"/>
  <c r="X144" i="47" s="1"/>
  <c r="T144" i="47"/>
  <c r="N144" i="47"/>
  <c r="J144" i="47"/>
  <c r="D144" i="47" s="1"/>
  <c r="BT143" i="47"/>
  <c r="BN143" i="47" s="1"/>
  <c r="BJ143" i="47"/>
  <c r="BD143" i="47" s="1"/>
  <c r="AZ143" i="47"/>
  <c r="AT143" i="47"/>
  <c r="AD143" i="47"/>
  <c r="X143" i="47" s="1"/>
  <c r="T143" i="47"/>
  <c r="N143" i="47" s="1"/>
  <c r="J143" i="47"/>
  <c r="D143" i="47" s="1"/>
  <c r="BT142" i="47"/>
  <c r="BN142" i="47"/>
  <c r="BJ142" i="47"/>
  <c r="BD142" i="47" s="1"/>
  <c r="AZ142" i="47"/>
  <c r="AT142" i="47" s="1"/>
  <c r="AD142" i="47"/>
  <c r="X142" i="47" s="1"/>
  <c r="T142" i="47"/>
  <c r="N142" i="47"/>
  <c r="J142" i="47"/>
  <c r="D142" i="47" s="1"/>
  <c r="BT141" i="47"/>
  <c r="BN141" i="47" s="1"/>
  <c r="BJ141" i="47"/>
  <c r="BD141" i="47" s="1"/>
  <c r="AZ141" i="47"/>
  <c r="AT141" i="47"/>
  <c r="AD141" i="47"/>
  <c r="X141" i="47" s="1"/>
  <c r="T141" i="47"/>
  <c r="N141" i="47" s="1"/>
  <c r="J141" i="47"/>
  <c r="D141" i="47" s="1"/>
  <c r="BT140" i="47"/>
  <c r="BN140" i="47"/>
  <c r="BJ140" i="47"/>
  <c r="BD140" i="47" s="1"/>
  <c r="AZ140" i="47"/>
  <c r="AT140" i="47" s="1"/>
  <c r="AF140" i="47"/>
  <c r="AB140" i="47"/>
  <c r="Z140" i="47"/>
  <c r="AD140" i="47" s="1"/>
  <c r="X140" i="47" s="1"/>
  <c r="X138" i="47" s="1"/>
  <c r="V140" i="47"/>
  <c r="V138" i="47" s="1"/>
  <c r="T140" i="47"/>
  <c r="T138" i="47" s="1"/>
  <c r="R140" i="47"/>
  <c r="P140" i="47"/>
  <c r="L140" i="47"/>
  <c r="J140" i="47"/>
  <c r="H140" i="47"/>
  <c r="H138" i="47" s="1"/>
  <c r="F140" i="47"/>
  <c r="F138" i="47" s="1"/>
  <c r="BT139" i="47"/>
  <c r="BN139" i="47"/>
  <c r="BJ139" i="47"/>
  <c r="BD139" i="47"/>
  <c r="AZ139" i="47"/>
  <c r="AT139" i="47"/>
  <c r="AF139" i="47"/>
  <c r="AF137" i="47" s="1"/>
  <c r="AD139" i="47"/>
  <c r="AD137" i="47" s="1"/>
  <c r="AB139" i="47"/>
  <c r="Z139" i="47"/>
  <c r="V139" i="47"/>
  <c r="R139" i="47"/>
  <c r="R137" i="47" s="1"/>
  <c r="R135" i="47" s="1"/>
  <c r="P139" i="47"/>
  <c r="L139" i="47"/>
  <c r="H139" i="47"/>
  <c r="F139" i="47"/>
  <c r="J139" i="47" s="1"/>
  <c r="BT138" i="47"/>
  <c r="BN138" i="47" s="1"/>
  <c r="BJ138" i="47"/>
  <c r="BD138" i="47" s="1"/>
  <c r="AZ138" i="47"/>
  <c r="AT138" i="47" s="1"/>
  <c r="AF138" i="47"/>
  <c r="AD138" i="47"/>
  <c r="AB138" i="47"/>
  <c r="AB136" i="47" s="1"/>
  <c r="Z138" i="47"/>
  <c r="R138" i="47"/>
  <c r="P138" i="47"/>
  <c r="L138" i="47"/>
  <c r="L136" i="47" s="1"/>
  <c r="BT137" i="47"/>
  <c r="BN137" i="47"/>
  <c r="BJ137" i="47"/>
  <c r="BD137" i="47" s="1"/>
  <c r="AZ137" i="47"/>
  <c r="AT137" i="47" s="1"/>
  <c r="AB137" i="47"/>
  <c r="Z137" i="47"/>
  <c r="V137" i="47"/>
  <c r="L137" i="47"/>
  <c r="H137" i="47"/>
  <c r="F137" i="47"/>
  <c r="BT136" i="47"/>
  <c r="BN136" i="47" s="1"/>
  <c r="BJ136" i="47"/>
  <c r="BD136" i="47" s="1"/>
  <c r="AZ136" i="47"/>
  <c r="AT136" i="47"/>
  <c r="BT135" i="47"/>
  <c r="BN135" i="47" s="1"/>
  <c r="BJ135" i="47"/>
  <c r="BD135" i="47" s="1"/>
  <c r="AZ135" i="47"/>
  <c r="AT135" i="47"/>
  <c r="H135" i="47"/>
  <c r="BT134" i="47"/>
  <c r="BN134" i="47" s="1"/>
  <c r="BJ134" i="47"/>
  <c r="BD134" i="47"/>
  <c r="AZ134" i="47"/>
  <c r="AT134" i="47"/>
  <c r="BT133" i="47"/>
  <c r="BN133" i="47" s="1"/>
  <c r="BJ133" i="47"/>
  <c r="BD133" i="47" s="1"/>
  <c r="AZ133" i="47"/>
  <c r="AT133" i="47"/>
  <c r="BV132" i="47"/>
  <c r="AF168" i="47" s="1"/>
  <c r="AF136" i="47" s="1"/>
  <c r="BT132" i="47"/>
  <c r="BR132" i="47"/>
  <c r="AB168" i="47" s="1"/>
  <c r="BP132" i="47"/>
  <c r="BL132" i="47"/>
  <c r="V168" i="47" s="1"/>
  <c r="BH132" i="47"/>
  <c r="BF132" i="47"/>
  <c r="BB132" i="47"/>
  <c r="L168" i="47" s="1"/>
  <c r="AX132" i="47"/>
  <c r="AV132" i="47"/>
  <c r="F168" i="47" s="1"/>
  <c r="J168" i="47" s="1"/>
  <c r="D168" i="47" s="1"/>
  <c r="BV131" i="47"/>
  <c r="AF167" i="47" s="1"/>
  <c r="BT131" i="47"/>
  <c r="BR131" i="47"/>
  <c r="BP131" i="47"/>
  <c r="BL131" i="47"/>
  <c r="V167" i="47" s="1"/>
  <c r="BH131" i="47"/>
  <c r="BF131" i="47"/>
  <c r="BB131" i="47"/>
  <c r="AZ131" i="47"/>
  <c r="AX131" i="47"/>
  <c r="H167" i="47" s="1"/>
  <c r="AV131" i="47"/>
  <c r="F167" i="47" s="1"/>
  <c r="J167" i="47" s="1"/>
  <c r="AN121" i="47"/>
  <c r="AH121" i="47"/>
  <c r="AD121" i="47"/>
  <c r="X121" i="47"/>
  <c r="T121" i="47"/>
  <c r="N121" i="47" s="1"/>
  <c r="J121" i="47"/>
  <c r="D121" i="47" s="1"/>
  <c r="AN120" i="47"/>
  <c r="AH120" i="47"/>
  <c r="AD120" i="47"/>
  <c r="X120" i="47"/>
  <c r="T120" i="47"/>
  <c r="N120" i="47" s="1"/>
  <c r="J120" i="47"/>
  <c r="D120" i="47" s="1"/>
  <c r="AN119" i="47"/>
  <c r="AH119" i="47"/>
  <c r="AD119" i="47"/>
  <c r="X119" i="47"/>
  <c r="T119" i="47"/>
  <c r="N119" i="47" s="1"/>
  <c r="J119" i="47"/>
  <c r="D119" i="47" s="1"/>
  <c r="AN118" i="47"/>
  <c r="AH118" i="47"/>
  <c r="AD118" i="47"/>
  <c r="X118" i="47" s="1"/>
  <c r="T118" i="47"/>
  <c r="N118" i="47" s="1"/>
  <c r="J118" i="47"/>
  <c r="D118" i="47" s="1"/>
  <c r="AN117" i="47"/>
  <c r="AH117" i="47"/>
  <c r="AD117" i="47"/>
  <c r="X117" i="47"/>
  <c r="T117" i="47"/>
  <c r="N117" i="47" s="1"/>
  <c r="J117" i="47"/>
  <c r="D117" i="47" s="1"/>
  <c r="AN116" i="47"/>
  <c r="AH116" i="47"/>
  <c r="AD116" i="47"/>
  <c r="X116" i="47"/>
  <c r="T116" i="47"/>
  <c r="N116" i="47" s="1"/>
  <c r="J116" i="47"/>
  <c r="D116" i="47" s="1"/>
  <c r="CD115" i="47"/>
  <c r="BX115" i="47"/>
  <c r="BT115" i="47"/>
  <c r="BN115" i="47"/>
  <c r="BJ115" i="47"/>
  <c r="BD115" i="47" s="1"/>
  <c r="AZ115" i="47"/>
  <c r="AT115" i="47" s="1"/>
  <c r="AN115" i="47"/>
  <c r="AH115" i="47"/>
  <c r="AD115" i="47"/>
  <c r="X115" i="47" s="1"/>
  <c r="T115" i="47"/>
  <c r="N115" i="47" s="1"/>
  <c r="J115" i="47"/>
  <c r="D115" i="47" s="1"/>
  <c r="CD114" i="47"/>
  <c r="BX114" i="47"/>
  <c r="BT114" i="47"/>
  <c r="BN114" i="47"/>
  <c r="BJ114" i="47"/>
  <c r="BD114" i="47" s="1"/>
  <c r="AZ114" i="47"/>
  <c r="AT114" i="47" s="1"/>
  <c r="AN114" i="47"/>
  <c r="AH114" i="47"/>
  <c r="AD114" i="47"/>
  <c r="X114" i="47"/>
  <c r="T114" i="47"/>
  <c r="N114" i="47" s="1"/>
  <c r="J114" i="47"/>
  <c r="D114" i="47" s="1"/>
  <c r="CD113" i="47"/>
  <c r="BX113" i="47"/>
  <c r="BT113" i="47"/>
  <c r="BN113" i="47"/>
  <c r="BJ113" i="47"/>
  <c r="BD113" i="47" s="1"/>
  <c r="AZ113" i="47"/>
  <c r="AT113" i="47" s="1"/>
  <c r="AN113" i="47"/>
  <c r="AH113" i="47"/>
  <c r="AD113" i="47"/>
  <c r="X113" i="47" s="1"/>
  <c r="T113" i="47"/>
  <c r="N113" i="47" s="1"/>
  <c r="J113" i="47"/>
  <c r="D113" i="47" s="1"/>
  <c r="CD112" i="47"/>
  <c r="BX112" i="47"/>
  <c r="BT112" i="47"/>
  <c r="BN112" i="47"/>
  <c r="BJ112" i="47"/>
  <c r="BD112" i="47" s="1"/>
  <c r="AZ112" i="47"/>
  <c r="AT112" i="47" s="1"/>
  <c r="AN112" i="47"/>
  <c r="AH112" i="47"/>
  <c r="AD112" i="47"/>
  <c r="X112" i="47"/>
  <c r="T112" i="47"/>
  <c r="N112" i="47" s="1"/>
  <c r="J112" i="47"/>
  <c r="D112" i="47" s="1"/>
  <c r="CD111" i="47"/>
  <c r="BX111" i="47"/>
  <c r="BT111" i="47"/>
  <c r="BN111" i="47"/>
  <c r="BJ111" i="47"/>
  <c r="BD111" i="47" s="1"/>
  <c r="AZ111" i="47"/>
  <c r="AT111" i="47" s="1"/>
  <c r="AN111" i="47"/>
  <c r="AH111" i="47"/>
  <c r="AD111" i="47"/>
  <c r="X111" i="47" s="1"/>
  <c r="T111" i="47"/>
  <c r="N111" i="47" s="1"/>
  <c r="J111" i="47"/>
  <c r="D111" i="47" s="1"/>
  <c r="CD110" i="47"/>
  <c r="BX110" i="47"/>
  <c r="BT110" i="47"/>
  <c r="BN110" i="47"/>
  <c r="BJ110" i="47"/>
  <c r="BD110" i="47" s="1"/>
  <c r="AZ110" i="47"/>
  <c r="AT110" i="47" s="1"/>
  <c r="AN110" i="47"/>
  <c r="AH110" i="47"/>
  <c r="AD110" i="47"/>
  <c r="X110" i="47"/>
  <c r="T110" i="47"/>
  <c r="N110" i="47" s="1"/>
  <c r="J110" i="47"/>
  <c r="D110" i="47" s="1"/>
  <c r="CD109" i="47"/>
  <c r="BX109" i="47"/>
  <c r="BT109" i="47"/>
  <c r="BN109" i="47"/>
  <c r="BJ109" i="47"/>
  <c r="BD109" i="47" s="1"/>
  <c r="AZ109" i="47"/>
  <c r="AT109" i="47" s="1"/>
  <c r="AP109" i="47"/>
  <c r="AL109" i="47"/>
  <c r="AJ109" i="47"/>
  <c r="AF109" i="47"/>
  <c r="AD109" i="47"/>
  <c r="AB109" i="47"/>
  <c r="Z109" i="47"/>
  <c r="X109" i="47"/>
  <c r="V109" i="47"/>
  <c r="T109" i="47"/>
  <c r="N109" i="47" s="1"/>
  <c r="R109" i="47"/>
  <c r="P109" i="47"/>
  <c r="L109" i="47"/>
  <c r="H109" i="47"/>
  <c r="F109" i="47"/>
  <c r="CD108" i="47"/>
  <c r="BX108" i="47" s="1"/>
  <c r="BT108" i="47"/>
  <c r="BN108" i="47" s="1"/>
  <c r="BJ108" i="47"/>
  <c r="BD108" i="47"/>
  <c r="AZ108" i="47"/>
  <c r="AT108" i="47" s="1"/>
  <c r="AP108" i="47"/>
  <c r="AL108" i="47"/>
  <c r="AJ108" i="47"/>
  <c r="AN108" i="47" s="1"/>
  <c r="AH108" i="47" s="1"/>
  <c r="AF108" i="47"/>
  <c r="AF106" i="47" s="1"/>
  <c r="AD108" i="47"/>
  <c r="AB108" i="47"/>
  <c r="Z108" i="47"/>
  <c r="V108" i="47"/>
  <c r="R108" i="47"/>
  <c r="P108" i="47"/>
  <c r="T108" i="47" s="1"/>
  <c r="N108" i="47"/>
  <c r="L108" i="47"/>
  <c r="L106" i="47" s="1"/>
  <c r="J108" i="47"/>
  <c r="H108" i="47"/>
  <c r="F108" i="47"/>
  <c r="CF107" i="47"/>
  <c r="CB107" i="47"/>
  <c r="BZ107" i="47"/>
  <c r="CD107" i="47" s="1"/>
  <c r="BX107" i="47" s="1"/>
  <c r="BV107" i="47"/>
  <c r="BT107" i="47"/>
  <c r="BR107" i="47"/>
  <c r="BP107" i="47"/>
  <c r="BN107" i="47"/>
  <c r="BL107" i="47"/>
  <c r="BJ107" i="47"/>
  <c r="BD107" i="47" s="1"/>
  <c r="BH107" i="47"/>
  <c r="BF107" i="47"/>
  <c r="BB107" i="47"/>
  <c r="AX107" i="47"/>
  <c r="AV107" i="47"/>
  <c r="AZ107" i="47" s="1"/>
  <c r="AT107" i="47" s="1"/>
  <c r="CF106" i="47"/>
  <c r="CB106" i="47"/>
  <c r="BZ106" i="47"/>
  <c r="CD106" i="47" s="1"/>
  <c r="BX106" i="47" s="1"/>
  <c r="BV106" i="47"/>
  <c r="BR106" i="47"/>
  <c r="BT106" i="47" s="1"/>
  <c r="BN106" i="47" s="1"/>
  <c r="BP106" i="47"/>
  <c r="BL106" i="47"/>
  <c r="BJ106" i="47"/>
  <c r="BH106" i="47"/>
  <c r="BF106" i="47"/>
  <c r="BB106" i="47"/>
  <c r="AX106" i="47"/>
  <c r="AV106" i="47"/>
  <c r="AP106" i="47"/>
  <c r="AP74" i="47" s="1"/>
  <c r="P106" i="47"/>
  <c r="CD105" i="47"/>
  <c r="BX105" i="47"/>
  <c r="BT105" i="47"/>
  <c r="BN105" i="47" s="1"/>
  <c r="BJ105" i="47"/>
  <c r="BD105" i="47" s="1"/>
  <c r="AZ105" i="47"/>
  <c r="AT105" i="47" s="1"/>
  <c r="AN105" i="47"/>
  <c r="AH105" i="47"/>
  <c r="AD105" i="47"/>
  <c r="X105" i="47"/>
  <c r="T105" i="47"/>
  <c r="N105" i="47" s="1"/>
  <c r="J105" i="47"/>
  <c r="D105" i="47" s="1"/>
  <c r="CD104" i="47"/>
  <c r="BX104" i="47"/>
  <c r="BT104" i="47"/>
  <c r="BN104" i="47"/>
  <c r="BJ104" i="47"/>
  <c r="BD104" i="47" s="1"/>
  <c r="AZ104" i="47"/>
  <c r="AT104" i="47" s="1"/>
  <c r="AN104" i="47"/>
  <c r="AH104" i="47"/>
  <c r="AD104" i="47"/>
  <c r="X104" i="47" s="1"/>
  <c r="T104" i="47"/>
  <c r="N104" i="47" s="1"/>
  <c r="J104" i="47"/>
  <c r="D104" i="47" s="1"/>
  <c r="CD103" i="47"/>
  <c r="BX103" i="47"/>
  <c r="BT103" i="47"/>
  <c r="BN103" i="47" s="1"/>
  <c r="BJ103" i="47"/>
  <c r="BD103" i="47" s="1"/>
  <c r="AZ103" i="47"/>
  <c r="AT103" i="47" s="1"/>
  <c r="AN103" i="47"/>
  <c r="AH103" i="47"/>
  <c r="AD103" i="47"/>
  <c r="X103" i="47"/>
  <c r="T103" i="47"/>
  <c r="N103" i="47" s="1"/>
  <c r="J103" i="47"/>
  <c r="D103" i="47" s="1"/>
  <c r="CD102" i="47"/>
  <c r="BX102" i="47"/>
  <c r="BT102" i="47"/>
  <c r="BN102" i="47"/>
  <c r="BJ102" i="47"/>
  <c r="BD102" i="47" s="1"/>
  <c r="AZ102" i="47"/>
  <c r="AT102" i="47"/>
  <c r="AN102" i="47"/>
  <c r="AH102" i="47"/>
  <c r="AD102" i="47"/>
  <c r="X102" i="47" s="1"/>
  <c r="T102" i="47"/>
  <c r="N102" i="47" s="1"/>
  <c r="J102" i="47"/>
  <c r="D102" i="47" s="1"/>
  <c r="CD101" i="47"/>
  <c r="BX101" i="47"/>
  <c r="BT101" i="47"/>
  <c r="BN101" i="47" s="1"/>
  <c r="BJ101" i="47"/>
  <c r="BD101" i="47"/>
  <c r="AZ101" i="47"/>
  <c r="AT101" i="47" s="1"/>
  <c r="AN101" i="47"/>
  <c r="AH101" i="47" s="1"/>
  <c r="AD101" i="47"/>
  <c r="X101" i="47" s="1"/>
  <c r="T101" i="47"/>
  <c r="N101" i="47"/>
  <c r="J101" i="47"/>
  <c r="D101" i="47" s="1"/>
  <c r="CD100" i="47"/>
  <c r="BX100" i="47" s="1"/>
  <c r="BT100" i="47"/>
  <c r="BN100" i="47" s="1"/>
  <c r="BJ100" i="47"/>
  <c r="BD100" i="47"/>
  <c r="AZ100" i="47"/>
  <c r="AT100" i="47" s="1"/>
  <c r="AN100" i="47"/>
  <c r="AH100" i="47" s="1"/>
  <c r="AD100" i="47"/>
  <c r="X100" i="47" s="1"/>
  <c r="T100" i="47"/>
  <c r="N100" i="47"/>
  <c r="J100" i="47"/>
  <c r="D100" i="47" s="1"/>
  <c r="CF99" i="47"/>
  <c r="CB99" i="47"/>
  <c r="CD99" i="47" s="1"/>
  <c r="BX99" i="47" s="1"/>
  <c r="BZ99" i="47"/>
  <c r="BV99" i="47"/>
  <c r="BV91" i="47" s="1"/>
  <c r="BR99" i="47"/>
  <c r="BP99" i="47"/>
  <c r="BT99" i="47" s="1"/>
  <c r="BL99" i="47"/>
  <c r="BH99" i="47"/>
  <c r="BF99" i="47"/>
  <c r="BJ99" i="47" s="1"/>
  <c r="BD99" i="47" s="1"/>
  <c r="BB99" i="47"/>
  <c r="AX99" i="47"/>
  <c r="AV99" i="47"/>
  <c r="AZ99" i="47" s="1"/>
  <c r="AT99" i="47" s="1"/>
  <c r="AN99" i="47"/>
  <c r="AH99" i="47"/>
  <c r="AD99" i="47"/>
  <c r="X99" i="47" s="1"/>
  <c r="T99" i="47"/>
  <c r="N99" i="47" s="1"/>
  <c r="J99" i="47"/>
  <c r="D99" i="47" s="1"/>
  <c r="CF98" i="47"/>
  <c r="CD98" i="47"/>
  <c r="BX98" i="47" s="1"/>
  <c r="CB98" i="47"/>
  <c r="BZ98" i="47"/>
  <c r="BV98" i="47"/>
  <c r="BT98" i="47"/>
  <c r="BR98" i="47"/>
  <c r="BP98" i="47"/>
  <c r="BN98" i="47"/>
  <c r="BL98" i="47"/>
  <c r="BH98" i="47"/>
  <c r="BF98" i="47"/>
  <c r="BJ98" i="47" s="1"/>
  <c r="BD98" i="47" s="1"/>
  <c r="BB98" i="47"/>
  <c r="AX98" i="47"/>
  <c r="AX90" i="47" s="1"/>
  <c r="AV98" i="47"/>
  <c r="AZ98" i="47" s="1"/>
  <c r="AT98" i="47" s="1"/>
  <c r="AN98" i="47"/>
  <c r="AH98" i="47" s="1"/>
  <c r="AD98" i="47"/>
  <c r="X98" i="47" s="1"/>
  <c r="T98" i="47"/>
  <c r="N98" i="47"/>
  <c r="J98" i="47"/>
  <c r="D98" i="47" s="1"/>
  <c r="CD97" i="47"/>
  <c r="BX97" i="47" s="1"/>
  <c r="BT97" i="47"/>
  <c r="BN97" i="47" s="1"/>
  <c r="BJ97" i="47"/>
  <c r="BD97" i="47"/>
  <c r="AZ97" i="47"/>
  <c r="AT97" i="47" s="1"/>
  <c r="AN97" i="47"/>
  <c r="AH97" i="47" s="1"/>
  <c r="AD97" i="47"/>
  <c r="X97" i="47" s="1"/>
  <c r="T97" i="47"/>
  <c r="N97" i="47"/>
  <c r="J97" i="47"/>
  <c r="D97" i="47" s="1"/>
  <c r="CD96" i="47"/>
  <c r="BX96" i="47" s="1"/>
  <c r="BT96" i="47"/>
  <c r="BN96" i="47" s="1"/>
  <c r="BJ96" i="47"/>
  <c r="BD96" i="47"/>
  <c r="AZ96" i="47"/>
  <c r="AT96" i="47" s="1"/>
  <c r="AN96" i="47"/>
  <c r="AH96" i="47" s="1"/>
  <c r="AD96" i="47"/>
  <c r="X96" i="47" s="1"/>
  <c r="T96" i="47"/>
  <c r="N96" i="47"/>
  <c r="J96" i="47"/>
  <c r="D96" i="47" s="1"/>
  <c r="CD95" i="47"/>
  <c r="BX95" i="47" s="1"/>
  <c r="BT95" i="47"/>
  <c r="BN95" i="47" s="1"/>
  <c r="BJ95" i="47"/>
  <c r="BD95" i="47"/>
  <c r="AZ95" i="47"/>
  <c r="AT95" i="47" s="1"/>
  <c r="AN95" i="47"/>
  <c r="AH95" i="47" s="1"/>
  <c r="AD95" i="47"/>
  <c r="X95" i="47" s="1"/>
  <c r="T95" i="47"/>
  <c r="N95" i="47"/>
  <c r="J95" i="47"/>
  <c r="D95" i="47" s="1"/>
  <c r="CD94" i="47"/>
  <c r="BX94" i="47" s="1"/>
  <c r="BT94" i="47"/>
  <c r="BN94" i="47" s="1"/>
  <c r="BJ94" i="47"/>
  <c r="BD94" i="47"/>
  <c r="AZ94" i="47"/>
  <c r="AT94" i="47" s="1"/>
  <c r="AN94" i="47"/>
  <c r="AH94" i="47" s="1"/>
  <c r="AD94" i="47"/>
  <c r="X94" i="47" s="1"/>
  <c r="T94" i="47"/>
  <c r="N94" i="47"/>
  <c r="J94" i="47"/>
  <c r="D94" i="47" s="1"/>
  <c r="CF93" i="47"/>
  <c r="CB93" i="47"/>
  <c r="CD93" i="47" s="1"/>
  <c r="BX93" i="47" s="1"/>
  <c r="BZ93" i="47"/>
  <c r="BV93" i="47"/>
  <c r="BR93" i="47"/>
  <c r="BP93" i="47"/>
  <c r="BT93" i="47" s="1"/>
  <c r="BN93" i="47" s="1"/>
  <c r="BL93" i="47"/>
  <c r="BH93" i="47"/>
  <c r="BF93" i="47"/>
  <c r="BJ93" i="47" s="1"/>
  <c r="BD93" i="47" s="1"/>
  <c r="BB93" i="47"/>
  <c r="AX93" i="47"/>
  <c r="AV93" i="47"/>
  <c r="AZ93" i="47" s="1"/>
  <c r="AT93" i="47" s="1"/>
  <c r="AP93" i="47"/>
  <c r="AN93" i="47"/>
  <c r="AL93" i="47"/>
  <c r="AJ93" i="47"/>
  <c r="AF93" i="47"/>
  <c r="AD93" i="47"/>
  <c r="AD91" i="47" s="1"/>
  <c r="AB93" i="47"/>
  <c r="Z93" i="47"/>
  <c r="X93" i="47"/>
  <c r="X91" i="47" s="1"/>
  <c r="V93" i="47"/>
  <c r="R93" i="47"/>
  <c r="P93" i="47"/>
  <c r="T93" i="47" s="1"/>
  <c r="N93" i="47"/>
  <c r="L93" i="47"/>
  <c r="H93" i="47"/>
  <c r="H91" i="47" s="1"/>
  <c r="F93" i="47"/>
  <c r="CF92" i="47"/>
  <c r="CB92" i="47"/>
  <c r="BZ92" i="47"/>
  <c r="BV92" i="47"/>
  <c r="BT92" i="47"/>
  <c r="BN92" i="47" s="1"/>
  <c r="BR92" i="47"/>
  <c r="BP92" i="47"/>
  <c r="BL92" i="47"/>
  <c r="BH92" i="47"/>
  <c r="BF92" i="47"/>
  <c r="BB92" i="47"/>
  <c r="AX92" i="47"/>
  <c r="AV92" i="47"/>
  <c r="AZ92" i="47" s="1"/>
  <c r="AT92" i="47" s="1"/>
  <c r="AP92" i="47"/>
  <c r="AN92" i="47"/>
  <c r="AH92" i="47" s="1"/>
  <c r="AH90" i="47" s="1"/>
  <c r="AL92" i="47"/>
  <c r="AJ92" i="47"/>
  <c r="AF92" i="47"/>
  <c r="AD92" i="47"/>
  <c r="AB92" i="47"/>
  <c r="Z92" i="47"/>
  <c r="X92" i="47"/>
  <c r="V92" i="47"/>
  <c r="R92" i="47"/>
  <c r="P92" i="47"/>
  <c r="T92" i="47" s="1"/>
  <c r="N92" i="47"/>
  <c r="L92" i="47"/>
  <c r="H92" i="47"/>
  <c r="F92" i="47"/>
  <c r="J92" i="47" s="1"/>
  <c r="CF91" i="47"/>
  <c r="CB91" i="47"/>
  <c r="BZ91" i="47"/>
  <c r="BT91" i="47"/>
  <c r="BN91" i="47" s="1"/>
  <c r="BR91" i="47"/>
  <c r="BP91" i="47"/>
  <c r="BL91" i="47"/>
  <c r="BH91" i="47"/>
  <c r="BF91" i="47"/>
  <c r="BJ91" i="47" s="1"/>
  <c r="BD91" i="47" s="1"/>
  <c r="BB91" i="47"/>
  <c r="AX91" i="47"/>
  <c r="AV91" i="47"/>
  <c r="AZ91" i="47" s="1"/>
  <c r="AT91" i="47" s="1"/>
  <c r="AP91" i="47"/>
  <c r="AL91" i="47"/>
  <c r="AJ91" i="47"/>
  <c r="AF91" i="47"/>
  <c r="AB91" i="47"/>
  <c r="Z91" i="47"/>
  <c r="V91" i="47"/>
  <c r="R91" i="47"/>
  <c r="P91" i="47"/>
  <c r="T91" i="47" s="1"/>
  <c r="N91" i="47"/>
  <c r="L91" i="47"/>
  <c r="F91" i="47"/>
  <c r="CF90" i="47"/>
  <c r="BZ90" i="47"/>
  <c r="BV90" i="47"/>
  <c r="BT90" i="47"/>
  <c r="BN90" i="47" s="1"/>
  <c r="BR90" i="47"/>
  <c r="BP90" i="47"/>
  <c r="BL90" i="47"/>
  <c r="BH90" i="47"/>
  <c r="BB90" i="47"/>
  <c r="AV90" i="47"/>
  <c r="AZ90" i="47" s="1"/>
  <c r="AT90" i="47" s="1"/>
  <c r="AP90" i="47"/>
  <c r="AL90" i="47"/>
  <c r="AJ90" i="47"/>
  <c r="AF90" i="47"/>
  <c r="AD90" i="47"/>
  <c r="AB90" i="47"/>
  <c r="Z90" i="47"/>
  <c r="X90" i="47"/>
  <c r="V90" i="47"/>
  <c r="R90" i="47"/>
  <c r="P90" i="47"/>
  <c r="T90" i="47" s="1"/>
  <c r="N90" i="47" s="1"/>
  <c r="L90" i="47"/>
  <c r="H90" i="47"/>
  <c r="F90" i="47"/>
  <c r="CD89" i="47"/>
  <c r="BX89" i="47"/>
  <c r="BT89" i="47"/>
  <c r="BN89" i="47" s="1"/>
  <c r="BJ89" i="47"/>
  <c r="BD89" i="47"/>
  <c r="AZ89" i="47"/>
  <c r="AT89" i="47" s="1"/>
  <c r="AN89" i="47"/>
  <c r="AH89" i="47"/>
  <c r="AD89" i="47"/>
  <c r="X89" i="47" s="1"/>
  <c r="T89" i="47"/>
  <c r="N89" i="47"/>
  <c r="J89" i="47"/>
  <c r="D89" i="47" s="1"/>
  <c r="CD88" i="47"/>
  <c r="BX88" i="47"/>
  <c r="BT88" i="47"/>
  <c r="BN88" i="47" s="1"/>
  <c r="BJ88" i="47"/>
  <c r="BD88" i="47"/>
  <c r="AZ88" i="47"/>
  <c r="AT88" i="47" s="1"/>
  <c r="AN88" i="47"/>
  <c r="AH88" i="47"/>
  <c r="AD88" i="47"/>
  <c r="X88" i="47" s="1"/>
  <c r="T88" i="47"/>
  <c r="N88" i="47"/>
  <c r="J88" i="47"/>
  <c r="D88" i="47" s="1"/>
  <c r="CD87" i="47"/>
  <c r="BX87" i="47"/>
  <c r="BT87" i="47"/>
  <c r="BN87" i="47" s="1"/>
  <c r="BJ87" i="47"/>
  <c r="BD87" i="47"/>
  <c r="AZ87" i="47"/>
  <c r="AT87" i="47" s="1"/>
  <c r="AN87" i="47"/>
  <c r="AH87" i="47"/>
  <c r="AD87" i="47"/>
  <c r="X87" i="47" s="1"/>
  <c r="T87" i="47"/>
  <c r="N87" i="47"/>
  <c r="J87" i="47"/>
  <c r="D87" i="47" s="1"/>
  <c r="CD86" i="47"/>
  <c r="BX86" i="47"/>
  <c r="BT86" i="47"/>
  <c r="BN86" i="47" s="1"/>
  <c r="BJ86" i="47"/>
  <c r="BD86" i="47"/>
  <c r="AZ86" i="47"/>
  <c r="AT86" i="47" s="1"/>
  <c r="AN86" i="47"/>
  <c r="AH86" i="47"/>
  <c r="AD86" i="47"/>
  <c r="X86" i="47" s="1"/>
  <c r="T86" i="47"/>
  <c r="N86" i="47"/>
  <c r="J86" i="47"/>
  <c r="D86" i="47" s="1"/>
  <c r="CD85" i="47"/>
  <c r="BX85" i="47"/>
  <c r="BT85" i="47"/>
  <c r="BN85" i="47" s="1"/>
  <c r="BJ85" i="47"/>
  <c r="BD85" i="47"/>
  <c r="AZ85" i="47"/>
  <c r="AT85" i="47" s="1"/>
  <c r="AN85" i="47"/>
  <c r="AH85" i="47" s="1"/>
  <c r="AD85" i="47"/>
  <c r="X85" i="47" s="1"/>
  <c r="T85" i="47"/>
  <c r="N85" i="47"/>
  <c r="J85" i="47"/>
  <c r="D85" i="47" s="1"/>
  <c r="CD84" i="47"/>
  <c r="BX84" i="47" s="1"/>
  <c r="BT84" i="47"/>
  <c r="BN84" i="47" s="1"/>
  <c r="BJ84" i="47"/>
  <c r="BD84" i="47"/>
  <c r="AZ84" i="47"/>
  <c r="AT84" i="47" s="1"/>
  <c r="AN84" i="47"/>
  <c r="AH84" i="47" s="1"/>
  <c r="AD84" i="47"/>
  <c r="X84" i="47" s="1"/>
  <c r="T84" i="47"/>
  <c r="N84" i="47"/>
  <c r="J84" i="47"/>
  <c r="D84" i="47" s="1"/>
  <c r="CD83" i="47"/>
  <c r="BX83" i="47" s="1"/>
  <c r="BT83" i="47"/>
  <c r="BN83" i="47" s="1"/>
  <c r="BJ83" i="47"/>
  <c r="BD83" i="47"/>
  <c r="AZ83" i="47"/>
  <c r="AT83" i="47" s="1"/>
  <c r="AN83" i="47"/>
  <c r="AH83" i="47" s="1"/>
  <c r="AD83" i="47"/>
  <c r="X83" i="47" s="1"/>
  <c r="T83" i="47"/>
  <c r="N83" i="47"/>
  <c r="J83" i="47"/>
  <c r="D83" i="47" s="1"/>
  <c r="CD82" i="47"/>
  <c r="BX82" i="47" s="1"/>
  <c r="BT82" i="47"/>
  <c r="BN82" i="47" s="1"/>
  <c r="BJ82" i="47"/>
  <c r="BD82" i="47"/>
  <c r="AZ82" i="47"/>
  <c r="AT82" i="47" s="1"/>
  <c r="AN82" i="47"/>
  <c r="AH82" i="47" s="1"/>
  <c r="AD82" i="47"/>
  <c r="X82" i="47" s="1"/>
  <c r="T82" i="47"/>
  <c r="N82" i="47"/>
  <c r="J82" i="47"/>
  <c r="D82" i="47" s="1"/>
  <c r="CD81" i="47"/>
  <c r="BX81" i="47" s="1"/>
  <c r="BT81" i="47"/>
  <c r="BN81" i="47" s="1"/>
  <c r="BJ81" i="47"/>
  <c r="BD81" i="47"/>
  <c r="AZ81" i="47"/>
  <c r="AT81" i="47" s="1"/>
  <c r="AN81" i="47"/>
  <c r="AH81" i="47" s="1"/>
  <c r="AD81" i="47"/>
  <c r="X81" i="47" s="1"/>
  <c r="T81" i="47"/>
  <c r="N81" i="47"/>
  <c r="J81" i="47"/>
  <c r="D81" i="47" s="1"/>
  <c r="CD80" i="47"/>
  <c r="BX80" i="47" s="1"/>
  <c r="BT80" i="47"/>
  <c r="BN80" i="47" s="1"/>
  <c r="BJ80" i="47"/>
  <c r="BD80" i="47"/>
  <c r="AZ80" i="47"/>
  <c r="AT80" i="47" s="1"/>
  <c r="AN80" i="47"/>
  <c r="AH80" i="47" s="1"/>
  <c r="AD80" i="47"/>
  <c r="X80" i="47" s="1"/>
  <c r="T80" i="47"/>
  <c r="N80" i="47"/>
  <c r="J80" i="47"/>
  <c r="D80" i="47" s="1"/>
  <c r="CD79" i="47"/>
  <c r="BX79" i="47" s="1"/>
  <c r="BT79" i="47"/>
  <c r="BN79" i="47" s="1"/>
  <c r="BJ79" i="47"/>
  <c r="BD79" i="47"/>
  <c r="AZ79" i="47"/>
  <c r="AT79" i="47" s="1"/>
  <c r="AP79" i="47"/>
  <c r="AL79" i="47"/>
  <c r="AL77" i="47" s="1"/>
  <c r="AJ79" i="47"/>
  <c r="AF79" i="47"/>
  <c r="AD79" i="47"/>
  <c r="X79" i="47" s="1"/>
  <c r="X77" i="47" s="1"/>
  <c r="AB79" i="47"/>
  <c r="Z79" i="47"/>
  <c r="V79" i="47"/>
  <c r="R79" i="47"/>
  <c r="P79" i="47"/>
  <c r="T79" i="47" s="1"/>
  <c r="L79" i="47"/>
  <c r="H79" i="47"/>
  <c r="F79" i="47"/>
  <c r="J79" i="47" s="1"/>
  <c r="CD78" i="47"/>
  <c r="BX78" i="47"/>
  <c r="BT78" i="47"/>
  <c r="BN78" i="47" s="1"/>
  <c r="BJ78" i="47"/>
  <c r="BD78" i="47" s="1"/>
  <c r="AZ78" i="47"/>
  <c r="AT78" i="47" s="1"/>
  <c r="AP78" i="47"/>
  <c r="AN78" i="47"/>
  <c r="AL78" i="47"/>
  <c r="AJ78" i="47"/>
  <c r="AH78" i="47"/>
  <c r="AF78" i="47"/>
  <c r="AD78" i="47"/>
  <c r="X78" i="47" s="1"/>
  <c r="X76" i="47" s="1"/>
  <c r="AB78" i="47"/>
  <c r="Z78" i="47"/>
  <c r="V78" i="47"/>
  <c r="R78" i="47"/>
  <c r="P78" i="47"/>
  <c r="T78" i="47" s="1"/>
  <c r="T76" i="47" s="1"/>
  <c r="L78" i="47"/>
  <c r="H78" i="47"/>
  <c r="F78" i="47"/>
  <c r="CD77" i="47"/>
  <c r="BX77" i="47" s="1"/>
  <c r="BT77" i="47"/>
  <c r="BN77" i="47" s="1"/>
  <c r="BJ77" i="47"/>
  <c r="BD77" i="47"/>
  <c r="AZ77" i="47"/>
  <c r="AT77" i="47" s="1"/>
  <c r="AP77" i="47"/>
  <c r="AJ77" i="47"/>
  <c r="AF77" i="47"/>
  <c r="AD77" i="47"/>
  <c r="AB77" i="47"/>
  <c r="Z77" i="47"/>
  <c r="V77" i="47"/>
  <c r="R77" i="47"/>
  <c r="L77" i="47"/>
  <c r="H77" i="47"/>
  <c r="F77" i="47"/>
  <c r="CD76" i="47"/>
  <c r="BX76" i="47"/>
  <c r="BT76" i="47"/>
  <c r="BN76" i="47" s="1"/>
  <c r="BJ76" i="47"/>
  <c r="BD76" i="47" s="1"/>
  <c r="AZ76" i="47"/>
  <c r="AT76" i="47" s="1"/>
  <c r="AP76" i="47"/>
  <c r="AN76" i="47"/>
  <c r="AL76" i="47"/>
  <c r="AJ76" i="47"/>
  <c r="AH76" i="47"/>
  <c r="AF76" i="47"/>
  <c r="AD76" i="47"/>
  <c r="AB76" i="47"/>
  <c r="Z76" i="47"/>
  <c r="V76" i="47"/>
  <c r="R76" i="47"/>
  <c r="P76" i="47"/>
  <c r="L76" i="47"/>
  <c r="H76" i="47"/>
  <c r="H74" i="47" s="1"/>
  <c r="F76" i="47"/>
  <c r="CD75" i="47"/>
  <c r="BX75" i="47" s="1"/>
  <c r="BT75" i="47"/>
  <c r="BN75" i="47" s="1"/>
  <c r="BJ75" i="47"/>
  <c r="BD75" i="47"/>
  <c r="AZ75" i="47"/>
  <c r="AT75" i="47" s="1"/>
  <c r="AF75" i="47"/>
  <c r="CD74" i="47"/>
  <c r="BX74" i="47"/>
  <c r="BT74" i="47"/>
  <c r="BN74" i="47" s="1"/>
  <c r="BJ74" i="47"/>
  <c r="BD74" i="47" s="1"/>
  <c r="AZ74" i="47"/>
  <c r="AT74" i="47" s="1"/>
  <c r="L74" i="47"/>
  <c r="CD73" i="47"/>
  <c r="BX73" i="47" s="1"/>
  <c r="BT73" i="47"/>
  <c r="BN73" i="47" s="1"/>
  <c r="BJ73" i="47"/>
  <c r="BD73" i="47"/>
  <c r="AZ73" i="47"/>
  <c r="AT73" i="47" s="1"/>
  <c r="CD72" i="47"/>
  <c r="BX72" i="47" s="1"/>
  <c r="BT72" i="47"/>
  <c r="BN72" i="47"/>
  <c r="BJ72" i="47"/>
  <c r="BD72" i="47"/>
  <c r="AZ72" i="47"/>
  <c r="AT72" i="47" s="1"/>
  <c r="CF71" i="47"/>
  <c r="AP107" i="47" s="1"/>
  <c r="AP75" i="47" s="1"/>
  <c r="CB71" i="47"/>
  <c r="BZ71" i="47"/>
  <c r="CD71" i="47" s="1"/>
  <c r="BX71" i="47" s="1"/>
  <c r="BV71" i="47"/>
  <c r="AF107" i="47" s="1"/>
  <c r="BR71" i="47"/>
  <c r="AB107" i="47" s="1"/>
  <c r="BP71" i="47"/>
  <c r="Z107" i="47" s="1"/>
  <c r="AD107" i="47" s="1"/>
  <c r="X107" i="47" s="1"/>
  <c r="BL71" i="47"/>
  <c r="BH71" i="47"/>
  <c r="BF71" i="47"/>
  <c r="P107" i="47" s="1"/>
  <c r="BB71" i="47"/>
  <c r="L107" i="47" s="1"/>
  <c r="AX71" i="47"/>
  <c r="AV71" i="47"/>
  <c r="AZ71" i="47" s="1"/>
  <c r="AT71" i="47"/>
  <c r="CF70" i="47"/>
  <c r="CD70" i="47"/>
  <c r="BX70" i="47" s="1"/>
  <c r="CB70" i="47"/>
  <c r="AL106" i="47" s="1"/>
  <c r="BZ70" i="47"/>
  <c r="AJ106" i="47" s="1"/>
  <c r="BV70" i="47"/>
  <c r="BR70" i="47"/>
  <c r="AB106" i="47" s="1"/>
  <c r="AB74" i="47" s="1"/>
  <c r="BP70" i="47"/>
  <c r="Z106" i="47" s="1"/>
  <c r="BL70" i="47"/>
  <c r="V106" i="47" s="1"/>
  <c r="BH70" i="47"/>
  <c r="R106" i="47" s="1"/>
  <c r="R74" i="47" s="1"/>
  <c r="BF70" i="47"/>
  <c r="BB70" i="47"/>
  <c r="AX70" i="47"/>
  <c r="H106" i="47" s="1"/>
  <c r="J106" i="47" s="1"/>
  <c r="D106" i="47" s="1"/>
  <c r="AV70" i="47"/>
  <c r="F106" i="47" s="1"/>
  <c r="F74" i="47" s="1"/>
  <c r="AN58" i="47"/>
  <c r="AH58" i="47" s="1"/>
  <c r="AD58" i="47"/>
  <c r="X58" i="47"/>
  <c r="T58" i="47"/>
  <c r="N58" i="47"/>
  <c r="L58" i="47"/>
  <c r="H58" i="47"/>
  <c r="F58" i="47"/>
  <c r="J58" i="47" s="1"/>
  <c r="D58" i="47" s="1"/>
  <c r="AN57" i="47"/>
  <c r="AH57" i="47" s="1"/>
  <c r="AD57" i="47"/>
  <c r="X57" i="47" s="1"/>
  <c r="T57" i="47"/>
  <c r="N57" i="47"/>
  <c r="L57" i="47"/>
  <c r="H57" i="47"/>
  <c r="F57" i="47"/>
  <c r="AN56" i="47"/>
  <c r="AH56" i="47" s="1"/>
  <c r="AD56" i="47"/>
  <c r="X56" i="47" s="1"/>
  <c r="T56" i="47"/>
  <c r="N56" i="47" s="1"/>
  <c r="L56" i="47"/>
  <c r="J56" i="47"/>
  <c r="D56" i="47" s="1"/>
  <c r="H56" i="47"/>
  <c r="F56" i="47"/>
  <c r="AN55" i="47"/>
  <c r="AH55" i="47"/>
  <c r="AD55" i="47"/>
  <c r="X55" i="47" s="1"/>
  <c r="T55" i="47"/>
  <c r="N55" i="47" s="1"/>
  <c r="L55" i="47"/>
  <c r="H55" i="47"/>
  <c r="F55" i="47"/>
  <c r="J55" i="47" s="1"/>
  <c r="D55" i="47"/>
  <c r="AN54" i="47"/>
  <c r="AH54" i="47"/>
  <c r="AD54" i="47"/>
  <c r="X54" i="47" s="1"/>
  <c r="T54" i="47"/>
  <c r="N54" i="47" s="1"/>
  <c r="L54" i="47"/>
  <c r="J54" i="47"/>
  <c r="D54" i="47" s="1"/>
  <c r="H54" i="47"/>
  <c r="F54" i="47"/>
  <c r="AN53" i="47"/>
  <c r="AH53" i="47"/>
  <c r="AD53" i="47"/>
  <c r="X53" i="47"/>
  <c r="T53" i="47"/>
  <c r="N53" i="47" s="1"/>
  <c r="L53" i="47"/>
  <c r="H53" i="47"/>
  <c r="F53" i="47"/>
  <c r="J53" i="47" s="1"/>
  <c r="CD52" i="47"/>
  <c r="BX52" i="47"/>
  <c r="BT52" i="47"/>
  <c r="BN52" i="47"/>
  <c r="BJ52" i="47"/>
  <c r="BD52" i="47" s="1"/>
  <c r="BB52" i="47"/>
  <c r="AX52" i="47"/>
  <c r="AV52" i="47"/>
  <c r="AZ52" i="47" s="1"/>
  <c r="AT52" i="47" s="1"/>
  <c r="AN52" i="47"/>
  <c r="AH52" i="47" s="1"/>
  <c r="AD52" i="47"/>
  <c r="X52" i="47"/>
  <c r="T52" i="47"/>
  <c r="N52" i="47"/>
  <c r="L52" i="47"/>
  <c r="L46" i="47" s="1"/>
  <c r="H52" i="47"/>
  <c r="F52" i="47"/>
  <c r="J52" i="47" s="1"/>
  <c r="CD51" i="47"/>
  <c r="BX51" i="47" s="1"/>
  <c r="BT51" i="47"/>
  <c r="BN51" i="47"/>
  <c r="BJ51" i="47"/>
  <c r="BD51" i="47"/>
  <c r="BB51" i="47"/>
  <c r="AX51" i="47"/>
  <c r="AV51" i="47"/>
  <c r="AZ51" i="47" s="1"/>
  <c r="AT51" i="47"/>
  <c r="AN51" i="47"/>
  <c r="AH51" i="47" s="1"/>
  <c r="AD51" i="47"/>
  <c r="X51" i="47" s="1"/>
  <c r="T51" i="47"/>
  <c r="N51" i="47"/>
  <c r="L51" i="47"/>
  <c r="H51" i="47"/>
  <c r="J51" i="47" s="1"/>
  <c r="D51" i="47" s="1"/>
  <c r="F51" i="47"/>
  <c r="CD50" i="47"/>
  <c r="BX50" i="47" s="1"/>
  <c r="BT50" i="47"/>
  <c r="BN50" i="47" s="1"/>
  <c r="BJ50" i="47"/>
  <c r="BD50" i="47"/>
  <c r="BD44" i="47" s="1"/>
  <c r="BB50" i="47"/>
  <c r="AZ50" i="47"/>
  <c r="AT50" i="47" s="1"/>
  <c r="AX50" i="47"/>
  <c r="AV50" i="47"/>
  <c r="AN50" i="47"/>
  <c r="AH50" i="47"/>
  <c r="AD50" i="47"/>
  <c r="X50" i="47" s="1"/>
  <c r="T50" i="47"/>
  <c r="N50" i="47" s="1"/>
  <c r="L50" i="47"/>
  <c r="H50" i="47"/>
  <c r="F50" i="47"/>
  <c r="J50" i="47" s="1"/>
  <c r="D50" i="47"/>
  <c r="CD49" i="47"/>
  <c r="BX49" i="47"/>
  <c r="BT49" i="47"/>
  <c r="BN49" i="47" s="1"/>
  <c r="BJ49" i="47"/>
  <c r="BD49" i="47" s="1"/>
  <c r="BD43" i="47" s="1"/>
  <c r="BB49" i="47"/>
  <c r="AX49" i="47"/>
  <c r="AV49" i="47"/>
  <c r="AZ49" i="47" s="1"/>
  <c r="AT49" i="47" s="1"/>
  <c r="AN49" i="47"/>
  <c r="AH49" i="47"/>
  <c r="AD49" i="47"/>
  <c r="X49" i="47"/>
  <c r="T49" i="47"/>
  <c r="N49" i="47" s="1"/>
  <c r="L49" i="47"/>
  <c r="H49" i="47"/>
  <c r="F49" i="47"/>
  <c r="J49" i="47" s="1"/>
  <c r="D49" i="47" s="1"/>
  <c r="CD48" i="47"/>
  <c r="CD44" i="47" s="1"/>
  <c r="BT48" i="47"/>
  <c r="BN48" i="47"/>
  <c r="BJ48" i="47"/>
  <c r="BD48" i="47" s="1"/>
  <c r="BB48" i="47"/>
  <c r="AX48" i="47"/>
  <c r="AV48" i="47"/>
  <c r="AZ48" i="47" s="1"/>
  <c r="AT48" i="47" s="1"/>
  <c r="AN48" i="47"/>
  <c r="AH48" i="47" s="1"/>
  <c r="AD48" i="47"/>
  <c r="X48" i="47"/>
  <c r="T48" i="47"/>
  <c r="N48" i="47"/>
  <c r="L48" i="47"/>
  <c r="H48" i="47"/>
  <c r="F48" i="47"/>
  <c r="J48" i="47" s="1"/>
  <c r="D48" i="47" s="1"/>
  <c r="CD47" i="47"/>
  <c r="BX47" i="47" s="1"/>
  <c r="BT47" i="47"/>
  <c r="BN47" i="47"/>
  <c r="BJ47" i="47"/>
  <c r="BD47" i="47"/>
  <c r="BB47" i="47"/>
  <c r="AX47" i="47"/>
  <c r="AV47" i="47"/>
  <c r="AZ47" i="47" s="1"/>
  <c r="AT47" i="47"/>
  <c r="AN47" i="47"/>
  <c r="AH47" i="47" s="1"/>
  <c r="AD47" i="47"/>
  <c r="X47" i="47" s="1"/>
  <c r="T47" i="47"/>
  <c r="N47" i="47"/>
  <c r="L47" i="47"/>
  <c r="H47" i="47"/>
  <c r="J47" i="47" s="1"/>
  <c r="D47" i="47" s="1"/>
  <c r="F47" i="47"/>
  <c r="CD46" i="47"/>
  <c r="BX46" i="47" s="1"/>
  <c r="BT46" i="47"/>
  <c r="BN46" i="47" s="1"/>
  <c r="BN44" i="47" s="1"/>
  <c r="BJ46" i="47"/>
  <c r="BD46" i="47"/>
  <c r="BB46" i="47"/>
  <c r="AX46" i="47"/>
  <c r="AX44" i="47" s="1"/>
  <c r="AV46" i="47"/>
  <c r="AP46" i="47"/>
  <c r="AL46" i="47"/>
  <c r="AN46" i="47" s="1"/>
  <c r="AH46" i="47" s="1"/>
  <c r="AJ46" i="47"/>
  <c r="AF46" i="47"/>
  <c r="AF44" i="47" s="1"/>
  <c r="AB46" i="47"/>
  <c r="Z46" i="47"/>
  <c r="AD46" i="47" s="1"/>
  <c r="X46" i="47"/>
  <c r="V46" i="47"/>
  <c r="R46" i="47"/>
  <c r="P46" i="47"/>
  <c r="T46" i="47" s="1"/>
  <c r="N46" i="47" s="1"/>
  <c r="H46" i="47"/>
  <c r="CD45" i="47"/>
  <c r="BX45" i="47"/>
  <c r="BX43" i="47" s="1"/>
  <c r="BT45" i="47"/>
  <c r="BN45" i="47" s="1"/>
  <c r="BN43" i="47" s="1"/>
  <c r="BJ45" i="47"/>
  <c r="BD45" i="47"/>
  <c r="BB45" i="47"/>
  <c r="AX45" i="47"/>
  <c r="AV45" i="47"/>
  <c r="AZ45" i="47" s="1"/>
  <c r="AZ43" i="47" s="1"/>
  <c r="AT45" i="47"/>
  <c r="AP45" i="47"/>
  <c r="AL45" i="47"/>
  <c r="AN45" i="47" s="1"/>
  <c r="AH45" i="47" s="1"/>
  <c r="AJ45" i="47"/>
  <c r="AF45" i="47"/>
  <c r="AB45" i="47"/>
  <c r="Z45" i="47"/>
  <c r="V45" i="47"/>
  <c r="R45" i="47"/>
  <c r="P45" i="47"/>
  <c r="T45" i="47" s="1"/>
  <c r="L45" i="47"/>
  <c r="F45" i="47"/>
  <c r="CF44" i="47"/>
  <c r="CB44" i="47"/>
  <c r="BZ44" i="47"/>
  <c r="BV44" i="47"/>
  <c r="BT44" i="47"/>
  <c r="BR44" i="47"/>
  <c r="BP44" i="47"/>
  <c r="BL44" i="47"/>
  <c r="BJ44" i="47"/>
  <c r="BH44" i="47"/>
  <c r="BF44" i="47"/>
  <c r="BB44" i="47"/>
  <c r="AV44" i="47"/>
  <c r="AL44" i="47"/>
  <c r="AB44" i="47"/>
  <c r="L44" i="47"/>
  <c r="CF43" i="47"/>
  <c r="CD43" i="47"/>
  <c r="CB43" i="47"/>
  <c r="BZ43" i="47"/>
  <c r="BV43" i="47"/>
  <c r="BT43" i="47"/>
  <c r="BR43" i="47"/>
  <c r="BP43" i="47"/>
  <c r="BL43" i="47"/>
  <c r="BJ43" i="47"/>
  <c r="BH43" i="47"/>
  <c r="BF43" i="47"/>
  <c r="BB43" i="47"/>
  <c r="AX43" i="47"/>
  <c r="AV43" i="47"/>
  <c r="AT43" i="47"/>
  <c r="CD42" i="47"/>
  <c r="BX42" i="47"/>
  <c r="BT42" i="47"/>
  <c r="BN42" i="47"/>
  <c r="BJ42" i="47"/>
  <c r="BD42" i="47"/>
  <c r="BD36" i="47" s="1"/>
  <c r="BB42" i="47"/>
  <c r="AX42" i="47"/>
  <c r="AV42" i="47"/>
  <c r="AZ42" i="47" s="1"/>
  <c r="AT42" i="47" s="1"/>
  <c r="AN42" i="47"/>
  <c r="AH42" i="47" s="1"/>
  <c r="X42" i="47"/>
  <c r="T42" i="47"/>
  <c r="N42" i="47"/>
  <c r="L42" i="47"/>
  <c r="H42" i="47"/>
  <c r="J42" i="47" s="1"/>
  <c r="D42" i="47" s="1"/>
  <c r="F42" i="47"/>
  <c r="CD41" i="47"/>
  <c r="BX41" i="47" s="1"/>
  <c r="BT41" i="47"/>
  <c r="BN41" i="47"/>
  <c r="BJ41" i="47"/>
  <c r="BD41" i="47"/>
  <c r="BB41" i="47"/>
  <c r="AX41" i="47"/>
  <c r="AZ41" i="47" s="1"/>
  <c r="AT41" i="47" s="1"/>
  <c r="AV41" i="47"/>
  <c r="AN41" i="47"/>
  <c r="AH41" i="47"/>
  <c r="AD41" i="47"/>
  <c r="X41" i="47" s="1"/>
  <c r="T41" i="47"/>
  <c r="N41" i="47"/>
  <c r="L41" i="47"/>
  <c r="H41" i="47"/>
  <c r="F41" i="47"/>
  <c r="J41" i="47" s="1"/>
  <c r="D41" i="47"/>
  <c r="CD40" i="47"/>
  <c r="BX40" i="47"/>
  <c r="BT40" i="47"/>
  <c r="BN40" i="47" s="1"/>
  <c r="BJ40" i="47"/>
  <c r="BD40" i="47"/>
  <c r="BB40" i="47"/>
  <c r="AZ40" i="47"/>
  <c r="AT40" i="47" s="1"/>
  <c r="AT36" i="47" s="1"/>
  <c r="AX40" i="47"/>
  <c r="AV40" i="47"/>
  <c r="AN40" i="47"/>
  <c r="AH40" i="47"/>
  <c r="AD40" i="47"/>
  <c r="X40" i="47"/>
  <c r="T40" i="47"/>
  <c r="N40" i="47" s="1"/>
  <c r="L40" i="47"/>
  <c r="J40" i="47"/>
  <c r="D40" i="47" s="1"/>
  <c r="H40" i="47"/>
  <c r="F40" i="47"/>
  <c r="CD39" i="47"/>
  <c r="BX39" i="47"/>
  <c r="BT39" i="47"/>
  <c r="BN39" i="47"/>
  <c r="BJ39" i="47"/>
  <c r="BB39" i="47"/>
  <c r="AX39" i="47"/>
  <c r="AV39" i="47"/>
  <c r="AZ39" i="47" s="1"/>
  <c r="AT39" i="47" s="1"/>
  <c r="AN39" i="47"/>
  <c r="AH39" i="47"/>
  <c r="AD39" i="47"/>
  <c r="X39" i="47"/>
  <c r="T39" i="47"/>
  <c r="N39" i="47"/>
  <c r="L39" i="47"/>
  <c r="H39" i="47"/>
  <c r="F39" i="47"/>
  <c r="J39" i="47" s="1"/>
  <c r="D39" i="47" s="1"/>
  <c r="CD38" i="47"/>
  <c r="BX38" i="47"/>
  <c r="BX36" i="47" s="1"/>
  <c r="BT38" i="47"/>
  <c r="BT36" i="47" s="1"/>
  <c r="BN38" i="47"/>
  <c r="BN36" i="47" s="1"/>
  <c r="BD38" i="47"/>
  <c r="BB38" i="47"/>
  <c r="BB36" i="47" s="1"/>
  <c r="AZ38" i="47"/>
  <c r="AT38" i="47" s="1"/>
  <c r="AX38" i="47"/>
  <c r="AV38" i="47"/>
  <c r="AN38" i="47"/>
  <c r="AH38" i="47"/>
  <c r="AD38" i="47"/>
  <c r="X38" i="47"/>
  <c r="T38" i="47"/>
  <c r="N38" i="47" s="1"/>
  <c r="L38" i="47"/>
  <c r="H38" i="47"/>
  <c r="F38" i="47"/>
  <c r="J38" i="47" s="1"/>
  <c r="D38" i="47" s="1"/>
  <c r="CD37" i="47"/>
  <c r="BX37" i="47"/>
  <c r="BT37" i="47"/>
  <c r="BN37" i="47"/>
  <c r="BJ37" i="47"/>
  <c r="BD37" i="47"/>
  <c r="BB37" i="47"/>
  <c r="BB35" i="47" s="1"/>
  <c r="BB27" i="47" s="1"/>
  <c r="AX37" i="47"/>
  <c r="AV37" i="47"/>
  <c r="AN37" i="47"/>
  <c r="AH37" i="47"/>
  <c r="AD37" i="47"/>
  <c r="X37" i="47"/>
  <c r="T37" i="47"/>
  <c r="N37" i="47"/>
  <c r="L37" i="47"/>
  <c r="L29" i="47" s="1"/>
  <c r="H37" i="47"/>
  <c r="F37" i="47"/>
  <c r="J37" i="47" s="1"/>
  <c r="D37" i="47" s="1"/>
  <c r="CF36" i="47"/>
  <c r="CF28" i="47" s="1"/>
  <c r="CD36" i="47"/>
  <c r="CB36" i="47"/>
  <c r="BZ36" i="47"/>
  <c r="BV36" i="47"/>
  <c r="BR36" i="47"/>
  <c r="BP36" i="47"/>
  <c r="BL36" i="47"/>
  <c r="BJ36" i="47"/>
  <c r="BH36" i="47"/>
  <c r="BF36" i="47"/>
  <c r="AX36" i="47"/>
  <c r="AV36" i="47"/>
  <c r="AN36" i="47"/>
  <c r="AH36" i="47"/>
  <c r="AD36" i="47"/>
  <c r="X36" i="47"/>
  <c r="T36" i="47"/>
  <c r="N36" i="47" s="1"/>
  <c r="L36" i="47"/>
  <c r="J36" i="47"/>
  <c r="D36" i="47" s="1"/>
  <c r="H36" i="47"/>
  <c r="F36" i="47"/>
  <c r="CF35" i="47"/>
  <c r="CD35" i="47"/>
  <c r="CB35" i="47"/>
  <c r="BZ35" i="47"/>
  <c r="BX35" i="47"/>
  <c r="BV35" i="47"/>
  <c r="BT35" i="47"/>
  <c r="BR35" i="47"/>
  <c r="BP35" i="47"/>
  <c r="BN35" i="47"/>
  <c r="BL35" i="47"/>
  <c r="BH35" i="47"/>
  <c r="BF35" i="47"/>
  <c r="AX35" i="47"/>
  <c r="AN35" i="47"/>
  <c r="AH35" i="47" s="1"/>
  <c r="AD35" i="47"/>
  <c r="X35" i="47"/>
  <c r="T35" i="47"/>
  <c r="N35" i="47"/>
  <c r="L35" i="47"/>
  <c r="H35" i="47"/>
  <c r="J35" i="47" s="1"/>
  <c r="D35" i="47" s="1"/>
  <c r="F35" i="47"/>
  <c r="CD34" i="47"/>
  <c r="BX34" i="47"/>
  <c r="BT34" i="47"/>
  <c r="BJ34" i="47"/>
  <c r="BD34" i="47"/>
  <c r="BB34" i="47"/>
  <c r="AX34" i="47"/>
  <c r="AV34" i="47"/>
  <c r="AZ34" i="47" s="1"/>
  <c r="AT34" i="47" s="1"/>
  <c r="AN34" i="47"/>
  <c r="AH34" i="47"/>
  <c r="AD34" i="47"/>
  <c r="X34" i="47" s="1"/>
  <c r="T34" i="47"/>
  <c r="N34" i="47"/>
  <c r="L34" i="47"/>
  <c r="J34" i="47"/>
  <c r="H34" i="47"/>
  <c r="F34" i="47"/>
  <c r="D34" i="47"/>
  <c r="CD33" i="47"/>
  <c r="BX33" i="47"/>
  <c r="BT33" i="47"/>
  <c r="BN33" i="47"/>
  <c r="BJ33" i="47"/>
  <c r="BB33" i="47"/>
  <c r="BB29" i="47" s="1"/>
  <c r="AZ33" i="47"/>
  <c r="AT33" i="47" s="1"/>
  <c r="AX33" i="47"/>
  <c r="AV33" i="47"/>
  <c r="AN33" i="47"/>
  <c r="AH33" i="47"/>
  <c r="AD33" i="47"/>
  <c r="X33" i="47"/>
  <c r="T33" i="47"/>
  <c r="N33" i="47" s="1"/>
  <c r="L33" i="47"/>
  <c r="H33" i="47"/>
  <c r="F33" i="47"/>
  <c r="CD32" i="47"/>
  <c r="CD30" i="47" s="1"/>
  <c r="BX32" i="47"/>
  <c r="BX30" i="47" s="1"/>
  <c r="BT32" i="47"/>
  <c r="BN32" i="47"/>
  <c r="BJ32" i="47"/>
  <c r="BJ30" i="47" s="1"/>
  <c r="BD32" i="47"/>
  <c r="BD30" i="47" s="1"/>
  <c r="BB32" i="47"/>
  <c r="BB30" i="47" s="1"/>
  <c r="AX32" i="47"/>
  <c r="AX30" i="47" s="1"/>
  <c r="AX28" i="47" s="1"/>
  <c r="AV32" i="47"/>
  <c r="AZ32" i="47" s="1"/>
  <c r="AN32" i="47"/>
  <c r="AH32" i="47"/>
  <c r="AD32" i="47"/>
  <c r="X32" i="47"/>
  <c r="T32" i="47"/>
  <c r="N32" i="47"/>
  <c r="L32" i="47"/>
  <c r="L30" i="47" s="1"/>
  <c r="L28" i="47" s="1"/>
  <c r="H32" i="47"/>
  <c r="F32" i="47"/>
  <c r="J32" i="47" s="1"/>
  <c r="CD31" i="47"/>
  <c r="BT31" i="47"/>
  <c r="BT29" i="47" s="1"/>
  <c r="BN31" i="47"/>
  <c r="BN29" i="47" s="1"/>
  <c r="BJ31" i="47"/>
  <c r="BD31" i="47"/>
  <c r="BB31" i="47"/>
  <c r="AX31" i="47"/>
  <c r="AV31" i="47"/>
  <c r="AN31" i="47"/>
  <c r="AH31" i="47" s="1"/>
  <c r="AD31" i="47"/>
  <c r="X31" i="47"/>
  <c r="T31" i="47"/>
  <c r="N31" i="47"/>
  <c r="L31" i="47"/>
  <c r="H31" i="47"/>
  <c r="J31" i="47" s="1"/>
  <c r="D31" i="47" s="1"/>
  <c r="F31" i="47"/>
  <c r="CF30" i="47"/>
  <c r="CB30" i="47"/>
  <c r="CB28" i="47" s="1"/>
  <c r="BZ30" i="47"/>
  <c r="BV30" i="47"/>
  <c r="BR30" i="47"/>
  <c r="BP30" i="47"/>
  <c r="BL30" i="47"/>
  <c r="BL28" i="47" s="1"/>
  <c r="BH30" i="47"/>
  <c r="BH28" i="47" s="1"/>
  <c r="BF30" i="47"/>
  <c r="BF28" i="47" s="1"/>
  <c r="AV30" i="47"/>
  <c r="AV28" i="47" s="1"/>
  <c r="AP30" i="47"/>
  <c r="AP28" i="47" s="1"/>
  <c r="AN30" i="47"/>
  <c r="AH30" i="47" s="1"/>
  <c r="AH28" i="47" s="1"/>
  <c r="AL30" i="47"/>
  <c r="AJ30" i="47"/>
  <c r="AF30" i="47"/>
  <c r="AF28" i="47" s="1"/>
  <c r="AD30" i="47"/>
  <c r="AD28" i="47" s="1"/>
  <c r="AB30" i="47"/>
  <c r="Z30" i="47"/>
  <c r="Z28" i="47" s="1"/>
  <c r="V30" i="47"/>
  <c r="R30" i="47"/>
  <c r="P30" i="47"/>
  <c r="P28" i="47" s="1"/>
  <c r="H30" i="47"/>
  <c r="H28" i="47" s="1"/>
  <c r="CF29" i="47"/>
  <c r="CB29" i="47"/>
  <c r="CB27" i="47" s="1"/>
  <c r="BZ29" i="47"/>
  <c r="BV29" i="47"/>
  <c r="BV27" i="47" s="1"/>
  <c r="BR29" i="47"/>
  <c r="BP29" i="47"/>
  <c r="BL29" i="47"/>
  <c r="BL27" i="47" s="1"/>
  <c r="BH29" i="47"/>
  <c r="BH27" i="47" s="1"/>
  <c r="BF29" i="47"/>
  <c r="AV29" i="47"/>
  <c r="AP29" i="47"/>
  <c r="AN29" i="47"/>
  <c r="AH29" i="47" s="1"/>
  <c r="AL29" i="47"/>
  <c r="AJ29" i="47"/>
  <c r="AB29" i="47"/>
  <c r="AD29" i="47" s="1"/>
  <c r="X29" i="47" s="1"/>
  <c r="Z29" i="47"/>
  <c r="T29" i="47"/>
  <c r="N29" i="47" s="1"/>
  <c r="P29" i="47"/>
  <c r="H29" i="47"/>
  <c r="BV28" i="47"/>
  <c r="BR28" i="47"/>
  <c r="BP28" i="47"/>
  <c r="BB28" i="47"/>
  <c r="AL28" i="47"/>
  <c r="AJ28" i="47"/>
  <c r="AB28" i="47"/>
  <c r="V28" i="47"/>
  <c r="R28" i="47"/>
  <c r="CF27" i="47"/>
  <c r="BR27" i="47"/>
  <c r="BP27" i="47"/>
  <c r="BT27" i="47" s="1"/>
  <c r="BF27" i="47"/>
  <c r="AN27" i="47"/>
  <c r="AH27" i="47"/>
  <c r="T27" i="47"/>
  <c r="N27" i="47"/>
  <c r="L27" i="47"/>
  <c r="CD26" i="47"/>
  <c r="BX26" i="47"/>
  <c r="BT26" i="47"/>
  <c r="BN26" i="47"/>
  <c r="BD26" i="47"/>
  <c r="BB26" i="47"/>
  <c r="AX26" i="47"/>
  <c r="AV26" i="47"/>
  <c r="AZ26" i="47" s="1"/>
  <c r="AT26" i="47"/>
  <c r="AN26" i="47"/>
  <c r="AH26" i="47"/>
  <c r="AD26" i="47"/>
  <c r="X26" i="47" s="1"/>
  <c r="N26" i="47"/>
  <c r="L26" i="47"/>
  <c r="H26" i="47"/>
  <c r="J26" i="47" s="1"/>
  <c r="D26" i="47" s="1"/>
  <c r="F26" i="47"/>
  <c r="CD25" i="47"/>
  <c r="BX25" i="47" s="1"/>
  <c r="BT25" i="47"/>
  <c r="BN25" i="47"/>
  <c r="BD25" i="47"/>
  <c r="BB25" i="47"/>
  <c r="AX25" i="47"/>
  <c r="AV25" i="47"/>
  <c r="AZ25" i="47" s="1"/>
  <c r="AT25" i="47" s="1"/>
  <c r="AN25" i="47"/>
  <c r="AH25" i="47"/>
  <c r="AD25" i="47"/>
  <c r="X25" i="47" s="1"/>
  <c r="T25" i="47"/>
  <c r="N25" i="47"/>
  <c r="L25" i="47"/>
  <c r="L15" i="47" s="1"/>
  <c r="L13" i="47" s="1"/>
  <c r="H25" i="47"/>
  <c r="F25" i="47"/>
  <c r="J25" i="47" s="1"/>
  <c r="CD24" i="47"/>
  <c r="BX24" i="47" s="1"/>
  <c r="BT24" i="47"/>
  <c r="BN24" i="47" s="1"/>
  <c r="BD24" i="47"/>
  <c r="BB24" i="47"/>
  <c r="AX24" i="47"/>
  <c r="AV24" i="47"/>
  <c r="AN24" i="47"/>
  <c r="AH24" i="47"/>
  <c r="AD24" i="47"/>
  <c r="X24" i="47"/>
  <c r="T24" i="47"/>
  <c r="N24" i="47"/>
  <c r="L24" i="47"/>
  <c r="H24" i="47"/>
  <c r="F24" i="47"/>
  <c r="CD23" i="47"/>
  <c r="BX23" i="47"/>
  <c r="BT23" i="47"/>
  <c r="BN23" i="47"/>
  <c r="BD23" i="47"/>
  <c r="BB23" i="47"/>
  <c r="AZ23" i="47"/>
  <c r="AX23" i="47"/>
  <c r="AV23" i="47"/>
  <c r="AN23" i="47"/>
  <c r="AH23" i="47" s="1"/>
  <c r="AD23" i="47"/>
  <c r="X23" i="47"/>
  <c r="T23" i="47"/>
  <c r="N23" i="47" s="1"/>
  <c r="L23" i="47"/>
  <c r="H23" i="47"/>
  <c r="F23" i="47"/>
  <c r="J23" i="47" s="1"/>
  <c r="D23" i="47" s="1"/>
  <c r="CD22" i="47"/>
  <c r="BX22" i="47" s="1"/>
  <c r="BT22" i="47"/>
  <c r="BN22" i="47"/>
  <c r="BD22" i="47"/>
  <c r="BB22" i="47"/>
  <c r="AX22" i="47"/>
  <c r="AV22" i="47"/>
  <c r="AZ22" i="47" s="1"/>
  <c r="AT22" i="47" s="1"/>
  <c r="AN22" i="47"/>
  <c r="AH22" i="47"/>
  <c r="AD22" i="47"/>
  <c r="X22" i="47"/>
  <c r="T22" i="47"/>
  <c r="N22" i="47" s="1"/>
  <c r="L22" i="47"/>
  <c r="J22" i="47"/>
  <c r="H22" i="47"/>
  <c r="F22" i="47"/>
  <c r="CD21" i="47"/>
  <c r="BX21" i="47"/>
  <c r="BT21" i="47"/>
  <c r="BN21" i="47"/>
  <c r="BD21" i="47"/>
  <c r="BB21" i="47"/>
  <c r="AX21" i="47"/>
  <c r="AV21" i="47"/>
  <c r="AZ21" i="47" s="1"/>
  <c r="AT21" i="47"/>
  <c r="AN21" i="47"/>
  <c r="AH21" i="47"/>
  <c r="AD21" i="47"/>
  <c r="X21" i="47" s="1"/>
  <c r="T21" i="47"/>
  <c r="N21" i="47"/>
  <c r="L21" i="47"/>
  <c r="H21" i="47"/>
  <c r="F21" i="47"/>
  <c r="J21" i="47" s="1"/>
  <c r="D21" i="47" s="1"/>
  <c r="CD20" i="47"/>
  <c r="BX20" i="47"/>
  <c r="BT20" i="47"/>
  <c r="BN20" i="47"/>
  <c r="BD20" i="47"/>
  <c r="BD8" i="47" s="1"/>
  <c r="BB20" i="47"/>
  <c r="AZ20" i="47"/>
  <c r="AT20" i="47" s="1"/>
  <c r="AX20" i="47"/>
  <c r="AV20" i="47"/>
  <c r="AN20" i="47"/>
  <c r="AH20" i="47"/>
  <c r="AD20" i="47"/>
  <c r="X20" i="47" s="1"/>
  <c r="T20" i="47"/>
  <c r="T16" i="47" s="1"/>
  <c r="T14" i="47" s="1"/>
  <c r="N20" i="47"/>
  <c r="L20" i="47"/>
  <c r="H20" i="47"/>
  <c r="F20" i="47"/>
  <c r="CD19" i="47"/>
  <c r="BX19" i="47"/>
  <c r="BT19" i="47"/>
  <c r="BN19" i="47" s="1"/>
  <c r="BD19" i="47"/>
  <c r="BB19" i="47"/>
  <c r="AX19" i="47"/>
  <c r="AZ19" i="47" s="1"/>
  <c r="AT19" i="47" s="1"/>
  <c r="AV19" i="47"/>
  <c r="AN19" i="47"/>
  <c r="AH19" i="47" s="1"/>
  <c r="AD19" i="47"/>
  <c r="X19" i="47"/>
  <c r="T19" i="47"/>
  <c r="N19" i="47" s="1"/>
  <c r="L19" i="47"/>
  <c r="J19" i="47"/>
  <c r="D19" i="47" s="1"/>
  <c r="H19" i="47"/>
  <c r="H15" i="47" s="1"/>
  <c r="H13" i="47" s="1"/>
  <c r="F19" i="47"/>
  <c r="CD18" i="47"/>
  <c r="BX18" i="47"/>
  <c r="BT18" i="47"/>
  <c r="BN18" i="47" s="1"/>
  <c r="BD18" i="47"/>
  <c r="BB18" i="47"/>
  <c r="AX18" i="47"/>
  <c r="AV18" i="47"/>
  <c r="AZ18" i="47" s="1"/>
  <c r="AT18" i="47" s="1"/>
  <c r="AN18" i="47"/>
  <c r="AH18" i="47" s="1"/>
  <c r="AD18" i="47"/>
  <c r="X18" i="47"/>
  <c r="T18" i="47"/>
  <c r="N18" i="47"/>
  <c r="L18" i="47"/>
  <c r="J18" i="47"/>
  <c r="H18" i="47"/>
  <c r="F18" i="47"/>
  <c r="D18" i="47"/>
  <c r="CD17" i="47"/>
  <c r="BX17" i="47" s="1"/>
  <c r="BT17" i="47"/>
  <c r="BN17" i="47"/>
  <c r="BD17" i="47"/>
  <c r="BB17" i="47"/>
  <c r="AX17" i="47"/>
  <c r="AV17" i="47"/>
  <c r="AZ17" i="47" s="1"/>
  <c r="AT17" i="47" s="1"/>
  <c r="AN17" i="47"/>
  <c r="AH17" i="47"/>
  <c r="AD17" i="47"/>
  <c r="X17" i="47"/>
  <c r="T17" i="47"/>
  <c r="N17" i="47"/>
  <c r="L17" i="47"/>
  <c r="H17" i="47"/>
  <c r="F17" i="47"/>
  <c r="J17" i="47" s="1"/>
  <c r="D17" i="47"/>
  <c r="CD16" i="47"/>
  <c r="BX16" i="47" s="1"/>
  <c r="BT16" i="47"/>
  <c r="BN16" i="47"/>
  <c r="BD16" i="47"/>
  <c r="BB16" i="47"/>
  <c r="AX16" i="47"/>
  <c r="AV16" i="47"/>
  <c r="AZ16" i="47" s="1"/>
  <c r="AT16" i="47" s="1"/>
  <c r="AP16" i="47"/>
  <c r="AP14" i="47" s="1"/>
  <c r="AP12" i="47" s="1"/>
  <c r="AN16" i="47"/>
  <c r="AL16" i="47"/>
  <c r="AJ16" i="47"/>
  <c r="AF16" i="47"/>
  <c r="AF14" i="47" s="1"/>
  <c r="AF12" i="47" s="1"/>
  <c r="AB16" i="47"/>
  <c r="Z16" i="47"/>
  <c r="Z14" i="47" s="1"/>
  <c r="V16" i="47"/>
  <c r="R16" i="47"/>
  <c r="P16" i="47"/>
  <c r="P14" i="47" s="1"/>
  <c r="CD15" i="47"/>
  <c r="BX15" i="47"/>
  <c r="BT15" i="47"/>
  <c r="BN15" i="47" s="1"/>
  <c r="BD15" i="47"/>
  <c r="BB15" i="47"/>
  <c r="AT15" i="47" s="1"/>
  <c r="AX15" i="47"/>
  <c r="AV15" i="47"/>
  <c r="AZ15" i="47" s="1"/>
  <c r="AP15" i="47"/>
  <c r="AP13" i="47" s="1"/>
  <c r="AL15" i="47"/>
  <c r="AL13" i="47" s="1"/>
  <c r="AJ15" i="47"/>
  <c r="AF15" i="47"/>
  <c r="AB15" i="47"/>
  <c r="Z15" i="47"/>
  <c r="V15" i="47"/>
  <c r="V13" i="47" s="1"/>
  <c r="T15" i="47"/>
  <c r="N15" i="47" s="1"/>
  <c r="N13" i="47" s="1"/>
  <c r="R15" i="47"/>
  <c r="P15" i="47"/>
  <c r="CD14" i="47"/>
  <c r="BX14" i="47"/>
  <c r="BT14" i="47"/>
  <c r="BN14" i="47"/>
  <c r="BD14" i="47"/>
  <c r="BB14" i="47"/>
  <c r="AZ14" i="47"/>
  <c r="AT14" i="47" s="1"/>
  <c r="AX14" i="47"/>
  <c r="AV14" i="47"/>
  <c r="AN14" i="47"/>
  <c r="AL14" i="47"/>
  <c r="AL12" i="47" s="1"/>
  <c r="AJ14" i="47"/>
  <c r="AB14" i="47"/>
  <c r="V14" i="47"/>
  <c r="R14" i="47"/>
  <c r="R12" i="47" s="1"/>
  <c r="CD13" i="47"/>
  <c r="BX13" i="47"/>
  <c r="BT13" i="47"/>
  <c r="BN13" i="47"/>
  <c r="BD13" i="47"/>
  <c r="BB13" i="47"/>
  <c r="AZ13" i="47"/>
  <c r="AT13" i="47" s="1"/>
  <c r="AX13" i="47"/>
  <c r="AV13" i="47"/>
  <c r="AJ13" i="47"/>
  <c r="AF13" i="47"/>
  <c r="AB13" i="47"/>
  <c r="R13" i="47"/>
  <c r="P13" i="47"/>
  <c r="CD12" i="47"/>
  <c r="BT12" i="47"/>
  <c r="BN12" i="47" s="1"/>
  <c r="BD12" i="47"/>
  <c r="BB12" i="47"/>
  <c r="AX12" i="47"/>
  <c r="AV12" i="47"/>
  <c r="CD11" i="47"/>
  <c r="BX11" i="47"/>
  <c r="BT11" i="47"/>
  <c r="BN11" i="47" s="1"/>
  <c r="BD11" i="47"/>
  <c r="BD7" i="47" s="1"/>
  <c r="BB11" i="47"/>
  <c r="AX11" i="47"/>
  <c r="AV11" i="47"/>
  <c r="AZ11" i="47" s="1"/>
  <c r="AT11" i="47"/>
  <c r="AP11" i="47"/>
  <c r="AH11" i="47" s="1"/>
  <c r="CD10" i="47"/>
  <c r="BX10" i="47"/>
  <c r="BT10" i="47"/>
  <c r="BN10" i="47" s="1"/>
  <c r="BD10" i="47"/>
  <c r="BB10" i="47"/>
  <c r="BB8" i="47" s="1"/>
  <c r="AX10" i="47"/>
  <c r="AV10" i="47"/>
  <c r="CD9" i="47"/>
  <c r="BX9" i="47" s="1"/>
  <c r="BT9" i="47"/>
  <c r="BN9" i="47"/>
  <c r="BD9" i="47"/>
  <c r="BB9" i="47"/>
  <c r="BB7" i="47" s="1"/>
  <c r="L43" i="47" s="1"/>
  <c r="AX9" i="47"/>
  <c r="AX7" i="47" s="1"/>
  <c r="AV9" i="47"/>
  <c r="AZ9" i="47" s="1"/>
  <c r="CF8" i="47"/>
  <c r="AP44" i="47" s="1"/>
  <c r="CB8" i="47"/>
  <c r="BZ8" i="47"/>
  <c r="AJ44" i="47" s="1"/>
  <c r="AN44" i="47" s="1"/>
  <c r="AH44" i="47" s="1"/>
  <c r="BV8" i="47"/>
  <c r="BR8" i="47"/>
  <c r="BP8" i="47"/>
  <c r="BL8" i="47"/>
  <c r="V44" i="47" s="1"/>
  <c r="BJ8" i="47"/>
  <c r="BH8" i="47"/>
  <c r="R44" i="47" s="1"/>
  <c r="BF8" i="47"/>
  <c r="CF7" i="47"/>
  <c r="AP43" i="47" s="1"/>
  <c r="CD7" i="47"/>
  <c r="CB7" i="47"/>
  <c r="AL43" i="47" s="1"/>
  <c r="BZ7" i="47"/>
  <c r="AJ43" i="47" s="1"/>
  <c r="BV7" i="47"/>
  <c r="AF43" i="47" s="1"/>
  <c r="BR7" i="47"/>
  <c r="AB43" i="47" s="1"/>
  <c r="BP7" i="47"/>
  <c r="Z43" i="47" s="1"/>
  <c r="BN7" i="47"/>
  <c r="BL7" i="47"/>
  <c r="V43" i="47" s="1"/>
  <c r="V11" i="47" s="1"/>
  <c r="N11" i="47" s="1"/>
  <c r="BJ7" i="47"/>
  <c r="BH7" i="47"/>
  <c r="R43" i="47" s="1"/>
  <c r="BF7" i="47"/>
  <c r="P43" i="47" s="1"/>
  <c r="T43" i="47" s="1"/>
  <c r="L11" i="47" l="1"/>
  <c r="AJ11" i="47"/>
  <c r="AB11" i="47"/>
  <c r="AF11" i="47"/>
  <c r="X11" i="47" s="1"/>
  <c r="BN8" i="47"/>
  <c r="F15" i="47"/>
  <c r="N79" i="47"/>
  <c r="N77" i="47" s="1"/>
  <c r="T77" i="47"/>
  <c r="AN43" i="47"/>
  <c r="AH43" i="47" s="1"/>
  <c r="BX7" i="47"/>
  <c r="R11" i="47"/>
  <c r="F16" i="47"/>
  <c r="J20" i="47"/>
  <c r="D20" i="47" s="1"/>
  <c r="J24" i="47"/>
  <c r="D24" i="47" s="1"/>
  <c r="D25" i="47"/>
  <c r="D32" i="47"/>
  <c r="BZ27" i="47"/>
  <c r="CD27" i="47" s="1"/>
  <c r="BX27" i="47" s="1"/>
  <c r="AZ36" i="47"/>
  <c r="BZ28" i="47"/>
  <c r="CD28" i="47" s="1"/>
  <c r="BX28" i="47" s="1"/>
  <c r="P137" i="47"/>
  <c r="T139" i="47"/>
  <c r="AL11" i="47"/>
  <c r="N43" i="47"/>
  <c r="L16" i="47"/>
  <c r="L14" i="47" s="1"/>
  <c r="L12" i="47" s="1"/>
  <c r="CD29" i="47"/>
  <c r="BX31" i="47"/>
  <c r="BX29" i="47" s="1"/>
  <c r="AD106" i="47"/>
  <c r="X106" i="47" s="1"/>
  <c r="Z74" i="47"/>
  <c r="AD74" i="47" s="1"/>
  <c r="BF152" i="47"/>
  <c r="BJ152" i="47" s="1"/>
  <c r="BD152" i="47" s="1"/>
  <c r="BJ168" i="47"/>
  <c r="BD168" i="47" s="1"/>
  <c r="T13" i="47"/>
  <c r="AN15" i="47"/>
  <c r="AH16" i="47"/>
  <c r="AH14" i="47" s="1"/>
  <c r="AT23" i="47"/>
  <c r="AZ24" i="47"/>
  <c r="AT24" i="47" s="1"/>
  <c r="AN28" i="47"/>
  <c r="AZ31" i="47"/>
  <c r="AX29" i="47"/>
  <c r="AX27" i="47" s="1"/>
  <c r="AT32" i="47"/>
  <c r="AT30" i="47" s="1"/>
  <c r="AZ30" i="47"/>
  <c r="N45" i="47"/>
  <c r="J74" i="47"/>
  <c r="D74" i="47" s="1"/>
  <c r="P77" i="47"/>
  <c r="P75" i="47" s="1"/>
  <c r="J33" i="47"/>
  <c r="D33" i="47" s="1"/>
  <c r="F29" i="47"/>
  <c r="BN27" i="47"/>
  <c r="BT30" i="47"/>
  <c r="BN34" i="47"/>
  <c r="BN30" i="47" s="1"/>
  <c r="BD39" i="47"/>
  <c r="BD35" i="47" s="1"/>
  <c r="BJ35" i="47"/>
  <c r="H44" i="47"/>
  <c r="J57" i="47"/>
  <c r="D57" i="47" s="1"/>
  <c r="H45" i="47"/>
  <c r="H43" i="47" s="1"/>
  <c r="T107" i="47"/>
  <c r="N107" i="47" s="1"/>
  <c r="AX8" i="47"/>
  <c r="AD43" i="47"/>
  <c r="X43" i="47" s="1"/>
  <c r="BD28" i="47"/>
  <c r="BX44" i="47"/>
  <c r="CD8" i="47"/>
  <c r="BX12" i="47"/>
  <c r="BX8" i="47" s="1"/>
  <c r="AV27" i="47"/>
  <c r="AV8" i="47"/>
  <c r="BT8" i="47"/>
  <c r="P11" i="47"/>
  <c r="AZ12" i="47"/>
  <c r="AT12" i="47" s="1"/>
  <c r="V12" i="47"/>
  <c r="AD16" i="47"/>
  <c r="BT28" i="47"/>
  <c r="BN28" i="47" s="1"/>
  <c r="X30" i="47"/>
  <c r="X28" i="47" s="1"/>
  <c r="BJ28" i="47"/>
  <c r="AZ37" i="47"/>
  <c r="AV35" i="47"/>
  <c r="AT9" i="47"/>
  <c r="AT7" i="47" s="1"/>
  <c r="AZ7" i="47"/>
  <c r="AV7" i="47"/>
  <c r="F43" i="47" s="1"/>
  <c r="J43" i="47" s="1"/>
  <c r="D43" i="47" s="1"/>
  <c r="AZ10" i="47"/>
  <c r="H16" i="47"/>
  <c r="H14" i="47" s="1"/>
  <c r="H12" i="47" s="1"/>
  <c r="BT7" i="47"/>
  <c r="Z13" i="47"/>
  <c r="Z11" i="47" s="1"/>
  <c r="AD15" i="47"/>
  <c r="N16" i="47"/>
  <c r="N14" i="47" s="1"/>
  <c r="H11" i="47"/>
  <c r="D22" i="47"/>
  <c r="BD33" i="47"/>
  <c r="BD29" i="47" s="1"/>
  <c r="BD27" i="47" s="1"/>
  <c r="BJ29" i="47"/>
  <c r="BJ27" i="47" s="1"/>
  <c r="AB12" i="47"/>
  <c r="BJ92" i="47"/>
  <c r="BD92" i="47" s="1"/>
  <c r="BF90" i="47"/>
  <c r="BJ90" i="47" s="1"/>
  <c r="BD90" i="47" s="1"/>
  <c r="CD92" i="47"/>
  <c r="BX92" i="47" s="1"/>
  <c r="CB90" i="47"/>
  <c r="CD90" i="47" s="1"/>
  <c r="BX90" i="47" s="1"/>
  <c r="AH93" i="47"/>
  <c r="AH91" i="47" s="1"/>
  <c r="AN91" i="47"/>
  <c r="AB75" i="47"/>
  <c r="AF74" i="47"/>
  <c r="Z44" i="47"/>
  <c r="AD44" i="47" s="1"/>
  <c r="X44" i="47" s="1"/>
  <c r="BX48" i="47"/>
  <c r="BT70" i="47"/>
  <c r="BN70" i="47" s="1"/>
  <c r="N78" i="47"/>
  <c r="N76" i="47" s="1"/>
  <c r="AN90" i="47"/>
  <c r="L75" i="47"/>
  <c r="CD91" i="47"/>
  <c r="BX91" i="47" s="1"/>
  <c r="J93" i="47"/>
  <c r="AD45" i="47"/>
  <c r="X45" i="47" s="1"/>
  <c r="AZ46" i="47"/>
  <c r="V136" i="47"/>
  <c r="P44" i="47"/>
  <c r="T44" i="47" s="1"/>
  <c r="N44" i="47" s="1"/>
  <c r="J77" i="47"/>
  <c r="D79" i="47"/>
  <c r="D77" i="47" s="1"/>
  <c r="D92" i="47"/>
  <c r="D90" i="47" s="1"/>
  <c r="J90" i="47"/>
  <c r="P168" i="47"/>
  <c r="BJ132" i="47"/>
  <c r="BD132" i="47" s="1"/>
  <c r="J137" i="47"/>
  <c r="D139" i="47"/>
  <c r="D137" i="47" s="1"/>
  <c r="T30" i="47"/>
  <c r="D52" i="47"/>
  <c r="D53" i="47"/>
  <c r="V74" i="47"/>
  <c r="BJ71" i="47"/>
  <c r="BD71" i="47" s="1"/>
  <c r="BN99" i="47"/>
  <c r="F30" i="47"/>
  <c r="F46" i="47"/>
  <c r="J78" i="47"/>
  <c r="AN79" i="47"/>
  <c r="AN77" i="47" s="1"/>
  <c r="T106" i="47"/>
  <c r="N106" i="47" s="1"/>
  <c r="P74" i="47"/>
  <c r="T74" i="47" s="1"/>
  <c r="N74" i="47" s="1"/>
  <c r="AL107" i="47"/>
  <c r="AL75" i="47" s="1"/>
  <c r="D167" i="47"/>
  <c r="D140" i="47"/>
  <c r="D138" i="47" s="1"/>
  <c r="J138" i="47"/>
  <c r="AZ70" i="47"/>
  <c r="AT70" i="47" s="1"/>
  <c r="AH79" i="47"/>
  <c r="AH77" i="47" s="1"/>
  <c r="V135" i="47"/>
  <c r="F136" i="47"/>
  <c r="D153" i="47"/>
  <c r="D151" i="47" s="1"/>
  <c r="J151" i="47"/>
  <c r="AX152" i="47"/>
  <c r="R168" i="47"/>
  <c r="R136" i="47" s="1"/>
  <c r="AZ106" i="47"/>
  <c r="AT106" i="47" s="1"/>
  <c r="D108" i="47"/>
  <c r="X108" i="47"/>
  <c r="R107" i="47"/>
  <c r="R75" i="47" s="1"/>
  <c r="AJ107" i="47"/>
  <c r="AT131" i="47"/>
  <c r="BN131" i="47"/>
  <c r="AF135" i="47"/>
  <c r="H136" i="47"/>
  <c r="V107" i="47"/>
  <c r="V75" i="47" s="1"/>
  <c r="AN109" i="47"/>
  <c r="AH109" i="47" s="1"/>
  <c r="BP151" i="47"/>
  <c r="BT153" i="47"/>
  <c r="BN153" i="47" s="1"/>
  <c r="Z75" i="47"/>
  <c r="AD75" i="47" s="1"/>
  <c r="X75" i="47" s="1"/>
  <c r="P167" i="47"/>
  <c r="T167" i="47" s="1"/>
  <c r="N167" i="47" s="1"/>
  <c r="BJ131" i="47"/>
  <c r="BD131" i="47" s="1"/>
  <c r="BN132" i="47"/>
  <c r="F135" i="47"/>
  <c r="J135" i="47" s="1"/>
  <c r="D135" i="47" s="1"/>
  <c r="BJ151" i="47"/>
  <c r="BD151" i="47" s="1"/>
  <c r="AD154" i="47"/>
  <c r="AB167" i="47"/>
  <c r="AB135" i="47" s="1"/>
  <c r="BJ70" i="47"/>
  <c r="BD70" i="47" s="1"/>
  <c r="AN106" i="47"/>
  <c r="AH106" i="47" s="1"/>
  <c r="AJ74" i="47"/>
  <c r="F107" i="47"/>
  <c r="J109" i="47"/>
  <c r="D109" i="47" s="1"/>
  <c r="AZ152" i="47"/>
  <c r="AT152" i="47" s="1"/>
  <c r="BT71" i="47"/>
  <c r="BN71" i="47" s="1"/>
  <c r="BD106" i="47"/>
  <c r="H107" i="47"/>
  <c r="H75" i="47" s="1"/>
  <c r="Z136" i="47"/>
  <c r="AD136" i="47" s="1"/>
  <c r="X136" i="47" s="1"/>
  <c r="AZ160" i="47"/>
  <c r="AT160" i="47" s="1"/>
  <c r="AD167" i="47"/>
  <c r="X167" i="47" s="1"/>
  <c r="J154" i="47"/>
  <c r="X139" i="47"/>
  <c r="X137" i="47" s="1"/>
  <c r="N140" i="47"/>
  <c r="N138" i="47" s="1"/>
  <c r="T151" i="47"/>
  <c r="AZ132" i="47"/>
  <c r="AT132" i="47" s="1"/>
  <c r="AG32" i="42"/>
  <c r="AF32" i="42"/>
  <c r="AD14" i="47" l="1"/>
  <c r="X16" i="47"/>
  <c r="X14" i="47" s="1"/>
  <c r="T28" i="47"/>
  <c r="N30" i="47"/>
  <c r="N28" i="47" s="1"/>
  <c r="AH74" i="47"/>
  <c r="J46" i="47"/>
  <c r="D46" i="47" s="1"/>
  <c r="F44" i="47"/>
  <c r="J44" i="47" s="1"/>
  <c r="D44" i="47" s="1"/>
  <c r="AZ8" i="47"/>
  <c r="AT10" i="47"/>
  <c r="AT8" i="47" s="1"/>
  <c r="AZ28" i="47"/>
  <c r="AH15" i="47"/>
  <c r="AH13" i="47" s="1"/>
  <c r="AN13" i="47"/>
  <c r="J107" i="47"/>
  <c r="D107" i="47" s="1"/>
  <c r="F75" i="47"/>
  <c r="J75" i="47" s="1"/>
  <c r="D75" i="47" s="1"/>
  <c r="D78" i="47"/>
  <c r="D76" i="47" s="1"/>
  <c r="J76" i="47"/>
  <c r="F28" i="47"/>
  <c r="J30" i="47"/>
  <c r="AL74" i="47"/>
  <c r="AN74" i="47" s="1"/>
  <c r="AT28" i="47"/>
  <c r="P12" i="47"/>
  <c r="T12" i="47" s="1"/>
  <c r="N12" i="47" s="1"/>
  <c r="AN107" i="47"/>
  <c r="AH107" i="47" s="1"/>
  <c r="AJ75" i="47"/>
  <c r="T168" i="47"/>
  <c r="N168" i="47" s="1"/>
  <c r="P136" i="47"/>
  <c r="T136" i="47" s="1"/>
  <c r="N136" i="47" s="1"/>
  <c r="X154" i="47"/>
  <c r="X152" i="47" s="1"/>
  <c r="AD152" i="47"/>
  <c r="J136" i="47"/>
  <c r="D136" i="47" s="1"/>
  <c r="AZ44" i="47"/>
  <c r="AT46" i="47"/>
  <c r="AT44" i="47" s="1"/>
  <c r="X15" i="47"/>
  <c r="X13" i="47" s="1"/>
  <c r="AD13" i="47"/>
  <c r="X74" i="47"/>
  <c r="N139" i="47"/>
  <c r="N137" i="47" s="1"/>
  <c r="T137" i="47"/>
  <c r="F27" i="47"/>
  <c r="J29" i="47"/>
  <c r="AZ29" i="47"/>
  <c r="AT31" i="47"/>
  <c r="AT29" i="47" s="1"/>
  <c r="AT27" i="47" s="1"/>
  <c r="T75" i="47"/>
  <c r="N75" i="47" s="1"/>
  <c r="P135" i="47"/>
  <c r="T135" i="47" s="1"/>
  <c r="N135" i="47" s="1"/>
  <c r="AJ12" i="47"/>
  <c r="AN12" i="47" s="1"/>
  <c r="AH12" i="47" s="1"/>
  <c r="BT151" i="47"/>
  <c r="BN151" i="47" s="1"/>
  <c r="Z135" i="47"/>
  <c r="AD135" i="47" s="1"/>
  <c r="X135" i="47" s="1"/>
  <c r="D154" i="47"/>
  <c r="D152" i="47" s="1"/>
  <c r="J152" i="47"/>
  <c r="D93" i="47"/>
  <c r="D91" i="47" s="1"/>
  <c r="J91" i="47"/>
  <c r="AT37" i="47"/>
  <c r="AT35" i="47" s="1"/>
  <c r="AZ35" i="47"/>
  <c r="J45" i="47"/>
  <c r="D45" i="47" s="1"/>
  <c r="J16" i="47"/>
  <c r="F14" i="47"/>
  <c r="F13" i="47"/>
  <c r="J15" i="47"/>
  <c r="Z12" i="47"/>
  <c r="AD12" i="47" s="1"/>
  <c r="X12" i="47" s="1"/>
  <c r="Y58" i="43"/>
  <c r="J13" i="47" l="1"/>
  <c r="D15" i="47"/>
  <c r="D13" i="47" s="1"/>
  <c r="AZ27" i="47"/>
  <c r="AN75" i="47"/>
  <c r="AH75" i="47"/>
  <c r="F11" i="47"/>
  <c r="J11" i="47" s="1"/>
  <c r="D11" i="47" s="1"/>
  <c r="F12" i="47"/>
  <c r="J12" i="47" s="1"/>
  <c r="D12" i="47" s="1"/>
  <c r="J27" i="47"/>
  <c r="D29" i="47"/>
  <c r="D27" i="47" s="1"/>
  <c r="D16" i="47"/>
  <c r="D14" i="47" s="1"/>
  <c r="J14" i="47"/>
  <c r="D30" i="47"/>
  <c r="D28" i="47" s="1"/>
  <c r="J28" i="47"/>
  <c r="D57" i="43"/>
  <c r="C57" i="43"/>
  <c r="D56" i="43"/>
  <c r="C56" i="43"/>
  <c r="D55" i="43"/>
  <c r="C55" i="43"/>
  <c r="D54" i="43"/>
  <c r="C54" i="43"/>
  <c r="D52" i="43"/>
  <c r="C52" i="43"/>
  <c r="D51" i="43"/>
  <c r="C51" i="43"/>
  <c r="D50" i="43"/>
  <c r="C50" i="43"/>
  <c r="D48" i="43"/>
  <c r="C48" i="43"/>
  <c r="D47" i="43"/>
  <c r="C47" i="43"/>
  <c r="D44" i="43"/>
  <c r="C44" i="43"/>
  <c r="D43" i="43"/>
  <c r="C43" i="43"/>
  <c r="D42" i="43"/>
  <c r="C42" i="43"/>
  <c r="D41" i="43"/>
  <c r="C41" i="43"/>
  <c r="D40" i="43"/>
  <c r="C40" i="43"/>
  <c r="D39" i="43"/>
  <c r="C39" i="43"/>
  <c r="D38" i="43"/>
  <c r="C38" i="43"/>
  <c r="D37" i="43"/>
  <c r="C37" i="43"/>
  <c r="D36" i="43"/>
  <c r="C36" i="43"/>
  <c r="D34" i="43"/>
  <c r="C34" i="43"/>
  <c r="D33" i="43"/>
  <c r="C33" i="43"/>
  <c r="D32" i="43"/>
  <c r="C32" i="43"/>
  <c r="D31" i="43"/>
  <c r="C31" i="43"/>
  <c r="D30" i="43"/>
  <c r="C30" i="43"/>
  <c r="D29" i="43"/>
  <c r="C29" i="43"/>
  <c r="D26" i="43"/>
  <c r="C26" i="43"/>
  <c r="D25" i="43"/>
  <c r="C25" i="43"/>
  <c r="D24" i="43"/>
  <c r="C24" i="43"/>
  <c r="D23" i="43"/>
  <c r="C23" i="43"/>
  <c r="D22" i="43"/>
  <c r="C22" i="43"/>
  <c r="D21" i="43"/>
  <c r="C21" i="43"/>
  <c r="D18" i="43"/>
  <c r="C18" i="43"/>
  <c r="D17" i="43"/>
  <c r="C17" i="43"/>
  <c r="D16" i="43"/>
  <c r="C16" i="43"/>
  <c r="D15" i="43"/>
  <c r="C15" i="43"/>
  <c r="C14" i="43"/>
  <c r="D14" i="43"/>
  <c r="W53" i="43" l="1"/>
  <c r="V53" i="43"/>
  <c r="W49" i="43"/>
  <c r="V49" i="43"/>
  <c r="W46" i="43"/>
  <c r="V46" i="43"/>
  <c r="W35" i="43"/>
  <c r="W27" i="43" s="1"/>
  <c r="V35" i="43"/>
  <c r="W28" i="43"/>
  <c r="V28" i="43"/>
  <c r="W20" i="43"/>
  <c r="W19" i="43" s="1"/>
  <c r="V20" i="43"/>
  <c r="V19" i="43" s="1"/>
  <c r="W13" i="43"/>
  <c r="W12" i="43" s="1"/>
  <c r="V13" i="43"/>
  <c r="V12" i="43" s="1"/>
  <c r="AF53" i="43"/>
  <c r="AE53" i="43"/>
  <c r="AD53" i="43"/>
  <c r="AC53" i="43"/>
  <c r="AB53" i="43"/>
  <c r="AA53" i="43"/>
  <c r="AF49" i="43"/>
  <c r="AF45" i="43" s="1"/>
  <c r="AE49" i="43"/>
  <c r="AD49" i="43"/>
  <c r="AC49" i="43"/>
  <c r="AB49" i="43"/>
  <c r="AA49" i="43"/>
  <c r="AF46" i="43"/>
  <c r="AE46" i="43"/>
  <c r="AD46" i="43"/>
  <c r="AC46" i="43"/>
  <c r="AB46" i="43"/>
  <c r="AB45" i="43" s="1"/>
  <c r="AA46" i="43"/>
  <c r="AE45" i="43"/>
  <c r="AF35" i="43"/>
  <c r="AE35" i="43"/>
  <c r="AD35" i="43"/>
  <c r="AD27" i="43" s="1"/>
  <c r="AC35" i="43"/>
  <c r="AB35" i="43"/>
  <c r="AA35" i="43"/>
  <c r="AF28" i="43"/>
  <c r="AE28" i="43"/>
  <c r="AE27" i="43" s="1"/>
  <c r="AD28" i="43"/>
  <c r="AC28" i="43"/>
  <c r="AC27" i="43" s="1"/>
  <c r="AB28" i="43"/>
  <c r="AB27" i="43" s="1"/>
  <c r="AA28" i="43"/>
  <c r="AF27" i="43"/>
  <c r="AA27" i="43"/>
  <c r="AF20" i="43"/>
  <c r="AE20" i="43"/>
  <c r="AE19" i="43" s="1"/>
  <c r="AD20" i="43"/>
  <c r="AD19" i="43" s="1"/>
  <c r="AC20" i="43"/>
  <c r="AB20" i="43"/>
  <c r="AA20" i="43"/>
  <c r="AA19" i="43" s="1"/>
  <c r="AF19" i="43"/>
  <c r="AC19" i="43"/>
  <c r="AB19" i="43"/>
  <c r="AF13" i="43"/>
  <c r="AF12" i="43" s="1"/>
  <c r="AE13" i="43"/>
  <c r="AE12" i="43" s="1"/>
  <c r="AD13" i="43"/>
  <c r="AC13" i="43"/>
  <c r="AC12" i="43" s="1"/>
  <c r="AB13" i="43"/>
  <c r="AA13" i="43"/>
  <c r="AA12" i="43" s="1"/>
  <c r="AD12" i="43"/>
  <c r="AB12" i="43"/>
  <c r="AA45" i="43" l="1"/>
  <c r="AA11" i="43" s="1"/>
  <c r="AB11" i="43"/>
  <c r="V27" i="43"/>
  <c r="AE11" i="43"/>
  <c r="AC45" i="43"/>
  <c r="AC11" i="43" s="1"/>
  <c r="W45" i="43"/>
  <c r="AF11" i="43"/>
  <c r="AD45" i="43"/>
  <c r="AD11" i="43" s="1"/>
  <c r="W11" i="43"/>
  <c r="V45" i="43"/>
  <c r="V11" i="43" s="1"/>
  <c r="D26" i="35"/>
  <c r="E26" i="35"/>
  <c r="E13" i="43" l="1"/>
  <c r="S62" i="35" l="1"/>
  <c r="M82" i="35"/>
  <c r="M80" i="35"/>
  <c r="T63" i="35" l="1"/>
  <c r="S63" i="35"/>
  <c r="D55" i="42" l="1"/>
  <c r="C55" i="42"/>
  <c r="D54" i="42"/>
  <c r="C54" i="42"/>
  <c r="D53" i="42"/>
  <c r="C53" i="42"/>
  <c r="D52" i="42"/>
  <c r="C52" i="42"/>
  <c r="D51" i="42"/>
  <c r="C51" i="42"/>
  <c r="AK50" i="42"/>
  <c r="AJ50" i="42"/>
  <c r="AI50" i="42"/>
  <c r="AH50" i="42"/>
  <c r="AG50" i="42"/>
  <c r="AF50" i="42"/>
  <c r="AE50" i="42"/>
  <c r="AD50" i="42"/>
  <c r="AC50" i="42"/>
  <c r="AB50" i="42"/>
  <c r="AA50" i="42"/>
  <c r="Z50" i="42"/>
  <c r="Y50" i="42"/>
  <c r="X50" i="42"/>
  <c r="T50" i="42"/>
  <c r="S50" i="42"/>
  <c r="R50" i="42"/>
  <c r="Q50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49" i="42"/>
  <c r="C49" i="42"/>
  <c r="D48" i="42"/>
  <c r="C48" i="42"/>
  <c r="D47" i="42"/>
  <c r="C47" i="42"/>
  <c r="AK46" i="42"/>
  <c r="AJ46" i="42"/>
  <c r="AI46" i="42"/>
  <c r="AH46" i="42"/>
  <c r="AG46" i="42"/>
  <c r="AF46" i="42"/>
  <c r="AE46" i="42"/>
  <c r="AD46" i="42"/>
  <c r="AC46" i="42"/>
  <c r="AB46" i="42"/>
  <c r="AA46" i="42"/>
  <c r="Z46" i="42"/>
  <c r="Y46" i="42"/>
  <c r="X46" i="42"/>
  <c r="T46" i="42"/>
  <c r="S46" i="42"/>
  <c r="R46" i="42"/>
  <c r="Q46" i="42"/>
  <c r="P46" i="42"/>
  <c r="O46" i="42"/>
  <c r="N46" i="42"/>
  <c r="M46" i="42"/>
  <c r="L46" i="42"/>
  <c r="K46" i="42"/>
  <c r="J46" i="42"/>
  <c r="I46" i="42"/>
  <c r="H46" i="42"/>
  <c r="G46" i="42"/>
  <c r="F46" i="42"/>
  <c r="E46" i="42"/>
  <c r="D45" i="42"/>
  <c r="C45" i="42"/>
  <c r="D44" i="42"/>
  <c r="C44" i="42"/>
  <c r="AK43" i="42"/>
  <c r="AJ43" i="42"/>
  <c r="AI43" i="42"/>
  <c r="AH43" i="42"/>
  <c r="AG43" i="42"/>
  <c r="AF43" i="42"/>
  <c r="AE43" i="42"/>
  <c r="AD43" i="42"/>
  <c r="AC43" i="42"/>
  <c r="AC42" i="42" s="1"/>
  <c r="AB43" i="42"/>
  <c r="AA43" i="42"/>
  <c r="Z43" i="42"/>
  <c r="Y43" i="42"/>
  <c r="X43" i="42"/>
  <c r="T43" i="42"/>
  <c r="T42" i="42" s="1"/>
  <c r="S43" i="42"/>
  <c r="R43" i="42"/>
  <c r="Q43" i="42"/>
  <c r="Q42" i="42" s="1"/>
  <c r="P43" i="42"/>
  <c r="O43" i="42"/>
  <c r="N43" i="42"/>
  <c r="M43" i="42"/>
  <c r="L43" i="42"/>
  <c r="K43" i="42"/>
  <c r="J43" i="42"/>
  <c r="I43" i="42"/>
  <c r="I42" i="42" s="1"/>
  <c r="H43" i="42"/>
  <c r="G43" i="42"/>
  <c r="F43" i="42"/>
  <c r="E43" i="42"/>
  <c r="L42" i="42"/>
  <c r="D41" i="42"/>
  <c r="C41" i="42"/>
  <c r="D40" i="42"/>
  <c r="C40" i="42"/>
  <c r="D39" i="42"/>
  <c r="C39" i="42"/>
  <c r="D38" i="42"/>
  <c r="C38" i="42"/>
  <c r="D37" i="42"/>
  <c r="C37" i="42"/>
  <c r="D36" i="42"/>
  <c r="C36" i="42"/>
  <c r="D35" i="42"/>
  <c r="C35" i="42"/>
  <c r="D34" i="42"/>
  <c r="C34" i="42"/>
  <c r="D33" i="42"/>
  <c r="C33" i="42"/>
  <c r="AK32" i="42"/>
  <c r="AJ32" i="42"/>
  <c r="AI32" i="42"/>
  <c r="AH32" i="42"/>
  <c r="AE32" i="42"/>
  <c r="AD32" i="42"/>
  <c r="AC32" i="42"/>
  <c r="AB32" i="42"/>
  <c r="AA32" i="42"/>
  <c r="Z32" i="42"/>
  <c r="Y32" i="42"/>
  <c r="X32" i="42"/>
  <c r="T32" i="42"/>
  <c r="S32" i="42"/>
  <c r="R32" i="42"/>
  <c r="Q32" i="42"/>
  <c r="P32" i="42"/>
  <c r="O32" i="42"/>
  <c r="N32" i="42"/>
  <c r="M32" i="42"/>
  <c r="L32" i="42"/>
  <c r="K32" i="42"/>
  <c r="J32" i="42"/>
  <c r="I32" i="42"/>
  <c r="H32" i="42"/>
  <c r="G32" i="42"/>
  <c r="F32" i="42"/>
  <c r="E32" i="42"/>
  <c r="D31" i="42"/>
  <c r="C31" i="42"/>
  <c r="D30" i="42"/>
  <c r="C30" i="42"/>
  <c r="D29" i="42"/>
  <c r="C29" i="42"/>
  <c r="D28" i="42"/>
  <c r="C28" i="42"/>
  <c r="D27" i="42"/>
  <c r="C27" i="42"/>
  <c r="D26" i="42"/>
  <c r="C26" i="42"/>
  <c r="AK25" i="42"/>
  <c r="AJ25" i="42"/>
  <c r="AI25" i="42"/>
  <c r="AI24" i="42" s="1"/>
  <c r="AH25" i="42"/>
  <c r="AG25" i="42"/>
  <c r="AG24" i="42" s="1"/>
  <c r="AF25" i="42"/>
  <c r="AF24" i="42" s="1"/>
  <c r="AE25" i="42"/>
  <c r="AD25" i="42"/>
  <c r="AC25" i="42"/>
  <c r="AB25" i="42"/>
  <c r="AA25" i="42"/>
  <c r="AA24" i="42" s="1"/>
  <c r="Z25" i="42"/>
  <c r="Y25" i="42"/>
  <c r="X25" i="42"/>
  <c r="T25" i="42"/>
  <c r="S25" i="42"/>
  <c r="S24" i="42" s="1"/>
  <c r="R25" i="42"/>
  <c r="R24" i="42" s="1"/>
  <c r="Q25" i="42"/>
  <c r="P25" i="42"/>
  <c r="P24" i="42" s="1"/>
  <c r="O25" i="42"/>
  <c r="N25" i="42"/>
  <c r="M25" i="42"/>
  <c r="L25" i="42"/>
  <c r="K25" i="42"/>
  <c r="K24" i="42" s="1"/>
  <c r="J25" i="42"/>
  <c r="J24" i="42" s="1"/>
  <c r="I25" i="42"/>
  <c r="H25" i="42"/>
  <c r="H24" i="42" s="1"/>
  <c r="G25" i="42"/>
  <c r="F25" i="42"/>
  <c r="E25" i="42"/>
  <c r="E24" i="42" s="1"/>
  <c r="AK24" i="42"/>
  <c r="AD24" i="42"/>
  <c r="AC24" i="42"/>
  <c r="X24" i="42"/>
  <c r="D23" i="42"/>
  <c r="C23" i="42"/>
  <c r="D22" i="42"/>
  <c r="C22" i="42"/>
  <c r="D21" i="42"/>
  <c r="C21" i="42"/>
  <c r="D20" i="42"/>
  <c r="C20" i="42"/>
  <c r="D19" i="42"/>
  <c r="C19" i="42"/>
  <c r="D18" i="42"/>
  <c r="C18" i="42"/>
  <c r="AK17" i="42"/>
  <c r="AK16" i="42" s="1"/>
  <c r="AJ17" i="42"/>
  <c r="AJ16" i="42" s="1"/>
  <c r="AI17" i="42"/>
  <c r="AI16" i="42" s="1"/>
  <c r="AH17" i="42"/>
  <c r="AH16" i="42" s="1"/>
  <c r="AG17" i="42"/>
  <c r="AG16" i="42" s="1"/>
  <c r="AF17" i="42"/>
  <c r="AF16" i="42" s="1"/>
  <c r="AE17" i="42"/>
  <c r="AE16" i="42" s="1"/>
  <c r="AD17" i="42"/>
  <c r="AC17" i="42"/>
  <c r="AC16" i="42" s="1"/>
  <c r="AB17" i="42"/>
  <c r="AB16" i="42" s="1"/>
  <c r="AA17" i="42"/>
  <c r="Z17" i="42"/>
  <c r="Z16" i="42" s="1"/>
  <c r="Y17" i="42"/>
  <c r="X17" i="42"/>
  <c r="T17" i="42"/>
  <c r="T16" i="42" s="1"/>
  <c r="S17" i="42"/>
  <c r="R17" i="42"/>
  <c r="R16" i="42" s="1"/>
  <c r="Q17" i="42"/>
  <c r="P17" i="42"/>
  <c r="P16" i="42" s="1"/>
  <c r="O17" i="42"/>
  <c r="N17" i="42"/>
  <c r="N16" i="42" s="1"/>
  <c r="M17" i="42"/>
  <c r="M16" i="42" s="1"/>
  <c r="L17" i="42"/>
  <c r="L16" i="42" s="1"/>
  <c r="K17" i="42"/>
  <c r="J17" i="42"/>
  <c r="J16" i="42" s="1"/>
  <c r="I17" i="42"/>
  <c r="H17" i="42"/>
  <c r="H16" i="42" s="1"/>
  <c r="G17" i="42"/>
  <c r="G16" i="42" s="1"/>
  <c r="F17" i="42"/>
  <c r="F16" i="42" s="1"/>
  <c r="E17" i="42"/>
  <c r="E16" i="42" s="1"/>
  <c r="AD16" i="42"/>
  <c r="AA16" i="42"/>
  <c r="Y16" i="42"/>
  <c r="X16" i="42"/>
  <c r="S16" i="42"/>
  <c r="Q16" i="42"/>
  <c r="O16" i="42"/>
  <c r="K16" i="42"/>
  <c r="I16" i="42"/>
  <c r="D15" i="42"/>
  <c r="C15" i="42"/>
  <c r="D14" i="42"/>
  <c r="C14" i="42"/>
  <c r="D13" i="42"/>
  <c r="C13" i="42"/>
  <c r="D12" i="42"/>
  <c r="C12" i="42"/>
  <c r="D11" i="42"/>
  <c r="C11" i="42"/>
  <c r="AK10" i="42"/>
  <c r="AJ10" i="42"/>
  <c r="AI10" i="42"/>
  <c r="AI9" i="42" s="1"/>
  <c r="AH10" i="42"/>
  <c r="AH9" i="42" s="1"/>
  <c r="AG10" i="42"/>
  <c r="AG9" i="42" s="1"/>
  <c r="AF10" i="42"/>
  <c r="AF9" i="42" s="1"/>
  <c r="AE10" i="42"/>
  <c r="AD10" i="42"/>
  <c r="AD9" i="42" s="1"/>
  <c r="AC10" i="42"/>
  <c r="AB10" i="42"/>
  <c r="AA10" i="42"/>
  <c r="AA9" i="42" s="1"/>
  <c r="Z10" i="42"/>
  <c r="Z9" i="42" s="1"/>
  <c r="Y10" i="42"/>
  <c r="Y9" i="42" s="1"/>
  <c r="X10" i="42"/>
  <c r="T10" i="42"/>
  <c r="T9" i="42" s="1"/>
  <c r="S10" i="42"/>
  <c r="S9" i="42" s="1"/>
  <c r="R10" i="42"/>
  <c r="R9" i="42" s="1"/>
  <c r="Q10" i="42"/>
  <c r="Q9" i="42" s="1"/>
  <c r="P10" i="42"/>
  <c r="O10" i="42"/>
  <c r="O9" i="42" s="1"/>
  <c r="N10" i="42"/>
  <c r="N9" i="42" s="1"/>
  <c r="M10" i="42"/>
  <c r="M9" i="42" s="1"/>
  <c r="L10" i="42"/>
  <c r="L9" i="42" s="1"/>
  <c r="K10" i="42"/>
  <c r="K9" i="42" s="1"/>
  <c r="J10" i="42"/>
  <c r="J9" i="42" s="1"/>
  <c r="I10" i="42"/>
  <c r="I9" i="42" s="1"/>
  <c r="H10" i="42"/>
  <c r="G10" i="42"/>
  <c r="G9" i="42" s="1"/>
  <c r="F10" i="42"/>
  <c r="F9" i="42" s="1"/>
  <c r="E10" i="42"/>
  <c r="E9" i="42" s="1"/>
  <c r="AK9" i="42"/>
  <c r="AJ9" i="42"/>
  <c r="AE9" i="42"/>
  <c r="AC9" i="42"/>
  <c r="AB9" i="42"/>
  <c r="X9" i="42"/>
  <c r="P9" i="42"/>
  <c r="H9" i="42"/>
  <c r="BB58" i="43"/>
  <c r="BV53" i="43"/>
  <c r="BU53" i="43"/>
  <c r="BT53" i="43"/>
  <c r="BS53" i="43"/>
  <c r="BR53" i="43"/>
  <c r="BQ53" i="43"/>
  <c r="BP53" i="43"/>
  <c r="BO53" i="43"/>
  <c r="BN53" i="43"/>
  <c r="BM53" i="43"/>
  <c r="BL53" i="43"/>
  <c r="BK53" i="43"/>
  <c r="BK45" i="43" s="1"/>
  <c r="BK11" i="43" s="1"/>
  <c r="BJ53" i="43"/>
  <c r="BI53" i="43"/>
  <c r="BH53" i="43"/>
  <c r="BG53" i="43"/>
  <c r="BF53" i="43"/>
  <c r="BE53" i="43"/>
  <c r="BD53" i="43"/>
  <c r="AZ53" i="43"/>
  <c r="AY53" i="43"/>
  <c r="AX53" i="43"/>
  <c r="AW53" i="43"/>
  <c r="AV53" i="43"/>
  <c r="AU53" i="43"/>
  <c r="AT53" i="43"/>
  <c r="AS53" i="43"/>
  <c r="AR53" i="43"/>
  <c r="AQ53" i="43"/>
  <c r="AP53" i="43"/>
  <c r="AO53" i="43"/>
  <c r="AN53" i="43"/>
  <c r="AM53" i="43"/>
  <c r="AL53" i="43"/>
  <c r="AK53" i="43"/>
  <c r="BV49" i="43"/>
  <c r="BV45" i="43" s="1"/>
  <c r="BU49" i="43"/>
  <c r="BT49" i="43"/>
  <c r="BS49" i="43"/>
  <c r="BR49" i="43"/>
  <c r="BQ49" i="43"/>
  <c r="BP49" i="43"/>
  <c r="BO49" i="43"/>
  <c r="BN49" i="43"/>
  <c r="BM49" i="43"/>
  <c r="BL49" i="43"/>
  <c r="BJ49" i="43"/>
  <c r="BI49" i="43"/>
  <c r="BH49" i="43"/>
  <c r="BG49" i="43"/>
  <c r="BF49" i="43"/>
  <c r="BE49" i="43"/>
  <c r="BD49" i="43"/>
  <c r="AZ49" i="43"/>
  <c r="AY49" i="43"/>
  <c r="AX49" i="43"/>
  <c r="AW49" i="43"/>
  <c r="AV49" i="43"/>
  <c r="AU49" i="43"/>
  <c r="AT49" i="43"/>
  <c r="AS49" i="43"/>
  <c r="AR49" i="43"/>
  <c r="AQ49" i="43"/>
  <c r="AP49" i="43"/>
  <c r="AO49" i="43"/>
  <c r="AN49" i="43"/>
  <c r="AM49" i="43"/>
  <c r="AL49" i="43"/>
  <c r="AK49" i="43"/>
  <c r="BV46" i="43"/>
  <c r="BU46" i="43"/>
  <c r="BT46" i="43"/>
  <c r="BS46" i="43"/>
  <c r="BR46" i="43"/>
  <c r="BQ46" i="43"/>
  <c r="BP46" i="43"/>
  <c r="BO46" i="43"/>
  <c r="BN46" i="43"/>
  <c r="BM46" i="43"/>
  <c r="BM45" i="43" s="1"/>
  <c r="BL46" i="43"/>
  <c r="BJ46" i="43"/>
  <c r="BI46" i="43"/>
  <c r="BH46" i="43"/>
  <c r="BG46" i="43"/>
  <c r="BF46" i="43"/>
  <c r="BE46" i="43"/>
  <c r="BD46" i="43"/>
  <c r="AZ46" i="43"/>
  <c r="AY46" i="43"/>
  <c r="AX46" i="43"/>
  <c r="AW46" i="43"/>
  <c r="AV46" i="43"/>
  <c r="AU46" i="43"/>
  <c r="AT46" i="43"/>
  <c r="AS46" i="43"/>
  <c r="AR46" i="43"/>
  <c r="AQ46" i="43"/>
  <c r="AP46" i="43"/>
  <c r="AO46" i="43"/>
  <c r="AN46" i="43"/>
  <c r="AM46" i="43"/>
  <c r="AL46" i="43"/>
  <c r="AK46" i="43"/>
  <c r="BV35" i="43"/>
  <c r="BU35" i="43"/>
  <c r="BT35" i="43"/>
  <c r="BS35" i="43"/>
  <c r="BR35" i="43"/>
  <c r="BQ35" i="43"/>
  <c r="BP35" i="43"/>
  <c r="BO35" i="43"/>
  <c r="BN35" i="43"/>
  <c r="BM35" i="43"/>
  <c r="BL35" i="43"/>
  <c r="BJ35" i="43"/>
  <c r="BI35" i="43"/>
  <c r="BH35" i="43"/>
  <c r="BG35" i="43"/>
  <c r="BF35" i="43"/>
  <c r="BE35" i="43"/>
  <c r="BD35" i="43"/>
  <c r="AZ35" i="43"/>
  <c r="AY35" i="43"/>
  <c r="AX35" i="43"/>
  <c r="AW35" i="43"/>
  <c r="AV35" i="43"/>
  <c r="AU35" i="43"/>
  <c r="AT35" i="43"/>
  <c r="AS35" i="43"/>
  <c r="AR35" i="43"/>
  <c r="AQ35" i="43"/>
  <c r="AP35" i="43"/>
  <c r="AO35" i="43"/>
  <c r="AN35" i="43"/>
  <c r="AM35" i="43"/>
  <c r="AL35" i="43"/>
  <c r="AK35" i="43"/>
  <c r="BV28" i="43"/>
  <c r="BU28" i="43"/>
  <c r="BT28" i="43"/>
  <c r="BS28" i="43"/>
  <c r="BR28" i="43"/>
  <c r="BQ28" i="43"/>
  <c r="BP28" i="43"/>
  <c r="BO28" i="43"/>
  <c r="BN28" i="43"/>
  <c r="BM28" i="43"/>
  <c r="BL28" i="43"/>
  <c r="BJ28" i="43"/>
  <c r="BI28" i="43"/>
  <c r="BH28" i="43"/>
  <c r="BG28" i="43"/>
  <c r="BF28" i="43"/>
  <c r="BE28" i="43"/>
  <c r="BD28" i="43"/>
  <c r="BD27" i="43" s="1"/>
  <c r="AZ28" i="43"/>
  <c r="AY28" i="43"/>
  <c r="AX28" i="43"/>
  <c r="AW28" i="43"/>
  <c r="AV28" i="43"/>
  <c r="AU28" i="43"/>
  <c r="AT28" i="43"/>
  <c r="AS28" i="43"/>
  <c r="AR28" i="43"/>
  <c r="AQ28" i="43"/>
  <c r="AP28" i="43"/>
  <c r="AO28" i="43"/>
  <c r="AN28" i="43"/>
  <c r="AM28" i="43"/>
  <c r="AL28" i="43"/>
  <c r="AK28" i="43"/>
  <c r="BV20" i="43"/>
  <c r="BV19" i="43" s="1"/>
  <c r="BU20" i="43"/>
  <c r="BU19" i="43" s="1"/>
  <c r="BT20" i="43"/>
  <c r="BT19" i="43" s="1"/>
  <c r="BS20" i="43"/>
  <c r="BS19" i="43" s="1"/>
  <c r="BR20" i="43"/>
  <c r="BQ20" i="43"/>
  <c r="BP20" i="43"/>
  <c r="BP19" i="43" s="1"/>
  <c r="BO20" i="43"/>
  <c r="BO19" i="43" s="1"/>
  <c r="BN20" i="43"/>
  <c r="BN19" i="43" s="1"/>
  <c r="BM20" i="43"/>
  <c r="BM19" i="43" s="1"/>
  <c r="BL20" i="43"/>
  <c r="BL19" i="43" s="1"/>
  <c r="BJ20" i="43"/>
  <c r="BJ19" i="43" s="1"/>
  <c r="BI20" i="43"/>
  <c r="BI19" i="43" s="1"/>
  <c r="BH20" i="43"/>
  <c r="BH19" i="43" s="1"/>
  <c r="BG20" i="43"/>
  <c r="BG19" i="43" s="1"/>
  <c r="BF20" i="43"/>
  <c r="BF19" i="43" s="1"/>
  <c r="BE20" i="43"/>
  <c r="BE19" i="43" s="1"/>
  <c r="BD20" i="43"/>
  <c r="BD19" i="43" s="1"/>
  <c r="AZ20" i="43"/>
  <c r="AZ19" i="43" s="1"/>
  <c r="AY20" i="43"/>
  <c r="AY19" i="43" s="1"/>
  <c r="AX20" i="43"/>
  <c r="AX19" i="43" s="1"/>
  <c r="AW20" i="43"/>
  <c r="AW19" i="43" s="1"/>
  <c r="AV20" i="43"/>
  <c r="AV19" i="43" s="1"/>
  <c r="AU20" i="43"/>
  <c r="AU19" i="43" s="1"/>
  <c r="AT20" i="43"/>
  <c r="AT19" i="43" s="1"/>
  <c r="AS20" i="43"/>
  <c r="AS19" i="43" s="1"/>
  <c r="AR20" i="43"/>
  <c r="AR19" i="43" s="1"/>
  <c r="AQ20" i="43"/>
  <c r="AQ19" i="43" s="1"/>
  <c r="AP20" i="43"/>
  <c r="AO20" i="43"/>
  <c r="AO19" i="43" s="1"/>
  <c r="AN20" i="43"/>
  <c r="AN19" i="43" s="1"/>
  <c r="AM20" i="43"/>
  <c r="AM19" i="43" s="1"/>
  <c r="AL20" i="43"/>
  <c r="AL19" i="43" s="1"/>
  <c r="AK20" i="43"/>
  <c r="AK19" i="43" s="1"/>
  <c r="BR19" i="43"/>
  <c r="BQ19" i="43"/>
  <c r="AP19" i="43"/>
  <c r="BV13" i="43"/>
  <c r="BV12" i="43" s="1"/>
  <c r="BU13" i="43"/>
  <c r="BU12" i="43" s="1"/>
  <c r="BT13" i="43"/>
  <c r="BS13" i="43"/>
  <c r="BS12" i="43" s="1"/>
  <c r="BR13" i="43"/>
  <c r="BR12" i="43" s="1"/>
  <c r="BQ13" i="43"/>
  <c r="BQ12" i="43" s="1"/>
  <c r="BP13" i="43"/>
  <c r="BP12" i="43" s="1"/>
  <c r="BO13" i="43"/>
  <c r="BO12" i="43" s="1"/>
  <c r="BN13" i="43"/>
  <c r="BN12" i="43" s="1"/>
  <c r="BM13" i="43"/>
  <c r="BM12" i="43" s="1"/>
  <c r="BL13" i="43"/>
  <c r="BL12" i="43" s="1"/>
  <c r="BJ13" i="43"/>
  <c r="BI13" i="43"/>
  <c r="BI12" i="43" s="1"/>
  <c r="BH13" i="43"/>
  <c r="BG13" i="43"/>
  <c r="BF13" i="43"/>
  <c r="BF12" i="43" s="1"/>
  <c r="BE13" i="43"/>
  <c r="BE12" i="43" s="1"/>
  <c r="BD13" i="43"/>
  <c r="BD12" i="43" s="1"/>
  <c r="AZ13" i="43"/>
  <c r="AZ12" i="43" s="1"/>
  <c r="AY13" i="43"/>
  <c r="AY12" i="43" s="1"/>
  <c r="AX13" i="43"/>
  <c r="AX12" i="43" s="1"/>
  <c r="AW13" i="43"/>
  <c r="AW12" i="43" s="1"/>
  <c r="AV13" i="43"/>
  <c r="AV12" i="43" s="1"/>
  <c r="AU13" i="43"/>
  <c r="AU12" i="43" s="1"/>
  <c r="AT13" i="43"/>
  <c r="AT12" i="43" s="1"/>
  <c r="AS13" i="43"/>
  <c r="AS12" i="43" s="1"/>
  <c r="AR13" i="43"/>
  <c r="AR12" i="43" s="1"/>
  <c r="AQ13" i="43"/>
  <c r="AQ12" i="43" s="1"/>
  <c r="AP13" i="43"/>
  <c r="AP12" i="43" s="1"/>
  <c r="AO13" i="43"/>
  <c r="AO12" i="43" s="1"/>
  <c r="AN13" i="43"/>
  <c r="AN12" i="43" s="1"/>
  <c r="AM13" i="43"/>
  <c r="AM12" i="43" s="1"/>
  <c r="AL13" i="43"/>
  <c r="AL12" i="43" s="1"/>
  <c r="AK13" i="43"/>
  <c r="AK12" i="43" s="1"/>
  <c r="BT12" i="43"/>
  <c r="BJ12" i="43"/>
  <c r="BH12" i="43"/>
  <c r="BG12" i="43"/>
  <c r="AJ53" i="43"/>
  <c r="AI53" i="43"/>
  <c r="AH53" i="43"/>
  <c r="AG53" i="43"/>
  <c r="U53" i="43"/>
  <c r="T53" i="43"/>
  <c r="S53" i="43"/>
  <c r="R53" i="43"/>
  <c r="Q53" i="43"/>
  <c r="P53" i="43"/>
  <c r="O53" i="43"/>
  <c r="N53" i="43"/>
  <c r="M53" i="43"/>
  <c r="L53" i="43"/>
  <c r="K53" i="43"/>
  <c r="J53" i="43"/>
  <c r="I53" i="43"/>
  <c r="H53" i="43"/>
  <c r="G53" i="43"/>
  <c r="F53" i="43"/>
  <c r="E53" i="43"/>
  <c r="AJ49" i="43"/>
  <c r="AI49" i="43"/>
  <c r="AH49" i="43"/>
  <c r="AG49" i="43"/>
  <c r="U49" i="43"/>
  <c r="T49" i="43"/>
  <c r="S49" i="43"/>
  <c r="R49" i="43"/>
  <c r="Q49" i="43"/>
  <c r="P49" i="43"/>
  <c r="O49" i="43"/>
  <c r="N49" i="43"/>
  <c r="M49" i="43"/>
  <c r="L49" i="43"/>
  <c r="K49" i="43"/>
  <c r="J49" i="43"/>
  <c r="I49" i="43"/>
  <c r="H49" i="43"/>
  <c r="G49" i="43"/>
  <c r="F49" i="43"/>
  <c r="E49" i="43"/>
  <c r="AJ46" i="43"/>
  <c r="AI46" i="43"/>
  <c r="AH46" i="43"/>
  <c r="AG46" i="43"/>
  <c r="U46" i="43"/>
  <c r="T46" i="43"/>
  <c r="S46" i="43"/>
  <c r="R46" i="43"/>
  <c r="Q46" i="43"/>
  <c r="P46" i="43"/>
  <c r="O46" i="43"/>
  <c r="N46" i="43"/>
  <c r="M46" i="43"/>
  <c r="L46" i="43"/>
  <c r="K46" i="43"/>
  <c r="J46" i="43"/>
  <c r="I46" i="43"/>
  <c r="H46" i="43"/>
  <c r="G46" i="43"/>
  <c r="F46" i="43"/>
  <c r="E46" i="43"/>
  <c r="AJ35" i="43"/>
  <c r="AI35" i="43"/>
  <c r="AH35" i="43"/>
  <c r="AG35" i="43"/>
  <c r="U35" i="43"/>
  <c r="T35" i="43"/>
  <c r="S35" i="43"/>
  <c r="R35" i="43"/>
  <c r="Q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AJ28" i="43"/>
  <c r="AI28" i="43"/>
  <c r="AH28" i="43"/>
  <c r="AG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AJ20" i="43"/>
  <c r="AJ19" i="43" s="1"/>
  <c r="AI20" i="43"/>
  <c r="AI19" i="43" s="1"/>
  <c r="AH20" i="43"/>
  <c r="AH19" i="43" s="1"/>
  <c r="AG20" i="43"/>
  <c r="AG19" i="43" s="1"/>
  <c r="U20" i="43"/>
  <c r="U19" i="43" s="1"/>
  <c r="T20" i="43"/>
  <c r="S20" i="43"/>
  <c r="S19" i="43" s="1"/>
  <c r="R20" i="43"/>
  <c r="R19" i="43" s="1"/>
  <c r="Q20" i="43"/>
  <c r="Q19" i="43" s="1"/>
  <c r="P20" i="43"/>
  <c r="P19" i="43" s="1"/>
  <c r="O20" i="43"/>
  <c r="O19" i="43" s="1"/>
  <c r="N20" i="43"/>
  <c r="N19" i="43" s="1"/>
  <c r="M20" i="43"/>
  <c r="M19" i="43" s="1"/>
  <c r="L20" i="43"/>
  <c r="L19" i="43" s="1"/>
  <c r="K20" i="43"/>
  <c r="J20" i="43"/>
  <c r="J19" i="43" s="1"/>
  <c r="I20" i="43"/>
  <c r="I19" i="43" s="1"/>
  <c r="H20" i="43"/>
  <c r="H19" i="43" s="1"/>
  <c r="G20" i="43"/>
  <c r="G19" i="43" s="1"/>
  <c r="F20" i="43"/>
  <c r="F19" i="43" s="1"/>
  <c r="E20" i="43"/>
  <c r="E19" i="43" s="1"/>
  <c r="T19" i="43"/>
  <c r="K19" i="43"/>
  <c r="AJ13" i="43"/>
  <c r="AJ12" i="43" s="1"/>
  <c r="AI13" i="43"/>
  <c r="AI12" i="43" s="1"/>
  <c r="AH13" i="43"/>
  <c r="AH12" i="43" s="1"/>
  <c r="AG13" i="43"/>
  <c r="AG12" i="43" s="1"/>
  <c r="U13" i="43"/>
  <c r="U12" i="43" s="1"/>
  <c r="T13" i="43"/>
  <c r="T12" i="43" s="1"/>
  <c r="S13" i="43"/>
  <c r="S12" i="43" s="1"/>
  <c r="R13" i="43"/>
  <c r="R12" i="43" s="1"/>
  <c r="Q13" i="43"/>
  <c r="Q12" i="43" s="1"/>
  <c r="P13" i="43"/>
  <c r="P12" i="43" s="1"/>
  <c r="O13" i="43"/>
  <c r="O12" i="43" s="1"/>
  <c r="N13" i="43"/>
  <c r="N12" i="43" s="1"/>
  <c r="M13" i="43"/>
  <c r="M12" i="43" s="1"/>
  <c r="L13" i="43"/>
  <c r="L12" i="43" s="1"/>
  <c r="K13" i="43"/>
  <c r="K12" i="43" s="1"/>
  <c r="J13" i="43"/>
  <c r="J12" i="43" s="1"/>
  <c r="I13" i="43"/>
  <c r="I12" i="43" s="1"/>
  <c r="H13" i="43"/>
  <c r="H12" i="43" s="1"/>
  <c r="G13" i="43"/>
  <c r="G12" i="43" s="1"/>
  <c r="F13" i="43"/>
  <c r="F12" i="43" s="1"/>
  <c r="E12" i="43"/>
  <c r="C26" i="35"/>
  <c r="U27" i="43" l="1"/>
  <c r="BP45" i="43"/>
  <c r="G24" i="42"/>
  <c r="O24" i="42"/>
  <c r="Z24" i="42"/>
  <c r="O27" i="43"/>
  <c r="Y42" i="42"/>
  <c r="O42" i="42"/>
  <c r="Z42" i="42"/>
  <c r="I27" i="43"/>
  <c r="AJ27" i="43"/>
  <c r="AJ11" i="43" s="1"/>
  <c r="AB42" i="42"/>
  <c r="AH24" i="42"/>
  <c r="AH42" i="42"/>
  <c r="AE42" i="42"/>
  <c r="AE24" i="42"/>
  <c r="T24" i="42"/>
  <c r="T8" i="42" s="1"/>
  <c r="M24" i="42"/>
  <c r="L24" i="42"/>
  <c r="P27" i="43"/>
  <c r="AG27" i="43"/>
  <c r="BQ27" i="43"/>
  <c r="AX45" i="43"/>
  <c r="BG45" i="43"/>
  <c r="BN45" i="43"/>
  <c r="BT45" i="43"/>
  <c r="AT45" i="43"/>
  <c r="BI45" i="43"/>
  <c r="H27" i="43"/>
  <c r="H45" i="43"/>
  <c r="H11" i="43" s="1"/>
  <c r="AJ42" i="42"/>
  <c r="AK42" i="42"/>
  <c r="AG42" i="42"/>
  <c r="AG8" i="42" s="1"/>
  <c r="D50" i="42"/>
  <c r="N42" i="42"/>
  <c r="N8" i="42" s="1"/>
  <c r="D43" i="42"/>
  <c r="N24" i="42"/>
  <c r="G42" i="42"/>
  <c r="D32" i="42"/>
  <c r="F24" i="42"/>
  <c r="D17" i="42"/>
  <c r="D16" i="42" s="1"/>
  <c r="AM45" i="43"/>
  <c r="AS45" i="43"/>
  <c r="BH45" i="43"/>
  <c r="BU45" i="43"/>
  <c r="BD45" i="43"/>
  <c r="AW45" i="43"/>
  <c r="AW11" i="43" s="1"/>
  <c r="BF45" i="43"/>
  <c r="BR45" i="43"/>
  <c r="AK27" i="43"/>
  <c r="AQ27" i="43"/>
  <c r="AW27" i="43"/>
  <c r="BF27" i="43"/>
  <c r="BM27" i="43"/>
  <c r="BM11" i="43" s="1"/>
  <c r="BS27" i="43"/>
  <c r="AY27" i="43"/>
  <c r="BO27" i="43"/>
  <c r="G27" i="43"/>
  <c r="AL27" i="43"/>
  <c r="AR27" i="43"/>
  <c r="AX27" i="43"/>
  <c r="BG27" i="43"/>
  <c r="BN27" i="43"/>
  <c r="BT27" i="43"/>
  <c r="AS27" i="43"/>
  <c r="BH27" i="43"/>
  <c r="BU27" i="43"/>
  <c r="BJ27" i="43"/>
  <c r="K27" i="43"/>
  <c r="Q27" i="43"/>
  <c r="AH27" i="43"/>
  <c r="BE27" i="43"/>
  <c r="BL27" i="43"/>
  <c r="BR27" i="43"/>
  <c r="AJ45" i="43"/>
  <c r="BQ45" i="43"/>
  <c r="BQ11" i="43" s="1"/>
  <c r="AU27" i="43"/>
  <c r="J45" i="43"/>
  <c r="AG45" i="43"/>
  <c r="AG11" i="43" s="1"/>
  <c r="BJ45" i="43"/>
  <c r="BJ11" i="43" s="1"/>
  <c r="BL45" i="43"/>
  <c r="AN27" i="43"/>
  <c r="AT27" i="43"/>
  <c r="AZ27" i="43"/>
  <c r="BI27" i="43"/>
  <c r="BI11" i="43" s="1"/>
  <c r="BP27" i="43"/>
  <c r="BP11" i="43" s="1"/>
  <c r="BV27" i="43"/>
  <c r="BV11" i="43" s="1"/>
  <c r="AO45" i="43"/>
  <c r="I45" i="43"/>
  <c r="I11" i="43" s="1"/>
  <c r="AI27" i="43"/>
  <c r="AP45" i="43"/>
  <c r="BE45" i="43"/>
  <c r="AM27" i="43"/>
  <c r="AK45" i="43"/>
  <c r="AP27" i="43"/>
  <c r="AU45" i="43"/>
  <c r="K45" i="43"/>
  <c r="Q45" i="43"/>
  <c r="AH45" i="43"/>
  <c r="L27" i="43"/>
  <c r="BD11" i="43"/>
  <c r="AO27" i="43"/>
  <c r="AO11" i="43" s="1"/>
  <c r="AL45" i="43"/>
  <c r="AR45" i="43"/>
  <c r="F27" i="43"/>
  <c r="AN45" i="43"/>
  <c r="BS45" i="43"/>
  <c r="J27" i="43"/>
  <c r="T45" i="43"/>
  <c r="G45" i="43"/>
  <c r="S45" i="43"/>
  <c r="T27" i="43"/>
  <c r="BO45" i="43"/>
  <c r="L45" i="43"/>
  <c r="AQ45" i="43"/>
  <c r="AQ11" i="43" s="1"/>
  <c r="P45" i="43"/>
  <c r="P11" i="43" s="1"/>
  <c r="M27" i="43"/>
  <c r="N27" i="43"/>
  <c r="E45" i="43"/>
  <c r="F45" i="43"/>
  <c r="AV45" i="43"/>
  <c r="O45" i="43"/>
  <c r="O11" i="43" s="1"/>
  <c r="N45" i="43"/>
  <c r="E27" i="43"/>
  <c r="C50" i="42"/>
  <c r="AI42" i="42"/>
  <c r="AI8" i="42" s="1"/>
  <c r="X42" i="42"/>
  <c r="AF42" i="42"/>
  <c r="AF8" i="42" s="1"/>
  <c r="AA42" i="42"/>
  <c r="AA8" i="42" s="1"/>
  <c r="AC8" i="42"/>
  <c r="C43" i="42"/>
  <c r="AD42" i="42"/>
  <c r="AD8" i="42" s="1"/>
  <c r="C32" i="42"/>
  <c r="D25" i="42"/>
  <c r="D24" i="42" s="1"/>
  <c r="AB24" i="42"/>
  <c r="AJ24" i="42"/>
  <c r="AJ8" i="42" s="1"/>
  <c r="Y24" i="42"/>
  <c r="Y8" i="42" s="1"/>
  <c r="AH8" i="42"/>
  <c r="C10" i="42"/>
  <c r="C9" i="42" s="1"/>
  <c r="AE8" i="42"/>
  <c r="AK8" i="42"/>
  <c r="X8" i="42"/>
  <c r="Z8" i="42"/>
  <c r="J42" i="42"/>
  <c r="J8" i="42" s="1"/>
  <c r="R42" i="42"/>
  <c r="R8" i="42" s="1"/>
  <c r="H42" i="42"/>
  <c r="H8" i="42" s="1"/>
  <c r="P42" i="42"/>
  <c r="P8" i="42" s="1"/>
  <c r="D46" i="42"/>
  <c r="C46" i="42"/>
  <c r="F42" i="42"/>
  <c r="F8" i="42" s="1"/>
  <c r="E42" i="42"/>
  <c r="E8" i="42" s="1"/>
  <c r="M42" i="42"/>
  <c r="K42" i="42"/>
  <c r="K8" i="42" s="1"/>
  <c r="S42" i="42"/>
  <c r="S8" i="42" s="1"/>
  <c r="I24" i="42"/>
  <c r="I8" i="42" s="1"/>
  <c r="Q24" i="42"/>
  <c r="Q8" i="42" s="1"/>
  <c r="C25" i="42"/>
  <c r="C17" i="42"/>
  <c r="C16" i="42" s="1"/>
  <c r="L8" i="42"/>
  <c r="G8" i="42"/>
  <c r="D10" i="42"/>
  <c r="D9" i="42" s="1"/>
  <c r="O8" i="42"/>
  <c r="AY45" i="43"/>
  <c r="AZ45" i="43"/>
  <c r="D46" i="43"/>
  <c r="AT11" i="43"/>
  <c r="AV27" i="43"/>
  <c r="C49" i="43"/>
  <c r="AI45" i="43"/>
  <c r="M45" i="43"/>
  <c r="U45" i="43"/>
  <c r="R45" i="43"/>
  <c r="S27" i="43"/>
  <c r="D28" i="43"/>
  <c r="R27" i="43"/>
  <c r="D53" i="43"/>
  <c r="C28" i="43"/>
  <c r="D20" i="43"/>
  <c r="D19" i="43" s="1"/>
  <c r="C13" i="43"/>
  <c r="C12" i="43" s="1"/>
  <c r="AB8" i="42"/>
  <c r="C53" i="43"/>
  <c r="C20" i="43"/>
  <c r="C19" i="43" s="1"/>
  <c r="D49" i="43"/>
  <c r="C35" i="43"/>
  <c r="C46" i="43"/>
  <c r="D35" i="43"/>
  <c r="D13" i="43"/>
  <c r="D12" i="43" s="1"/>
  <c r="AS11" i="43" l="1"/>
  <c r="U11" i="43"/>
  <c r="BT11" i="43"/>
  <c r="G11" i="43"/>
  <c r="M8" i="42"/>
  <c r="AX11" i="43"/>
  <c r="L11" i="43"/>
  <c r="AH11" i="43"/>
  <c r="AM11" i="43"/>
  <c r="BN11" i="43"/>
  <c r="AL11" i="43"/>
  <c r="BE11" i="43"/>
  <c r="BR11" i="43"/>
  <c r="BG11" i="43"/>
  <c r="D42" i="42"/>
  <c r="D8" i="42" s="1"/>
  <c r="C24" i="42"/>
  <c r="AU11" i="43"/>
  <c r="BF11" i="43"/>
  <c r="AR11" i="43"/>
  <c r="BL11" i="43"/>
  <c r="BH11" i="43"/>
  <c r="BU11" i="43"/>
  <c r="BO11" i="43"/>
  <c r="BS11" i="43"/>
  <c r="AY11" i="43"/>
  <c r="T11" i="43"/>
  <c r="AK11" i="43"/>
  <c r="AV11" i="43"/>
  <c r="K11" i="43"/>
  <c r="Q11" i="43"/>
  <c r="AN11" i="43"/>
  <c r="AZ11" i="43"/>
  <c r="J11" i="43"/>
  <c r="AP11" i="43"/>
  <c r="R11" i="43"/>
  <c r="M11" i="43"/>
  <c r="AI11" i="43"/>
  <c r="E11" i="43"/>
  <c r="S11" i="43"/>
  <c r="F11" i="43"/>
  <c r="N11" i="43"/>
  <c r="D27" i="43"/>
  <c r="C42" i="42"/>
  <c r="C8" i="42" s="1"/>
  <c r="D45" i="43"/>
  <c r="C45" i="43"/>
  <c r="C27" i="43"/>
  <c r="D11" i="43" l="1"/>
  <c r="C11" i="43"/>
  <c r="T62" i="35" l="1"/>
  <c r="T60" i="35"/>
  <c r="S60" i="35"/>
  <c r="T59" i="35"/>
  <c r="S59" i="35"/>
  <c r="T58" i="35"/>
  <c r="S58" i="35"/>
  <c r="T57" i="35"/>
  <c r="S57" i="35"/>
  <c r="T56" i="35"/>
  <c r="S56" i="35"/>
  <c r="T55" i="35"/>
  <c r="S55" i="35"/>
  <c r="T54" i="35"/>
  <c r="S54" i="35"/>
  <c r="T53" i="35"/>
  <c r="S53" i="35"/>
  <c r="T52" i="35"/>
  <c r="S52" i="35"/>
  <c r="T51" i="35"/>
  <c r="S51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克彦０１</author>
  </authors>
  <commentList>
    <comment ref="K7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R2　
どのような意図か？</t>
        </r>
      </text>
    </comment>
    <comment ref="L8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事業費計算表（第2表付表4の付属）より　手入力</t>
        </r>
      </text>
    </comment>
  </commentList>
</comments>
</file>

<file path=xl/sharedStrings.xml><?xml version="1.0" encoding="utf-8"?>
<sst xmlns="http://schemas.openxmlformats.org/spreadsheetml/2006/main" count="3647" uniqueCount="339">
  <si>
    <t>平成１４年度</t>
  </si>
  <si>
    <t>第１表　荒廃地発生・復旧　</t>
    <rPh sb="0" eb="2">
      <t>ダイイチ</t>
    </rPh>
    <rPh sb="2" eb="3">
      <t>ヒョウ</t>
    </rPh>
    <rPh sb="4" eb="7">
      <t>コウハイチ</t>
    </rPh>
    <rPh sb="7" eb="9">
      <t>ハッセイ</t>
    </rPh>
    <rPh sb="10" eb="12">
      <t>フッキュウ</t>
    </rPh>
    <phoneticPr fontId="3"/>
  </si>
  <si>
    <t>発　　　　　　生</t>
    <rPh sb="0" eb="8">
      <t>ハッセイ</t>
    </rPh>
    <phoneticPr fontId="3"/>
  </si>
  <si>
    <t>復旧面積</t>
    <rPh sb="0" eb="2">
      <t>フッキュウ</t>
    </rPh>
    <rPh sb="2" eb="4">
      <t>メンセキ</t>
    </rPh>
    <phoneticPr fontId="3"/>
  </si>
  <si>
    <t>箇所数</t>
    <rPh sb="0" eb="2">
      <t>カショ</t>
    </rPh>
    <rPh sb="2" eb="3">
      <t>スウ</t>
    </rPh>
    <phoneticPr fontId="3"/>
  </si>
  <si>
    <t>金　　額</t>
    <rPh sb="0" eb="4">
      <t>キンガク</t>
    </rPh>
    <phoneticPr fontId="3"/>
  </si>
  <si>
    <t>面　　積</t>
    <rPh sb="0" eb="4">
      <t>メンセキ</t>
    </rPh>
    <phoneticPr fontId="3"/>
  </si>
  <si>
    <t>吾妻</t>
    <rPh sb="0" eb="2">
      <t>アガツマ</t>
    </rPh>
    <phoneticPr fontId="3"/>
  </si>
  <si>
    <t>単位：億円</t>
    <rPh sb="0" eb="2">
      <t>タンイ</t>
    </rPh>
    <rPh sb="3" eb="5">
      <t>オクエン</t>
    </rPh>
    <phoneticPr fontId="4"/>
  </si>
  <si>
    <t>公共治山</t>
    <rPh sb="0" eb="2">
      <t>コウキョウ</t>
    </rPh>
    <rPh sb="2" eb="4">
      <t>チサン</t>
    </rPh>
    <phoneticPr fontId="4"/>
  </si>
  <si>
    <t>県単治山</t>
    <rPh sb="0" eb="2">
      <t>ケンタン</t>
    </rPh>
    <rPh sb="2" eb="4">
      <t>チサン</t>
    </rPh>
    <phoneticPr fontId="4"/>
  </si>
  <si>
    <t>　　　（注）経費は事業費</t>
    <rPh sb="4" eb="5">
      <t>チュウ</t>
    </rPh>
    <rPh sb="6" eb="8">
      <t>ケイヒ</t>
    </rPh>
    <rPh sb="9" eb="12">
      <t>ジギョウヒ</t>
    </rPh>
    <phoneticPr fontId="3"/>
  </si>
  <si>
    <t>水源林機能回復を除く</t>
    <rPh sb="0" eb="2">
      <t>スイゲン</t>
    </rPh>
    <rPh sb="2" eb="3">
      <t>リン</t>
    </rPh>
    <rPh sb="3" eb="5">
      <t>キノウ</t>
    </rPh>
    <rPh sb="5" eb="7">
      <t>カイフク</t>
    </rPh>
    <rPh sb="8" eb="9">
      <t>ノゾ</t>
    </rPh>
    <phoneticPr fontId="3"/>
  </si>
  <si>
    <t>平成１５年度</t>
  </si>
  <si>
    <t>平成１６年度</t>
  </si>
  <si>
    <t>平成１７年度</t>
  </si>
  <si>
    <t>第２表　　公共治山事業（市町村別・事業費）</t>
    <rPh sb="0" eb="1">
      <t>ダイ</t>
    </rPh>
    <rPh sb="2" eb="3">
      <t>ヒョウ</t>
    </rPh>
    <rPh sb="5" eb="7">
      <t>コウキョウ</t>
    </rPh>
    <rPh sb="7" eb="9">
      <t>チサン</t>
    </rPh>
    <rPh sb="9" eb="11">
      <t>ジギョウ</t>
    </rPh>
    <rPh sb="12" eb="15">
      <t>シチョウソン</t>
    </rPh>
    <rPh sb="15" eb="16">
      <t>ベツ</t>
    </rPh>
    <rPh sb="17" eb="20">
      <t>ジギョウヒ</t>
    </rPh>
    <phoneticPr fontId="4"/>
  </si>
  <si>
    <t>市町村名</t>
    <rPh sb="0" eb="3">
      <t>シチョウソン</t>
    </rPh>
    <rPh sb="3" eb="4">
      <t>メイ</t>
    </rPh>
    <phoneticPr fontId="4"/>
  </si>
  <si>
    <t>生活環境保全林整備</t>
    <rPh sb="0" eb="2">
      <t>セイカツ</t>
    </rPh>
    <rPh sb="2" eb="4">
      <t>カンキョウ</t>
    </rPh>
    <rPh sb="4" eb="7">
      <t>ホゼンリン</t>
    </rPh>
    <rPh sb="7" eb="9">
      <t>セイビ</t>
    </rPh>
    <phoneticPr fontId="4"/>
  </si>
  <si>
    <t>環境防災林整備</t>
    <rPh sb="0" eb="2">
      <t>カンキョウ</t>
    </rPh>
    <rPh sb="2" eb="4">
      <t>ボウサイ</t>
    </rPh>
    <rPh sb="4" eb="5">
      <t>ホゼンリン</t>
    </rPh>
    <rPh sb="5" eb="7">
      <t>セイビ</t>
    </rPh>
    <phoneticPr fontId="4"/>
  </si>
  <si>
    <t>箇所</t>
    <rPh sb="0" eb="2">
      <t>カショ</t>
    </rPh>
    <phoneticPr fontId="4"/>
  </si>
  <si>
    <t>利根上流森林計画区</t>
    <rPh sb="0" eb="2">
      <t>トネ</t>
    </rPh>
    <rPh sb="2" eb="4">
      <t>ジョウリュウ</t>
    </rPh>
    <rPh sb="4" eb="6">
      <t>シンリン</t>
    </rPh>
    <rPh sb="6" eb="8">
      <t>ケイカク</t>
    </rPh>
    <rPh sb="8" eb="9">
      <t>ク</t>
    </rPh>
    <phoneticPr fontId="2"/>
  </si>
  <si>
    <t>沼田市</t>
    <rPh sb="0" eb="3">
      <t>ヌマタシ</t>
    </rPh>
    <phoneticPr fontId="4"/>
  </si>
  <si>
    <t>片品村</t>
    <rPh sb="0" eb="3">
      <t>カタシナムラ</t>
    </rPh>
    <phoneticPr fontId="4"/>
  </si>
  <si>
    <t>川場村</t>
    <rPh sb="0" eb="3">
      <t>カワバムラ</t>
    </rPh>
    <phoneticPr fontId="4"/>
  </si>
  <si>
    <t>みなかみ町</t>
    <rPh sb="4" eb="5">
      <t>マチ</t>
    </rPh>
    <phoneticPr fontId="4"/>
  </si>
  <si>
    <t>昭和村</t>
    <rPh sb="0" eb="3">
      <t>ショウワムラ</t>
    </rPh>
    <phoneticPr fontId="4"/>
  </si>
  <si>
    <t>吾妻森林計画区</t>
    <rPh sb="0" eb="2">
      <t>アズマ</t>
    </rPh>
    <rPh sb="2" eb="4">
      <t>シンリン</t>
    </rPh>
    <phoneticPr fontId="2"/>
  </si>
  <si>
    <t>　吾妻環境森林事務所</t>
    <rPh sb="1" eb="3">
      <t>アガツマ</t>
    </rPh>
    <rPh sb="3" eb="5">
      <t>カンキョウ</t>
    </rPh>
    <rPh sb="5" eb="7">
      <t>シンリン</t>
    </rPh>
    <rPh sb="7" eb="10">
      <t>ジムショ</t>
    </rPh>
    <phoneticPr fontId="4"/>
  </si>
  <si>
    <t>中之条町</t>
    <rPh sb="0" eb="4">
      <t>ナカノジョウマチ</t>
    </rPh>
    <phoneticPr fontId="4"/>
  </si>
  <si>
    <t>東吾妻町</t>
    <rPh sb="0" eb="1">
      <t>ヒガシ</t>
    </rPh>
    <rPh sb="1" eb="4">
      <t>アガツママチ</t>
    </rPh>
    <phoneticPr fontId="4"/>
  </si>
  <si>
    <t>長野原町</t>
    <rPh sb="0" eb="4">
      <t>ナガノハラマチ</t>
    </rPh>
    <phoneticPr fontId="4"/>
  </si>
  <si>
    <t>嬬恋村</t>
    <rPh sb="0" eb="3">
      <t>ツマゴイムラ</t>
    </rPh>
    <phoneticPr fontId="4"/>
  </si>
  <si>
    <t>草津町</t>
    <rPh sb="0" eb="3">
      <t>クサツマチ</t>
    </rPh>
    <phoneticPr fontId="4"/>
  </si>
  <si>
    <t>高山村</t>
    <rPh sb="0" eb="3">
      <t>タカヤマムラ</t>
    </rPh>
    <phoneticPr fontId="4"/>
  </si>
  <si>
    <t>利根下流森林計画区</t>
    <rPh sb="0" eb="2">
      <t>トネ</t>
    </rPh>
    <rPh sb="2" eb="4">
      <t>カリュウ</t>
    </rPh>
    <phoneticPr fontId="2"/>
  </si>
  <si>
    <t>前橋市</t>
    <rPh sb="0" eb="3">
      <t>マエバシシ</t>
    </rPh>
    <phoneticPr fontId="4"/>
  </si>
  <si>
    <t>渋川市</t>
    <rPh sb="0" eb="3">
      <t>シブカワシ</t>
    </rPh>
    <phoneticPr fontId="4"/>
  </si>
  <si>
    <t>榛東村</t>
    <rPh sb="0" eb="3">
      <t>シントウムラ</t>
    </rPh>
    <phoneticPr fontId="4"/>
  </si>
  <si>
    <t>吉岡町</t>
    <rPh sb="0" eb="3">
      <t>ヨシオカマチ</t>
    </rPh>
    <phoneticPr fontId="4"/>
  </si>
  <si>
    <t>桐生市</t>
    <rPh sb="0" eb="3">
      <t>キリュウシ</t>
    </rPh>
    <phoneticPr fontId="4"/>
  </si>
  <si>
    <t>伊勢崎市</t>
    <rPh sb="0" eb="4">
      <t>イセサキシ</t>
    </rPh>
    <phoneticPr fontId="4"/>
  </si>
  <si>
    <t>太田市</t>
    <rPh sb="0" eb="3">
      <t>オオタシ</t>
    </rPh>
    <phoneticPr fontId="4"/>
  </si>
  <si>
    <t>館林市</t>
    <rPh sb="0" eb="3">
      <t>タテバヤシシ</t>
    </rPh>
    <phoneticPr fontId="4"/>
  </si>
  <si>
    <t>みどり市</t>
    <rPh sb="3" eb="4">
      <t>シ</t>
    </rPh>
    <phoneticPr fontId="4"/>
  </si>
  <si>
    <t>玉村町</t>
    <rPh sb="0" eb="2">
      <t>タマムラ</t>
    </rPh>
    <rPh sb="2" eb="3">
      <t>マチ</t>
    </rPh>
    <phoneticPr fontId="4"/>
  </si>
  <si>
    <t>板倉町</t>
    <rPh sb="0" eb="3">
      <t>イタクラマチ</t>
    </rPh>
    <phoneticPr fontId="4"/>
  </si>
  <si>
    <t>明和町</t>
    <rPh sb="0" eb="2">
      <t>メイワムラ</t>
    </rPh>
    <rPh sb="2" eb="3">
      <t>マチ</t>
    </rPh>
    <phoneticPr fontId="4"/>
  </si>
  <si>
    <t>千代田町</t>
    <rPh sb="0" eb="4">
      <t>チヨダマチ</t>
    </rPh>
    <phoneticPr fontId="4"/>
  </si>
  <si>
    <t>大泉町</t>
    <rPh sb="0" eb="3">
      <t>オオイズミマチ</t>
    </rPh>
    <phoneticPr fontId="4"/>
  </si>
  <si>
    <t>邑楽町</t>
    <rPh sb="0" eb="1">
      <t>オウ</t>
    </rPh>
    <rPh sb="1" eb="2">
      <t>ラク</t>
    </rPh>
    <rPh sb="2" eb="3">
      <t>マチ</t>
    </rPh>
    <phoneticPr fontId="4"/>
  </si>
  <si>
    <t>西毛森林計画区</t>
    <rPh sb="0" eb="1">
      <t>セイ</t>
    </rPh>
    <rPh sb="1" eb="2">
      <t>モウ</t>
    </rPh>
    <phoneticPr fontId="2"/>
  </si>
  <si>
    <t>高崎市</t>
    <rPh sb="0" eb="3">
      <t>タカサキシ</t>
    </rPh>
    <phoneticPr fontId="4"/>
  </si>
  <si>
    <t>安中市</t>
    <rPh sb="0" eb="3">
      <t>アンナカシ</t>
    </rPh>
    <phoneticPr fontId="4"/>
  </si>
  <si>
    <t>藤岡市</t>
    <rPh sb="0" eb="3">
      <t>フジオカシ</t>
    </rPh>
    <phoneticPr fontId="4"/>
  </si>
  <si>
    <t>上野村</t>
    <rPh sb="0" eb="3">
      <t>ウエノムラ</t>
    </rPh>
    <phoneticPr fontId="4"/>
  </si>
  <si>
    <t>神流町</t>
    <rPh sb="0" eb="1">
      <t>カミ</t>
    </rPh>
    <rPh sb="1" eb="3">
      <t>ナガレチョウ</t>
    </rPh>
    <phoneticPr fontId="4"/>
  </si>
  <si>
    <t>富岡市</t>
    <rPh sb="0" eb="3">
      <t>トミオカシ</t>
    </rPh>
    <phoneticPr fontId="4"/>
  </si>
  <si>
    <t>下仁田町</t>
    <rPh sb="0" eb="4">
      <t>シモニタマチ</t>
    </rPh>
    <phoneticPr fontId="4"/>
  </si>
  <si>
    <t>南牧村</t>
    <rPh sb="0" eb="3">
      <t>ナンモクムラ</t>
    </rPh>
    <phoneticPr fontId="4"/>
  </si>
  <si>
    <t>甘楽町</t>
    <rPh sb="0" eb="3">
      <t>カンラマチ</t>
    </rPh>
    <phoneticPr fontId="4"/>
  </si>
  <si>
    <t>山地災害応急</t>
  </si>
  <si>
    <t>経費</t>
    <rPh sb="0" eb="2">
      <t>ケイヒ</t>
    </rPh>
    <phoneticPr fontId="4"/>
  </si>
  <si>
    <t>平成１８年度</t>
  </si>
  <si>
    <t>平成１９年度</t>
  </si>
  <si>
    <t>平成２０年度</t>
    <rPh sb="0" eb="2">
      <t>ヘイセイ</t>
    </rPh>
    <rPh sb="4" eb="6">
      <t>ネンド</t>
    </rPh>
    <phoneticPr fontId="3"/>
  </si>
  <si>
    <t>治山等激甚災害対策特別緊急</t>
    <rPh sb="0" eb="2">
      <t>チサン</t>
    </rPh>
    <rPh sb="2" eb="3">
      <t>ナド</t>
    </rPh>
    <rPh sb="3" eb="5">
      <t>ゲキジン</t>
    </rPh>
    <rPh sb="5" eb="7">
      <t>サイガイ</t>
    </rPh>
    <rPh sb="7" eb="9">
      <t>タイサク</t>
    </rPh>
    <rPh sb="9" eb="11">
      <t>トクベツ</t>
    </rPh>
    <rPh sb="11" eb="13">
      <t>キンキュウ</t>
    </rPh>
    <phoneticPr fontId="4"/>
  </si>
  <si>
    <t>治山激甚災害
対策特別緊急</t>
    <rPh sb="0" eb="2">
      <t>チサン</t>
    </rPh>
    <rPh sb="2" eb="4">
      <t>ゲキジン</t>
    </rPh>
    <rPh sb="4" eb="6">
      <t>サイガイ</t>
    </rPh>
    <rPh sb="7" eb="9">
      <t>タイサク</t>
    </rPh>
    <rPh sb="9" eb="11">
      <t>トクベツ</t>
    </rPh>
    <rPh sb="11" eb="13">
      <t>キンキュウ</t>
    </rPh>
    <phoneticPr fontId="4"/>
  </si>
  <si>
    <t>県単治山</t>
    <phoneticPr fontId="4"/>
  </si>
  <si>
    <t>県地すべり防止</t>
    <phoneticPr fontId="4"/>
  </si>
  <si>
    <t>水源かん養治山</t>
    <phoneticPr fontId="4"/>
  </si>
  <si>
    <t>県単修繕</t>
    <phoneticPr fontId="4"/>
  </si>
  <si>
    <t>保安林リフレッシュ</t>
    <phoneticPr fontId="4"/>
  </si>
  <si>
    <t>水源林機能回復</t>
    <phoneticPr fontId="4"/>
  </si>
  <si>
    <t>浅間火山管理</t>
    <phoneticPr fontId="4"/>
  </si>
  <si>
    <t xml:space="preserve"> 森林保全課</t>
    <rPh sb="1" eb="3">
      <t>シンリン</t>
    </rPh>
    <rPh sb="3" eb="6">
      <t>ホゼンカ</t>
    </rPh>
    <phoneticPr fontId="4"/>
  </si>
  <si>
    <t>　渋川森林事務所</t>
    <rPh sb="1" eb="3">
      <t>シブカワ</t>
    </rPh>
    <rPh sb="3" eb="5">
      <t>シンリン</t>
    </rPh>
    <rPh sb="5" eb="8">
      <t>ジムショ</t>
    </rPh>
    <phoneticPr fontId="4"/>
  </si>
  <si>
    <t>　桐生森林事務所</t>
    <rPh sb="1" eb="3">
      <t>キリュウ</t>
    </rPh>
    <rPh sb="3" eb="5">
      <t>シンリン</t>
    </rPh>
    <rPh sb="5" eb="8">
      <t>ジムショ</t>
    </rPh>
    <phoneticPr fontId="4"/>
  </si>
  <si>
    <t>　西部環境森林事務所</t>
    <rPh sb="1" eb="3">
      <t>セイブ</t>
    </rPh>
    <rPh sb="3" eb="5">
      <t>カンキョウ</t>
    </rPh>
    <rPh sb="5" eb="7">
      <t>シンリン</t>
    </rPh>
    <rPh sb="7" eb="10">
      <t>ジムショ</t>
    </rPh>
    <phoneticPr fontId="4"/>
  </si>
  <si>
    <t>　藤岡森林事務所</t>
    <rPh sb="1" eb="3">
      <t>フジオカ</t>
    </rPh>
    <rPh sb="3" eb="5">
      <t>シンリン</t>
    </rPh>
    <rPh sb="5" eb="8">
      <t>ジムショ</t>
    </rPh>
    <phoneticPr fontId="4"/>
  </si>
  <si>
    <t>　富岡森林事務所</t>
    <rPh sb="1" eb="3">
      <t>トミオカ</t>
    </rPh>
    <rPh sb="3" eb="5">
      <t>シンリン</t>
    </rPh>
    <rPh sb="5" eb="8">
      <t>ジムショ</t>
    </rPh>
    <phoneticPr fontId="4"/>
  </si>
  <si>
    <t>平成２１年度</t>
    <rPh sb="0" eb="2">
      <t>ヘイセイ</t>
    </rPh>
    <rPh sb="4" eb="6">
      <t>ネンド</t>
    </rPh>
    <phoneticPr fontId="3"/>
  </si>
  <si>
    <t>保安林整備推進</t>
    <rPh sb="0" eb="3">
      <t>ホアンリン</t>
    </rPh>
    <rPh sb="3" eb="5">
      <t>セイビ</t>
    </rPh>
    <rPh sb="5" eb="7">
      <t>スイシン</t>
    </rPh>
    <phoneticPr fontId="4"/>
  </si>
  <si>
    <t>平成２２年度</t>
    <rPh sb="0" eb="2">
      <t>ヘイセイ</t>
    </rPh>
    <rPh sb="4" eb="6">
      <t>ネンド</t>
    </rPh>
    <phoneticPr fontId="3"/>
  </si>
  <si>
    <t>保安林整備</t>
    <rPh sb="0" eb="3">
      <t>ホアンリン</t>
    </rPh>
    <rPh sb="3" eb="5">
      <t>セイビ</t>
    </rPh>
    <phoneticPr fontId="4"/>
  </si>
  <si>
    <t>民有林補助治山事業</t>
    <rPh sb="0" eb="3">
      <t>ミンユウリン</t>
    </rPh>
    <rPh sb="3" eb="5">
      <t>ホジョ</t>
    </rPh>
    <rPh sb="5" eb="7">
      <t>チサン</t>
    </rPh>
    <rPh sb="7" eb="9">
      <t>ジギョウ</t>
    </rPh>
    <phoneticPr fontId="4"/>
  </si>
  <si>
    <t>面積</t>
    <rPh sb="0" eb="2">
      <t>メンセキ</t>
    </rPh>
    <phoneticPr fontId="4"/>
  </si>
  <si>
    <t>面積</t>
    <rPh sb="0" eb="1">
      <t>メン</t>
    </rPh>
    <rPh sb="1" eb="2">
      <t>セキ</t>
    </rPh>
    <phoneticPr fontId="4"/>
  </si>
  <si>
    <t>（単位　 面積：ha　金額：千円）</t>
    <rPh sb="1" eb="3">
      <t>タンイ</t>
    </rPh>
    <rPh sb="5" eb="7">
      <t>メンセキ</t>
    </rPh>
    <rPh sb="11" eb="13">
      <t>キンガク</t>
    </rPh>
    <rPh sb="14" eb="16">
      <t>センエン</t>
    </rPh>
    <phoneticPr fontId="3"/>
  </si>
  <si>
    <t>治山事業調査</t>
    <rPh sb="0" eb="2">
      <t>チサン</t>
    </rPh>
    <rPh sb="2" eb="4">
      <t>ジギョウ</t>
    </rPh>
    <rPh sb="4" eb="6">
      <t>チョウサ</t>
    </rPh>
    <phoneticPr fontId="4"/>
  </si>
  <si>
    <t>県単治山は工事事務費を除く</t>
    <rPh sb="0" eb="2">
      <t>ケンタン</t>
    </rPh>
    <rPh sb="2" eb="4">
      <t>チサン</t>
    </rPh>
    <rPh sb="5" eb="7">
      <t>コウジ</t>
    </rPh>
    <rPh sb="7" eb="10">
      <t>ジムヒ</t>
    </rPh>
    <rPh sb="11" eb="12">
      <t>ノゾ</t>
    </rPh>
    <phoneticPr fontId="3"/>
  </si>
  <si>
    <t>平成２３年度</t>
    <rPh sb="0" eb="2">
      <t>ヘイセイ</t>
    </rPh>
    <rPh sb="4" eb="6">
      <t>ネンド</t>
    </rPh>
    <phoneticPr fontId="3"/>
  </si>
  <si>
    <t>H22</t>
  </si>
  <si>
    <t>平成２４年度</t>
    <rPh sb="0" eb="2">
      <t>ヘイセイ</t>
    </rPh>
    <rPh sb="4" eb="6">
      <t>ネンド</t>
    </rPh>
    <phoneticPr fontId="3"/>
  </si>
  <si>
    <t>山地災害総合
減災対策治山</t>
    <phoneticPr fontId="4"/>
  </si>
  <si>
    <t>防災林造成</t>
    <rPh sb="0" eb="3">
      <t>ボウサイリン</t>
    </rPh>
    <rPh sb="3" eb="5">
      <t>ゾウセイ</t>
    </rPh>
    <phoneticPr fontId="4"/>
  </si>
  <si>
    <t>保安林緊急改良</t>
    <rPh sb="0" eb="3">
      <t>ホアンリン</t>
    </rPh>
    <rPh sb="3" eb="5">
      <t>キンキュウ</t>
    </rPh>
    <rPh sb="5" eb="7">
      <t>カイリョウ</t>
    </rPh>
    <phoneticPr fontId="4"/>
  </si>
  <si>
    <t>防風林造成</t>
    <rPh sb="0" eb="3">
      <t>ボウフウリン</t>
    </rPh>
    <rPh sb="3" eb="5">
      <t>ゾウセイ</t>
    </rPh>
    <rPh sb="4" eb="5">
      <t>リンゾウ</t>
    </rPh>
    <phoneticPr fontId="4"/>
  </si>
  <si>
    <t>水源地域等保安林整備</t>
    <phoneticPr fontId="4"/>
  </si>
  <si>
    <t>地すべり防止</t>
    <phoneticPr fontId="4"/>
  </si>
  <si>
    <t>林地荒廃防止</t>
    <phoneticPr fontId="4"/>
  </si>
  <si>
    <t>奥地保安林
保全緊急対策</t>
    <phoneticPr fontId="4"/>
  </si>
  <si>
    <t>平成２５年度</t>
    <rPh sb="0" eb="2">
      <t>ヘイセイ</t>
    </rPh>
    <rPh sb="4" eb="6">
      <t>ネンド</t>
    </rPh>
    <phoneticPr fontId="3"/>
  </si>
  <si>
    <t>（注）農山漁村地域整備交付金は平成２２年度から実施。</t>
    <rPh sb="1" eb="2">
      <t>チュウ</t>
    </rPh>
    <rPh sb="3" eb="5">
      <t>ノウサン</t>
    </rPh>
    <rPh sb="5" eb="7">
      <t>ギョソン</t>
    </rPh>
    <rPh sb="7" eb="9">
      <t>チイキ</t>
    </rPh>
    <rPh sb="9" eb="11">
      <t>セイビ</t>
    </rPh>
    <rPh sb="11" eb="14">
      <t>コウフキン</t>
    </rPh>
    <rPh sb="15" eb="17">
      <t>ヘイセイ</t>
    </rPh>
    <rPh sb="19" eb="20">
      <t>ネン</t>
    </rPh>
    <rPh sb="23" eb="25">
      <t>ジッシ</t>
    </rPh>
    <phoneticPr fontId="4"/>
  </si>
  <si>
    <t>平成２７年度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</si>
  <si>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4"/>
  </si>
  <si>
    <t>平成２６年度</t>
    <rPh sb="0" eb="2">
      <t>ヘイセイ</t>
    </rPh>
    <rPh sb="4" eb="6">
      <t>ネンド</t>
    </rPh>
    <phoneticPr fontId="3"/>
  </si>
  <si>
    <t>決算額－事務費</t>
    <rPh sb="0" eb="3">
      <t>ケッサンガク</t>
    </rPh>
    <rPh sb="4" eb="7">
      <t>ジムヒ</t>
    </rPh>
    <phoneticPr fontId="3"/>
  </si>
  <si>
    <t>県単治山は治山事業調査費（森林保全課執行分）及び工事事務費を除く</t>
    <rPh sb="0" eb="2">
      <t>ケンタン</t>
    </rPh>
    <rPh sb="2" eb="4">
      <t>チサン</t>
    </rPh>
    <rPh sb="5" eb="7">
      <t>チサン</t>
    </rPh>
    <rPh sb="7" eb="9">
      <t>ジギョウ</t>
    </rPh>
    <rPh sb="9" eb="12">
      <t>チョウサヒ</t>
    </rPh>
    <rPh sb="13" eb="15">
      <t>シンリン</t>
    </rPh>
    <rPh sb="15" eb="18">
      <t>ホゼンカ</t>
    </rPh>
    <rPh sb="18" eb="20">
      <t>シッコウ</t>
    </rPh>
    <rPh sb="20" eb="21">
      <t>ブン</t>
    </rPh>
    <rPh sb="22" eb="23">
      <t>オヨ</t>
    </rPh>
    <rPh sb="24" eb="26">
      <t>コウジ</t>
    </rPh>
    <rPh sb="26" eb="29">
      <t>ジムヒ</t>
    </rPh>
    <rPh sb="30" eb="31">
      <t>ノゾ</t>
    </rPh>
    <phoneticPr fontId="3"/>
  </si>
  <si>
    <t>※補助は事務費を含む</t>
    <rPh sb="1" eb="3">
      <t>ホジョ</t>
    </rPh>
    <rPh sb="4" eb="7">
      <t>ジムヒ</t>
    </rPh>
    <rPh sb="8" eb="9">
      <t>フク</t>
    </rPh>
    <phoneticPr fontId="3"/>
  </si>
  <si>
    <t>（単位　 面積：ha　経費：千円）</t>
    <phoneticPr fontId="4"/>
  </si>
  <si>
    <t>水源の里保全
緊急整備</t>
    <phoneticPr fontId="4"/>
  </si>
  <si>
    <t>　（注１）平成２３年度は東北地方太平洋沖地震による被害を含む。</t>
    <phoneticPr fontId="4"/>
  </si>
  <si>
    <t>H19より</t>
    <phoneticPr fontId="3"/>
  </si>
  <si>
    <t>H23より</t>
    <phoneticPr fontId="3"/>
  </si>
  <si>
    <t>平成２８年度</t>
    <rPh sb="0" eb="2">
      <t>ヘイセイ</t>
    </rPh>
    <rPh sb="4" eb="6">
      <t>ネンド</t>
    </rPh>
    <phoneticPr fontId="3"/>
  </si>
  <si>
    <t>緊急予防治山</t>
    <rPh sb="0" eb="2">
      <t>キンキュウ</t>
    </rPh>
    <rPh sb="2" eb="4">
      <t>ヨボウ</t>
    </rPh>
    <phoneticPr fontId="4"/>
  </si>
  <si>
    <t>H27</t>
  </si>
  <si>
    <t>平成２９年度</t>
    <rPh sb="0" eb="2">
      <t>ヘイセイ</t>
    </rPh>
    <rPh sb="4" eb="6">
      <t>ネンド</t>
    </rPh>
    <phoneticPr fontId="3"/>
  </si>
  <si>
    <t>〔資料〕森林保全課</t>
    <rPh sb="1" eb="3">
      <t>シリョウ</t>
    </rPh>
    <rPh sb="4" eb="6">
      <t>シンリン</t>
    </rPh>
    <rPh sb="6" eb="9">
      <t>ホゼンカ</t>
    </rPh>
    <phoneticPr fontId="3"/>
  </si>
  <si>
    <t>第４表　保安林（市町村別・林種別）</t>
    <rPh sb="0" eb="1">
      <t>ダイ</t>
    </rPh>
    <rPh sb="2" eb="3">
      <t>ヒョウ</t>
    </rPh>
    <rPh sb="4" eb="7">
      <t>ホアンリン</t>
    </rPh>
    <rPh sb="8" eb="11">
      <t>シチョウソン</t>
    </rPh>
    <rPh sb="11" eb="12">
      <t>ベツ</t>
    </rPh>
    <rPh sb="13" eb="14">
      <t>リン</t>
    </rPh>
    <rPh sb="14" eb="16">
      <t>シュベツ</t>
    </rPh>
    <phoneticPr fontId="3"/>
  </si>
  <si>
    <t>　（注）２．端数処理（四捨五入）により、計欄の数値と内訳の合計値は一致しない場合がある。</t>
    <rPh sb="2" eb="3">
      <t>チュウ</t>
    </rPh>
    <phoneticPr fontId="3"/>
  </si>
  <si>
    <t>市町村別</t>
    <rPh sb="0" eb="3">
      <t>シチョウソン</t>
    </rPh>
    <rPh sb="3" eb="4">
      <t>ベツ</t>
    </rPh>
    <phoneticPr fontId="3"/>
  </si>
  <si>
    <t>総数</t>
    <rPh sb="0" eb="2">
      <t>ソウスウ</t>
    </rPh>
    <phoneticPr fontId="3"/>
  </si>
  <si>
    <t>水　源　か　ん　養　保　安　林</t>
    <rPh sb="0" eb="1">
      <t>ミズ</t>
    </rPh>
    <rPh sb="2" eb="3">
      <t>ミナモト</t>
    </rPh>
    <rPh sb="8" eb="9">
      <t>マモル</t>
    </rPh>
    <rPh sb="10" eb="11">
      <t>タモツ</t>
    </rPh>
    <rPh sb="12" eb="13">
      <t>アン</t>
    </rPh>
    <rPh sb="14" eb="15">
      <t>ハヤシ</t>
    </rPh>
    <phoneticPr fontId="3"/>
  </si>
  <si>
    <t>土　砂　流　出　防　備　保　安　林</t>
    <rPh sb="0" eb="1">
      <t>ツチ</t>
    </rPh>
    <rPh sb="2" eb="3">
      <t>スナ</t>
    </rPh>
    <rPh sb="4" eb="5">
      <t>ナガレ</t>
    </rPh>
    <rPh sb="6" eb="7">
      <t>デ</t>
    </rPh>
    <rPh sb="8" eb="9">
      <t>ボウ</t>
    </rPh>
    <rPh sb="10" eb="11">
      <t>ビ</t>
    </rPh>
    <rPh sb="12" eb="13">
      <t>タモツ</t>
    </rPh>
    <rPh sb="14" eb="15">
      <t>アン</t>
    </rPh>
    <rPh sb="16" eb="17">
      <t>ハヤシ</t>
    </rPh>
    <phoneticPr fontId="3"/>
  </si>
  <si>
    <t>土　砂　崩　壊　防　備　保　安　林</t>
    <rPh sb="0" eb="1">
      <t>ツチ</t>
    </rPh>
    <rPh sb="2" eb="3">
      <t>スナ</t>
    </rPh>
    <rPh sb="4" eb="5">
      <t>クズ</t>
    </rPh>
    <rPh sb="6" eb="7">
      <t>コワ</t>
    </rPh>
    <rPh sb="8" eb="9">
      <t>ボウ</t>
    </rPh>
    <rPh sb="10" eb="11">
      <t>ビ</t>
    </rPh>
    <rPh sb="12" eb="13">
      <t>タモツ</t>
    </rPh>
    <rPh sb="14" eb="15">
      <t>アン</t>
    </rPh>
    <rPh sb="16" eb="17">
      <t>ハヤシ</t>
    </rPh>
    <phoneticPr fontId="3"/>
  </si>
  <si>
    <t>合  計</t>
    <rPh sb="0" eb="4">
      <t>ゴウケイ</t>
    </rPh>
    <phoneticPr fontId="3"/>
  </si>
  <si>
    <t>国        有</t>
    <rPh sb="0" eb="10">
      <t>コクユウ</t>
    </rPh>
    <phoneticPr fontId="3"/>
  </si>
  <si>
    <t>民  有</t>
    <rPh sb="0" eb="4">
      <t>ミンユウ</t>
    </rPh>
    <phoneticPr fontId="3"/>
  </si>
  <si>
    <t>林野庁所管</t>
    <rPh sb="0" eb="3">
      <t>リンヤチョウ</t>
    </rPh>
    <rPh sb="3" eb="5">
      <t>ショカン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</si>
  <si>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</si>
  <si>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</si>
  <si>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（</t>
  </si>
  <si>
    <t>利根上流</t>
    <rPh sb="0" eb="2">
      <t>トネ</t>
    </rPh>
    <rPh sb="2" eb="4">
      <t>ジョウリュウ</t>
    </rPh>
    <phoneticPr fontId="3"/>
  </si>
  <si>
    <t>利根沼田
環境森林</t>
    <rPh sb="0" eb="2">
      <t>トネ</t>
    </rPh>
    <rPh sb="2" eb="4">
      <t>ヌマタ</t>
    </rPh>
    <rPh sb="5" eb="7">
      <t>カンキョウ</t>
    </rPh>
    <rPh sb="7" eb="9">
      <t>シンリン</t>
    </rPh>
    <phoneticPr fontId="3"/>
  </si>
  <si>
    <t>沼田市</t>
    <rPh sb="0" eb="3">
      <t>ヌマタシ</t>
    </rPh>
    <phoneticPr fontId="3"/>
  </si>
  <si>
    <t>片品村</t>
    <rPh sb="0" eb="3">
      <t>カタシナムラ</t>
    </rPh>
    <phoneticPr fontId="3"/>
  </si>
  <si>
    <t>川場村</t>
    <rPh sb="0" eb="3">
      <t>カワバムラ</t>
    </rPh>
    <phoneticPr fontId="3"/>
  </si>
  <si>
    <t>みなかみ町</t>
    <rPh sb="4" eb="5">
      <t>マチ</t>
    </rPh>
    <phoneticPr fontId="3"/>
  </si>
  <si>
    <t>昭和村</t>
    <rPh sb="0" eb="3">
      <t>ショウワムラ</t>
    </rPh>
    <phoneticPr fontId="3"/>
  </si>
  <si>
    <t>吾妻
環境森林</t>
    <rPh sb="0" eb="2">
      <t>アガツマ</t>
    </rPh>
    <rPh sb="3" eb="5">
      <t>カンキョウ</t>
    </rPh>
    <rPh sb="5" eb="7">
      <t>シンリン</t>
    </rPh>
    <phoneticPr fontId="3"/>
  </si>
  <si>
    <t>中之条町</t>
    <rPh sb="0" eb="4">
      <t>ナカノジョウマチ</t>
    </rPh>
    <phoneticPr fontId="3"/>
  </si>
  <si>
    <t>長野原町</t>
    <rPh sb="0" eb="4">
      <t>ナガノハラマチ</t>
    </rPh>
    <phoneticPr fontId="3"/>
  </si>
  <si>
    <t>嬬恋村</t>
    <rPh sb="0" eb="3">
      <t>ツマゴイムラ</t>
    </rPh>
    <phoneticPr fontId="3"/>
  </si>
  <si>
    <t>草津町</t>
    <rPh sb="0" eb="3">
      <t>クサツマチ</t>
    </rPh>
    <phoneticPr fontId="3"/>
  </si>
  <si>
    <t>高山村</t>
    <rPh sb="0" eb="3">
      <t>タカヤマムラ</t>
    </rPh>
    <phoneticPr fontId="3"/>
  </si>
  <si>
    <t>東吾妻町</t>
    <rPh sb="0" eb="1">
      <t>ヒガシ</t>
    </rPh>
    <rPh sb="1" eb="4">
      <t>アガツママチ</t>
    </rPh>
    <phoneticPr fontId="3"/>
  </si>
  <si>
    <t>利根下流</t>
    <rPh sb="0" eb="4">
      <t>トネカリュウ</t>
    </rPh>
    <phoneticPr fontId="3"/>
  </si>
  <si>
    <t>渋川森林</t>
    <rPh sb="0" eb="2">
      <t>シブカワ</t>
    </rPh>
    <rPh sb="2" eb="4">
      <t>シンリン</t>
    </rPh>
    <phoneticPr fontId="3"/>
  </si>
  <si>
    <t>前橋市</t>
    <rPh sb="0" eb="3">
      <t>マエバシシ</t>
    </rPh>
    <phoneticPr fontId="3"/>
  </si>
  <si>
    <t>伊勢崎市</t>
    <rPh sb="0" eb="4">
      <t>イセサキシ</t>
    </rPh>
    <phoneticPr fontId="3"/>
  </si>
  <si>
    <t>玉村町</t>
    <rPh sb="0" eb="3">
      <t>タマムラマチ</t>
    </rPh>
    <phoneticPr fontId="3"/>
  </si>
  <si>
    <t>渋川市</t>
    <rPh sb="0" eb="3">
      <t>シブカワシ</t>
    </rPh>
    <phoneticPr fontId="3"/>
  </si>
  <si>
    <t>榛東村</t>
    <rPh sb="0" eb="3">
      <t>シントウムラ</t>
    </rPh>
    <phoneticPr fontId="3"/>
  </si>
  <si>
    <t>吉岡町</t>
    <rPh sb="0" eb="3">
      <t>ヨシオカマチ</t>
    </rPh>
    <phoneticPr fontId="3"/>
  </si>
  <si>
    <t>水　源　か　ん　養　保　安　林</t>
    <rPh sb="0" eb="1">
      <t>ミズ</t>
    </rPh>
    <rPh sb="2" eb="3">
      <t>ミナモト</t>
    </rPh>
    <rPh sb="8" eb="9">
      <t>ヨウ</t>
    </rPh>
    <rPh sb="10" eb="11">
      <t>タモツ</t>
    </rPh>
    <rPh sb="12" eb="13">
      <t>アン</t>
    </rPh>
    <rPh sb="14" eb="15">
      <t>ハヤシ</t>
    </rPh>
    <phoneticPr fontId="3"/>
  </si>
  <si>
    <t>桐生森林</t>
    <rPh sb="0" eb="2">
      <t>キリュウ</t>
    </rPh>
    <rPh sb="2" eb="4">
      <t>シンリン</t>
    </rPh>
    <phoneticPr fontId="3"/>
  </si>
  <si>
    <t>太田市</t>
    <rPh sb="0" eb="3">
      <t>オオタシ</t>
    </rPh>
    <phoneticPr fontId="3"/>
  </si>
  <si>
    <t>館林市</t>
    <rPh sb="0" eb="3">
      <t>タテバヤシシ</t>
    </rPh>
    <phoneticPr fontId="3"/>
  </si>
  <si>
    <t>板倉町</t>
    <rPh sb="0" eb="3">
      <t>イタクラマチ</t>
    </rPh>
    <phoneticPr fontId="3"/>
  </si>
  <si>
    <t>明和町</t>
    <rPh sb="0" eb="2">
      <t>メイワムラ</t>
    </rPh>
    <rPh sb="2" eb="3">
      <t>マチ</t>
    </rPh>
    <phoneticPr fontId="3"/>
  </si>
  <si>
    <t>千代田町</t>
    <rPh sb="0" eb="4">
      <t>チヨダマチ</t>
    </rPh>
    <phoneticPr fontId="3"/>
  </si>
  <si>
    <t>大泉町</t>
    <rPh sb="0" eb="3">
      <t>オオイズミマチ</t>
    </rPh>
    <phoneticPr fontId="3"/>
  </si>
  <si>
    <t>邑楽町</t>
    <rPh sb="0" eb="3">
      <t>オウラマチ</t>
    </rPh>
    <phoneticPr fontId="3"/>
  </si>
  <si>
    <t>桐生市</t>
    <rPh sb="0" eb="3">
      <t>キリュウシ</t>
    </rPh>
    <phoneticPr fontId="3"/>
  </si>
  <si>
    <t>みどり市</t>
    <rPh sb="3" eb="4">
      <t>シ</t>
    </rPh>
    <phoneticPr fontId="3"/>
  </si>
  <si>
    <t>西毛</t>
    <rPh sb="0" eb="2">
      <t>セイモウ</t>
    </rPh>
    <phoneticPr fontId="3"/>
  </si>
  <si>
    <t>西部
環境森林</t>
    <rPh sb="0" eb="2">
      <t>セイブ</t>
    </rPh>
    <rPh sb="3" eb="5">
      <t>カンキョウ</t>
    </rPh>
    <rPh sb="5" eb="7">
      <t>シンリン</t>
    </rPh>
    <phoneticPr fontId="3"/>
  </si>
  <si>
    <t>高崎市</t>
    <rPh sb="0" eb="3">
      <t>タカサキシ</t>
    </rPh>
    <phoneticPr fontId="3"/>
  </si>
  <si>
    <t>安中市</t>
    <rPh sb="0" eb="3">
      <t>アンナカシ</t>
    </rPh>
    <phoneticPr fontId="3"/>
  </si>
  <si>
    <t>藤岡森林</t>
    <rPh sb="0" eb="2">
      <t>フジオカ</t>
    </rPh>
    <rPh sb="2" eb="4">
      <t>シンリン</t>
    </rPh>
    <phoneticPr fontId="3"/>
  </si>
  <si>
    <t>藤岡市</t>
    <rPh sb="0" eb="3">
      <t>フジオカシ</t>
    </rPh>
    <phoneticPr fontId="3"/>
  </si>
  <si>
    <t>上野村</t>
    <rPh sb="0" eb="3">
      <t>ウエノムラ</t>
    </rPh>
    <phoneticPr fontId="3"/>
  </si>
  <si>
    <t>神流町</t>
    <rPh sb="0" eb="2">
      <t>カンナ</t>
    </rPh>
    <rPh sb="2" eb="3">
      <t>マチ</t>
    </rPh>
    <phoneticPr fontId="3"/>
  </si>
  <si>
    <t>富岡森林</t>
    <rPh sb="0" eb="2">
      <t>トミオカ</t>
    </rPh>
    <rPh sb="2" eb="4">
      <t>シンリン</t>
    </rPh>
    <phoneticPr fontId="3"/>
  </si>
  <si>
    <t>富岡市</t>
    <rPh sb="0" eb="3">
      <t>トミオカシ</t>
    </rPh>
    <phoneticPr fontId="3"/>
  </si>
  <si>
    <t>下仁田町</t>
    <rPh sb="0" eb="4">
      <t>シモニタマチ</t>
    </rPh>
    <phoneticPr fontId="3"/>
  </si>
  <si>
    <t>南牧村</t>
    <rPh sb="0" eb="3">
      <t>ナンモクムラ</t>
    </rPh>
    <phoneticPr fontId="3"/>
  </si>
  <si>
    <t>甘楽町</t>
    <rPh sb="0" eb="3">
      <t>カンラマチ</t>
    </rPh>
    <phoneticPr fontId="3"/>
  </si>
  <si>
    <t>防　風　保　安　林</t>
    <rPh sb="0" eb="1">
      <t>ボウ</t>
    </rPh>
    <rPh sb="2" eb="3">
      <t>カゼ</t>
    </rPh>
    <rPh sb="4" eb="5">
      <t>タモツ</t>
    </rPh>
    <rPh sb="6" eb="7">
      <t>アン</t>
    </rPh>
    <rPh sb="8" eb="9">
      <t>ハヤシ</t>
    </rPh>
    <phoneticPr fontId="3"/>
  </si>
  <si>
    <t>水　害　防　備　保　安　林</t>
    <rPh sb="0" eb="1">
      <t>ミズ</t>
    </rPh>
    <rPh sb="2" eb="3">
      <t>ガイ</t>
    </rPh>
    <rPh sb="4" eb="5">
      <t>ボウ</t>
    </rPh>
    <rPh sb="6" eb="7">
      <t>ビ</t>
    </rPh>
    <rPh sb="8" eb="9">
      <t>タモツ</t>
    </rPh>
    <rPh sb="10" eb="11">
      <t>アン</t>
    </rPh>
    <rPh sb="12" eb="13">
      <t>ハヤシ</t>
    </rPh>
    <phoneticPr fontId="3"/>
  </si>
  <si>
    <t>干　害　防　備　保　安　林</t>
    <rPh sb="0" eb="1">
      <t>ボシ</t>
    </rPh>
    <rPh sb="2" eb="3">
      <t>ガイ</t>
    </rPh>
    <rPh sb="4" eb="5">
      <t>ボウ</t>
    </rPh>
    <rPh sb="6" eb="7">
      <t>ビ</t>
    </rPh>
    <rPh sb="8" eb="9">
      <t>タモツ</t>
    </rPh>
    <rPh sb="10" eb="11">
      <t>アン</t>
    </rPh>
    <rPh sb="12" eb="13">
      <t>ハヤシ</t>
    </rPh>
    <phoneticPr fontId="3"/>
  </si>
  <si>
    <t>な　だ　れ　防　止　保　安　林</t>
    <rPh sb="6" eb="7">
      <t>ボウ</t>
    </rPh>
    <rPh sb="8" eb="9">
      <t>ドメ</t>
    </rPh>
    <rPh sb="10" eb="11">
      <t>タモツ</t>
    </rPh>
    <rPh sb="12" eb="13">
      <t>アン</t>
    </rPh>
    <rPh sb="14" eb="15">
      <t>ハヤシ</t>
    </rPh>
    <phoneticPr fontId="3"/>
  </si>
  <si>
    <t>落　石　防　止　保　安　林</t>
    <rPh sb="0" eb="1">
      <t>ラク</t>
    </rPh>
    <rPh sb="2" eb="3">
      <t>イシ</t>
    </rPh>
    <rPh sb="4" eb="5">
      <t>ボウ</t>
    </rPh>
    <rPh sb="6" eb="7">
      <t>ドメ</t>
    </rPh>
    <rPh sb="8" eb="9">
      <t>タモツ</t>
    </rPh>
    <rPh sb="10" eb="11">
      <t>アン</t>
    </rPh>
    <rPh sb="12" eb="13">
      <t>ハヤシ</t>
    </rPh>
    <phoneticPr fontId="3"/>
  </si>
  <si>
    <t>保  健  保  安  林</t>
    <rPh sb="0" eb="4">
      <t>ホケン</t>
    </rPh>
    <rPh sb="6" eb="13">
      <t>ホアンリン</t>
    </rPh>
    <phoneticPr fontId="3"/>
  </si>
  <si>
    <t>風  致  保  安  林</t>
    <rPh sb="0" eb="4">
      <t>フウチ</t>
    </rPh>
    <rPh sb="6" eb="13">
      <t>ホアンリン</t>
    </rPh>
    <phoneticPr fontId="3"/>
  </si>
  <si>
    <t>第５表　保安林損失補償の実績</t>
    <rPh sb="0" eb="1">
      <t>ダイ</t>
    </rPh>
    <rPh sb="2" eb="3">
      <t>ヒョウ</t>
    </rPh>
    <rPh sb="4" eb="7">
      <t>ホアンリン</t>
    </rPh>
    <rPh sb="7" eb="9">
      <t>ソンシツ</t>
    </rPh>
    <rPh sb="9" eb="11">
      <t>ホショウ</t>
    </rPh>
    <phoneticPr fontId="4"/>
  </si>
  <si>
    <t>（面積の単位：ｈａ　・　補償額の単位：円）</t>
    <rPh sb="1" eb="3">
      <t>メンセキ</t>
    </rPh>
    <rPh sb="4" eb="6">
      <t>タンイ</t>
    </rPh>
    <rPh sb="12" eb="14">
      <t>ホショウ</t>
    </rPh>
    <rPh sb="14" eb="15">
      <t>ガク</t>
    </rPh>
    <rPh sb="16" eb="18">
      <t>タンイ</t>
    </rPh>
    <rPh sb="19" eb="20">
      <t>エン</t>
    </rPh>
    <phoneticPr fontId="4"/>
  </si>
  <si>
    <t>保安林の種類</t>
    <rPh sb="0" eb="3">
      <t>ホアンリン</t>
    </rPh>
    <rPh sb="4" eb="6">
      <t>シュルイ</t>
    </rPh>
    <phoneticPr fontId="4"/>
  </si>
  <si>
    <t>箇所数</t>
    <rPh sb="0" eb="2">
      <t>カショ</t>
    </rPh>
    <rPh sb="2" eb="3">
      <t>スウ</t>
    </rPh>
    <phoneticPr fontId="4"/>
  </si>
  <si>
    <t>補償額</t>
    <rPh sb="0" eb="3">
      <t>ホショウガク</t>
    </rPh>
    <phoneticPr fontId="4"/>
  </si>
  <si>
    <t>土砂流出防備保安林</t>
    <rPh sb="0" eb="2">
      <t>ドシャ</t>
    </rPh>
    <rPh sb="2" eb="3">
      <t>リュウ</t>
    </rPh>
    <rPh sb="3" eb="4">
      <t>デ</t>
    </rPh>
    <rPh sb="4" eb="6">
      <t>ボウビ</t>
    </rPh>
    <rPh sb="6" eb="9">
      <t>ホアンリン</t>
    </rPh>
    <phoneticPr fontId="4"/>
  </si>
  <si>
    <t>土砂崩壊防備保安林</t>
    <rPh sb="0" eb="2">
      <t>ドシャ</t>
    </rPh>
    <rPh sb="2" eb="4">
      <t>ホウカイ</t>
    </rPh>
    <rPh sb="4" eb="6">
      <t>ボウビ</t>
    </rPh>
    <rPh sb="6" eb="9">
      <t>ホアンリン</t>
    </rPh>
    <phoneticPr fontId="4"/>
  </si>
  <si>
    <t>１号～３号小計</t>
    <rPh sb="1" eb="2">
      <t>ゴウ</t>
    </rPh>
    <rPh sb="4" eb="5">
      <t>ゴウ</t>
    </rPh>
    <rPh sb="5" eb="7">
      <t>ショウケイ</t>
    </rPh>
    <phoneticPr fontId="4"/>
  </si>
  <si>
    <t>防風保安林</t>
    <rPh sb="0" eb="2">
      <t>ボウフウ</t>
    </rPh>
    <rPh sb="2" eb="5">
      <t>ホアンリン</t>
    </rPh>
    <phoneticPr fontId="4"/>
  </si>
  <si>
    <t>落石防止保安林</t>
    <rPh sb="0" eb="2">
      <t>ラクセキ</t>
    </rPh>
    <rPh sb="2" eb="4">
      <t>ボウシ</t>
    </rPh>
    <rPh sb="4" eb="7">
      <t>ホアンリン</t>
    </rPh>
    <phoneticPr fontId="4"/>
  </si>
  <si>
    <t>保健保安林</t>
    <rPh sb="0" eb="2">
      <t>ホケン</t>
    </rPh>
    <rPh sb="2" eb="5">
      <t>ホアンリン</t>
    </rPh>
    <phoneticPr fontId="4"/>
  </si>
  <si>
    <t>４号以下小計</t>
    <rPh sb="1" eb="2">
      <t>ゴウ</t>
    </rPh>
    <rPh sb="2" eb="4">
      <t>イカ</t>
    </rPh>
    <rPh sb="4" eb="6">
      <t>ショウケイ</t>
    </rPh>
    <phoneticPr fontId="4"/>
  </si>
  <si>
    <t>計</t>
    <rPh sb="0" eb="1">
      <t>ケイ</t>
    </rPh>
    <phoneticPr fontId="4"/>
  </si>
  <si>
    <t>第６表　林地開発許可等の実績</t>
    <rPh sb="0" eb="1">
      <t>ダイ</t>
    </rPh>
    <rPh sb="2" eb="3">
      <t>ヒョウ</t>
    </rPh>
    <phoneticPr fontId="4"/>
  </si>
  <si>
    <t>（単位：ha）</t>
    <rPh sb="1" eb="3">
      <t>タンイ</t>
    </rPh>
    <phoneticPr fontId="4"/>
  </si>
  <si>
    <t>件数</t>
  </si>
  <si>
    <t>面積</t>
  </si>
  <si>
    <t>その他</t>
    <rPh sb="0" eb="3">
      <t>ソノタ</t>
    </rPh>
    <phoneticPr fontId="4"/>
  </si>
  <si>
    <t>備考</t>
    <rPh sb="0" eb="1">
      <t>ソナエ</t>
    </rPh>
    <rPh sb="1" eb="2">
      <t>コウ</t>
    </rPh>
    <phoneticPr fontId="4"/>
  </si>
  <si>
    <t>経費</t>
    <phoneticPr fontId="4"/>
  </si>
  <si>
    <t>市町村名</t>
    <phoneticPr fontId="4"/>
  </si>
  <si>
    <t>総数</t>
    <phoneticPr fontId="4"/>
  </si>
  <si>
    <t>山地治山総合対策</t>
  </si>
  <si>
    <t>復旧治山</t>
  </si>
  <si>
    <t>防災林造成</t>
    <rPh sb="0" eb="1">
      <t>ボウ</t>
    </rPh>
    <rPh sb="1" eb="2">
      <t>サイ</t>
    </rPh>
    <rPh sb="2" eb="3">
      <t>リン</t>
    </rPh>
    <rPh sb="3" eb="4">
      <t>ヅクリ</t>
    </rPh>
    <rPh sb="4" eb="5">
      <t>シゲル</t>
    </rPh>
    <phoneticPr fontId="4"/>
  </si>
  <si>
    <t>保安林改良</t>
  </si>
  <si>
    <t>保安林改良</t>
    <phoneticPr fontId="4"/>
  </si>
  <si>
    <t>保育</t>
    <phoneticPr fontId="4"/>
  </si>
  <si>
    <t>予防治山</t>
  </si>
  <si>
    <t>箇所</t>
    <phoneticPr fontId="4"/>
  </si>
  <si>
    <t>面積</t>
    <phoneticPr fontId="4"/>
  </si>
  <si>
    <t>地域防災対策
総合治山</t>
    <phoneticPr fontId="4"/>
  </si>
  <si>
    <t>豊かな水と森林整備
水辺と森整備</t>
    <phoneticPr fontId="4"/>
  </si>
  <si>
    <t>（注）県単治山は、災害関連事業費を含む。</t>
    <phoneticPr fontId="2"/>
  </si>
  <si>
    <t>治山施設環境
改善整備</t>
    <phoneticPr fontId="4"/>
  </si>
  <si>
    <t>第３表　　単独治山事業（市町村別・事業費）</t>
    <rPh sb="0" eb="1">
      <t>ダイ</t>
    </rPh>
    <rPh sb="2" eb="3">
      <t>ヒョウ</t>
    </rPh>
    <rPh sb="5" eb="7">
      <t>タンドク</t>
    </rPh>
    <rPh sb="7" eb="9">
      <t>チサン</t>
    </rPh>
    <rPh sb="9" eb="11">
      <t>ジギョウ</t>
    </rPh>
    <rPh sb="12" eb="15">
      <t>シチョウソン</t>
    </rPh>
    <rPh sb="15" eb="16">
      <t>ベツ</t>
    </rPh>
    <rPh sb="17" eb="20">
      <t>ジギョウヒ</t>
    </rPh>
    <phoneticPr fontId="4"/>
  </si>
  <si>
    <t>（単位　 経費：千円）</t>
    <phoneticPr fontId="4"/>
  </si>
  <si>
    <t>〔資料〕森林保全課</t>
    <rPh sb="1" eb="3">
      <t>シリョウ</t>
    </rPh>
    <rPh sb="4" eb="6">
      <t>シンリン</t>
    </rPh>
    <rPh sb="6" eb="8">
      <t>ホゼン</t>
    </rPh>
    <rPh sb="8" eb="9">
      <t>カ</t>
    </rPh>
    <phoneticPr fontId="4"/>
  </si>
  <si>
    <t>水源地域整備</t>
    <phoneticPr fontId="4"/>
  </si>
  <si>
    <t>農山漁村地域整備交付金</t>
    <phoneticPr fontId="4"/>
  </si>
  <si>
    <t>保安林管理道
整備</t>
    <rPh sb="0" eb="3">
      <t>ホアンリン</t>
    </rPh>
    <rPh sb="3" eb="5">
      <t>カンリ</t>
    </rPh>
    <rPh sb="5" eb="6">
      <t>ドウ</t>
    </rPh>
    <rPh sb="7" eb="9">
      <t>セイビ</t>
    </rPh>
    <phoneticPr fontId="4"/>
  </si>
  <si>
    <t>廃棄物処分場の設置</t>
    <rPh sb="0" eb="3">
      <t>ハイキブツ</t>
    </rPh>
    <rPh sb="3" eb="5">
      <t>ショブン</t>
    </rPh>
    <rPh sb="7" eb="9">
      <t>セッチ</t>
    </rPh>
    <phoneticPr fontId="4"/>
  </si>
  <si>
    <t>〔資料〕森林保全課</t>
    <rPh sb="1" eb="3">
      <t>シリョウ</t>
    </rPh>
    <rPh sb="4" eb="6">
      <t>シンリン</t>
    </rPh>
    <rPh sb="6" eb="9">
      <t>ホゼンカ</t>
    </rPh>
    <phoneticPr fontId="4"/>
  </si>
  <si>
    <t>水源流域
地域保全</t>
    <rPh sb="0" eb="2">
      <t>スイゲン</t>
    </rPh>
    <rPh sb="2" eb="4">
      <t>リュウイキ</t>
    </rPh>
    <rPh sb="5" eb="7">
      <t>チイキ</t>
    </rPh>
    <rPh sb="7" eb="9">
      <t>ホゼン</t>
    </rPh>
    <phoneticPr fontId="4"/>
  </si>
  <si>
    <t>水源森林
再生対策</t>
    <rPh sb="0" eb="2">
      <t>スイゲン</t>
    </rPh>
    <rPh sb="2" eb="4">
      <t>シンリン</t>
    </rPh>
    <rPh sb="5" eb="7">
      <t>サイセイ</t>
    </rPh>
    <rPh sb="7" eb="9">
      <t>タイサク</t>
    </rPh>
    <phoneticPr fontId="4"/>
  </si>
  <si>
    <t>奥地保安林保全
緊急対策</t>
    <rPh sb="0" eb="2">
      <t>オクチ</t>
    </rPh>
    <rPh sb="2" eb="5">
      <t>ホアンリン</t>
    </rPh>
    <rPh sb="5" eb="7">
      <t>ホゼン</t>
    </rPh>
    <rPh sb="8" eb="10">
      <t>キンキュウ</t>
    </rPh>
    <rPh sb="10" eb="12">
      <t>タイサク</t>
    </rPh>
    <phoneticPr fontId="4"/>
  </si>
  <si>
    <t>災害関連
緊急治山</t>
    <phoneticPr fontId="4"/>
  </si>
  <si>
    <t>森林基盤整備事業</t>
    <phoneticPr fontId="4"/>
  </si>
  <si>
    <t>水産基盤整備事業</t>
    <phoneticPr fontId="4"/>
  </si>
  <si>
    <t>落石防護壁緩衝材
機能回復</t>
    <rPh sb="0" eb="2">
      <t>ラクセキ</t>
    </rPh>
    <rPh sb="2" eb="4">
      <t>ボウゴ</t>
    </rPh>
    <rPh sb="4" eb="5">
      <t>ヘキ</t>
    </rPh>
    <rPh sb="5" eb="7">
      <t>カンショウ</t>
    </rPh>
    <rPh sb="7" eb="8">
      <t>ザイ</t>
    </rPh>
    <rPh sb="9" eb="11">
      <t>キノウ</t>
    </rPh>
    <rPh sb="11" eb="13">
      <t>カイフク</t>
    </rPh>
    <phoneticPr fontId="4"/>
  </si>
  <si>
    <t>宿泊施設･レジャー施設
の設置</t>
    <rPh sb="9" eb="10">
      <t>シ</t>
    </rPh>
    <rPh sb="10" eb="11">
      <t>セツ</t>
    </rPh>
    <rPh sb="13" eb="15">
      <t>セッチ</t>
    </rPh>
    <phoneticPr fontId="4"/>
  </si>
  <si>
    <t>スキー場
の造成</t>
    <rPh sb="0" eb="4">
      <t>スキージョウ</t>
    </rPh>
    <rPh sb="6" eb="8">
      <t>ゾウセイ</t>
    </rPh>
    <phoneticPr fontId="4"/>
  </si>
  <si>
    <t>土石等
の採掘</t>
    <rPh sb="5" eb="7">
      <t>サイクツ</t>
    </rPh>
    <phoneticPr fontId="4"/>
  </si>
  <si>
    <t>農用地
の造成</t>
    <rPh sb="5" eb="7">
      <t>ゾウセイ</t>
    </rPh>
    <phoneticPr fontId="4"/>
  </si>
  <si>
    <t>ゴルフ場
の造成</t>
    <rPh sb="6" eb="8">
      <t>ゾウセイ</t>
    </rPh>
    <phoneticPr fontId="4"/>
  </si>
  <si>
    <t>別荘地
の造成</t>
    <rPh sb="5" eb="7">
      <t>ゾウセイ</t>
    </rPh>
    <phoneticPr fontId="4"/>
  </si>
  <si>
    <t>住宅団地
の造成</t>
    <rPh sb="6" eb="8">
      <t>ゾウセイ</t>
    </rPh>
    <phoneticPr fontId="4"/>
  </si>
  <si>
    <t>工場事業場
の設置</t>
    <rPh sb="7" eb="9">
      <t>セッチ</t>
    </rPh>
    <phoneticPr fontId="4"/>
  </si>
  <si>
    <t>開発行為
の目的</t>
    <rPh sb="6" eb="8">
      <t>モクテキ</t>
    </rPh>
    <phoneticPr fontId="4"/>
  </si>
  <si>
    <t>　（注）１．兼種保安林については、上位（左欄）の保安林に面積を計上し、下位の保安林にはその面積を外数で
（　）書きした。</t>
    <rPh sb="2" eb="3">
      <t>チュウ</t>
    </rPh>
    <rPh sb="24" eb="27">
      <t>ホアンリン</t>
    </rPh>
    <rPh sb="28" eb="30">
      <t>メンセキ</t>
    </rPh>
    <rPh sb="35" eb="37">
      <t>カイ</t>
    </rPh>
    <phoneticPr fontId="3"/>
  </si>
  <si>
    <t>地すべり激甚災害対策特別緊急</t>
    <rPh sb="0" eb="1">
      <t>ジ</t>
    </rPh>
    <rPh sb="4" eb="6">
      <t>ゲキジン</t>
    </rPh>
    <rPh sb="6" eb="8">
      <t>サイガイ</t>
    </rPh>
    <rPh sb="8" eb="10">
      <t>タイサク</t>
    </rPh>
    <rPh sb="10" eb="12">
      <t>トクベツ</t>
    </rPh>
    <rPh sb="12" eb="14">
      <t>キンキュウ</t>
    </rPh>
    <phoneticPr fontId="4"/>
  </si>
  <si>
    <t>平成３０年度</t>
    <rPh sb="0" eb="2">
      <t>ヘイセイ</t>
    </rPh>
    <rPh sb="4" eb="6">
      <t>ネンド</t>
    </rPh>
    <phoneticPr fontId="3"/>
  </si>
  <si>
    <t>利根沼田</t>
    <rPh sb="0" eb="2">
      <t>トネ</t>
    </rPh>
    <rPh sb="2" eb="4">
      <t>ヌマタ</t>
    </rPh>
    <phoneticPr fontId="3"/>
  </si>
  <si>
    <t>緊急総合治山</t>
    <rPh sb="0" eb="2">
      <t>キンキュウ</t>
    </rPh>
    <rPh sb="2" eb="4">
      <t>ソウゴウ</t>
    </rPh>
    <rPh sb="4" eb="6">
      <t>チサン</t>
    </rPh>
    <phoneticPr fontId="4"/>
  </si>
  <si>
    <t>事務費：250,142,088円（H30年決算資料根拠より）</t>
    <rPh sb="0" eb="3">
      <t>ジムヒ</t>
    </rPh>
    <rPh sb="15" eb="16">
      <t>エン</t>
    </rPh>
    <rPh sb="20" eb="21">
      <t>ネン</t>
    </rPh>
    <rPh sb="21" eb="23">
      <t>ケッサン</t>
    </rPh>
    <rPh sb="23" eb="25">
      <t>シリョウ</t>
    </rPh>
    <rPh sb="25" eb="27">
      <t>コンキョ</t>
    </rPh>
    <phoneticPr fontId="3"/>
  </si>
  <si>
    <t>2,965,692,524+250,142,088=3,215,834,612円</t>
    <rPh sb="39" eb="40">
      <t>エン</t>
    </rPh>
    <phoneticPr fontId="3"/>
  </si>
  <si>
    <t>共生保安林整備</t>
    <rPh sb="2" eb="5">
      <t>ホアンリン</t>
    </rPh>
    <rPh sb="5" eb="7">
      <t>セイビ</t>
    </rPh>
    <phoneticPr fontId="4"/>
  </si>
  <si>
    <t>共生保安林整備</t>
    <rPh sb="0" eb="2">
      <t>キョウセイ</t>
    </rPh>
    <phoneticPr fontId="4"/>
  </si>
  <si>
    <t>森林土木効率
化等技術開発</t>
    <phoneticPr fontId="4"/>
  </si>
  <si>
    <t>　利根沼田環境森林事務所</t>
    <rPh sb="1" eb="3">
      <t>トネ</t>
    </rPh>
    <rPh sb="3" eb="5">
      <t>ヌマタ</t>
    </rPh>
    <rPh sb="5" eb="7">
      <t>カンキョウ</t>
    </rPh>
    <rPh sb="7" eb="9">
      <t>シンリン</t>
    </rPh>
    <rPh sb="9" eb="12">
      <t>ジムショ</t>
    </rPh>
    <phoneticPr fontId="4"/>
  </si>
  <si>
    <t>合　　計</t>
    <phoneticPr fontId="4"/>
  </si>
  <si>
    <t>連絡調整</t>
    <phoneticPr fontId="4"/>
  </si>
  <si>
    <t xml:space="preserve"> </t>
    <phoneticPr fontId="4"/>
  </si>
  <si>
    <t>（注）　１　　（　）内数値は、変更許可分で外数である。</t>
    <phoneticPr fontId="4"/>
  </si>
  <si>
    <t>　　　　２　合計の面積欄は新規許可・変更許可・連絡調整の合計である。</t>
    <phoneticPr fontId="4"/>
  </si>
  <si>
    <t>（単位　 面積：ha　経費：千円）</t>
  </si>
  <si>
    <t>年         度
事   務   所</t>
    <rPh sb="0" eb="1">
      <t>トシ</t>
    </rPh>
    <rPh sb="10" eb="11">
      <t>ド</t>
    </rPh>
    <rPh sb="12" eb="13">
      <t>コト</t>
    </rPh>
    <rPh sb="16" eb="17">
      <t>ツトム</t>
    </rPh>
    <rPh sb="20" eb="21">
      <t>ショ</t>
    </rPh>
    <phoneticPr fontId="3"/>
  </si>
  <si>
    <t>山地災害危険地区
管理</t>
    <phoneticPr fontId="4"/>
  </si>
  <si>
    <t>森の中の治山 ・ 
林道施設見学会</t>
    <phoneticPr fontId="4"/>
  </si>
  <si>
    <t>令和元年度</t>
    <rPh sb="0" eb="2">
      <t>レイワ</t>
    </rPh>
    <rPh sb="2" eb="4">
      <t>ガンネン</t>
    </rPh>
    <rPh sb="3" eb="5">
      <t>ネンド</t>
    </rPh>
    <phoneticPr fontId="3"/>
  </si>
  <si>
    <t>渋川</t>
    <rPh sb="0" eb="2">
      <t>シブカワ</t>
    </rPh>
    <phoneticPr fontId="3"/>
  </si>
  <si>
    <t>藤岡</t>
    <rPh sb="0" eb="2">
      <t>フジオカ</t>
    </rPh>
    <phoneticPr fontId="3"/>
  </si>
  <si>
    <t>西部</t>
    <rPh sb="0" eb="1">
      <t>ニシ</t>
    </rPh>
    <rPh sb="1" eb="2">
      <t>ブ</t>
    </rPh>
    <phoneticPr fontId="3"/>
  </si>
  <si>
    <t>富岡</t>
    <rPh sb="0" eb="1">
      <t>トミ</t>
    </rPh>
    <rPh sb="1" eb="2">
      <t>オカ</t>
    </rPh>
    <phoneticPr fontId="3"/>
  </si>
  <si>
    <t>桐生</t>
    <rPh sb="0" eb="1">
      <t>キリ</t>
    </rPh>
    <rPh sb="1" eb="2">
      <t>ショウ</t>
    </rPh>
    <phoneticPr fontId="4"/>
  </si>
  <si>
    <t>R元</t>
    <rPh sb="1" eb="2">
      <t>モト</t>
    </rPh>
    <phoneticPr fontId="4"/>
  </si>
  <si>
    <t>①これまでの予算算出方法の経緯</t>
    <rPh sb="6" eb="8">
      <t>ヨサン</t>
    </rPh>
    <rPh sb="8" eb="10">
      <t>サンシュツ</t>
    </rPh>
    <rPh sb="10" eb="12">
      <t>ホウホウ</t>
    </rPh>
    <rPh sb="13" eb="15">
      <t>ケイイ</t>
    </rPh>
    <phoneticPr fontId="4"/>
  </si>
  <si>
    <t>H11</t>
  </si>
  <si>
    <t>H12</t>
  </si>
  <si>
    <t>H13</t>
  </si>
  <si>
    <t>H14</t>
  </si>
  <si>
    <t>②算出方法の検証</t>
    <rPh sb="1" eb="3">
      <t>サンシュツ</t>
    </rPh>
    <rPh sb="3" eb="5">
      <t>ホウホウ</t>
    </rPh>
    <rPh sb="6" eb="8">
      <t>ケンショウ</t>
    </rPh>
    <phoneticPr fontId="4"/>
  </si>
  <si>
    <t>H15</t>
  </si>
  <si>
    <t>H16</t>
  </si>
  <si>
    <t>H17</t>
  </si>
  <si>
    <t>R2</t>
    <phoneticPr fontId="4"/>
  </si>
  <si>
    <t>今まで県単の事務費が抜かれているのか確認</t>
    <rPh sb="0" eb="1">
      <t>イマ</t>
    </rPh>
    <rPh sb="3" eb="4">
      <t>ケン</t>
    </rPh>
    <rPh sb="4" eb="5">
      <t>タン</t>
    </rPh>
    <rPh sb="6" eb="9">
      <t>ジムヒ</t>
    </rPh>
    <rPh sb="10" eb="11">
      <t>ヌ</t>
    </rPh>
    <rPh sb="18" eb="20">
      <t>カクニン</t>
    </rPh>
    <phoneticPr fontId="4"/>
  </si>
  <si>
    <t>H18</t>
  </si>
  <si>
    <t>↓（事務費を含む額＝民有林治山事業の概要、５治山事業の実績）との差を求める</t>
    <rPh sb="2" eb="5">
      <t>ジムヒ</t>
    </rPh>
    <rPh sb="6" eb="7">
      <t>フク</t>
    </rPh>
    <rPh sb="8" eb="9">
      <t>ガク</t>
    </rPh>
    <rPh sb="10" eb="13">
      <t>ミンユウリン</t>
    </rPh>
    <rPh sb="13" eb="15">
      <t>チサン</t>
    </rPh>
    <rPh sb="15" eb="17">
      <t>ジギョウ</t>
    </rPh>
    <rPh sb="18" eb="20">
      <t>ガイヨウ</t>
    </rPh>
    <rPh sb="22" eb="24">
      <t>チサン</t>
    </rPh>
    <rPh sb="24" eb="26">
      <t>ジギョウ</t>
    </rPh>
    <rPh sb="27" eb="29">
      <t>ジッセキ</t>
    </rPh>
    <rPh sb="32" eb="33">
      <t>サ</t>
    </rPh>
    <rPh sb="34" eb="35">
      <t>モト</t>
    </rPh>
    <phoneticPr fontId="4"/>
  </si>
  <si>
    <t>H19</t>
  </si>
  <si>
    <t>公共</t>
    <rPh sb="0" eb="2">
      <t>コウキョウ</t>
    </rPh>
    <phoneticPr fontId="4"/>
  </si>
  <si>
    <t>単独</t>
    <rPh sb="0" eb="2">
      <t>タンドク</t>
    </rPh>
    <phoneticPr fontId="4"/>
  </si>
  <si>
    <t>公共　差</t>
    <rPh sb="0" eb="2">
      <t>コウキョウ</t>
    </rPh>
    <rPh sb="3" eb="4">
      <t>サ</t>
    </rPh>
    <phoneticPr fontId="4"/>
  </si>
  <si>
    <t>単独　差</t>
    <rPh sb="0" eb="2">
      <t>タンドク</t>
    </rPh>
    <rPh sb="3" eb="4">
      <t>サ</t>
    </rPh>
    <phoneticPr fontId="4"/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</si>
  <si>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</si>
  <si>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</si>
  <si>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</si>
  <si>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</si>
  <si>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</si>
  <si>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</si>
  <si>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</si>
  <si>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</si>
  <si>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</si>
  <si>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（億円）</t>
    <rPh sb="1" eb="2">
      <t>オク</t>
    </rPh>
    <rPh sb="2" eb="3">
      <t>エン</t>
    </rPh>
    <phoneticPr fontId="4"/>
  </si>
  <si>
    <t>R1</t>
    <phoneticPr fontId="4"/>
  </si>
  <si>
    <t>→傾向が確認されなかった（公共も一致していなかった）ので、「ぐんまの森林・林業」のグラフと同じにする</t>
    <rPh sb="1" eb="3">
      <t>ケイコウ</t>
    </rPh>
    <rPh sb="4" eb="6">
      <t>カクニン</t>
    </rPh>
    <rPh sb="13" eb="15">
      <t>コウキョウ</t>
    </rPh>
    <rPh sb="16" eb="18">
      <t>イッチ</t>
    </rPh>
    <rPh sb="34" eb="36">
      <t>シンリン</t>
    </rPh>
    <rPh sb="37" eb="39">
      <t>リンギョウ</t>
    </rPh>
    <rPh sb="45" eb="46">
      <t>オナ</t>
    </rPh>
    <phoneticPr fontId="4"/>
  </si>
  <si>
    <t>=「民有林治山事業の概要」5治山事業の実績</t>
    <rPh sb="14" eb="16">
      <t>チサン</t>
    </rPh>
    <rPh sb="16" eb="18">
      <t>ジギョウ</t>
    </rPh>
    <rPh sb="19" eb="21">
      <t>ジッセキ</t>
    </rPh>
    <phoneticPr fontId="4"/>
  </si>
  <si>
    <t>=事務費を含む額</t>
    <phoneticPr fontId="4"/>
  </si>
  <si>
    <t>本工事等</t>
    <rPh sb="0" eb="3">
      <t>ホンコウジ</t>
    </rPh>
    <rPh sb="3" eb="4">
      <t>トウ</t>
    </rPh>
    <phoneticPr fontId="4"/>
  </si>
  <si>
    <t>事務費</t>
    <rPh sb="0" eb="3">
      <t>ジムヒ</t>
    </rPh>
    <phoneticPr fontId="4"/>
  </si>
  <si>
    <t>合計</t>
    <rPh sb="0" eb="2">
      <t>ゴウケイ</t>
    </rPh>
    <phoneticPr fontId="4"/>
  </si>
  <si>
    <t>県単</t>
    <rPh sb="0" eb="2">
      <t>ケンタン</t>
    </rPh>
    <phoneticPr fontId="4"/>
  </si>
  <si>
    <t>「ぐんまの森林・林業」のグラフの値と一致</t>
    <rPh sb="5" eb="7">
      <t>シンリン</t>
    </rPh>
    <rPh sb="8" eb="10">
      <t>リンギョウ</t>
    </rPh>
    <rPh sb="16" eb="17">
      <t>アタイ</t>
    </rPh>
    <rPh sb="18" eb="20">
      <t>イッチ</t>
    </rPh>
    <phoneticPr fontId="4"/>
  </si>
  <si>
    <t>「群馬県民有林治山事業の概要」の「治山事業の実績」の値と一致</t>
    <rPh sb="1" eb="4">
      <t>グンマケン</t>
    </rPh>
    <rPh sb="4" eb="7">
      <t>ミンユウリン</t>
    </rPh>
    <rPh sb="7" eb="9">
      <t>チサン</t>
    </rPh>
    <rPh sb="9" eb="11">
      <t>ジギョウ</t>
    </rPh>
    <rPh sb="12" eb="14">
      <t>ガイヨウ</t>
    </rPh>
    <rPh sb="17" eb="19">
      <t>チサン</t>
    </rPh>
    <rPh sb="19" eb="21">
      <t>ジギョウ</t>
    </rPh>
    <rPh sb="22" eb="24">
      <t>ジッセキ</t>
    </rPh>
    <rPh sb="26" eb="27">
      <t>アタイ</t>
    </rPh>
    <rPh sb="28" eb="30">
      <t>イッチ</t>
    </rPh>
    <phoneticPr fontId="4"/>
  </si>
  <si>
    <t>治山先進技術実証</t>
    <phoneticPr fontId="4"/>
  </si>
  <si>
    <t>特定流域総合治山</t>
    <phoneticPr fontId="4"/>
  </si>
  <si>
    <t>令和２年度</t>
    <rPh sb="0" eb="2">
      <t>レイワ</t>
    </rPh>
    <rPh sb="3" eb="5">
      <t>ネンド</t>
    </rPh>
    <rPh sb="4" eb="5">
      <t>ガンネン</t>
    </rPh>
    <phoneticPr fontId="3"/>
  </si>
  <si>
    <t>令和２年度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</si>
  <si>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3"/>
  </si>
  <si>
    <t>2年度</t>
    <rPh sb="1" eb="3">
      <t>ネンド</t>
    </rPh>
    <phoneticPr fontId="4"/>
  </si>
  <si>
    <t>R2</t>
    <phoneticPr fontId="4"/>
  </si>
  <si>
    <t>令和３年度</t>
    <rPh sb="0" eb="2">
      <t>レイワ</t>
    </rPh>
    <rPh sb="3" eb="5">
      <t>ネンド</t>
    </rPh>
    <rPh sb="4" eb="5">
      <t>ガンネン</t>
    </rPh>
    <phoneticPr fontId="3"/>
  </si>
  <si>
    <t>③R2～実績の算出方法</t>
    <rPh sb="4" eb="6">
      <t>ジッセキ</t>
    </rPh>
    <rPh sb="7" eb="9">
      <t>サンシュツ</t>
    </rPh>
    <rPh sb="9" eb="11">
      <t>ホウホウ</t>
    </rPh>
    <phoneticPr fontId="4"/>
  </si>
  <si>
    <t>当年度計算用　R2事業費　（県単、公共ともに事務費を含む）</t>
    <rPh sb="0" eb="3">
      <t>トウネンド</t>
    </rPh>
    <rPh sb="3" eb="5">
      <t>ケイサン</t>
    </rPh>
    <rPh sb="5" eb="6">
      <t>ヨウ</t>
    </rPh>
    <rPh sb="9" eb="12">
      <t>ジギョウヒ</t>
    </rPh>
    <rPh sb="14" eb="15">
      <t>ケン</t>
    </rPh>
    <rPh sb="15" eb="16">
      <t>タン</t>
    </rPh>
    <rPh sb="17" eb="19">
      <t>コウキョウ</t>
    </rPh>
    <rPh sb="22" eb="25">
      <t>ジムヒ</t>
    </rPh>
    <rPh sb="26" eb="27">
      <t>フク</t>
    </rPh>
    <phoneticPr fontId="4"/>
  </si>
  <si>
    <t>機能強化・
老朽化</t>
    <phoneticPr fontId="4"/>
  </si>
  <si>
    <t>令和４年度</t>
    <rPh sb="0" eb="2">
      <t>レイワ</t>
    </rPh>
    <rPh sb="3" eb="5">
      <t>ネンド</t>
    </rPh>
    <rPh sb="4" eb="5">
      <t>ガンネン</t>
    </rPh>
    <phoneticPr fontId="3"/>
  </si>
  <si>
    <t>R2</t>
  </si>
  <si>
    <t>R3</t>
  </si>
  <si>
    <t>令和４年度</t>
    <rPh sb="0" eb="2">
      <t>レイワ</t>
    </rPh>
    <rPh sb="3" eb="5">
      <t>ネンド</t>
    </rPh>
    <phoneticPr fontId="4"/>
  </si>
  <si>
    <t>R4</t>
    <phoneticPr fontId="4"/>
  </si>
  <si>
    <t>流域保全総合治山</t>
    <rPh sb="0" eb="6">
      <t>リュウイキホゼンソウゴウ</t>
    </rPh>
    <rPh sb="6" eb="8">
      <t>チサン</t>
    </rPh>
    <phoneticPr fontId="4"/>
  </si>
  <si>
    <t>流域保全総合治山等</t>
    <rPh sb="0" eb="6">
      <t>リュウイキホゼンソウゴウ</t>
    </rPh>
    <rPh sb="6" eb="8">
      <t>チサン</t>
    </rPh>
    <rPh sb="8" eb="9">
      <t>トウ</t>
    </rPh>
    <phoneticPr fontId="4"/>
  </si>
  <si>
    <t>流域保全総合治山等</t>
    <phoneticPr fontId="4"/>
  </si>
  <si>
    <t>水源地域等保安林整備</t>
    <phoneticPr fontId="4"/>
  </si>
  <si>
    <t>水源地域整備</t>
    <phoneticPr fontId="4"/>
  </si>
  <si>
    <t>49～29年度</t>
    <phoneticPr fontId="4"/>
  </si>
  <si>
    <t>30年度</t>
    <phoneticPr fontId="4"/>
  </si>
  <si>
    <t>元年度</t>
    <rPh sb="0" eb="2">
      <t>ガンネン</t>
    </rPh>
    <phoneticPr fontId="4"/>
  </si>
  <si>
    <t>3年度</t>
    <rPh sb="1" eb="3">
      <t>ネンド</t>
    </rPh>
    <phoneticPr fontId="4"/>
  </si>
  <si>
    <t>4年度</t>
    <phoneticPr fontId="4"/>
  </si>
  <si>
    <t>＊本表は令和３年度　国庫債務負担行為（ゼロ国債）に係る令和４年度歳出化分を含む。</t>
    <rPh sb="4" eb="6">
      <t>レイワ</t>
    </rPh>
    <rPh sb="7" eb="9">
      <t>ネンド</t>
    </rPh>
    <rPh sb="10" eb="12">
      <t>コッコ</t>
    </rPh>
    <rPh sb="21" eb="23">
      <t>コクサイ</t>
    </rPh>
    <rPh sb="25" eb="26">
      <t>カカ</t>
    </rPh>
    <rPh sb="27" eb="29">
      <t>レイワ</t>
    </rPh>
    <rPh sb="30" eb="32">
      <t>ネンド</t>
    </rPh>
    <rPh sb="31" eb="32">
      <t>ド</t>
    </rPh>
    <rPh sb="32" eb="34">
      <t>サイシュツ</t>
    </rPh>
    <rPh sb="34" eb="36">
      <t>カブン</t>
    </rPh>
    <phoneticPr fontId="2"/>
  </si>
  <si>
    <t>令和４年度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</si>
</sst>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.0_ ;[Red]\-#,##0.0\ "/>
    <numFmt numFmtId="177" formatCode="#,##0.0_);[Red]\(#,##0.0\)"/>
    <numFmt numFmtId="178" formatCode="#,##0;#,##0;&quot;-&quot;"/>
    <numFmt numFmtId="179" formatCode="#,##0.0;#,##0.0;&quot;-&quot;"/>
    <numFmt numFmtId="180" formatCode="#,##0\ ;\-#,##0\ ;"/>
    <numFmt numFmtId="181" formatCode="#,##0;;&quot;-&quot;"/>
    <numFmt numFmtId="182" formatCode="#,##0.0;\-#,##0.0;&quot;-&quot;"/>
    <numFmt numFmtId="183" formatCode="#,##0;\-#,##0;&quot;-&quot;"/>
    <numFmt numFmtId="184" formatCode="#,###"/>
    <numFmt numFmtId="185" formatCode="#,##0_ "/>
    <numFmt numFmtId="186" formatCode="&quot;（&quot;##0\)"/>
    <numFmt numFmtId="187" formatCode="#,###&quot;)&quot;"/>
    <numFmt numFmtId="188" formatCode="#,##0_ ;;"/>
    <numFmt numFmtId="189" formatCode="#,##0.000;[Red]\-#,##0.000"/>
    <numFmt numFmtId="190" formatCode="#,###.00"/>
    <numFmt numFmtId="191" formatCode="#,###.0000"/>
    <numFmt numFmtId="192" formatCode="#,##0.0000;[Red]\-#,##0.0000"/>
    <numFmt numFmtId="193" formatCode="&quot;（&quot;##0\);&quot;（&quot;\-##0\)"/>
    <numFmt numFmtId="194" formatCode="0.0"/>
    <numFmt numFmtId="195" formatCode="0.0_ "/>
    <numFmt numFmtId="196" formatCode="#,##0,;;&quot;-&quot;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Ｒ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</cellStyleXfs>
  <cellXfs count="924">
    <xf numFmtId="0" fontId="0" fillId="0" borderId="0" xfId="0"/>
    <xf numFmtId="0" fontId="7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left" vertical="center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right"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6" applyFont="1" applyFill="1" applyAlignment="1">
      <alignment horizontal="center" vertical="center"/>
    </xf>
    <xf numFmtId="0" fontId="10" fillId="0" borderId="0" xfId="6" applyFont="1" applyFill="1" applyAlignment="1">
      <alignment horizontal="lef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right" vertical="center"/>
    </xf>
    <xf numFmtId="177" fontId="11" fillId="0" borderId="0" xfId="1" applyNumberFormat="1" applyFont="1" applyFill="1" applyAlignment="1">
      <alignment horizontal="right" vertical="center"/>
    </xf>
    <xf numFmtId="177" fontId="12" fillId="0" borderId="0" xfId="1" applyNumberFormat="1" applyFont="1" applyFill="1" applyAlignment="1">
      <alignment horizontal="right" vertical="center"/>
    </xf>
    <xf numFmtId="0" fontId="11" fillId="0" borderId="0" xfId="6" applyFont="1" applyFill="1" applyAlignment="1">
      <alignment horizontal="center" vertical="center"/>
    </xf>
    <xf numFmtId="0" fontId="11" fillId="0" borderId="17" xfId="6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38" fontId="11" fillId="0" borderId="95" xfId="1" applyFont="1" applyFill="1" applyBorder="1" applyAlignment="1">
      <alignment horizontal="center" vertical="center"/>
    </xf>
    <xf numFmtId="177" fontId="11" fillId="0" borderId="92" xfId="1" applyNumberFormat="1" applyFont="1" applyFill="1" applyBorder="1" applyAlignment="1">
      <alignment horizontal="center" vertical="center"/>
    </xf>
    <xf numFmtId="0" fontId="11" fillId="0" borderId="23" xfId="6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38" fontId="11" fillId="0" borderId="96" xfId="1" applyFont="1" applyFill="1" applyBorder="1" applyAlignment="1">
      <alignment horizontal="center" vertical="center"/>
    </xf>
    <xf numFmtId="177" fontId="11" fillId="0" borderId="96" xfId="1" applyNumberFormat="1" applyFont="1" applyFill="1" applyBorder="1" applyAlignment="1">
      <alignment horizontal="center" vertical="center"/>
    </xf>
    <xf numFmtId="177" fontId="11" fillId="0" borderId="93" xfId="1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distributed" vertical="center"/>
    </xf>
    <xf numFmtId="178" fontId="11" fillId="0" borderId="85" xfId="1" applyNumberFormat="1" applyFont="1" applyFill="1" applyBorder="1" applyAlignment="1">
      <alignment vertical="center"/>
    </xf>
    <xf numFmtId="179" fontId="11" fillId="0" borderId="85" xfId="1" applyNumberFormat="1" applyFont="1" applyFill="1" applyBorder="1" applyAlignment="1">
      <alignment horizontal="right" vertical="center"/>
    </xf>
    <xf numFmtId="179" fontId="11" fillId="0" borderId="94" xfId="1" applyNumberFormat="1" applyFont="1" applyFill="1" applyBorder="1" applyAlignment="1">
      <alignment horizontal="right" vertical="center"/>
    </xf>
    <xf numFmtId="179" fontId="11" fillId="0" borderId="85" xfId="1" applyNumberFormat="1" applyFont="1" applyFill="1" applyBorder="1" applyAlignment="1">
      <alignment vertical="center"/>
    </xf>
    <xf numFmtId="0" fontId="12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0" fontId="14" fillId="0" borderId="3" xfId="6" applyFont="1" applyFill="1" applyBorder="1" applyAlignment="1">
      <alignment vertical="center"/>
    </xf>
    <xf numFmtId="0" fontId="14" fillId="0" borderId="0" xfId="6" applyFont="1" applyFill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3" xfId="6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178" fontId="15" fillId="0" borderId="85" xfId="1" applyNumberFormat="1" applyFont="1" applyFill="1" applyBorder="1" applyAlignment="1">
      <alignment vertical="center"/>
    </xf>
    <xf numFmtId="179" fontId="15" fillId="0" borderId="85" xfId="1" applyNumberFormat="1" applyFont="1" applyFill="1" applyBorder="1" applyAlignment="1">
      <alignment vertical="center"/>
    </xf>
    <xf numFmtId="179" fontId="15" fillId="0" borderId="94" xfId="1" applyNumberFormat="1" applyFont="1" applyFill="1" applyBorder="1" applyAlignment="1">
      <alignment horizontal="right" vertical="center"/>
    </xf>
    <xf numFmtId="0" fontId="15" fillId="0" borderId="3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distributed" vertical="center"/>
    </xf>
    <xf numFmtId="182" fontId="15" fillId="0" borderId="85" xfId="0" applyNumberFormat="1" applyFont="1" applyFill="1" applyBorder="1" applyAlignment="1">
      <alignment horizontal="right" vertical="center" shrinkToFit="1"/>
    </xf>
    <xf numFmtId="0" fontId="15" fillId="0" borderId="5" xfId="6" applyFont="1" applyFill="1" applyBorder="1" applyAlignment="1">
      <alignment horizontal="center" vertical="center"/>
    </xf>
    <xf numFmtId="0" fontId="15" fillId="0" borderId="9" xfId="6" applyFont="1" applyFill="1" applyBorder="1" applyAlignment="1">
      <alignment horizontal="distributed" vertical="center"/>
    </xf>
    <xf numFmtId="178" fontId="15" fillId="0" borderId="86" xfId="1" applyNumberFormat="1" applyFont="1" applyFill="1" applyBorder="1" applyAlignment="1">
      <alignment vertical="center"/>
    </xf>
    <xf numFmtId="182" fontId="15" fillId="0" borderId="86" xfId="0" applyNumberFormat="1" applyFont="1" applyFill="1" applyBorder="1" applyAlignment="1">
      <alignment horizontal="right" vertical="center" shrinkToFit="1"/>
    </xf>
    <xf numFmtId="179" fontId="15" fillId="0" borderId="58" xfId="1" applyNumberFormat="1" applyFont="1" applyFill="1" applyBorder="1" applyAlignment="1">
      <alignment horizontal="right" vertical="center"/>
    </xf>
    <xf numFmtId="0" fontId="12" fillId="0" borderId="0" xfId="6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distributed" vertical="center"/>
    </xf>
    <xf numFmtId="178" fontId="11" fillId="0" borderId="0" xfId="1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right" vertical="top"/>
    </xf>
    <xf numFmtId="38" fontId="11" fillId="0" borderId="0" xfId="1" applyFont="1" applyFill="1" applyAlignment="1">
      <alignment horizontal="right" vertical="center"/>
    </xf>
    <xf numFmtId="177" fontId="11" fillId="0" borderId="0" xfId="1" applyNumberFormat="1" applyFont="1" applyFill="1" applyAlignment="1">
      <alignment horizontal="left" vertical="center"/>
    </xf>
    <xf numFmtId="38" fontId="11" fillId="0" borderId="0" xfId="1" applyFont="1" applyFill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11" fillId="0" borderId="0" xfId="6" applyFont="1" applyFill="1" applyAlignment="1">
      <alignment horizontal="left" vertical="center"/>
    </xf>
    <xf numFmtId="0" fontId="18" fillId="0" borderId="0" xfId="0" applyFont="1" applyFill="1"/>
    <xf numFmtId="0" fontId="18" fillId="0" borderId="7" xfId="0" applyFont="1" applyFill="1" applyBorder="1"/>
    <xf numFmtId="0" fontId="18" fillId="0" borderId="7" xfId="0" applyFont="1" applyFill="1" applyBorder="1" applyAlignment="1">
      <alignment horizontal="center"/>
    </xf>
    <xf numFmtId="194" fontId="18" fillId="0" borderId="7" xfId="0" applyNumberFormat="1" applyFont="1" applyFill="1" applyBorder="1"/>
    <xf numFmtId="0" fontId="11" fillId="0" borderId="0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22" xfId="6" applyFont="1" applyFill="1" applyBorder="1" applyAlignment="1">
      <alignment horizontal="center" vertical="center"/>
    </xf>
    <xf numFmtId="0" fontId="11" fillId="0" borderId="150" xfId="6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left" vertical="center"/>
    </xf>
    <xf numFmtId="0" fontId="11" fillId="0" borderId="13" xfId="6" applyFont="1" applyFill="1" applyBorder="1" applyAlignment="1">
      <alignment horizontal="center" vertical="center"/>
    </xf>
    <xf numFmtId="194" fontId="11" fillId="0" borderId="0" xfId="6" applyNumberFormat="1" applyFont="1" applyFill="1" applyBorder="1" applyAlignment="1">
      <alignment horizontal="center" vertical="center"/>
    </xf>
    <xf numFmtId="38" fontId="12" fillId="0" borderId="0" xfId="1" applyFont="1" applyFill="1" applyAlignment="1">
      <alignment horizontal="left" vertical="center"/>
    </xf>
    <xf numFmtId="38" fontId="11" fillId="0" borderId="0" xfId="1" applyFont="1" applyFill="1" applyAlignment="1">
      <alignment horizontal="left" vertical="center"/>
    </xf>
    <xf numFmtId="0" fontId="17" fillId="0" borderId="0" xfId="6" applyFont="1" applyFill="1" applyAlignment="1">
      <alignment horizontal="left" vertical="center"/>
    </xf>
    <xf numFmtId="194" fontId="11" fillId="0" borderId="0" xfId="6" applyNumberFormat="1" applyFont="1" applyFill="1" applyBorder="1" applyAlignment="1">
      <alignment horizontal="left" vertical="center"/>
    </xf>
    <xf numFmtId="195" fontId="11" fillId="0" borderId="0" xfId="6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left" vertical="center"/>
    </xf>
    <xf numFmtId="0" fontId="11" fillId="0" borderId="3" xfId="6" quotePrefix="1" applyFont="1" applyFill="1" applyBorder="1" applyAlignment="1">
      <alignment horizontal="left" vertical="center"/>
    </xf>
    <xf numFmtId="0" fontId="11" fillId="0" borderId="5" xfId="6" quotePrefix="1" applyFont="1" applyFill="1" applyBorder="1" applyAlignment="1">
      <alignment horizontal="left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39" xfId="6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1" fillId="0" borderId="24" xfId="6" applyFont="1" applyFill="1" applyBorder="1" applyAlignment="1">
      <alignment horizontal="center" vertical="center"/>
    </xf>
    <xf numFmtId="0" fontId="11" fillId="0" borderId="25" xfId="6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horizontal="center" vertical="center"/>
    </xf>
    <xf numFmtId="0" fontId="11" fillId="0" borderId="151" xfId="6" applyFont="1" applyFill="1" applyBorder="1" applyAlignment="1">
      <alignment horizontal="center" vertical="center"/>
    </xf>
    <xf numFmtId="0" fontId="11" fillId="0" borderId="152" xfId="6" applyFont="1" applyFill="1" applyBorder="1" applyAlignment="1">
      <alignment horizontal="center" vertical="center"/>
    </xf>
    <xf numFmtId="0" fontId="11" fillId="0" borderId="153" xfId="6" applyFont="1" applyFill="1" applyBorder="1" applyAlignment="1">
      <alignment horizontal="center" vertical="center"/>
    </xf>
    <xf numFmtId="0" fontId="11" fillId="0" borderId="154" xfId="6" applyFont="1" applyFill="1" applyBorder="1" applyAlignment="1">
      <alignment horizontal="center" vertical="center"/>
    </xf>
    <xf numFmtId="185" fontId="11" fillId="0" borderId="0" xfId="6" applyNumberFormat="1" applyFont="1" applyFill="1" applyBorder="1" applyAlignment="1">
      <alignment horizontal="center" vertical="center"/>
    </xf>
    <xf numFmtId="185" fontId="11" fillId="0" borderId="155" xfId="6" applyNumberFormat="1" applyFont="1" applyFill="1" applyBorder="1" applyAlignment="1">
      <alignment horizontal="center" vertical="center"/>
    </xf>
    <xf numFmtId="0" fontId="11" fillId="0" borderId="156" xfId="6" applyFont="1" applyFill="1" applyBorder="1" applyAlignment="1">
      <alignment horizontal="center" vertical="center"/>
    </xf>
    <xf numFmtId="185" fontId="11" fillId="0" borderId="157" xfId="6" applyNumberFormat="1" applyFont="1" applyFill="1" applyBorder="1" applyAlignment="1">
      <alignment horizontal="center" vertical="center"/>
    </xf>
    <xf numFmtId="185" fontId="11" fillId="0" borderId="158" xfId="6" applyNumberFormat="1" applyFont="1" applyFill="1" applyBorder="1" applyAlignment="1">
      <alignment horizontal="center" vertical="center"/>
    </xf>
    <xf numFmtId="0" fontId="11" fillId="0" borderId="0" xfId="6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8" fontId="11" fillId="0" borderId="0" xfId="0" applyNumberFormat="1" applyFont="1" applyFill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178" fontId="11" fillId="0" borderId="9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8" fontId="11" fillId="0" borderId="9" xfId="0" applyNumberFormat="1" applyFont="1" applyFill="1" applyBorder="1" applyAlignment="1">
      <alignment horizontal="right" vertical="center"/>
    </xf>
    <xf numFmtId="0" fontId="12" fillId="0" borderId="9" xfId="0" quotePrefix="1" applyFont="1" applyFill="1" applyBorder="1" applyAlignment="1">
      <alignment horizontal="right" vertical="center"/>
    </xf>
    <xf numFmtId="0" fontId="8" fillId="0" borderId="0" xfId="0" quotePrefix="1" applyFont="1" applyFill="1" applyBorder="1" applyAlignment="1">
      <alignment horizontal="left" vertical="center"/>
    </xf>
    <xf numFmtId="0" fontId="12" fillId="0" borderId="9" xfId="0" quotePrefix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87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9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/>
    </xf>
    <xf numFmtId="0" fontId="11" fillId="0" borderId="87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8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2" xfId="0" applyFont="1" applyFill="1" applyBorder="1" applyAlignment="1">
      <alignment horizontal="center" vertical="center"/>
    </xf>
    <xf numFmtId="0" fontId="11" fillId="0" borderId="140" xfId="0" applyFont="1" applyFill="1" applyBorder="1" applyAlignment="1">
      <alignment horizontal="center" vertical="center"/>
    </xf>
    <xf numFmtId="0" fontId="11" fillId="0" borderId="140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14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center" vertical="center"/>
    </xf>
    <xf numFmtId="0" fontId="11" fillId="0" borderId="141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14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46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center" vertical="center" wrapText="1"/>
    </xf>
    <xf numFmtId="0" fontId="11" fillId="0" borderId="1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10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102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99" xfId="0" applyFont="1" applyFill="1" applyBorder="1" applyAlignment="1">
      <alignment horizontal="center" vertical="center" wrapText="1"/>
    </xf>
    <xf numFmtId="0" fontId="11" fillId="0" borderId="9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39" xfId="0" applyFont="1" applyFill="1" applyBorder="1" applyAlignment="1">
      <alignment horizontal="center" vertical="center"/>
    </xf>
    <xf numFmtId="0" fontId="11" fillId="0" borderId="139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13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15" xfId="0" applyFont="1" applyFill="1" applyBorder="1" applyAlignment="1">
      <alignment horizontal="center" vertical="center" wrapText="1"/>
    </xf>
    <xf numFmtId="0" fontId="11" fillId="0" borderId="117" xfId="0" applyFont="1" applyFill="1" applyBorder="1" applyAlignment="1">
      <alignment horizontal="center" vertical="center" wrapText="1"/>
    </xf>
    <xf numFmtId="0" fontId="11" fillId="0" borderId="14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distributed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178" fontId="11" fillId="0" borderId="89" xfId="0" applyNumberFormat="1" applyFont="1" applyFill="1" applyBorder="1" applyAlignment="1">
      <alignment horizontal="center" vertical="center"/>
    </xf>
    <xf numFmtId="0" fontId="11" fillId="0" borderId="144" xfId="0" applyNumberFormat="1" applyFont="1" applyFill="1" applyBorder="1" applyAlignment="1">
      <alignment horizontal="center" vertical="center"/>
    </xf>
    <xf numFmtId="0" fontId="11" fillId="0" borderId="81" xfId="0" applyNumberFormat="1" applyFont="1" applyFill="1" applyBorder="1" applyAlignment="1">
      <alignment horizontal="center" vertical="center"/>
    </xf>
    <xf numFmtId="176" fontId="11" fillId="0" borderId="144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144" xfId="0" applyFont="1" applyFill="1" applyBorder="1" applyAlignment="1">
      <alignment horizontal="center" vertical="center"/>
    </xf>
    <xf numFmtId="179" fontId="11" fillId="0" borderId="144" xfId="0" applyNumberFormat="1" applyFont="1" applyFill="1" applyBorder="1" applyAlignment="1">
      <alignment horizontal="center" vertical="center"/>
    </xf>
    <xf numFmtId="176" fontId="11" fillId="0" borderId="8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178" fontId="12" fillId="0" borderId="12" xfId="0" applyNumberFormat="1" applyFont="1" applyFill="1" applyBorder="1" applyAlignment="1">
      <alignment vertical="center"/>
    </xf>
    <xf numFmtId="178" fontId="12" fillId="0" borderId="83" xfId="0" applyNumberFormat="1" applyFont="1" applyFill="1" applyBorder="1" applyAlignment="1">
      <alignment vertical="center"/>
    </xf>
    <xf numFmtId="178" fontId="12" fillId="0" borderId="145" xfId="0" applyNumberFormat="1" applyFont="1" applyFill="1" applyBorder="1" applyAlignment="1">
      <alignment vertical="center"/>
    </xf>
    <xf numFmtId="182" fontId="12" fillId="0" borderId="85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182" fontId="12" fillId="0" borderId="59" xfId="0" applyNumberFormat="1" applyFont="1" applyFill="1" applyBorder="1" applyAlignment="1">
      <alignment vertical="center"/>
    </xf>
    <xf numFmtId="179" fontId="12" fillId="0" borderId="85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0" fillId="0" borderId="3" xfId="0" applyFont="1" applyFill="1" applyBorder="1" applyAlignment="1">
      <alignment horizontal="distributed" vertical="center"/>
    </xf>
    <xf numFmtId="0" fontId="20" fillId="0" borderId="4" xfId="0" applyFont="1" applyFill="1" applyBorder="1" applyAlignment="1">
      <alignment horizontal="distributed" vertical="center"/>
    </xf>
    <xf numFmtId="181" fontId="20" fillId="0" borderId="12" xfId="0" applyNumberFormat="1" applyFont="1" applyFill="1" applyBorder="1" applyAlignment="1">
      <alignment vertical="center" shrinkToFit="1"/>
    </xf>
    <xf numFmtId="196" fontId="20" fillId="0" borderId="83" xfId="0" applyNumberFormat="1" applyFont="1" applyFill="1" applyBorder="1" applyAlignment="1">
      <alignment vertical="center" shrinkToFit="1"/>
    </xf>
    <xf numFmtId="178" fontId="20" fillId="0" borderId="12" xfId="0" applyNumberFormat="1" applyFont="1" applyFill="1" applyBorder="1" applyAlignment="1">
      <alignment vertical="center" shrinkToFit="1"/>
    </xf>
    <xf numFmtId="178" fontId="20" fillId="0" borderId="108" xfId="0" applyNumberFormat="1" applyFont="1" applyFill="1" applyBorder="1" applyAlignment="1">
      <alignment vertical="center" shrinkToFit="1"/>
    </xf>
    <xf numFmtId="178" fontId="20" fillId="0" borderId="4" xfId="0" applyNumberFormat="1" applyFont="1" applyFill="1" applyBorder="1" applyAlignment="1">
      <alignment vertical="center" shrinkToFit="1"/>
    </xf>
    <xf numFmtId="178" fontId="20" fillId="0" borderId="83" xfId="0" applyNumberFormat="1" applyFont="1" applyFill="1" applyBorder="1" applyAlignment="1">
      <alignment vertical="center" shrinkToFit="1"/>
    </xf>
    <xf numFmtId="178" fontId="20" fillId="0" borderId="145" xfId="0" applyNumberFormat="1" applyFont="1" applyFill="1" applyBorder="1" applyAlignment="1">
      <alignment vertical="center" shrinkToFit="1"/>
    </xf>
    <xf numFmtId="182" fontId="20" fillId="0" borderId="85" xfId="0" applyNumberFormat="1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distributed" vertical="center"/>
    </xf>
    <xf numFmtId="0" fontId="20" fillId="0" borderId="2" xfId="0" applyFont="1" applyFill="1" applyBorder="1" applyAlignment="1">
      <alignment horizontal="distributed" vertical="center"/>
    </xf>
    <xf numFmtId="182" fontId="20" fillId="0" borderId="59" xfId="0" applyNumberFormat="1" applyFont="1" applyFill="1" applyBorder="1" applyAlignment="1">
      <alignment vertical="center" shrinkToFit="1"/>
    </xf>
    <xf numFmtId="178" fontId="20" fillId="0" borderId="106" xfId="0" applyNumberFormat="1" applyFont="1" applyFill="1" applyBorder="1" applyAlignment="1">
      <alignment vertical="center" shrinkToFit="1"/>
    </xf>
    <xf numFmtId="179" fontId="20" fillId="0" borderId="85" xfId="0" applyNumberFormat="1" applyFont="1" applyFill="1" applyBorder="1" applyAlignment="1">
      <alignment vertical="center" shrinkToFit="1"/>
    </xf>
    <xf numFmtId="0" fontId="21" fillId="0" borderId="0" xfId="0" applyFont="1" applyFill="1" applyAlignment="1">
      <alignment vertical="center"/>
    </xf>
    <xf numFmtId="0" fontId="20" fillId="0" borderId="97" xfId="0" applyFont="1" applyFill="1" applyBorder="1" applyAlignment="1">
      <alignment horizontal="left" vertical="center"/>
    </xf>
    <xf numFmtId="0" fontId="20" fillId="0" borderId="98" xfId="0" applyFont="1" applyFill="1" applyBorder="1" applyAlignment="1">
      <alignment vertical="center"/>
    </xf>
    <xf numFmtId="181" fontId="20" fillId="0" borderId="99" xfId="0" applyNumberFormat="1" applyFont="1" applyFill="1" applyBorder="1" applyAlignment="1">
      <alignment vertical="center"/>
    </xf>
    <xf numFmtId="196" fontId="20" fillId="0" borderId="100" xfId="0" applyNumberFormat="1" applyFont="1" applyFill="1" applyBorder="1" applyAlignment="1">
      <alignment vertical="center"/>
    </xf>
    <xf numFmtId="178" fontId="20" fillId="0" borderId="99" xfId="0" applyNumberFormat="1" applyFont="1" applyFill="1" applyBorder="1" applyAlignment="1">
      <alignment vertical="center" shrinkToFit="1"/>
    </xf>
    <xf numFmtId="178" fontId="20" fillId="0" borderId="100" xfId="0" applyNumberFormat="1" applyFont="1" applyFill="1" applyBorder="1" applyAlignment="1">
      <alignment vertical="center" shrinkToFit="1"/>
    </xf>
    <xf numFmtId="178" fontId="20" fillId="0" borderId="132" xfId="0" applyNumberFormat="1" applyFont="1" applyFill="1" applyBorder="1" applyAlignment="1">
      <alignment vertical="center" shrinkToFit="1"/>
    </xf>
    <xf numFmtId="196" fontId="20" fillId="0" borderId="100" xfId="0" applyNumberFormat="1" applyFont="1" applyFill="1" applyBorder="1" applyAlignment="1">
      <alignment vertical="center" shrinkToFit="1"/>
    </xf>
    <xf numFmtId="182" fontId="20" fillId="0" borderId="101" xfId="0" applyNumberFormat="1" applyFont="1" applyFill="1" applyBorder="1" applyAlignment="1">
      <alignment vertical="center" shrinkToFit="1"/>
    </xf>
    <xf numFmtId="0" fontId="20" fillId="0" borderId="104" xfId="0" applyFont="1" applyFill="1" applyBorder="1" applyAlignment="1">
      <alignment horizontal="left" vertical="center"/>
    </xf>
    <xf numFmtId="0" fontId="20" fillId="0" borderId="105" xfId="0" applyFont="1" applyFill="1" applyBorder="1" applyAlignment="1">
      <alignment horizontal="left" vertical="center"/>
    </xf>
    <xf numFmtId="0" fontId="20" fillId="0" borderId="102" xfId="0" applyFont="1" applyFill="1" applyBorder="1" applyAlignment="1">
      <alignment vertical="center"/>
    </xf>
    <xf numFmtId="182" fontId="20" fillId="0" borderId="103" xfId="0" applyNumberFormat="1" applyFont="1" applyFill="1" applyBorder="1" applyAlignment="1">
      <alignment vertical="center" shrinkToFit="1"/>
    </xf>
    <xf numFmtId="179" fontId="20" fillId="0" borderId="101" xfId="0" applyNumberFormat="1" applyFont="1" applyFill="1" applyBorder="1" applyAlignment="1">
      <alignment vertical="center" shrinkToFit="1"/>
    </xf>
    <xf numFmtId="0" fontId="22" fillId="0" borderId="0" xfId="0" applyFont="1" applyFill="1" applyAlignment="1">
      <alignment vertical="center"/>
    </xf>
    <xf numFmtId="0" fontId="20" fillId="0" borderId="3" xfId="0" applyFont="1" applyFill="1" applyBorder="1" applyAlignment="1">
      <alignment horizontal="left" vertical="center" shrinkToFit="1"/>
    </xf>
    <xf numFmtId="0" fontId="20" fillId="0" borderId="4" xfId="0" applyFont="1" applyFill="1" applyBorder="1" applyAlignment="1">
      <alignment horizontal="left" vertical="center" shrinkToFit="1"/>
    </xf>
    <xf numFmtId="181" fontId="20" fillId="0" borderId="12" xfId="0" applyNumberFormat="1" applyFont="1" applyFill="1" applyBorder="1" applyAlignment="1">
      <alignment vertical="center"/>
    </xf>
    <xf numFmtId="196" fontId="20" fillId="0" borderId="83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90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81" fontId="12" fillId="0" borderId="12" xfId="0" applyNumberFormat="1" applyFont="1" applyFill="1" applyBorder="1" applyAlignment="1">
      <alignment vertical="center"/>
    </xf>
    <xf numFmtId="196" fontId="12" fillId="0" borderId="83" xfId="0" applyNumberFormat="1" applyFont="1" applyFill="1" applyBorder="1" applyAlignment="1">
      <alignment vertical="center"/>
    </xf>
    <xf numFmtId="196" fontId="12" fillId="0" borderId="83" xfId="0" applyNumberFormat="1" applyFont="1" applyFill="1" applyBorder="1" applyAlignment="1">
      <alignment vertical="center" shrinkToFit="1"/>
    </xf>
    <xf numFmtId="178" fontId="23" fillId="0" borderId="12" xfId="0" applyNumberFormat="1" applyFont="1" applyFill="1" applyBorder="1" applyAlignment="1">
      <alignment vertical="center"/>
    </xf>
    <xf numFmtId="178" fontId="23" fillId="0" borderId="83" xfId="0" applyNumberFormat="1" applyFont="1" applyFill="1" applyBorder="1" applyAlignment="1">
      <alignment vertical="center"/>
    </xf>
    <xf numFmtId="178" fontId="12" fillId="0" borderId="83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distributed" vertical="center"/>
    </xf>
    <xf numFmtId="196" fontId="23" fillId="0" borderId="8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distributed" vertical="center"/>
    </xf>
    <xf numFmtId="181" fontId="12" fillId="0" borderId="19" xfId="0" applyNumberFormat="1" applyFont="1" applyFill="1" applyBorder="1" applyAlignment="1">
      <alignment vertical="center"/>
    </xf>
    <xf numFmtId="196" fontId="12" fillId="0" borderId="57" xfId="0" applyNumberFormat="1" applyFont="1" applyFill="1" applyBorder="1" applyAlignment="1">
      <alignment vertical="center"/>
    </xf>
    <xf numFmtId="178" fontId="12" fillId="0" borderId="19" xfId="0" applyNumberFormat="1" applyFont="1" applyFill="1" applyBorder="1" applyAlignment="1">
      <alignment vertical="center"/>
    </xf>
    <xf numFmtId="196" fontId="12" fillId="0" borderId="57" xfId="0" applyNumberFormat="1" applyFont="1" applyFill="1" applyBorder="1" applyAlignment="1">
      <alignment vertical="center" shrinkToFit="1"/>
    </xf>
    <xf numFmtId="178" fontId="23" fillId="0" borderId="19" xfId="0" applyNumberFormat="1" applyFont="1" applyFill="1" applyBorder="1" applyAlignment="1">
      <alignment vertical="center"/>
    </xf>
    <xf numFmtId="178" fontId="23" fillId="0" borderId="57" xfId="0" applyNumberFormat="1" applyFont="1" applyFill="1" applyBorder="1" applyAlignment="1">
      <alignment vertical="center"/>
    </xf>
    <xf numFmtId="178" fontId="12" fillId="0" borderId="57" xfId="0" applyNumberFormat="1" applyFont="1" applyFill="1" applyBorder="1" applyAlignment="1">
      <alignment vertical="center" shrinkToFit="1"/>
    </xf>
    <xf numFmtId="178" fontId="12" fillId="0" borderId="56" xfId="0" applyNumberFormat="1" applyFont="1" applyFill="1" applyBorder="1" applyAlignment="1">
      <alignment vertical="center"/>
    </xf>
    <xf numFmtId="182" fontId="12" fillId="0" borderId="86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distributed" vertical="center"/>
    </xf>
    <xf numFmtId="182" fontId="12" fillId="0" borderId="61" xfId="0" applyNumberFormat="1" applyFont="1" applyFill="1" applyBorder="1" applyAlignment="1">
      <alignment vertical="center"/>
    </xf>
    <xf numFmtId="196" fontId="23" fillId="0" borderId="57" xfId="0" applyNumberFormat="1" applyFont="1" applyFill="1" applyBorder="1" applyAlignment="1">
      <alignment vertical="center"/>
    </xf>
    <xf numFmtId="178" fontId="12" fillId="0" borderId="57" xfId="0" applyNumberFormat="1" applyFont="1" applyFill="1" applyBorder="1" applyAlignment="1">
      <alignment vertical="center"/>
    </xf>
    <xf numFmtId="179" fontId="12" fillId="0" borderId="86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2" fillId="0" borderId="22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vertical="top"/>
    </xf>
    <xf numFmtId="176" fontId="11" fillId="0" borderId="0" xfId="0" applyNumberFormat="1" applyFont="1" applyFill="1" applyAlignment="1">
      <alignment vertical="center"/>
    </xf>
    <xf numFmtId="179" fontId="11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11" fillId="0" borderId="0" xfId="0" applyNumberFormat="1" applyFont="1" applyFill="1" applyBorder="1" applyAlignment="1">
      <alignment vertical="center"/>
    </xf>
    <xf numFmtId="183" fontId="11" fillId="0" borderId="9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91" xfId="5" applyFont="1" applyFill="1" applyBorder="1" applyAlignment="1">
      <alignment horizontal="center" vertical="center" shrinkToFit="1"/>
    </xf>
    <xf numFmtId="0" fontId="11" fillId="0" borderId="91" xfId="5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 shrinkToFit="1"/>
    </xf>
    <xf numFmtId="0" fontId="12" fillId="0" borderId="44" xfId="0" applyFont="1" applyFill="1" applyBorder="1" applyAlignment="1">
      <alignment horizontal="center" vertical="center" wrapText="1" shrinkToFit="1"/>
    </xf>
    <xf numFmtId="0" fontId="11" fillId="0" borderId="32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/>
    </xf>
    <xf numFmtId="0" fontId="11" fillId="0" borderId="0" xfId="5" applyFont="1" applyFill="1" applyAlignment="1">
      <alignment horizontal="distributed" vertical="center" wrapText="1"/>
    </xf>
    <xf numFmtId="0" fontId="11" fillId="0" borderId="26" xfId="5" applyFont="1" applyFill="1" applyBorder="1" applyAlignment="1">
      <alignment horizontal="center" vertical="center" shrinkToFit="1"/>
    </xf>
    <xf numFmtId="180" fontId="11" fillId="0" borderId="53" xfId="4" applyNumberFormat="1" applyFont="1" applyFill="1" applyBorder="1" applyAlignment="1">
      <alignment horizontal="center" vertical="center" shrinkToFit="1"/>
    </xf>
    <xf numFmtId="183" fontId="11" fillId="0" borderId="53" xfId="4" applyNumberFormat="1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vertical="center"/>
    </xf>
    <xf numFmtId="0" fontId="20" fillId="0" borderId="147" xfId="0" applyFont="1" applyFill="1" applyBorder="1" applyAlignment="1">
      <alignment horizontal="left" vertical="center" shrinkToFit="1"/>
    </xf>
    <xf numFmtId="0" fontId="20" fillId="0" borderId="148" xfId="0" applyFont="1" applyFill="1" applyBorder="1" applyAlignment="1">
      <alignment horizontal="left" vertical="center" shrinkToFit="1"/>
    </xf>
    <xf numFmtId="181" fontId="20" fillId="0" borderId="69" xfId="0" applyNumberFormat="1" applyFont="1" applyFill="1" applyBorder="1" applyAlignment="1">
      <alignment vertical="center"/>
    </xf>
    <xf numFmtId="196" fontId="20" fillId="0" borderId="46" xfId="0" applyNumberFormat="1" applyFont="1" applyFill="1" applyBorder="1" applyAlignment="1">
      <alignment vertical="center"/>
    </xf>
    <xf numFmtId="0" fontId="20" fillId="0" borderId="149" xfId="0" applyFont="1" applyFill="1" applyBorder="1" applyAlignment="1">
      <alignment horizontal="left" vertical="center"/>
    </xf>
    <xf numFmtId="178" fontId="12" fillId="0" borderId="12" xfId="4" applyNumberFormat="1" applyFont="1" applyFill="1" applyBorder="1" applyAlignment="1" applyProtection="1">
      <alignment vertical="center" shrinkToFit="1"/>
      <protection locked="0"/>
    </xf>
    <xf numFmtId="196" fontId="12" fillId="0" borderId="83" xfId="4" applyNumberFormat="1" applyFont="1" applyFill="1" applyBorder="1" applyAlignment="1" applyProtection="1">
      <alignment vertical="center" shrinkToFit="1"/>
      <protection locked="0"/>
    </xf>
    <xf numFmtId="0" fontId="12" fillId="0" borderId="74" xfId="0" applyFont="1" applyFill="1" applyBorder="1" applyAlignment="1">
      <alignment vertical="center"/>
    </xf>
    <xf numFmtId="0" fontId="12" fillId="0" borderId="77" xfId="0" applyFont="1" applyFill="1" applyBorder="1" applyAlignment="1">
      <alignment horizontal="distributed" vertical="center"/>
    </xf>
    <xf numFmtId="181" fontId="12" fillId="0" borderId="76" xfId="0" applyNumberFormat="1" applyFont="1" applyFill="1" applyBorder="1" applyAlignment="1">
      <alignment vertical="center"/>
    </xf>
    <xf numFmtId="196" fontId="12" fillId="0" borderId="106" xfId="0" applyNumberFormat="1" applyFont="1" applyFill="1" applyBorder="1" applyAlignment="1">
      <alignment vertical="center"/>
    </xf>
    <xf numFmtId="178" fontId="12" fillId="0" borderId="76" xfId="4" applyNumberFormat="1" applyFont="1" applyFill="1" applyBorder="1" applyAlignment="1" applyProtection="1">
      <alignment vertical="center" shrinkToFit="1"/>
      <protection locked="0"/>
    </xf>
    <xf numFmtId="196" fontId="12" fillId="0" borderId="106" xfId="4" applyNumberFormat="1" applyFont="1" applyFill="1" applyBorder="1" applyAlignment="1" applyProtection="1">
      <alignment vertical="center" shrinkToFit="1"/>
      <protection locked="0"/>
    </xf>
    <xf numFmtId="0" fontId="12" fillId="0" borderId="107" xfId="0" applyFont="1" applyFill="1" applyBorder="1" applyAlignment="1">
      <alignment vertical="center"/>
    </xf>
    <xf numFmtId="0" fontId="24" fillId="0" borderId="55" xfId="5" applyFont="1" applyFill="1" applyBorder="1" applyAlignment="1">
      <alignment horizontal="distributed" vertical="center"/>
    </xf>
    <xf numFmtId="0" fontId="24" fillId="0" borderId="11" xfId="5" applyFont="1" applyFill="1" applyBorder="1" applyAlignment="1">
      <alignment horizontal="distributed" vertical="center"/>
    </xf>
    <xf numFmtId="178" fontId="24" fillId="0" borderId="19" xfId="5" applyNumberFormat="1" applyFont="1" applyFill="1" applyBorder="1" applyAlignment="1">
      <alignment vertical="center"/>
    </xf>
    <xf numFmtId="196" fontId="24" fillId="0" borderId="57" xfId="5" applyNumberFormat="1" applyFont="1" applyFill="1" applyBorder="1" applyAlignment="1">
      <alignment vertical="center"/>
    </xf>
    <xf numFmtId="178" fontId="12" fillId="0" borderId="19" xfId="4" applyNumberFormat="1" applyFont="1" applyFill="1" applyBorder="1" applyAlignment="1" applyProtection="1">
      <alignment vertical="center" shrinkToFit="1"/>
      <protection locked="0"/>
    </xf>
    <xf numFmtId="196" fontId="12" fillId="0" borderId="57" xfId="4" applyNumberFormat="1" applyFont="1" applyFill="1" applyBorder="1" applyAlignment="1" applyProtection="1">
      <alignment vertical="center" shrinkToFit="1"/>
      <protection locked="0"/>
    </xf>
    <xf numFmtId="183" fontId="12" fillId="0" borderId="0" xfId="0" applyNumberFormat="1" applyFont="1" applyFill="1" applyBorder="1" applyAlignment="1">
      <alignment vertical="center"/>
    </xf>
    <xf numFmtId="183" fontId="11" fillId="0" borderId="0" xfId="0" applyNumberFormat="1" applyFont="1" applyFill="1" applyAlignment="1">
      <alignment vertical="center"/>
    </xf>
    <xf numFmtId="184" fontId="7" fillId="0" borderId="0" xfId="7" applyNumberFormat="1" applyFont="1" applyFill="1" applyAlignment="1">
      <alignment vertical="center"/>
    </xf>
    <xf numFmtId="184" fontId="25" fillId="0" borderId="0" xfId="7" applyNumberFormat="1" applyFont="1" applyFill="1" applyBorder="1" applyAlignment="1">
      <alignment vertical="center"/>
    </xf>
    <xf numFmtId="184" fontId="25" fillId="0" borderId="0" xfId="7" applyNumberFormat="1" applyFont="1" applyFill="1" applyAlignment="1">
      <alignment horizontal="left" vertical="center"/>
    </xf>
    <xf numFmtId="184" fontId="25" fillId="0" borderId="0" xfId="7" applyNumberFormat="1" applyFont="1" applyFill="1" applyAlignment="1">
      <alignment vertical="center"/>
    </xf>
    <xf numFmtId="184" fontId="26" fillId="0" borderId="0" xfId="7" applyNumberFormat="1" applyFont="1" applyFill="1" applyAlignment="1">
      <alignment horizontal="left" vertical="center"/>
    </xf>
    <xf numFmtId="189" fontId="27" fillId="0" borderId="0" xfId="1" applyNumberFormat="1" applyFont="1" applyFill="1" applyAlignment="1">
      <alignment vertical="center"/>
    </xf>
    <xf numFmtId="40" fontId="28" fillId="0" borderId="0" xfId="1" applyNumberFormat="1" applyFont="1" applyFill="1" applyAlignment="1">
      <alignment vertical="center"/>
    </xf>
    <xf numFmtId="40" fontId="27" fillId="0" borderId="0" xfId="1" applyNumberFormat="1" applyFont="1" applyFill="1" applyAlignment="1">
      <alignment vertical="center"/>
    </xf>
    <xf numFmtId="190" fontId="28" fillId="0" borderId="0" xfId="7" applyNumberFormat="1" applyFont="1" applyFill="1" applyAlignment="1">
      <alignment vertical="center"/>
    </xf>
    <xf numFmtId="190" fontId="25" fillId="0" borderId="0" xfId="7" applyNumberFormat="1" applyFont="1" applyFill="1" applyAlignment="1">
      <alignment vertical="center"/>
    </xf>
    <xf numFmtId="191" fontId="25" fillId="0" borderId="0" xfId="7" applyNumberFormat="1" applyFont="1" applyFill="1" applyBorder="1" applyAlignment="1">
      <alignment vertical="center"/>
    </xf>
    <xf numFmtId="184" fontId="25" fillId="0" borderId="0" xfId="7" applyNumberFormat="1" applyFont="1" applyFill="1" applyBorder="1" applyAlignment="1">
      <alignment horizontal="left" vertical="center"/>
    </xf>
    <xf numFmtId="192" fontId="25" fillId="0" borderId="0" xfId="1" applyNumberFormat="1" applyFont="1" applyFill="1" applyBorder="1" applyAlignment="1">
      <alignment vertical="center"/>
    </xf>
    <xf numFmtId="192" fontId="25" fillId="0" borderId="0" xfId="1" applyNumberFormat="1" applyFont="1" applyFill="1" applyAlignment="1">
      <alignment vertical="center"/>
    </xf>
    <xf numFmtId="189" fontId="25" fillId="0" borderId="0" xfId="1" applyNumberFormat="1" applyFont="1" applyFill="1" applyBorder="1" applyAlignment="1">
      <alignment vertical="center"/>
    </xf>
    <xf numFmtId="184" fontId="12" fillId="0" borderId="109" xfId="7" applyNumberFormat="1" applyFont="1" applyFill="1" applyBorder="1" applyAlignment="1">
      <alignment horizontal="distributed" vertical="center" justifyLastLine="1"/>
    </xf>
    <xf numFmtId="184" fontId="12" fillId="0" borderId="110" xfId="7" applyNumberFormat="1" applyFont="1" applyFill="1" applyBorder="1" applyAlignment="1">
      <alignment horizontal="distributed" vertical="center" justifyLastLine="1"/>
    </xf>
    <xf numFmtId="184" fontId="12" fillId="0" borderId="30" xfId="7" applyNumberFormat="1" applyFont="1" applyFill="1" applyBorder="1" applyAlignment="1">
      <alignment horizontal="distributed" vertical="center" justifyLastLine="1"/>
    </xf>
    <xf numFmtId="184" fontId="12" fillId="0" borderId="35" xfId="7" applyNumberFormat="1" applyFont="1" applyFill="1" applyBorder="1" applyAlignment="1">
      <alignment horizontal="distributed" vertical="center" justifyLastLine="1"/>
    </xf>
    <xf numFmtId="184" fontId="12" fillId="0" borderId="34" xfId="7" applyNumberFormat="1" applyFont="1" applyFill="1" applyBorder="1" applyAlignment="1">
      <alignment horizontal="center" vertical="center"/>
    </xf>
    <xf numFmtId="184" fontId="12" fillId="0" borderId="35" xfId="7" applyNumberFormat="1" applyFont="1" applyFill="1" applyBorder="1"/>
    <xf numFmtId="184" fontId="12" fillId="0" borderId="36" xfId="7" applyNumberFormat="1" applyFont="1" applyFill="1" applyBorder="1"/>
    <xf numFmtId="184" fontId="12" fillId="0" borderId="35" xfId="7" applyNumberFormat="1" applyFont="1" applyFill="1" applyBorder="1" applyAlignment="1">
      <alignment horizontal="center" vertical="center"/>
    </xf>
    <xf numFmtId="184" fontId="12" fillId="0" borderId="36" xfId="7" applyNumberFormat="1" applyFont="1" applyFill="1" applyBorder="1" applyAlignment="1">
      <alignment horizontal="center" vertical="center"/>
    </xf>
    <xf numFmtId="184" fontId="12" fillId="0" borderId="37" xfId="7" applyNumberFormat="1" applyFont="1" applyFill="1" applyBorder="1" applyAlignment="1">
      <alignment horizontal="center" vertical="center"/>
    </xf>
    <xf numFmtId="184" fontId="12" fillId="0" borderId="30" xfId="7" applyNumberFormat="1" applyFont="1" applyFill="1" applyBorder="1" applyAlignment="1">
      <alignment horizontal="center" vertical="center" justifyLastLine="1"/>
    </xf>
    <xf numFmtId="184" fontId="12" fillId="0" borderId="35" xfId="7" applyNumberFormat="1" applyFont="1" applyFill="1" applyBorder="1" applyAlignment="1">
      <alignment horizontal="center" vertical="center" justifyLastLine="1"/>
    </xf>
    <xf numFmtId="184" fontId="12" fillId="0" borderId="0" xfId="7" applyNumberFormat="1" applyFont="1" applyFill="1" applyBorder="1" applyAlignment="1">
      <alignment vertical="center"/>
    </xf>
    <xf numFmtId="184" fontId="12" fillId="0" borderId="97" xfId="7" applyNumberFormat="1" applyFont="1" applyFill="1" applyBorder="1" applyAlignment="1">
      <alignment horizontal="distributed" vertical="center" justifyLastLine="1"/>
    </xf>
    <xf numFmtId="184" fontId="12" fillId="0" borderId="112" xfId="7" applyNumberFormat="1" applyFont="1" applyFill="1" applyBorder="1" applyAlignment="1">
      <alignment horizontal="distributed" vertical="center" justifyLastLine="1"/>
    </xf>
    <xf numFmtId="184" fontId="17" fillId="0" borderId="74" xfId="7" applyNumberFormat="1" applyFont="1" applyFill="1" applyBorder="1" applyAlignment="1">
      <alignment horizontal="distributed" vertical="center" justifyLastLine="1"/>
    </xf>
    <xf numFmtId="184" fontId="17" fillId="0" borderId="75" xfId="7" applyNumberFormat="1" applyFont="1" applyFill="1" applyBorder="1" applyAlignment="1">
      <alignment horizontal="distributed" vertical="center" justifyLastLine="1"/>
    </xf>
    <xf numFmtId="184" fontId="17" fillId="0" borderId="76" xfId="7" applyNumberFormat="1" applyFont="1" applyFill="1" applyBorder="1" applyAlignment="1">
      <alignment horizontal="center" vertical="center"/>
    </xf>
    <xf numFmtId="184" fontId="17" fillId="0" borderId="75" xfId="7" applyNumberFormat="1" applyFont="1" applyFill="1" applyBorder="1" applyAlignment="1">
      <alignment horizontal="center" vertical="center"/>
    </xf>
    <xf numFmtId="184" fontId="17" fillId="0" borderId="76" xfId="7" applyNumberFormat="1" applyFont="1" applyFill="1" applyBorder="1" applyAlignment="1">
      <alignment horizontal="distributed" vertical="center" justifyLastLine="1"/>
    </xf>
    <xf numFmtId="184" fontId="17" fillId="0" borderId="77" xfId="7" applyNumberFormat="1" applyFont="1" applyFill="1" applyBorder="1" applyAlignment="1">
      <alignment horizontal="distributed" vertical="center" justifyLastLine="1"/>
    </xf>
    <xf numFmtId="184" fontId="17" fillId="0" borderId="80" xfId="7" applyNumberFormat="1" applyFont="1" applyFill="1" applyBorder="1" applyAlignment="1">
      <alignment horizontal="distributed" vertical="center" justifyLastLine="1"/>
    </xf>
    <xf numFmtId="184" fontId="17" fillId="0" borderId="74" xfId="7" applyNumberFormat="1" applyFont="1" applyFill="1" applyBorder="1" applyAlignment="1">
      <alignment horizontal="center" vertical="center" justifyLastLine="1"/>
    </xf>
    <xf numFmtId="184" fontId="17" fillId="0" borderId="77" xfId="7" applyNumberFormat="1" applyFont="1" applyFill="1" applyBorder="1" applyAlignment="1">
      <alignment horizontal="center" vertical="center" justifyLastLine="1"/>
    </xf>
    <xf numFmtId="184" fontId="17" fillId="0" borderId="77" xfId="7" applyNumberFormat="1" applyFont="1" applyFill="1" applyBorder="1" applyAlignment="1">
      <alignment horizontal="center" vertical="center"/>
    </xf>
    <xf numFmtId="184" fontId="17" fillId="0" borderId="76" xfId="7" applyNumberFormat="1" applyFont="1" applyFill="1" applyBorder="1" applyAlignment="1">
      <alignment horizontal="center" vertical="center" justifyLastLine="1"/>
    </xf>
    <xf numFmtId="184" fontId="17" fillId="0" borderId="75" xfId="7" applyNumberFormat="1" applyFont="1" applyFill="1" applyBorder="1" applyAlignment="1">
      <alignment horizontal="center" vertical="center" justifyLastLine="1"/>
    </xf>
    <xf numFmtId="184" fontId="12" fillId="0" borderId="76" xfId="7" applyNumberFormat="1" applyFont="1" applyFill="1" applyBorder="1" applyAlignment="1">
      <alignment horizontal="center" vertical="center" justifyLastLine="1"/>
    </xf>
    <xf numFmtId="184" fontId="12" fillId="0" borderId="77" xfId="7" applyNumberFormat="1" applyFont="1" applyFill="1" applyBorder="1" applyAlignment="1">
      <alignment horizontal="center" vertical="center" justifyLastLine="1"/>
    </xf>
    <xf numFmtId="184" fontId="17" fillId="0" borderId="80" xfId="7" applyNumberFormat="1" applyFont="1" applyFill="1" applyBorder="1" applyAlignment="1">
      <alignment horizontal="center" vertical="center" justifyLastLine="1"/>
    </xf>
    <xf numFmtId="184" fontId="12" fillId="0" borderId="113" xfId="7" applyNumberFormat="1" applyFont="1" applyFill="1" applyBorder="1" applyAlignment="1">
      <alignment horizontal="distributed" vertical="center" justifyLastLine="1"/>
    </xf>
    <xf numFmtId="184" fontId="12" fillId="0" borderId="114" xfId="7" applyNumberFormat="1" applyFont="1" applyFill="1" applyBorder="1" applyAlignment="1">
      <alignment horizontal="distributed" vertical="center" justifyLastLine="1"/>
    </xf>
    <xf numFmtId="184" fontId="17" fillId="0" borderId="113" xfId="7" applyNumberFormat="1" applyFont="1" applyFill="1" applyBorder="1" applyAlignment="1">
      <alignment horizontal="distributed" vertical="center" justifyLastLine="1"/>
    </xf>
    <xf numFmtId="184" fontId="17" fillId="0" borderId="114" xfId="7" applyNumberFormat="1" applyFont="1" applyFill="1" applyBorder="1" applyAlignment="1">
      <alignment horizontal="distributed" vertical="center" justifyLastLine="1"/>
    </xf>
    <xf numFmtId="184" fontId="17" fillId="0" borderId="115" xfId="7" applyNumberFormat="1" applyFont="1" applyFill="1" applyBorder="1" applyAlignment="1">
      <alignment horizontal="center" vertical="center"/>
    </xf>
    <xf numFmtId="184" fontId="17" fillId="0" borderId="114" xfId="7" applyNumberFormat="1" applyFont="1" applyFill="1" applyBorder="1" applyAlignment="1">
      <alignment horizontal="center" vertical="center"/>
    </xf>
    <xf numFmtId="184" fontId="17" fillId="0" borderId="116" xfId="7" applyNumberFormat="1" applyFont="1" applyFill="1" applyBorder="1" applyAlignment="1">
      <alignment horizontal="center" vertical="center"/>
    </xf>
    <xf numFmtId="184" fontId="17" fillId="0" borderId="117" xfId="7" applyNumberFormat="1" applyFont="1" applyFill="1" applyBorder="1" applyAlignment="1">
      <alignment horizontal="center" vertical="center"/>
    </xf>
    <xf numFmtId="184" fontId="17" fillId="0" borderId="115" xfId="7" applyNumberFormat="1" applyFont="1" applyFill="1" applyBorder="1" applyAlignment="1">
      <alignment horizontal="distributed" vertical="center" justifyLastLine="1"/>
    </xf>
    <xf numFmtId="184" fontId="17" fillId="0" borderId="117" xfId="7" applyNumberFormat="1" applyFont="1" applyFill="1" applyBorder="1" applyAlignment="1">
      <alignment horizontal="distributed" vertical="center" justifyLastLine="1"/>
    </xf>
    <xf numFmtId="184" fontId="17" fillId="0" borderId="118" xfId="7" applyNumberFormat="1" applyFont="1" applyFill="1" applyBorder="1" applyAlignment="1">
      <alignment horizontal="distributed" vertical="center" justifyLastLine="1"/>
    </xf>
    <xf numFmtId="184" fontId="17" fillId="0" borderId="113" xfId="7" applyNumberFormat="1" applyFont="1" applyFill="1" applyBorder="1" applyAlignment="1">
      <alignment horizontal="center" vertical="center" justifyLastLine="1"/>
    </xf>
    <xf numFmtId="184" fontId="17" fillId="0" borderId="117" xfId="7" applyNumberFormat="1" applyFont="1" applyFill="1" applyBorder="1" applyAlignment="1">
      <alignment horizontal="center" vertical="center" justifyLastLine="1"/>
    </xf>
    <xf numFmtId="184" fontId="17" fillId="0" borderId="119" xfId="7" applyNumberFormat="1" applyFont="1" applyFill="1" applyBorder="1" applyAlignment="1">
      <alignment horizontal="center" vertical="center"/>
    </xf>
    <xf numFmtId="184" fontId="17" fillId="0" borderId="115" xfId="7" applyNumberFormat="1" applyFont="1" applyFill="1" applyBorder="1" applyAlignment="1">
      <alignment horizontal="center" vertical="center" justifyLastLine="1"/>
    </xf>
    <xf numFmtId="184" fontId="17" fillId="0" borderId="114" xfId="7" applyNumberFormat="1" applyFont="1" applyFill="1" applyBorder="1" applyAlignment="1">
      <alignment horizontal="center" vertical="center" justifyLastLine="1"/>
    </xf>
    <xf numFmtId="184" fontId="12" fillId="0" borderId="115" xfId="7" applyNumberFormat="1" applyFont="1" applyFill="1" applyBorder="1" applyAlignment="1">
      <alignment horizontal="center" vertical="center" justifyLastLine="1"/>
    </xf>
    <xf numFmtId="184" fontId="12" fillId="0" borderId="117" xfId="7" applyNumberFormat="1" applyFont="1" applyFill="1" applyBorder="1" applyAlignment="1">
      <alignment horizontal="center" vertical="center" justifyLastLine="1"/>
    </xf>
    <xf numFmtId="184" fontId="17" fillId="0" borderId="118" xfId="7" applyNumberFormat="1" applyFont="1" applyFill="1" applyBorder="1" applyAlignment="1">
      <alignment horizontal="center" vertical="center" justifyLastLine="1"/>
    </xf>
    <xf numFmtId="184" fontId="12" fillId="0" borderId="20" xfId="1" applyNumberFormat="1" applyFont="1" applyFill="1" applyBorder="1" applyAlignment="1">
      <alignment horizontal="distributed" vertical="center"/>
    </xf>
    <xf numFmtId="184" fontId="12" fillId="0" borderId="27" xfId="1" applyNumberFormat="1" applyFont="1" applyFill="1" applyBorder="1" applyAlignment="1">
      <alignment horizontal="distributed" vertical="center"/>
    </xf>
    <xf numFmtId="184" fontId="17" fillId="0" borderId="20" xfId="1" applyNumberFormat="1" applyFont="1" applyFill="1" applyBorder="1" applyAlignment="1">
      <alignment horizontal="left" vertical="center"/>
    </xf>
    <xf numFmtId="187" fontId="17" fillId="0" borderId="27" xfId="1" applyNumberFormat="1" applyFont="1" applyFill="1" applyBorder="1" applyAlignment="1">
      <alignment vertical="center"/>
    </xf>
    <xf numFmtId="184" fontId="17" fillId="0" borderId="28" xfId="1" applyNumberFormat="1" applyFont="1" applyFill="1" applyBorder="1" applyAlignment="1">
      <alignment horizontal="left" vertical="center"/>
    </xf>
    <xf numFmtId="184" fontId="17" fillId="0" borderId="63" xfId="1" applyNumberFormat="1" applyFont="1" applyFill="1" applyBorder="1" applyAlignment="1">
      <alignment horizontal="left" vertical="center"/>
    </xf>
    <xf numFmtId="187" fontId="17" fillId="0" borderId="21" xfId="1" applyNumberFormat="1" applyFont="1" applyFill="1" applyBorder="1" applyAlignment="1">
      <alignment vertical="center"/>
    </xf>
    <xf numFmtId="187" fontId="17" fillId="0" borderId="28" xfId="1" applyNumberFormat="1" applyFont="1" applyFill="1" applyBorder="1" applyAlignment="1">
      <alignment horizontal="left" vertical="center"/>
    </xf>
    <xf numFmtId="187" fontId="17" fillId="0" borderId="63" xfId="1" applyNumberFormat="1" applyFont="1" applyFill="1" applyBorder="1" applyAlignment="1">
      <alignment horizontal="left" vertical="center"/>
    </xf>
    <xf numFmtId="187" fontId="17" fillId="0" borderId="38" xfId="1" applyNumberFormat="1" applyFont="1" applyFill="1" applyBorder="1" applyAlignment="1">
      <alignment vertical="center"/>
    </xf>
    <xf numFmtId="184" fontId="20" fillId="0" borderId="20" xfId="7" applyNumberFormat="1" applyFont="1" applyFill="1" applyBorder="1" applyAlignment="1">
      <alignment horizontal="distributed" vertical="center"/>
    </xf>
    <xf numFmtId="184" fontId="20" fillId="0" borderId="27" xfId="7" applyNumberFormat="1" applyFont="1" applyFill="1" applyBorder="1" applyAlignment="1">
      <alignment horizontal="distributed" vertical="center" wrapText="1"/>
    </xf>
    <xf numFmtId="187" fontId="29" fillId="0" borderId="20" xfId="1" applyNumberFormat="1" applyFont="1" applyFill="1" applyBorder="1" applyAlignment="1">
      <alignment horizontal="left" vertical="center"/>
    </xf>
    <xf numFmtId="187" fontId="29" fillId="0" borderId="27" xfId="1" applyNumberFormat="1" applyFont="1" applyFill="1" applyBorder="1" applyAlignment="1">
      <alignment vertical="center"/>
    </xf>
    <xf numFmtId="187" fontId="29" fillId="0" borderId="28" xfId="1" applyNumberFormat="1" applyFont="1" applyFill="1" applyBorder="1" applyAlignment="1">
      <alignment horizontal="left" vertical="center"/>
    </xf>
    <xf numFmtId="187" fontId="29" fillId="0" borderId="63" xfId="1" applyNumberFormat="1" applyFont="1" applyFill="1" applyBorder="1" applyAlignment="1">
      <alignment horizontal="left" vertical="center"/>
    </xf>
    <xf numFmtId="187" fontId="29" fillId="0" borderId="64" xfId="1" applyNumberFormat="1" applyFont="1" applyFill="1" applyBorder="1" applyAlignment="1">
      <alignment vertical="center"/>
    </xf>
    <xf numFmtId="187" fontId="29" fillId="0" borderId="27" xfId="1" applyNumberFormat="1" applyFont="1" applyFill="1" applyBorder="1" applyAlignment="1">
      <alignment horizontal="left" vertical="center"/>
    </xf>
    <xf numFmtId="187" fontId="29" fillId="0" borderId="28" xfId="7" applyNumberFormat="1" applyFont="1" applyFill="1" applyBorder="1" applyAlignment="1">
      <alignment horizontal="left" vertical="center"/>
    </xf>
    <xf numFmtId="187" fontId="29" fillId="0" borderId="21" xfId="1" applyNumberFormat="1" applyFont="1" applyFill="1" applyBorder="1" applyAlignment="1">
      <alignment vertical="center"/>
    </xf>
    <xf numFmtId="184" fontId="29" fillId="0" borderId="28" xfId="7" applyNumberFormat="1" applyFont="1" applyFill="1" applyBorder="1" applyAlignment="1">
      <alignment horizontal="left" vertical="center"/>
    </xf>
    <xf numFmtId="187" fontId="29" fillId="0" borderId="38" xfId="1" applyNumberFormat="1" applyFont="1" applyFill="1" applyBorder="1" applyAlignment="1">
      <alignment vertical="center"/>
    </xf>
    <xf numFmtId="184" fontId="12" fillId="0" borderId="23" xfId="1" applyNumberFormat="1" applyFont="1" applyFill="1" applyBorder="1" applyAlignment="1">
      <alignment horizontal="distributed" vertical="center"/>
    </xf>
    <xf numFmtId="184" fontId="12" fillId="0" borderId="24" xfId="1" applyNumberFormat="1" applyFont="1" applyFill="1" applyBorder="1" applyAlignment="1">
      <alignment horizontal="distributed" vertical="center"/>
    </xf>
    <xf numFmtId="188" fontId="17" fillId="0" borderId="3" xfId="1" applyNumberFormat="1" applyFont="1" applyFill="1" applyBorder="1" applyAlignment="1">
      <alignment horizontal="left" vertical="center"/>
    </xf>
    <xf numFmtId="188" fontId="17" fillId="0" borderId="0" xfId="1" applyNumberFormat="1" applyFont="1" applyFill="1" applyBorder="1" applyAlignment="1">
      <alignment vertical="center"/>
    </xf>
    <xf numFmtId="188" fontId="17" fillId="0" borderId="12" xfId="1" applyNumberFormat="1" applyFont="1" applyFill="1" applyBorder="1" applyAlignment="1">
      <alignment horizontal="left" vertical="center"/>
    </xf>
    <xf numFmtId="188" fontId="17" fillId="0" borderId="59" xfId="1" applyNumberFormat="1" applyFont="1" applyFill="1" applyBorder="1" applyAlignment="1">
      <alignment horizontal="left" vertical="center"/>
    </xf>
    <xf numFmtId="188" fontId="17" fillId="0" borderId="4" xfId="1" applyNumberFormat="1" applyFont="1" applyFill="1" applyBorder="1" applyAlignment="1">
      <alignment vertical="center"/>
    </xf>
    <xf numFmtId="183" fontId="17" fillId="0" borderId="12" xfId="1" applyNumberFormat="1" applyFont="1" applyFill="1" applyBorder="1" applyAlignment="1">
      <alignment horizontal="left" vertical="center"/>
    </xf>
    <xf numFmtId="188" fontId="17" fillId="0" borderId="13" xfId="1" applyNumberFormat="1" applyFont="1" applyFill="1" applyBorder="1" applyAlignment="1">
      <alignment vertical="center"/>
    </xf>
    <xf numFmtId="184" fontId="20" fillId="0" borderId="74" xfId="7" applyNumberFormat="1" applyFont="1" applyFill="1" applyBorder="1" applyAlignment="1">
      <alignment horizontal="distributed" vertical="center"/>
    </xf>
    <xf numFmtId="184" fontId="20" fillId="0" borderId="75" xfId="0" applyNumberFormat="1" applyFont="1" applyFill="1" applyBorder="1" applyAlignment="1">
      <alignment horizontal="distributed" vertical="center"/>
    </xf>
    <xf numFmtId="184" fontId="29" fillId="0" borderId="74" xfId="1" applyNumberFormat="1" applyFont="1" applyFill="1" applyBorder="1" applyAlignment="1">
      <alignment horizontal="left" vertical="center"/>
    </xf>
    <xf numFmtId="188" fontId="29" fillId="0" borderId="75" xfId="1" applyNumberFormat="1" applyFont="1" applyFill="1" applyBorder="1" applyAlignment="1">
      <alignment vertical="center"/>
    </xf>
    <xf numFmtId="188" fontId="29" fillId="0" borderId="76" xfId="1" applyNumberFormat="1" applyFont="1" applyFill="1" applyBorder="1" applyAlignment="1">
      <alignment horizontal="left" vertical="center"/>
    </xf>
    <xf numFmtId="188" fontId="29" fillId="0" borderId="78" xfId="1" applyNumberFormat="1" applyFont="1" applyFill="1" applyBorder="1" applyAlignment="1">
      <alignment horizontal="left" vertical="center"/>
    </xf>
    <xf numFmtId="188" fontId="29" fillId="0" borderId="79" xfId="1" applyNumberFormat="1" applyFont="1" applyFill="1" applyBorder="1" applyAlignment="1">
      <alignment vertical="center"/>
    </xf>
    <xf numFmtId="188" fontId="29" fillId="0" borderId="75" xfId="1" applyNumberFormat="1" applyFont="1" applyFill="1" applyBorder="1" applyAlignment="1">
      <alignment horizontal="left" vertical="center"/>
    </xf>
    <xf numFmtId="188" fontId="29" fillId="0" borderId="76" xfId="7" applyNumberFormat="1" applyFont="1" applyFill="1" applyBorder="1" applyAlignment="1">
      <alignment horizontal="left" vertical="center"/>
    </xf>
    <xf numFmtId="188" fontId="29" fillId="0" borderId="77" xfId="1" applyNumberFormat="1" applyFont="1" applyFill="1" applyBorder="1" applyAlignment="1">
      <alignment vertical="center"/>
    </xf>
    <xf numFmtId="184" fontId="29" fillId="0" borderId="76" xfId="7" applyNumberFormat="1" applyFont="1" applyFill="1" applyBorder="1" applyAlignment="1">
      <alignment horizontal="left" vertical="center"/>
    </xf>
    <xf numFmtId="188" fontId="29" fillId="0" borderId="80" xfId="1" applyNumberFormat="1" applyFont="1" applyFill="1" applyBorder="1" applyAlignment="1">
      <alignment vertical="center"/>
    </xf>
    <xf numFmtId="183" fontId="25" fillId="0" borderId="0" xfId="7" applyNumberFormat="1" applyFont="1" applyFill="1" applyBorder="1" applyAlignment="1">
      <alignment vertical="center"/>
    </xf>
    <xf numFmtId="184" fontId="12" fillId="0" borderId="3" xfId="7" applyNumberFormat="1" applyFont="1" applyFill="1" applyBorder="1" applyAlignment="1">
      <alignment horizontal="distributed" vertical="center"/>
    </xf>
    <xf numFmtId="184" fontId="12" fillId="0" borderId="0" xfId="7" applyNumberFormat="1" applyFont="1" applyFill="1" applyBorder="1" applyAlignment="1">
      <alignment horizontal="distributed" vertical="center"/>
    </xf>
    <xf numFmtId="184" fontId="17" fillId="0" borderId="3" xfId="1" applyNumberFormat="1" applyFont="1" applyFill="1" applyBorder="1" applyAlignment="1">
      <alignment horizontal="left" vertical="center"/>
    </xf>
    <xf numFmtId="187" fontId="17" fillId="0" borderId="0" xfId="1" applyNumberFormat="1" applyFont="1" applyFill="1" applyBorder="1" applyAlignment="1">
      <alignment vertical="center"/>
    </xf>
    <xf numFmtId="187" fontId="17" fillId="0" borderId="12" xfId="1" applyNumberFormat="1" applyFont="1" applyFill="1" applyBorder="1" applyAlignment="1">
      <alignment horizontal="left" vertical="center"/>
    </xf>
    <xf numFmtId="187" fontId="17" fillId="0" borderId="59" xfId="1" applyNumberFormat="1" applyFont="1" applyFill="1" applyBorder="1" applyAlignment="1">
      <alignment horizontal="left" vertical="center"/>
    </xf>
    <xf numFmtId="187" fontId="17" fillId="0" borderId="6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left" vertical="center"/>
    </xf>
    <xf numFmtId="187" fontId="17" fillId="0" borderId="12" xfId="7" applyNumberFormat="1" applyFont="1" applyFill="1" applyBorder="1" applyAlignment="1">
      <alignment horizontal="left" vertical="center"/>
    </xf>
    <xf numFmtId="187" fontId="17" fillId="0" borderId="4" xfId="1" applyNumberFormat="1" applyFont="1" applyFill="1" applyBorder="1" applyAlignment="1">
      <alignment vertical="center"/>
    </xf>
    <xf numFmtId="184" fontId="17" fillId="0" borderId="12" xfId="1" applyNumberFormat="1" applyFont="1" applyFill="1" applyBorder="1" applyAlignment="1">
      <alignment horizontal="left" vertical="center"/>
    </xf>
    <xf numFmtId="187" fontId="17" fillId="0" borderId="13" xfId="1" applyNumberFormat="1" applyFont="1" applyFill="1" applyBorder="1" applyAlignment="1">
      <alignment vertical="center"/>
    </xf>
    <xf numFmtId="184" fontId="12" fillId="0" borderId="74" xfId="7" applyNumberFormat="1" applyFont="1" applyFill="1" applyBorder="1" applyAlignment="1">
      <alignment horizontal="distributed" vertical="center"/>
    </xf>
    <xf numFmtId="184" fontId="12" fillId="0" borderId="75" xfId="7" applyNumberFormat="1" applyFont="1" applyFill="1" applyBorder="1" applyAlignment="1">
      <alignment horizontal="distributed" vertical="center"/>
    </xf>
    <xf numFmtId="184" fontId="17" fillId="0" borderId="74" xfId="1" applyNumberFormat="1" applyFont="1" applyFill="1" applyBorder="1" applyAlignment="1">
      <alignment horizontal="left" vertical="center"/>
    </xf>
    <xf numFmtId="188" fontId="17" fillId="0" borderId="75" xfId="1" applyNumberFormat="1" applyFont="1" applyFill="1" applyBorder="1" applyAlignment="1">
      <alignment vertical="center"/>
    </xf>
    <xf numFmtId="188" fontId="17" fillId="0" borderId="76" xfId="1" applyNumberFormat="1" applyFont="1" applyFill="1" applyBorder="1" applyAlignment="1">
      <alignment horizontal="left" vertical="center"/>
    </xf>
    <xf numFmtId="188" fontId="17" fillId="0" borderId="78" xfId="1" applyNumberFormat="1" applyFont="1" applyFill="1" applyBorder="1" applyAlignment="1">
      <alignment horizontal="left" vertical="center"/>
    </xf>
    <xf numFmtId="188" fontId="17" fillId="0" borderId="79" xfId="1" applyNumberFormat="1" applyFont="1" applyFill="1" applyBorder="1" applyAlignment="1">
      <alignment vertical="center"/>
    </xf>
    <xf numFmtId="188" fontId="17" fillId="0" borderId="75" xfId="1" applyNumberFormat="1" applyFont="1" applyFill="1" applyBorder="1" applyAlignment="1">
      <alignment horizontal="left" vertical="center"/>
    </xf>
    <xf numFmtId="188" fontId="17" fillId="0" borderId="76" xfId="7" applyNumberFormat="1" applyFont="1" applyFill="1" applyBorder="1" applyAlignment="1">
      <alignment horizontal="left" vertical="center"/>
    </xf>
    <xf numFmtId="188" fontId="17" fillId="0" borderId="77" xfId="1" applyNumberFormat="1" applyFont="1" applyFill="1" applyBorder="1" applyAlignment="1">
      <alignment vertical="center"/>
    </xf>
    <xf numFmtId="184" fontId="17" fillId="0" borderId="76" xfId="1" applyNumberFormat="1" applyFont="1" applyFill="1" applyBorder="1" applyAlignment="1">
      <alignment horizontal="left" vertical="center"/>
    </xf>
    <xf numFmtId="188" fontId="17" fillId="0" borderId="80" xfId="1" applyNumberFormat="1" applyFont="1" applyFill="1" applyBorder="1" applyAlignment="1">
      <alignment vertical="center"/>
    </xf>
    <xf numFmtId="184" fontId="20" fillId="0" borderId="27" xfId="7" applyNumberFormat="1" applyFont="1" applyFill="1" applyBorder="1" applyAlignment="1">
      <alignment horizontal="distributed" vertical="center"/>
    </xf>
    <xf numFmtId="184" fontId="29" fillId="0" borderId="20" xfId="1" applyNumberFormat="1" applyFont="1" applyFill="1" applyBorder="1" applyAlignment="1">
      <alignment horizontal="left" vertical="center"/>
    </xf>
    <xf numFmtId="38" fontId="29" fillId="0" borderId="28" xfId="1" applyFont="1" applyFill="1" applyBorder="1" applyAlignment="1">
      <alignment horizontal="left" vertical="center"/>
    </xf>
    <xf numFmtId="38" fontId="29" fillId="0" borderId="63" xfId="1" applyFont="1" applyFill="1" applyBorder="1" applyAlignment="1">
      <alignment horizontal="left" vertical="center"/>
    </xf>
    <xf numFmtId="184" fontId="29" fillId="0" borderId="28" xfId="1" applyNumberFormat="1" applyFont="1" applyFill="1" applyBorder="1" applyAlignment="1">
      <alignment horizontal="left" vertical="center"/>
    </xf>
    <xf numFmtId="184" fontId="12" fillId="0" borderId="67" xfId="7" applyNumberFormat="1" applyFont="1" applyFill="1" applyBorder="1" applyAlignment="1">
      <alignment horizontal="distributed" vertical="center"/>
    </xf>
    <xf numFmtId="184" fontId="12" fillId="0" borderId="68" xfId="7" applyNumberFormat="1" applyFont="1" applyFill="1" applyBorder="1" applyAlignment="1">
      <alignment horizontal="distributed" vertical="center"/>
    </xf>
    <xf numFmtId="187" fontId="17" fillId="0" borderId="67" xfId="1" applyNumberFormat="1" applyFont="1" applyFill="1" applyBorder="1" applyAlignment="1">
      <alignment horizontal="left" vertical="center"/>
    </xf>
    <xf numFmtId="187" fontId="17" fillId="0" borderId="68" xfId="1" applyNumberFormat="1" applyFont="1" applyFill="1" applyBorder="1" applyAlignment="1">
      <alignment vertical="center"/>
    </xf>
    <xf numFmtId="187" fontId="17" fillId="0" borderId="69" xfId="1" applyNumberFormat="1" applyFont="1" applyFill="1" applyBorder="1" applyAlignment="1">
      <alignment horizontal="left" vertical="center"/>
    </xf>
    <xf numFmtId="187" fontId="17" fillId="0" borderId="71" xfId="1" applyNumberFormat="1" applyFont="1" applyFill="1" applyBorder="1" applyAlignment="1">
      <alignment horizontal="left" vertical="center"/>
    </xf>
    <xf numFmtId="187" fontId="17" fillId="0" borderId="72" xfId="1" applyNumberFormat="1" applyFont="1" applyFill="1" applyBorder="1" applyAlignment="1">
      <alignment vertical="center"/>
    </xf>
    <xf numFmtId="187" fontId="17" fillId="0" borderId="68" xfId="1" applyNumberFormat="1" applyFont="1" applyFill="1" applyBorder="1" applyAlignment="1">
      <alignment horizontal="left" vertical="center"/>
    </xf>
    <xf numFmtId="187" fontId="17" fillId="0" borderId="69" xfId="7" applyNumberFormat="1" applyFont="1" applyFill="1" applyBorder="1" applyAlignment="1">
      <alignment horizontal="left" vertical="center"/>
    </xf>
    <xf numFmtId="187" fontId="17" fillId="0" borderId="70" xfId="1" applyNumberFormat="1" applyFont="1" applyFill="1" applyBorder="1" applyAlignment="1">
      <alignment vertical="center"/>
    </xf>
    <xf numFmtId="184" fontId="17" fillId="0" borderId="69" xfId="1" applyNumberFormat="1" applyFont="1" applyFill="1" applyBorder="1" applyAlignment="1">
      <alignment horizontal="left" vertical="center"/>
    </xf>
    <xf numFmtId="187" fontId="17" fillId="0" borderId="73" xfId="1" applyNumberFormat="1" applyFont="1" applyFill="1" applyBorder="1" applyAlignment="1">
      <alignment vertical="center"/>
    </xf>
    <xf numFmtId="184" fontId="22" fillId="0" borderId="0" xfId="7" applyNumberFormat="1" applyFont="1" applyFill="1" applyBorder="1" applyAlignment="1">
      <alignment vertical="center"/>
    </xf>
    <xf numFmtId="184" fontId="20" fillId="0" borderId="23" xfId="7" applyNumberFormat="1" applyFont="1" applyFill="1" applyBorder="1" applyAlignment="1">
      <alignment horizontal="distributed" vertical="center"/>
    </xf>
    <xf numFmtId="184" fontId="20" fillId="0" borderId="24" xfId="7" applyNumberFormat="1" applyFont="1" applyFill="1" applyBorder="1" applyAlignment="1">
      <alignment horizontal="distributed" vertical="center"/>
    </xf>
    <xf numFmtId="188" fontId="29" fillId="0" borderId="23" xfId="1" applyNumberFormat="1" applyFont="1" applyFill="1" applyBorder="1" applyAlignment="1">
      <alignment horizontal="left" vertical="center"/>
    </xf>
    <xf numFmtId="188" fontId="29" fillId="0" borderId="24" xfId="1" applyNumberFormat="1" applyFont="1" applyFill="1" applyBorder="1" applyAlignment="1">
      <alignment vertical="center" shrinkToFit="1"/>
    </xf>
    <xf numFmtId="188" fontId="29" fillId="0" borderId="26" xfId="1" applyNumberFormat="1" applyFont="1" applyFill="1" applyBorder="1" applyAlignment="1">
      <alignment horizontal="left" vertical="center"/>
    </xf>
    <xf numFmtId="188" fontId="29" fillId="0" borderId="65" xfId="1" applyNumberFormat="1" applyFont="1" applyFill="1" applyBorder="1" applyAlignment="1">
      <alignment horizontal="left" vertical="center"/>
    </xf>
    <xf numFmtId="188" fontId="29" fillId="0" borderId="24" xfId="1" applyNumberFormat="1" applyFont="1" applyFill="1" applyBorder="1" applyAlignment="1">
      <alignment vertical="center"/>
    </xf>
    <xf numFmtId="188" fontId="29" fillId="0" borderId="25" xfId="1" applyNumberFormat="1" applyFont="1" applyFill="1" applyBorder="1" applyAlignment="1">
      <alignment vertical="center"/>
    </xf>
    <xf numFmtId="183" fontId="29" fillId="0" borderId="26" xfId="1" applyNumberFormat="1" applyFont="1" applyFill="1" applyBorder="1" applyAlignment="1">
      <alignment horizontal="left" vertical="center"/>
    </xf>
    <xf numFmtId="188" fontId="29" fillId="0" borderId="40" xfId="1" applyNumberFormat="1" applyFont="1" applyFill="1" applyBorder="1" applyAlignment="1">
      <alignment vertical="center"/>
    </xf>
    <xf numFmtId="183" fontId="22" fillId="0" borderId="0" xfId="7" applyNumberFormat="1" applyFont="1" applyFill="1" applyBorder="1" applyAlignment="1">
      <alignment vertical="center"/>
    </xf>
    <xf numFmtId="184" fontId="29" fillId="0" borderId="63" xfId="1" applyNumberFormat="1" applyFont="1" applyFill="1" applyBorder="1" applyAlignment="1">
      <alignment horizontal="left" vertical="center"/>
    </xf>
    <xf numFmtId="184" fontId="21" fillId="0" borderId="0" xfId="7" applyNumberFormat="1" applyFont="1" applyFill="1" applyBorder="1" applyAlignment="1">
      <alignment vertical="center"/>
    </xf>
    <xf numFmtId="188" fontId="29" fillId="0" borderId="26" xfId="7" applyNumberFormat="1" applyFont="1" applyFill="1" applyBorder="1" applyAlignment="1">
      <alignment horizontal="left" vertical="center"/>
    </xf>
    <xf numFmtId="183" fontId="21" fillId="0" borderId="0" xfId="7" applyNumberFormat="1" applyFont="1" applyFill="1" applyBorder="1" applyAlignment="1">
      <alignment vertical="center"/>
    </xf>
    <xf numFmtId="184" fontId="20" fillId="0" borderId="74" xfId="0" applyNumberFormat="1" applyFont="1" applyFill="1" applyBorder="1" applyAlignment="1">
      <alignment horizontal="distributed" vertical="center"/>
    </xf>
    <xf numFmtId="188" fontId="29" fillId="0" borderId="74" xfId="1" applyNumberFormat="1" applyFont="1" applyFill="1" applyBorder="1" applyAlignment="1">
      <alignment horizontal="left" vertical="center"/>
    </xf>
    <xf numFmtId="188" fontId="29" fillId="0" borderId="75" xfId="1" applyNumberFormat="1" applyFont="1" applyFill="1" applyBorder="1" applyAlignment="1">
      <alignment vertical="center" shrinkToFit="1"/>
    </xf>
    <xf numFmtId="183" fontId="29" fillId="0" borderId="76" xfId="1" applyNumberFormat="1" applyFont="1" applyFill="1" applyBorder="1" applyAlignment="1">
      <alignment horizontal="left" vertical="center"/>
    </xf>
    <xf numFmtId="184" fontId="17" fillId="0" borderId="59" xfId="1" applyNumberFormat="1" applyFont="1" applyFill="1" applyBorder="1" applyAlignment="1">
      <alignment horizontal="left" vertical="center"/>
    </xf>
    <xf numFmtId="184" fontId="17" fillId="0" borderId="12" xfId="7" applyNumberFormat="1" applyFont="1" applyFill="1" applyBorder="1" applyAlignment="1">
      <alignment horizontal="left" vertical="center"/>
    </xf>
    <xf numFmtId="188" fontId="17" fillId="0" borderId="12" xfId="7" applyNumberFormat="1" applyFont="1" applyFill="1" applyBorder="1" applyAlignment="1">
      <alignment horizontal="left" vertical="center"/>
    </xf>
    <xf numFmtId="188" fontId="17" fillId="0" borderId="0" xfId="1" applyNumberFormat="1" applyFont="1" applyFill="1" applyBorder="1" applyAlignment="1">
      <alignment horizontal="right" vertical="center"/>
    </xf>
    <xf numFmtId="184" fontId="17" fillId="0" borderId="67" xfId="1" applyNumberFormat="1" applyFont="1" applyFill="1" applyBorder="1" applyAlignment="1">
      <alignment horizontal="left" vertical="center"/>
    </xf>
    <xf numFmtId="184" fontId="17" fillId="0" borderId="71" xfId="1" applyNumberFormat="1" applyFont="1" applyFill="1" applyBorder="1" applyAlignment="1">
      <alignment horizontal="left" vertical="center"/>
    </xf>
    <xf numFmtId="184" fontId="17" fillId="0" borderId="69" xfId="7" applyNumberFormat="1" applyFont="1" applyFill="1" applyBorder="1" applyAlignment="1">
      <alignment horizontal="left" vertical="center"/>
    </xf>
    <xf numFmtId="188" fontId="17" fillId="0" borderId="74" xfId="1" applyNumberFormat="1" applyFont="1" applyFill="1" applyBorder="1" applyAlignment="1">
      <alignment horizontal="left" vertical="center"/>
    </xf>
    <xf numFmtId="183" fontId="17" fillId="0" borderId="76" xfId="1" applyNumberFormat="1" applyFont="1" applyFill="1" applyBorder="1" applyAlignment="1">
      <alignment horizontal="left" vertical="center"/>
    </xf>
    <xf numFmtId="188" fontId="17" fillId="0" borderId="13" xfId="1" applyNumberFormat="1" applyFont="1" applyFill="1" applyBorder="1" applyAlignment="1">
      <alignment horizontal="right" vertical="center"/>
    </xf>
    <xf numFmtId="0" fontId="12" fillId="0" borderId="75" xfId="0" applyFont="1" applyFill="1" applyBorder="1" applyAlignment="1">
      <alignment horizontal="distributed" vertical="center"/>
    </xf>
    <xf numFmtId="188" fontId="17" fillId="0" borderId="75" xfId="1" applyNumberFormat="1" applyFont="1" applyFill="1" applyBorder="1" applyAlignment="1">
      <alignment horizontal="right" vertical="center"/>
    </xf>
    <xf numFmtId="183" fontId="25" fillId="0" borderId="0" xfId="1" applyNumberFormat="1" applyFont="1" applyFill="1" applyBorder="1" applyAlignment="1">
      <alignment vertical="center"/>
    </xf>
    <xf numFmtId="188" fontId="17" fillId="0" borderId="26" xfId="1" applyNumberFormat="1" applyFont="1" applyFill="1" applyBorder="1" applyAlignment="1">
      <alignment horizontal="left" vertical="center"/>
    </xf>
    <xf numFmtId="184" fontId="12" fillId="0" borderId="23" xfId="7" applyNumberFormat="1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184" fontId="17" fillId="0" borderId="23" xfId="1" applyNumberFormat="1" applyFont="1" applyFill="1" applyBorder="1" applyAlignment="1">
      <alignment horizontal="left" vertical="center"/>
    </xf>
    <xf numFmtId="188" fontId="17" fillId="0" borderId="24" xfId="1" applyNumberFormat="1" applyFont="1" applyFill="1" applyBorder="1" applyAlignment="1">
      <alignment vertical="center"/>
    </xf>
    <xf numFmtId="188" fontId="17" fillId="0" borderId="65" xfId="1" applyNumberFormat="1" applyFont="1" applyFill="1" applyBorder="1" applyAlignment="1">
      <alignment horizontal="left" vertical="center"/>
    </xf>
    <xf numFmtId="188" fontId="17" fillId="0" borderId="66" xfId="1" applyNumberFormat="1" applyFont="1" applyFill="1" applyBorder="1" applyAlignment="1">
      <alignment vertical="center"/>
    </xf>
    <xf numFmtId="188" fontId="17" fillId="0" borderId="24" xfId="1" applyNumberFormat="1" applyFont="1" applyFill="1" applyBorder="1" applyAlignment="1">
      <alignment horizontal="left" vertical="center"/>
    </xf>
    <xf numFmtId="188" fontId="17" fillId="0" borderId="26" xfId="7" applyNumberFormat="1" applyFont="1" applyFill="1" applyBorder="1" applyAlignment="1">
      <alignment horizontal="left" vertical="center"/>
    </xf>
    <xf numFmtId="188" fontId="17" fillId="0" borderId="25" xfId="1" applyNumberFormat="1" applyFont="1" applyFill="1" applyBorder="1" applyAlignment="1">
      <alignment vertical="center"/>
    </xf>
    <xf numFmtId="184" fontId="17" fillId="0" borderId="26" xfId="1" applyNumberFormat="1" applyFont="1" applyFill="1" applyBorder="1" applyAlignment="1">
      <alignment horizontal="left" vertical="center"/>
    </xf>
    <xf numFmtId="188" fontId="17" fillId="0" borderId="40" xfId="1" applyNumberFormat="1" applyFont="1" applyFill="1" applyBorder="1" applyAlignment="1">
      <alignment vertical="center"/>
    </xf>
    <xf numFmtId="184" fontId="20" fillId="0" borderId="27" xfId="7" applyNumberFormat="1" applyFont="1" applyFill="1" applyBorder="1"/>
    <xf numFmtId="184" fontId="20" fillId="0" borderId="23" xfId="7" applyNumberFormat="1" applyFont="1" applyFill="1" applyBorder="1"/>
    <xf numFmtId="184" fontId="20" fillId="0" borderId="24" xfId="7" applyNumberFormat="1" applyFont="1" applyFill="1" applyBorder="1"/>
    <xf numFmtId="184" fontId="29" fillId="0" borderId="23" xfId="1" applyNumberFormat="1" applyFont="1" applyFill="1" applyBorder="1" applyAlignment="1">
      <alignment horizontal="left" vertical="center"/>
    </xf>
    <xf numFmtId="188" fontId="29" fillId="0" borderId="66" xfId="1" applyNumberFormat="1" applyFont="1" applyFill="1" applyBorder="1" applyAlignment="1">
      <alignment vertical="center"/>
    </xf>
    <xf numFmtId="188" fontId="29" fillId="0" borderId="24" xfId="1" applyNumberFormat="1" applyFont="1" applyFill="1" applyBorder="1" applyAlignment="1">
      <alignment horizontal="left" vertical="center"/>
    </xf>
    <xf numFmtId="184" fontId="29" fillId="0" borderId="26" xfId="7" applyNumberFormat="1" applyFont="1" applyFill="1" applyBorder="1" applyAlignment="1">
      <alignment horizontal="left" vertical="center"/>
    </xf>
    <xf numFmtId="183" fontId="21" fillId="0" borderId="0" xfId="1" applyNumberFormat="1" applyFont="1" applyFill="1" applyBorder="1" applyAlignment="1">
      <alignment vertical="center"/>
    </xf>
    <xf numFmtId="188" fontId="17" fillId="0" borderId="79" xfId="1" applyNumberFormat="1" applyFont="1" applyFill="1" applyBorder="1" applyAlignment="1">
      <alignment horizontal="right" vertical="center"/>
    </xf>
    <xf numFmtId="184" fontId="12" fillId="0" borderId="24" xfId="7" applyNumberFormat="1" applyFont="1" applyFill="1" applyBorder="1" applyAlignment="1">
      <alignment horizontal="distributed" vertical="center"/>
    </xf>
    <xf numFmtId="188" fontId="17" fillId="0" borderId="66" xfId="1" applyNumberFormat="1" applyFont="1" applyFill="1" applyBorder="1" applyAlignment="1">
      <alignment horizontal="right" vertical="center"/>
    </xf>
    <xf numFmtId="184" fontId="30" fillId="0" borderId="20" xfId="7" applyNumberFormat="1" applyFont="1" applyFill="1" applyBorder="1" applyAlignment="1">
      <alignment horizontal="distributed" vertical="center"/>
    </xf>
    <xf numFmtId="184" fontId="31" fillId="0" borderId="74" xfId="0" applyNumberFormat="1" applyFont="1" applyFill="1" applyBorder="1" applyAlignment="1">
      <alignment horizontal="distributed" vertical="center"/>
    </xf>
    <xf numFmtId="187" fontId="17" fillId="0" borderId="3" xfId="1" applyNumberFormat="1" applyFont="1" applyFill="1" applyBorder="1" applyAlignment="1">
      <alignment horizontal="left" vertical="center"/>
    </xf>
    <xf numFmtId="188" fontId="17" fillId="0" borderId="23" xfId="1" applyNumberFormat="1" applyFont="1" applyFill="1" applyBorder="1" applyAlignment="1">
      <alignment horizontal="left" vertical="center"/>
    </xf>
    <xf numFmtId="188" fontId="17" fillId="0" borderId="24" xfId="1" applyNumberFormat="1" applyFont="1" applyFill="1" applyBorder="1" applyAlignment="1">
      <alignment horizontal="right" vertical="center"/>
    </xf>
    <xf numFmtId="183" fontId="17" fillId="0" borderId="26" xfId="1" applyNumberFormat="1" applyFont="1" applyFill="1" applyBorder="1" applyAlignment="1">
      <alignment horizontal="left" vertical="center"/>
    </xf>
    <xf numFmtId="187" fontId="29" fillId="0" borderId="3" xfId="1" applyNumberFormat="1" applyFont="1" applyFill="1" applyBorder="1" applyAlignment="1">
      <alignment horizontal="left" vertical="center"/>
    </xf>
    <xf numFmtId="187" fontId="29" fillId="0" borderId="0" xfId="1" applyNumberFormat="1" applyFont="1" applyFill="1" applyBorder="1" applyAlignment="1">
      <alignment vertical="center"/>
    </xf>
    <xf numFmtId="187" fontId="29" fillId="0" borderId="12" xfId="1" applyNumberFormat="1" applyFont="1" applyFill="1" applyBorder="1" applyAlignment="1">
      <alignment horizontal="left" vertical="center"/>
    </xf>
    <xf numFmtId="187" fontId="29" fillId="0" borderId="59" xfId="1" applyNumberFormat="1" applyFont="1" applyFill="1" applyBorder="1" applyAlignment="1">
      <alignment horizontal="left" vertical="center"/>
    </xf>
    <xf numFmtId="187" fontId="29" fillId="0" borderId="12" xfId="7" applyNumberFormat="1" applyFont="1" applyFill="1" applyBorder="1" applyAlignment="1">
      <alignment horizontal="left" vertical="center"/>
    </xf>
    <xf numFmtId="187" fontId="29" fillId="0" borderId="4" xfId="1" applyNumberFormat="1" applyFont="1" applyFill="1" applyBorder="1" applyAlignment="1">
      <alignment vertical="center"/>
    </xf>
    <xf numFmtId="187" fontId="29" fillId="0" borderId="13" xfId="1" applyNumberFormat="1" applyFont="1" applyFill="1" applyBorder="1" applyAlignment="1">
      <alignment vertical="center"/>
    </xf>
    <xf numFmtId="184" fontId="32" fillId="0" borderId="20" xfId="7" applyNumberFormat="1" applyFont="1" applyFill="1" applyBorder="1" applyAlignment="1">
      <alignment horizontal="distributed" vertical="center"/>
    </xf>
    <xf numFmtId="183" fontId="29" fillId="0" borderId="74" xfId="1" applyNumberFormat="1" applyFont="1" applyFill="1" applyBorder="1" applyAlignment="1">
      <alignment horizontal="left" vertical="center"/>
    </xf>
    <xf numFmtId="183" fontId="17" fillId="0" borderId="74" xfId="1" applyNumberFormat="1" applyFont="1" applyFill="1" applyBorder="1" applyAlignment="1">
      <alignment horizontal="left" vertical="center"/>
    </xf>
    <xf numFmtId="184" fontId="12" fillId="0" borderId="5" xfId="7" applyNumberFormat="1" applyFont="1" applyFill="1" applyBorder="1" applyAlignment="1">
      <alignment horizontal="distributed" vertical="center"/>
    </xf>
    <xf numFmtId="184" fontId="12" fillId="0" borderId="9" xfId="7" applyNumberFormat="1" applyFont="1" applyFill="1" applyBorder="1" applyAlignment="1">
      <alignment horizontal="distributed" vertical="center"/>
    </xf>
    <xf numFmtId="184" fontId="17" fillId="0" borderId="5" xfId="1" applyNumberFormat="1" applyFont="1" applyFill="1" applyBorder="1" applyAlignment="1">
      <alignment horizontal="left" vertical="center"/>
    </xf>
    <xf numFmtId="188" fontId="17" fillId="0" borderId="9" xfId="1" applyNumberFormat="1" applyFont="1" applyFill="1" applyBorder="1" applyAlignment="1">
      <alignment vertical="center"/>
    </xf>
    <xf numFmtId="188" fontId="17" fillId="0" borderId="19" xfId="1" applyNumberFormat="1" applyFont="1" applyFill="1" applyBorder="1" applyAlignment="1">
      <alignment horizontal="left" vertical="center"/>
    </xf>
    <xf numFmtId="188" fontId="17" fillId="0" borderId="61" xfId="1" applyNumberFormat="1" applyFont="1" applyFill="1" applyBorder="1" applyAlignment="1">
      <alignment horizontal="left" vertical="center"/>
    </xf>
    <xf numFmtId="188" fontId="17" fillId="0" borderId="62" xfId="1" applyNumberFormat="1" applyFont="1" applyFill="1" applyBorder="1" applyAlignment="1">
      <alignment vertical="center"/>
    </xf>
    <xf numFmtId="188" fontId="17" fillId="0" borderId="9" xfId="1" applyNumberFormat="1" applyFont="1" applyFill="1" applyBorder="1" applyAlignment="1">
      <alignment horizontal="left" vertical="center"/>
    </xf>
    <xf numFmtId="188" fontId="17" fillId="0" borderId="19" xfId="7" applyNumberFormat="1" applyFont="1" applyFill="1" applyBorder="1" applyAlignment="1">
      <alignment horizontal="left" vertical="center"/>
    </xf>
    <xf numFmtId="188" fontId="17" fillId="0" borderId="6" xfId="1" applyNumberFormat="1" applyFont="1" applyFill="1" applyBorder="1" applyAlignment="1">
      <alignment vertical="center"/>
    </xf>
    <xf numFmtId="184" fontId="17" fillId="0" borderId="19" xfId="1" applyNumberFormat="1" applyFont="1" applyFill="1" applyBorder="1" applyAlignment="1">
      <alignment horizontal="left" vertical="center"/>
    </xf>
    <xf numFmtId="188" fontId="17" fillId="0" borderId="39" xfId="1" applyNumberFormat="1" applyFont="1" applyFill="1" applyBorder="1" applyAlignment="1">
      <alignment vertical="center"/>
    </xf>
    <xf numFmtId="184" fontId="33" fillId="0" borderId="0" xfId="7" applyNumberFormat="1" applyFont="1" applyFill="1" applyAlignment="1">
      <alignment vertical="center"/>
    </xf>
    <xf numFmtId="184" fontId="17" fillId="0" borderId="22" xfId="7" applyNumberFormat="1" applyFont="1" applyFill="1" applyBorder="1" applyAlignment="1">
      <alignment vertical="top" wrapText="1"/>
    </xf>
    <xf numFmtId="184" fontId="12" fillId="0" borderId="0" xfId="7" applyNumberFormat="1" applyFont="1" applyFill="1" applyAlignment="1">
      <alignment horizontal="left" vertical="center"/>
    </xf>
    <xf numFmtId="184" fontId="12" fillId="0" borderId="0" xfId="7" applyNumberFormat="1" applyFont="1" applyFill="1" applyAlignment="1">
      <alignment vertical="center"/>
    </xf>
    <xf numFmtId="184" fontId="17" fillId="0" borderId="0" xfId="7" applyNumberFormat="1" applyFont="1" applyFill="1" applyAlignment="1">
      <alignment horizontal="right" vertical="center"/>
    </xf>
    <xf numFmtId="184" fontId="17" fillId="0" borderId="0" xfId="7" applyNumberFormat="1" applyFont="1" applyFill="1" applyBorder="1" applyAlignment="1">
      <alignment vertical="top"/>
    </xf>
    <xf numFmtId="184" fontId="17" fillId="0" borderId="0" xfId="7" applyNumberFormat="1" applyFont="1" applyFill="1" applyAlignment="1">
      <alignment vertical="top" wrapText="1"/>
    </xf>
    <xf numFmtId="183" fontId="25" fillId="0" borderId="0" xfId="1" applyNumberFormat="1" applyFont="1" applyFill="1" applyBorder="1" applyAlignment="1">
      <alignment horizontal="left" vertical="center"/>
    </xf>
    <xf numFmtId="184" fontId="17" fillId="0" borderId="0" xfId="7" applyNumberFormat="1" applyFont="1" applyFill="1" applyAlignment="1">
      <alignment vertical="center"/>
    </xf>
    <xf numFmtId="183" fontId="17" fillId="0" borderId="5" xfId="1" applyNumberFormat="1" applyFont="1" applyFill="1" applyBorder="1" applyAlignment="1">
      <alignment horizontal="left" vertical="center"/>
    </xf>
    <xf numFmtId="183" fontId="17" fillId="0" borderId="19" xfId="1" applyNumberFormat="1" applyFont="1" applyFill="1" applyBorder="1" applyAlignment="1">
      <alignment horizontal="left" vertical="center"/>
    </xf>
    <xf numFmtId="188" fontId="17" fillId="0" borderId="39" xfId="1" applyNumberFormat="1" applyFont="1" applyFill="1" applyBorder="1" applyAlignment="1">
      <alignment horizontal="right" vertical="center"/>
    </xf>
    <xf numFmtId="184" fontId="12" fillId="0" borderId="0" xfId="7" applyNumberFormat="1" applyFont="1" applyFill="1" applyBorder="1" applyAlignment="1">
      <alignment horizontal="left" vertical="center"/>
    </xf>
    <xf numFmtId="184" fontId="33" fillId="0" borderId="0" xfId="7" applyNumberFormat="1" applyFont="1" applyFill="1" applyBorder="1" applyAlignment="1">
      <alignment vertical="center"/>
    </xf>
    <xf numFmtId="184" fontId="33" fillId="0" borderId="0" xfId="7" applyNumberFormat="1" applyFont="1" applyFill="1" applyBorder="1" applyAlignment="1">
      <alignment horizontal="left" vertical="center"/>
    </xf>
    <xf numFmtId="184" fontId="33" fillId="0" borderId="0" xfId="7" applyNumberFormat="1" applyFont="1" applyFill="1" applyAlignment="1">
      <alignment horizontal="left" vertical="center"/>
    </xf>
    <xf numFmtId="184" fontId="12" fillId="0" borderId="30" xfId="7" applyNumberFormat="1" applyFont="1" applyFill="1" applyBorder="1" applyAlignment="1">
      <alignment horizontal="center" vertical="center"/>
    </xf>
    <xf numFmtId="187" fontId="17" fillId="0" borderId="3" xfId="1" applyNumberFormat="1" applyFont="1" applyFill="1" applyBorder="1" applyAlignment="1">
      <alignment horizontal="left" vertical="center" shrinkToFit="1"/>
    </xf>
    <xf numFmtId="187" fontId="17" fillId="0" borderId="0" xfId="1" applyNumberFormat="1" applyFont="1" applyFill="1" applyBorder="1" applyAlignment="1">
      <alignment vertical="center" shrinkToFit="1"/>
    </xf>
    <xf numFmtId="187" fontId="17" fillId="0" borderId="12" xfId="1" applyNumberFormat="1" applyFont="1" applyFill="1" applyBorder="1" applyAlignment="1">
      <alignment horizontal="left" vertical="center" shrinkToFit="1"/>
    </xf>
    <xf numFmtId="187" fontId="17" fillId="0" borderId="59" xfId="1" applyNumberFormat="1" applyFont="1" applyFill="1" applyBorder="1" applyAlignment="1">
      <alignment horizontal="left" vertical="center" shrinkToFit="1"/>
    </xf>
    <xf numFmtId="187" fontId="17" fillId="0" borderId="60" xfId="1" applyNumberFormat="1" applyFont="1" applyFill="1" applyBorder="1" applyAlignment="1">
      <alignment vertical="center" shrinkToFit="1"/>
    </xf>
    <xf numFmtId="187" fontId="17" fillId="0" borderId="0" xfId="1" applyNumberFormat="1" applyFont="1" applyFill="1" applyBorder="1" applyAlignment="1">
      <alignment horizontal="left" vertical="center" shrinkToFit="1"/>
    </xf>
    <xf numFmtId="187" fontId="17" fillId="0" borderId="4" xfId="1" applyNumberFormat="1" applyFont="1" applyFill="1" applyBorder="1" applyAlignment="1">
      <alignment vertical="center" shrinkToFit="1"/>
    </xf>
    <xf numFmtId="187" fontId="17" fillId="0" borderId="13" xfId="1" applyNumberFormat="1" applyFont="1" applyFill="1" applyBorder="1" applyAlignment="1">
      <alignment vertical="center" shrinkToFit="1"/>
    </xf>
    <xf numFmtId="184" fontId="31" fillId="0" borderId="20" xfId="7" applyNumberFormat="1" applyFont="1" applyFill="1" applyBorder="1" applyAlignment="1">
      <alignment horizontal="distributed" vertical="center"/>
    </xf>
    <xf numFmtId="184" fontId="31" fillId="0" borderId="27" xfId="7" applyNumberFormat="1" applyFont="1" applyFill="1" applyBorder="1" applyAlignment="1">
      <alignment horizontal="distributed" vertical="center" wrapText="1"/>
    </xf>
    <xf numFmtId="187" fontId="34" fillId="0" borderId="20" xfId="1" applyNumberFormat="1" applyFont="1" applyFill="1" applyBorder="1" applyAlignment="1">
      <alignment horizontal="left" vertical="center" shrinkToFit="1"/>
    </xf>
    <xf numFmtId="187" fontId="34" fillId="0" borderId="27" xfId="1" applyNumberFormat="1" applyFont="1" applyFill="1" applyBorder="1" applyAlignment="1">
      <alignment vertical="center" shrinkToFit="1"/>
    </xf>
    <xf numFmtId="187" fontId="34" fillId="0" borderId="28" xfId="1" applyNumberFormat="1" applyFont="1" applyFill="1" applyBorder="1" applyAlignment="1">
      <alignment horizontal="left" vertical="center" shrinkToFit="1"/>
    </xf>
    <xf numFmtId="187" fontId="34" fillId="0" borderId="63" xfId="1" applyNumberFormat="1" applyFont="1" applyFill="1" applyBorder="1" applyAlignment="1">
      <alignment horizontal="left" vertical="center" shrinkToFit="1"/>
    </xf>
    <xf numFmtId="187" fontId="34" fillId="0" borderId="28" xfId="7" applyNumberFormat="1" applyFont="1" applyFill="1" applyBorder="1" applyAlignment="1">
      <alignment horizontal="left" vertical="center" shrinkToFit="1"/>
    </xf>
    <xf numFmtId="187" fontId="34" fillId="0" borderId="21" xfId="1" applyNumberFormat="1" applyFont="1" applyFill="1" applyBorder="1" applyAlignment="1">
      <alignment vertical="center" shrinkToFit="1"/>
    </xf>
    <xf numFmtId="187" fontId="34" fillId="0" borderId="64" xfId="1" applyNumberFormat="1" applyFont="1" applyFill="1" applyBorder="1" applyAlignment="1">
      <alignment vertical="center" shrinkToFit="1"/>
    </xf>
    <xf numFmtId="187" fontId="34" fillId="0" borderId="27" xfId="1" applyNumberFormat="1" applyFont="1" applyFill="1" applyBorder="1" applyAlignment="1">
      <alignment horizontal="left" vertical="center" shrinkToFit="1"/>
    </xf>
    <xf numFmtId="187" fontId="34" fillId="0" borderId="38" xfId="1" applyNumberFormat="1" applyFont="1" applyFill="1" applyBorder="1" applyAlignment="1">
      <alignment vertical="center" shrinkToFit="1"/>
    </xf>
    <xf numFmtId="188" fontId="17" fillId="0" borderId="23" xfId="1" applyNumberFormat="1" applyFont="1" applyFill="1" applyBorder="1" applyAlignment="1">
      <alignment horizontal="left" vertical="center" shrinkToFit="1"/>
    </xf>
    <xf numFmtId="188" fontId="17" fillId="0" borderId="24" xfId="1" applyNumberFormat="1" applyFont="1" applyFill="1" applyBorder="1" applyAlignment="1">
      <alignment vertical="center" shrinkToFit="1"/>
    </xf>
    <xf numFmtId="188" fontId="17" fillId="0" borderId="26" xfId="1" applyNumberFormat="1" applyFont="1" applyFill="1" applyBorder="1" applyAlignment="1">
      <alignment horizontal="left" vertical="center" shrinkToFit="1"/>
    </xf>
    <xf numFmtId="188" fontId="17" fillId="0" borderId="65" xfId="1" applyNumberFormat="1" applyFont="1" applyFill="1" applyBorder="1" applyAlignment="1">
      <alignment horizontal="left" vertical="center" shrinkToFit="1"/>
    </xf>
    <xf numFmtId="188" fontId="17" fillId="0" borderId="66" xfId="1" applyNumberFormat="1" applyFont="1" applyFill="1" applyBorder="1" applyAlignment="1">
      <alignment vertical="center" shrinkToFit="1"/>
    </xf>
    <xf numFmtId="188" fontId="17" fillId="0" borderId="24" xfId="1" applyNumberFormat="1" applyFont="1" applyFill="1" applyBorder="1" applyAlignment="1">
      <alignment horizontal="left" vertical="center" shrinkToFit="1"/>
    </xf>
    <xf numFmtId="188" fontId="17" fillId="0" borderId="25" xfId="1" applyNumberFormat="1" applyFont="1" applyFill="1" applyBorder="1" applyAlignment="1">
      <alignment vertical="center" shrinkToFit="1"/>
    </xf>
    <xf numFmtId="188" fontId="17" fillId="0" borderId="40" xfId="1" applyNumberFormat="1" applyFont="1" applyFill="1" applyBorder="1" applyAlignment="1">
      <alignment vertical="center" shrinkToFit="1"/>
    </xf>
    <xf numFmtId="184" fontId="31" fillId="0" borderId="74" xfId="7" applyNumberFormat="1" applyFont="1" applyFill="1" applyBorder="1" applyAlignment="1">
      <alignment horizontal="distributed" vertical="center"/>
    </xf>
    <xf numFmtId="184" fontId="31" fillId="0" borderId="75" xfId="0" applyNumberFormat="1" applyFont="1" applyFill="1" applyBorder="1" applyAlignment="1">
      <alignment horizontal="distributed" vertical="center"/>
    </xf>
    <xf numFmtId="188" fontId="34" fillId="0" borderId="74" xfId="1" applyNumberFormat="1" applyFont="1" applyFill="1" applyBorder="1" applyAlignment="1">
      <alignment horizontal="left" vertical="center" shrinkToFit="1"/>
    </xf>
    <xf numFmtId="188" fontId="34" fillId="0" borderId="75" xfId="1" applyNumberFormat="1" applyFont="1" applyFill="1" applyBorder="1" applyAlignment="1">
      <alignment vertical="center" shrinkToFit="1"/>
    </xf>
    <xf numFmtId="188" fontId="34" fillId="0" borderId="76" xfId="1" applyNumberFormat="1" applyFont="1" applyFill="1" applyBorder="1" applyAlignment="1">
      <alignment horizontal="left" vertical="center" shrinkToFit="1"/>
    </xf>
    <xf numFmtId="188" fontId="34" fillId="0" borderId="78" xfId="1" applyNumberFormat="1" applyFont="1" applyFill="1" applyBorder="1" applyAlignment="1">
      <alignment horizontal="left" vertical="center" shrinkToFit="1"/>
    </xf>
    <xf numFmtId="188" fontId="34" fillId="0" borderId="77" xfId="1" applyNumberFormat="1" applyFont="1" applyFill="1" applyBorder="1" applyAlignment="1">
      <alignment vertical="center" shrinkToFit="1"/>
    </xf>
    <xf numFmtId="188" fontId="34" fillId="0" borderId="79" xfId="1" applyNumberFormat="1" applyFont="1" applyFill="1" applyBorder="1" applyAlignment="1">
      <alignment vertical="center" shrinkToFit="1"/>
    </xf>
    <xf numFmtId="188" fontId="34" fillId="0" borderId="75" xfId="1" applyNumberFormat="1" applyFont="1" applyFill="1" applyBorder="1" applyAlignment="1">
      <alignment horizontal="left" vertical="center" shrinkToFit="1"/>
    </xf>
    <xf numFmtId="188" fontId="34" fillId="0" borderId="80" xfId="1" applyNumberFormat="1" applyFont="1" applyFill="1" applyBorder="1" applyAlignment="1">
      <alignment vertical="center" shrinkToFit="1"/>
    </xf>
    <xf numFmtId="188" fontId="33" fillId="0" borderId="24" xfId="1" applyNumberFormat="1" applyFont="1" applyFill="1" applyBorder="1" applyAlignment="1">
      <alignment vertical="center"/>
    </xf>
    <xf numFmtId="187" fontId="17" fillId="0" borderId="12" xfId="7" applyNumberFormat="1" applyFont="1" applyFill="1" applyBorder="1" applyAlignment="1">
      <alignment horizontal="left" vertical="center" shrinkToFit="1"/>
    </xf>
    <xf numFmtId="187" fontId="17" fillId="0" borderId="60" xfId="7" applyNumberFormat="1" applyFont="1" applyFill="1" applyBorder="1" applyAlignment="1">
      <alignment vertical="center" shrinkToFit="1"/>
    </xf>
    <xf numFmtId="187" fontId="17" fillId="0" borderId="59" xfId="7" applyNumberFormat="1" applyFont="1" applyFill="1" applyBorder="1" applyAlignment="1">
      <alignment horizontal="left" vertical="center" shrinkToFit="1"/>
    </xf>
    <xf numFmtId="187" fontId="17" fillId="0" borderId="0" xfId="7" applyNumberFormat="1" applyFont="1" applyFill="1" applyBorder="1" applyAlignment="1">
      <alignment horizontal="left" vertical="center" shrinkToFit="1"/>
    </xf>
    <xf numFmtId="188" fontId="17" fillId="0" borderId="74" xfId="1" applyNumberFormat="1" applyFont="1" applyFill="1" applyBorder="1" applyAlignment="1">
      <alignment horizontal="left" vertical="center" shrinkToFit="1"/>
    </xf>
    <xf numFmtId="188" fontId="17" fillId="0" borderId="75" xfId="1" applyNumberFormat="1" applyFont="1" applyFill="1" applyBorder="1" applyAlignment="1">
      <alignment vertical="center" shrinkToFit="1"/>
    </xf>
    <xf numFmtId="188" fontId="17" fillId="0" borderId="76" xfId="1" applyNumberFormat="1" applyFont="1" applyFill="1" applyBorder="1" applyAlignment="1">
      <alignment horizontal="left" vertical="center" shrinkToFit="1"/>
    </xf>
    <xf numFmtId="188" fontId="17" fillId="0" borderId="79" xfId="1" applyNumberFormat="1" applyFont="1" applyFill="1" applyBorder="1" applyAlignment="1">
      <alignment vertical="center" shrinkToFit="1"/>
    </xf>
    <xf numFmtId="188" fontId="17" fillId="0" borderId="78" xfId="1" applyNumberFormat="1" applyFont="1" applyFill="1" applyBorder="1" applyAlignment="1">
      <alignment horizontal="left" vertical="center" shrinkToFit="1"/>
    </xf>
    <xf numFmtId="188" fontId="17" fillId="0" borderId="75" xfId="1" applyNumberFormat="1" applyFont="1" applyFill="1" applyBorder="1" applyAlignment="1">
      <alignment horizontal="left" vertical="center" shrinkToFit="1"/>
    </xf>
    <xf numFmtId="188" fontId="17" fillId="0" borderId="77" xfId="1" applyNumberFormat="1" applyFont="1" applyFill="1" applyBorder="1" applyAlignment="1">
      <alignment vertical="center" shrinkToFit="1"/>
    </xf>
    <xf numFmtId="188" fontId="17" fillId="0" borderId="80" xfId="1" applyNumberFormat="1" applyFont="1" applyFill="1" applyBorder="1" applyAlignment="1">
      <alignment vertical="center" shrinkToFit="1"/>
    </xf>
    <xf numFmtId="188" fontId="33" fillId="0" borderId="0" xfId="1" applyNumberFormat="1" applyFont="1" applyFill="1" applyBorder="1" applyAlignment="1">
      <alignment vertical="center"/>
    </xf>
    <xf numFmtId="187" fontId="35" fillId="0" borderId="3" xfId="1" applyNumberFormat="1" applyFont="1" applyFill="1" applyBorder="1" applyAlignment="1">
      <alignment horizontal="left" vertical="center" shrinkToFit="1"/>
    </xf>
    <xf numFmtId="187" fontId="35" fillId="0" borderId="0" xfId="1" applyNumberFormat="1" applyFont="1" applyFill="1" applyBorder="1" applyAlignment="1">
      <alignment vertical="center" shrinkToFit="1"/>
    </xf>
    <xf numFmtId="187" fontId="35" fillId="0" borderId="12" xfId="1" applyNumberFormat="1" applyFont="1" applyFill="1" applyBorder="1" applyAlignment="1">
      <alignment horizontal="left" vertical="center" shrinkToFit="1"/>
    </xf>
    <xf numFmtId="187" fontId="35" fillId="0" borderId="59" xfId="1" applyNumberFormat="1" applyFont="1" applyFill="1" applyBorder="1" applyAlignment="1">
      <alignment horizontal="left" vertical="center" shrinkToFit="1"/>
    </xf>
    <xf numFmtId="187" fontId="35" fillId="0" borderId="60" xfId="1" applyNumberFormat="1" applyFont="1" applyFill="1" applyBorder="1" applyAlignment="1">
      <alignment vertical="center" shrinkToFit="1"/>
    </xf>
    <xf numFmtId="187" fontId="35" fillId="0" borderId="0" xfId="1" applyNumberFormat="1" applyFont="1" applyFill="1" applyBorder="1" applyAlignment="1">
      <alignment horizontal="left" vertical="center" shrinkToFit="1"/>
    </xf>
    <xf numFmtId="187" fontId="35" fillId="0" borderId="4" xfId="1" applyNumberFormat="1" applyFont="1" applyFill="1" applyBorder="1" applyAlignment="1">
      <alignment vertical="center" shrinkToFit="1"/>
    </xf>
    <xf numFmtId="187" fontId="35" fillId="0" borderId="13" xfId="1" applyNumberFormat="1" applyFont="1" applyFill="1" applyBorder="1" applyAlignment="1">
      <alignment vertical="center" shrinkToFit="1"/>
    </xf>
    <xf numFmtId="187" fontId="17" fillId="0" borderId="67" xfId="1" applyNumberFormat="1" applyFont="1" applyFill="1" applyBorder="1" applyAlignment="1">
      <alignment horizontal="left" vertical="center" shrinkToFit="1"/>
    </xf>
    <xf numFmtId="187" fontId="17" fillId="0" borderId="68" xfId="1" applyNumberFormat="1" applyFont="1" applyFill="1" applyBorder="1" applyAlignment="1">
      <alignment vertical="center" shrinkToFit="1"/>
    </xf>
    <xf numFmtId="187" fontId="17" fillId="0" borderId="69" xfId="7" applyNumberFormat="1" applyFont="1" applyFill="1" applyBorder="1" applyAlignment="1">
      <alignment horizontal="left" vertical="center" shrinkToFit="1"/>
    </xf>
    <xf numFmtId="187" fontId="17" fillId="0" borderId="72" xfId="7" applyNumberFormat="1" applyFont="1" applyFill="1" applyBorder="1" applyAlignment="1">
      <alignment vertical="center" shrinkToFit="1"/>
    </xf>
    <xf numFmtId="187" fontId="17" fillId="0" borderId="71" xfId="7" applyNumberFormat="1" applyFont="1" applyFill="1" applyBorder="1" applyAlignment="1">
      <alignment horizontal="left" vertical="center" shrinkToFit="1"/>
    </xf>
    <xf numFmtId="187" fontId="17" fillId="0" borderId="68" xfId="7" applyNumberFormat="1" applyFont="1" applyFill="1" applyBorder="1" applyAlignment="1">
      <alignment horizontal="left" vertical="center" shrinkToFit="1"/>
    </xf>
    <xf numFmtId="187" fontId="17" fillId="0" borderId="69" xfId="1" applyNumberFormat="1" applyFont="1" applyFill="1" applyBorder="1" applyAlignment="1">
      <alignment horizontal="left" vertical="center" shrinkToFit="1"/>
    </xf>
    <xf numFmtId="187" fontId="17" fillId="0" borderId="70" xfId="1" applyNumberFormat="1" applyFont="1" applyFill="1" applyBorder="1" applyAlignment="1">
      <alignment vertical="center" shrinkToFit="1"/>
    </xf>
    <xf numFmtId="187" fontId="17" fillId="0" borderId="71" xfId="1" applyNumberFormat="1" applyFont="1" applyFill="1" applyBorder="1" applyAlignment="1">
      <alignment horizontal="left" vertical="center" shrinkToFit="1"/>
    </xf>
    <xf numFmtId="187" fontId="17" fillId="0" borderId="72" xfId="1" applyNumberFormat="1" applyFont="1" applyFill="1" applyBorder="1" applyAlignment="1">
      <alignment vertical="center" shrinkToFit="1"/>
    </xf>
    <xf numFmtId="187" fontId="17" fillId="0" borderId="68" xfId="1" applyNumberFormat="1" applyFont="1" applyFill="1" applyBorder="1" applyAlignment="1">
      <alignment horizontal="left" vertical="center" shrinkToFit="1"/>
    </xf>
    <xf numFmtId="187" fontId="17" fillId="0" borderId="73" xfId="1" applyNumberFormat="1" applyFont="1" applyFill="1" applyBorder="1" applyAlignment="1">
      <alignment vertical="center" shrinkToFit="1"/>
    </xf>
    <xf numFmtId="188" fontId="35" fillId="0" borderId="23" xfId="1" applyNumberFormat="1" applyFont="1" applyFill="1" applyBorder="1" applyAlignment="1">
      <alignment horizontal="left" vertical="center" shrinkToFit="1"/>
    </xf>
    <xf numFmtId="188" fontId="35" fillId="0" borderId="24" xfId="1" applyNumberFormat="1" applyFont="1" applyFill="1" applyBorder="1" applyAlignment="1">
      <alignment vertical="center" shrinkToFit="1"/>
    </xf>
    <xf numFmtId="188" fontId="35" fillId="0" borderId="26" xfId="1" applyNumberFormat="1" applyFont="1" applyFill="1" applyBorder="1" applyAlignment="1">
      <alignment horizontal="left" vertical="center" shrinkToFit="1"/>
    </xf>
    <xf numFmtId="188" fontId="35" fillId="0" borderId="65" xfId="1" applyNumberFormat="1" applyFont="1" applyFill="1" applyBorder="1" applyAlignment="1">
      <alignment horizontal="left" vertical="center" shrinkToFit="1"/>
    </xf>
    <xf numFmtId="188" fontId="35" fillId="0" borderId="66" xfId="1" applyNumberFormat="1" applyFont="1" applyFill="1" applyBorder="1" applyAlignment="1">
      <alignment vertical="center" shrinkToFit="1"/>
    </xf>
    <xf numFmtId="188" fontId="35" fillId="0" borderId="24" xfId="1" applyNumberFormat="1" applyFont="1" applyFill="1" applyBorder="1" applyAlignment="1">
      <alignment horizontal="left" vertical="center" shrinkToFit="1"/>
    </xf>
    <xf numFmtId="188" fontId="35" fillId="0" borderId="25" xfId="1" applyNumberFormat="1" applyFont="1" applyFill="1" applyBorder="1" applyAlignment="1">
      <alignment vertical="center" shrinkToFit="1"/>
    </xf>
    <xf numFmtId="188" fontId="35" fillId="0" borderId="40" xfId="1" applyNumberFormat="1" applyFont="1" applyFill="1" applyBorder="1" applyAlignment="1">
      <alignment vertical="center" shrinkToFit="1"/>
    </xf>
    <xf numFmtId="184" fontId="36" fillId="0" borderId="20" xfId="7" applyNumberFormat="1" applyFont="1" applyFill="1" applyBorder="1" applyAlignment="1">
      <alignment horizontal="distributed" vertical="center"/>
    </xf>
    <xf numFmtId="184" fontId="36" fillId="0" borderId="27" xfId="7" applyNumberFormat="1" applyFont="1" applyFill="1" applyBorder="1" applyAlignment="1">
      <alignment horizontal="distributed" vertical="center"/>
    </xf>
    <xf numFmtId="187" fontId="35" fillId="0" borderId="12" xfId="7" applyNumberFormat="1" applyFont="1" applyFill="1" applyBorder="1" applyAlignment="1">
      <alignment horizontal="left" vertical="center" shrinkToFit="1"/>
    </xf>
    <xf numFmtId="184" fontId="36" fillId="0" borderId="23" xfId="7" applyNumberFormat="1" applyFont="1" applyFill="1" applyBorder="1" applyAlignment="1">
      <alignment horizontal="distributed" vertical="center"/>
    </xf>
    <xf numFmtId="184" fontId="36" fillId="0" borderId="24" xfId="7" applyNumberFormat="1" applyFont="1" applyFill="1" applyBorder="1" applyAlignment="1">
      <alignment horizontal="distributed" vertical="center"/>
    </xf>
    <xf numFmtId="184" fontId="36" fillId="0" borderId="27" xfId="7" applyNumberFormat="1" applyFont="1" applyFill="1" applyBorder="1" applyAlignment="1">
      <alignment horizontal="distributed" vertical="center" wrapText="1"/>
    </xf>
    <xf numFmtId="187" fontId="35" fillId="0" borderId="20" xfId="1" applyNumberFormat="1" applyFont="1" applyFill="1" applyBorder="1" applyAlignment="1">
      <alignment horizontal="left" vertical="center" shrinkToFit="1"/>
    </xf>
    <xf numFmtId="187" fontId="35" fillId="0" borderId="27" xfId="1" applyNumberFormat="1" applyFont="1" applyFill="1" applyBorder="1" applyAlignment="1">
      <alignment vertical="center" shrinkToFit="1"/>
    </xf>
    <xf numFmtId="187" fontId="35" fillId="0" borderId="28" xfId="1" applyNumberFormat="1" applyFont="1" applyFill="1" applyBorder="1" applyAlignment="1">
      <alignment horizontal="left" vertical="center" shrinkToFit="1"/>
    </xf>
    <xf numFmtId="187" fontId="35" fillId="0" borderId="63" xfId="1" applyNumberFormat="1" applyFont="1" applyFill="1" applyBorder="1" applyAlignment="1">
      <alignment horizontal="left" vertical="center" shrinkToFit="1"/>
    </xf>
    <xf numFmtId="187" fontId="35" fillId="0" borderId="64" xfId="1" applyNumberFormat="1" applyFont="1" applyFill="1" applyBorder="1" applyAlignment="1">
      <alignment vertical="center" shrinkToFit="1"/>
    </xf>
    <xf numFmtId="187" fontId="35" fillId="0" borderId="27" xfId="1" applyNumberFormat="1" applyFont="1" applyFill="1" applyBorder="1" applyAlignment="1">
      <alignment horizontal="left" vertical="center" shrinkToFit="1"/>
    </xf>
    <xf numFmtId="187" fontId="35" fillId="0" borderId="28" xfId="7" applyNumberFormat="1" applyFont="1" applyFill="1" applyBorder="1" applyAlignment="1">
      <alignment horizontal="left" vertical="center" shrinkToFit="1"/>
    </xf>
    <xf numFmtId="187" fontId="35" fillId="0" borderId="21" xfId="1" applyNumberFormat="1" applyFont="1" applyFill="1" applyBorder="1" applyAlignment="1">
      <alignment vertical="center" shrinkToFit="1"/>
    </xf>
    <xf numFmtId="187" fontId="35" fillId="0" borderId="38" xfId="1" applyNumberFormat="1" applyFont="1" applyFill="1" applyBorder="1" applyAlignment="1">
      <alignment vertical="center" shrinkToFit="1"/>
    </xf>
    <xf numFmtId="184" fontId="36" fillId="0" borderId="74" xfId="0" applyNumberFormat="1" applyFont="1" applyFill="1" applyBorder="1" applyAlignment="1">
      <alignment horizontal="distributed" vertical="center"/>
    </xf>
    <xf numFmtId="184" fontId="36" fillId="0" borderId="75" xfId="0" applyNumberFormat="1" applyFont="1" applyFill="1" applyBorder="1" applyAlignment="1">
      <alignment horizontal="distributed" vertical="center"/>
    </xf>
    <xf numFmtId="188" fontId="35" fillId="0" borderId="74" xfId="1" applyNumberFormat="1" applyFont="1" applyFill="1" applyBorder="1" applyAlignment="1">
      <alignment horizontal="left" vertical="center" shrinkToFit="1"/>
    </xf>
    <xf numFmtId="188" fontId="35" fillId="0" borderId="75" xfId="1" applyNumberFormat="1" applyFont="1" applyFill="1" applyBorder="1" applyAlignment="1">
      <alignment vertical="center" shrinkToFit="1"/>
    </xf>
    <xf numFmtId="188" fontId="35" fillId="0" borderId="76" xfId="1" applyNumberFormat="1" applyFont="1" applyFill="1" applyBorder="1" applyAlignment="1">
      <alignment horizontal="left" vertical="center" shrinkToFit="1"/>
    </xf>
    <xf numFmtId="188" fontId="35" fillId="0" borderId="78" xfId="1" applyNumberFormat="1" applyFont="1" applyFill="1" applyBorder="1" applyAlignment="1">
      <alignment horizontal="left" vertical="center" shrinkToFit="1"/>
    </xf>
    <xf numFmtId="188" fontId="35" fillId="0" borderId="79" xfId="1" applyNumberFormat="1" applyFont="1" applyFill="1" applyBorder="1" applyAlignment="1">
      <alignment vertical="center" shrinkToFit="1"/>
    </xf>
    <xf numFmtId="188" fontId="35" fillId="0" borderId="75" xfId="1" applyNumberFormat="1" applyFont="1" applyFill="1" applyBorder="1" applyAlignment="1">
      <alignment horizontal="left" vertical="center" shrinkToFit="1"/>
    </xf>
    <xf numFmtId="188" fontId="35" fillId="0" borderId="77" xfId="1" applyNumberFormat="1" applyFont="1" applyFill="1" applyBorder="1" applyAlignment="1">
      <alignment vertical="center" shrinkToFit="1"/>
    </xf>
    <xf numFmtId="188" fontId="35" fillId="0" borderId="80" xfId="1" applyNumberFormat="1" applyFont="1" applyFill="1" applyBorder="1" applyAlignment="1">
      <alignment vertical="center" shrinkToFit="1"/>
    </xf>
    <xf numFmtId="187" fontId="17" fillId="0" borderId="0" xfId="7" applyNumberFormat="1" applyFont="1" applyFill="1" applyBorder="1" applyAlignment="1">
      <alignment vertical="center" shrinkToFit="1"/>
    </xf>
    <xf numFmtId="187" fontId="17" fillId="0" borderId="68" xfId="7" applyNumberFormat="1" applyFont="1" applyFill="1" applyBorder="1" applyAlignment="1">
      <alignment vertical="center" shrinkToFit="1"/>
    </xf>
    <xf numFmtId="188" fontId="17" fillId="0" borderId="79" xfId="1" applyNumberFormat="1" applyFont="1" applyFill="1" applyBorder="1" applyAlignment="1">
      <alignment horizontal="right" vertical="center" shrinkToFit="1"/>
    </xf>
    <xf numFmtId="188" fontId="17" fillId="0" borderId="75" xfId="1" applyNumberFormat="1" applyFont="1" applyFill="1" applyBorder="1" applyAlignment="1">
      <alignment horizontal="right" vertical="center" shrinkToFit="1"/>
    </xf>
    <xf numFmtId="188" fontId="17" fillId="0" borderId="3" xfId="1" applyNumberFormat="1" applyFont="1" applyFill="1" applyBorder="1" applyAlignment="1">
      <alignment horizontal="left" vertical="center" shrinkToFit="1"/>
    </xf>
    <xf numFmtId="188" fontId="17" fillId="0" borderId="0" xfId="1" applyNumberFormat="1" applyFont="1" applyFill="1" applyBorder="1" applyAlignment="1">
      <alignment vertical="center" shrinkToFit="1"/>
    </xf>
    <xf numFmtId="188" fontId="17" fillId="0" borderId="12" xfId="1" applyNumberFormat="1" applyFont="1" applyFill="1" applyBorder="1" applyAlignment="1">
      <alignment horizontal="left" vertical="center" shrinkToFit="1"/>
    </xf>
    <xf numFmtId="188" fontId="17" fillId="0" borderId="60" xfId="1" applyNumberFormat="1" applyFont="1" applyFill="1" applyBorder="1" applyAlignment="1">
      <alignment vertical="center" shrinkToFit="1"/>
    </xf>
    <xf numFmtId="188" fontId="17" fillId="0" borderId="59" xfId="1" applyNumberFormat="1" applyFont="1" applyFill="1" applyBorder="1" applyAlignment="1">
      <alignment horizontal="left" vertical="center" shrinkToFit="1"/>
    </xf>
    <xf numFmtId="188" fontId="17" fillId="0" borderId="0" xfId="1" applyNumberFormat="1" applyFont="1" applyFill="1" applyBorder="1" applyAlignment="1">
      <alignment horizontal="left" vertical="center" shrinkToFit="1"/>
    </xf>
    <xf numFmtId="188" fontId="17" fillId="0" borderId="4" xfId="1" applyNumberFormat="1" applyFont="1" applyFill="1" applyBorder="1" applyAlignment="1">
      <alignment vertical="center" shrinkToFit="1"/>
    </xf>
    <xf numFmtId="188" fontId="17" fillId="0" borderId="13" xfId="1" applyNumberFormat="1" applyFont="1" applyFill="1" applyBorder="1" applyAlignment="1">
      <alignment vertical="center" shrinkToFit="1"/>
    </xf>
    <xf numFmtId="184" fontId="36" fillId="0" borderId="27" xfId="7" applyNumberFormat="1" applyFont="1" applyFill="1" applyBorder="1"/>
    <xf numFmtId="184" fontId="31" fillId="0" borderId="27" xfId="7" applyNumberFormat="1" applyFont="1" applyFill="1" applyBorder="1" applyAlignment="1">
      <alignment horizontal="distributed" vertical="center"/>
    </xf>
    <xf numFmtId="184" fontId="36" fillId="0" borderId="23" xfId="7" applyNumberFormat="1" applyFont="1" applyFill="1" applyBorder="1"/>
    <xf numFmtId="184" fontId="36" fillId="0" borderId="24" xfId="7" applyNumberFormat="1" applyFont="1" applyFill="1" applyBorder="1"/>
    <xf numFmtId="184" fontId="31" fillId="0" borderId="23" xfId="7" applyNumberFormat="1" applyFont="1" applyFill="1" applyBorder="1" applyAlignment="1">
      <alignment horizontal="distributed" vertical="center"/>
    </xf>
    <xf numFmtId="184" fontId="31" fillId="0" borderId="24" xfId="7" applyNumberFormat="1" applyFont="1" applyFill="1" applyBorder="1" applyAlignment="1">
      <alignment horizontal="distributed" vertical="center"/>
    </xf>
    <xf numFmtId="188" fontId="34" fillId="0" borderId="23" xfId="1" applyNumberFormat="1" applyFont="1" applyFill="1" applyBorder="1" applyAlignment="1">
      <alignment horizontal="left" vertical="center" shrinkToFit="1"/>
    </xf>
    <xf numFmtId="188" fontId="34" fillId="0" borderId="24" xfId="1" applyNumberFormat="1" applyFont="1" applyFill="1" applyBorder="1" applyAlignment="1">
      <alignment vertical="center" shrinkToFit="1"/>
    </xf>
    <xf numFmtId="188" fontId="34" fillId="0" borderId="26" xfId="1" applyNumberFormat="1" applyFont="1" applyFill="1" applyBorder="1" applyAlignment="1">
      <alignment horizontal="left" vertical="center" shrinkToFit="1"/>
    </xf>
    <xf numFmtId="188" fontId="34" fillId="0" borderId="66" xfId="1" applyNumberFormat="1" applyFont="1" applyFill="1" applyBorder="1" applyAlignment="1">
      <alignment vertical="center" shrinkToFit="1"/>
    </xf>
    <xf numFmtId="188" fontId="34" fillId="0" borderId="65" xfId="1" applyNumberFormat="1" applyFont="1" applyFill="1" applyBorder="1" applyAlignment="1">
      <alignment horizontal="left" vertical="center" shrinkToFit="1"/>
    </xf>
    <xf numFmtId="188" fontId="34" fillId="0" borderId="24" xfId="1" applyNumberFormat="1" applyFont="1" applyFill="1" applyBorder="1" applyAlignment="1">
      <alignment horizontal="left" vertical="center" shrinkToFit="1"/>
    </xf>
    <xf numFmtId="188" fontId="34" fillId="0" borderId="25" xfId="1" applyNumberFormat="1" applyFont="1" applyFill="1" applyBorder="1" applyAlignment="1">
      <alignment vertical="center" shrinkToFit="1"/>
    </xf>
    <xf numFmtId="188" fontId="34" fillId="0" borderId="40" xfId="1" applyNumberFormat="1" applyFont="1" applyFill="1" applyBorder="1" applyAlignment="1">
      <alignment vertical="center" shrinkToFit="1"/>
    </xf>
    <xf numFmtId="188" fontId="17" fillId="0" borderId="5" xfId="1" applyNumberFormat="1" applyFont="1" applyFill="1" applyBorder="1" applyAlignment="1">
      <alignment horizontal="left" vertical="center" shrinkToFit="1"/>
    </xf>
    <xf numFmtId="188" fontId="17" fillId="0" borderId="9" xfId="1" applyNumberFormat="1" applyFont="1" applyFill="1" applyBorder="1" applyAlignment="1">
      <alignment vertical="center" shrinkToFit="1"/>
    </xf>
    <xf numFmtId="188" fontId="17" fillId="0" borderId="19" xfId="1" applyNumberFormat="1" applyFont="1" applyFill="1" applyBorder="1" applyAlignment="1">
      <alignment horizontal="left" vertical="center" shrinkToFit="1"/>
    </xf>
    <xf numFmtId="188" fontId="17" fillId="0" borderId="62" xfId="1" applyNumberFormat="1" applyFont="1" applyFill="1" applyBorder="1" applyAlignment="1">
      <alignment vertical="center" shrinkToFit="1"/>
    </xf>
    <xf numFmtId="188" fontId="17" fillId="0" borderId="61" xfId="1" applyNumberFormat="1" applyFont="1" applyFill="1" applyBorder="1" applyAlignment="1">
      <alignment horizontal="left" vertical="center" shrinkToFit="1"/>
    </xf>
    <xf numFmtId="188" fontId="17" fillId="0" borderId="9" xfId="1" applyNumberFormat="1" applyFont="1" applyFill="1" applyBorder="1" applyAlignment="1">
      <alignment horizontal="left" vertical="center" shrinkToFit="1"/>
    </xf>
    <xf numFmtId="188" fontId="17" fillId="0" borderId="6" xfId="1" applyNumberFormat="1" applyFont="1" applyFill="1" applyBorder="1" applyAlignment="1">
      <alignment vertical="center" shrinkToFit="1"/>
    </xf>
    <xf numFmtId="188" fontId="17" fillId="0" borderId="39" xfId="1" applyNumberFormat="1" applyFont="1" applyFill="1" applyBorder="1" applyAlignment="1">
      <alignment vertical="center" shrinkToFit="1"/>
    </xf>
    <xf numFmtId="184" fontId="11" fillId="0" borderId="0" xfId="1" applyNumberFormat="1" applyFont="1" applyFill="1" applyBorder="1" applyAlignment="1">
      <alignment horizontal="left" vertical="center" shrinkToFit="1"/>
    </xf>
    <xf numFmtId="184" fontId="11" fillId="0" borderId="0" xfId="1" applyNumberFormat="1" applyFont="1" applyFill="1" applyBorder="1" applyAlignment="1">
      <alignment vertical="center" shrinkToFit="1"/>
    </xf>
    <xf numFmtId="184" fontId="11" fillId="0" borderId="0" xfId="7" applyNumberFormat="1" applyFont="1" applyFill="1" applyBorder="1" applyAlignment="1">
      <alignment horizontal="left" vertical="center" shrinkToFit="1"/>
    </xf>
    <xf numFmtId="188" fontId="11" fillId="0" borderId="0" xfId="1" applyNumberFormat="1" applyFont="1" applyFill="1" applyBorder="1" applyAlignment="1">
      <alignment horizontal="left" vertical="center" shrinkToFit="1"/>
    </xf>
    <xf numFmtId="188" fontId="11" fillId="0" borderId="0" xfId="1" applyNumberFormat="1" applyFont="1" applyFill="1" applyBorder="1" applyAlignment="1">
      <alignment vertical="center" shrinkToFit="1"/>
    </xf>
    <xf numFmtId="188" fontId="33" fillId="0" borderId="0" xfId="1" applyNumberFormat="1" applyFont="1" applyFill="1" applyBorder="1" applyAlignment="1">
      <alignment horizontal="left" vertical="center"/>
    </xf>
    <xf numFmtId="188" fontId="11" fillId="0" borderId="0" xfId="1" applyNumberFormat="1" applyFont="1" applyFill="1" applyBorder="1" applyAlignment="1">
      <alignment horizontal="distributed" vertical="center"/>
    </xf>
    <xf numFmtId="184" fontId="11" fillId="0" borderId="0" xfId="7" applyNumberFormat="1" applyFont="1" applyFill="1" applyBorder="1" applyAlignment="1">
      <alignment horizontal="distributed" vertical="center"/>
    </xf>
    <xf numFmtId="181" fontId="11" fillId="0" borderId="0" xfId="1" applyNumberFormat="1" applyFont="1" applyFill="1" applyBorder="1" applyAlignment="1">
      <alignment horizontal="right" vertical="center" shrinkToFit="1"/>
    </xf>
    <xf numFmtId="184" fontId="33" fillId="0" borderId="9" xfId="7" applyNumberFormat="1" applyFont="1" applyFill="1" applyBorder="1" applyAlignment="1">
      <alignment vertical="center"/>
    </xf>
    <xf numFmtId="184" fontId="33" fillId="0" borderId="9" xfId="7" applyNumberFormat="1" applyFont="1" applyFill="1" applyBorder="1" applyAlignment="1">
      <alignment horizontal="left" vertical="center"/>
    </xf>
    <xf numFmtId="184" fontId="26" fillId="0" borderId="0" xfId="7" applyNumberFormat="1" applyFont="1" applyFill="1" applyAlignment="1">
      <alignment vertical="center"/>
    </xf>
    <xf numFmtId="184" fontId="26" fillId="0" borderId="0" xfId="7" applyNumberFormat="1" applyFont="1" applyFill="1" applyBorder="1" applyAlignment="1">
      <alignment vertical="center"/>
    </xf>
    <xf numFmtId="188" fontId="33" fillId="0" borderId="0" xfId="7" applyNumberFormat="1" applyFont="1" applyFill="1" applyAlignment="1">
      <alignment horizontal="left" vertical="center"/>
    </xf>
    <xf numFmtId="188" fontId="33" fillId="0" borderId="0" xfId="7" applyNumberFormat="1" applyFont="1" applyFill="1" applyAlignment="1">
      <alignment vertical="center"/>
    </xf>
    <xf numFmtId="184" fontId="17" fillId="0" borderId="12" xfId="1" applyNumberFormat="1" applyFont="1" applyFill="1" applyBorder="1" applyAlignment="1">
      <alignment horizontal="left" vertical="center" shrinkToFit="1"/>
    </xf>
    <xf numFmtId="184" fontId="34" fillId="0" borderId="28" xfId="1" applyNumberFormat="1" applyFont="1" applyFill="1" applyBorder="1" applyAlignment="1">
      <alignment horizontal="left" vertical="center" shrinkToFit="1"/>
    </xf>
    <xf numFmtId="187" fontId="34" fillId="0" borderId="64" xfId="7" applyNumberFormat="1" applyFont="1" applyFill="1" applyBorder="1" applyAlignment="1">
      <alignment vertical="center" shrinkToFit="1"/>
    </xf>
    <xf numFmtId="188" fontId="34" fillId="0" borderId="76" xfId="7" applyNumberFormat="1" applyFont="1" applyFill="1" applyBorder="1" applyAlignment="1">
      <alignment horizontal="left" vertical="center" shrinkToFit="1"/>
    </xf>
    <xf numFmtId="188" fontId="33" fillId="0" borderId="0" xfId="7" applyNumberFormat="1" applyFont="1" applyFill="1" applyBorder="1" applyAlignment="1">
      <alignment horizontal="left" vertical="center"/>
    </xf>
    <xf numFmtId="188" fontId="33" fillId="0" borderId="0" xfId="7" applyNumberFormat="1" applyFont="1" applyFill="1" applyBorder="1" applyAlignment="1">
      <alignment vertical="center"/>
    </xf>
    <xf numFmtId="184" fontId="35" fillId="0" borderId="12" xfId="1" applyNumberFormat="1" applyFont="1" applyFill="1" applyBorder="1" applyAlignment="1">
      <alignment horizontal="left" vertical="center" shrinkToFit="1"/>
    </xf>
    <xf numFmtId="184" fontId="17" fillId="0" borderId="69" xfId="1" applyNumberFormat="1" applyFont="1" applyFill="1" applyBorder="1" applyAlignment="1">
      <alignment horizontal="left" vertical="center" shrinkToFit="1"/>
    </xf>
    <xf numFmtId="188" fontId="35" fillId="0" borderId="26" xfId="7" applyNumberFormat="1" applyFont="1" applyFill="1" applyBorder="1" applyAlignment="1">
      <alignment horizontal="left" vertical="center" shrinkToFit="1"/>
    </xf>
    <xf numFmtId="184" fontId="35" fillId="0" borderId="28" xfId="1" applyNumberFormat="1" applyFont="1" applyFill="1" applyBorder="1" applyAlignment="1">
      <alignment horizontal="left" vertical="center" shrinkToFit="1"/>
    </xf>
    <xf numFmtId="188" fontId="35" fillId="0" borderId="76" xfId="7" applyNumberFormat="1" applyFont="1" applyFill="1" applyBorder="1" applyAlignment="1">
      <alignment horizontal="left" vertical="center" shrinkToFit="1"/>
    </xf>
    <xf numFmtId="187" fontId="17" fillId="0" borderId="68" xfId="1" applyNumberFormat="1" applyFont="1" applyFill="1" applyBorder="1" applyAlignment="1" applyProtection="1">
      <alignment vertical="center" shrinkToFit="1"/>
    </xf>
    <xf numFmtId="188" fontId="17" fillId="0" borderId="75" xfId="1" applyNumberFormat="1" applyFont="1" applyFill="1" applyBorder="1" applyAlignment="1" applyProtection="1">
      <alignment vertical="center" shrinkToFit="1"/>
    </xf>
    <xf numFmtId="187" fontId="17" fillId="0" borderId="0" xfId="1" applyNumberFormat="1" applyFont="1" applyFill="1" applyBorder="1" applyAlignment="1" applyProtection="1">
      <alignment vertical="center" shrinkToFit="1"/>
    </xf>
    <xf numFmtId="188" fontId="17" fillId="0" borderId="0" xfId="1" applyNumberFormat="1" applyFont="1" applyFill="1" applyBorder="1" applyAlignment="1" applyProtection="1">
      <alignment vertical="center" shrinkToFit="1"/>
    </xf>
    <xf numFmtId="188" fontId="17" fillId="0" borderId="24" xfId="1" applyNumberFormat="1" applyFont="1" applyFill="1" applyBorder="1" applyAlignment="1" applyProtection="1">
      <alignment vertical="center" shrinkToFit="1"/>
    </xf>
    <xf numFmtId="187" fontId="35" fillId="0" borderId="60" xfId="1" applyNumberFormat="1" applyFont="1" applyFill="1" applyBorder="1" applyAlignment="1">
      <alignment horizontal="right" vertical="center" shrinkToFit="1"/>
    </xf>
    <xf numFmtId="184" fontId="34" fillId="0" borderId="12" xfId="1" applyNumberFormat="1" applyFont="1" applyFill="1" applyBorder="1" applyAlignment="1">
      <alignment horizontal="left" vertical="center" shrinkToFit="1"/>
    </xf>
    <xf numFmtId="187" fontId="34" fillId="0" borderId="0" xfId="1" applyNumberFormat="1" applyFont="1" applyFill="1" applyBorder="1" applyAlignment="1">
      <alignment vertical="center" shrinkToFit="1"/>
    </xf>
    <xf numFmtId="187" fontId="34" fillId="0" borderId="12" xfId="1" applyNumberFormat="1" applyFont="1" applyFill="1" applyBorder="1" applyAlignment="1">
      <alignment horizontal="left" vertical="center" shrinkToFit="1"/>
    </xf>
    <xf numFmtId="187" fontId="34" fillId="0" borderId="59" xfId="1" applyNumberFormat="1" applyFont="1" applyFill="1" applyBorder="1" applyAlignment="1">
      <alignment horizontal="left" vertical="center" shrinkToFit="1"/>
    </xf>
    <xf numFmtId="187" fontId="34" fillId="0" borderId="60" xfId="1" applyNumberFormat="1" applyFont="1" applyFill="1" applyBorder="1" applyAlignment="1">
      <alignment vertical="center" shrinkToFit="1"/>
    </xf>
    <xf numFmtId="187" fontId="34" fillId="0" borderId="0" xfId="1" applyNumberFormat="1" applyFont="1" applyFill="1" applyBorder="1" applyAlignment="1">
      <alignment horizontal="left" vertical="center" shrinkToFit="1"/>
    </xf>
    <xf numFmtId="187" fontId="34" fillId="0" borderId="12" xfId="7" applyNumberFormat="1" applyFont="1" applyFill="1" applyBorder="1" applyAlignment="1">
      <alignment horizontal="left" vertical="center" shrinkToFit="1"/>
    </xf>
    <xf numFmtId="187" fontId="34" fillId="0" borderId="4" xfId="1" applyNumberFormat="1" applyFont="1" applyFill="1" applyBorder="1" applyAlignment="1">
      <alignment vertical="center" shrinkToFit="1"/>
    </xf>
    <xf numFmtId="187" fontId="34" fillId="0" borderId="13" xfId="1" applyNumberFormat="1" applyFont="1" applyFill="1" applyBorder="1" applyAlignment="1">
      <alignment vertical="center" shrinkToFit="1"/>
    </xf>
    <xf numFmtId="188" fontId="34" fillId="0" borderId="26" xfId="7" applyNumberFormat="1" applyFont="1" applyFill="1" applyBorder="1" applyAlignment="1">
      <alignment horizontal="left" vertical="center" shrinkToFit="1"/>
    </xf>
    <xf numFmtId="187" fontId="35" fillId="0" borderId="64" xfId="1" applyNumberFormat="1" applyFont="1" applyFill="1" applyBorder="1" applyAlignment="1">
      <alignment horizontal="right" vertical="center" shrinkToFit="1"/>
    </xf>
    <xf numFmtId="184" fontId="12" fillId="0" borderId="4" xfId="7" applyNumberFormat="1" applyFont="1" applyFill="1" applyBorder="1" applyAlignment="1">
      <alignment horizontal="distributed" vertical="center"/>
    </xf>
    <xf numFmtId="187" fontId="17" fillId="0" borderId="60" xfId="1" applyNumberFormat="1" applyFont="1" applyFill="1" applyBorder="1" applyAlignment="1">
      <alignment horizontal="right" vertical="center" shrinkToFit="1"/>
    </xf>
    <xf numFmtId="184" fontId="12" fillId="0" borderId="77" xfId="7" applyNumberFormat="1" applyFont="1" applyFill="1" applyBorder="1" applyAlignment="1">
      <alignment horizontal="distributed" vertical="center"/>
    </xf>
    <xf numFmtId="184" fontId="12" fillId="0" borderId="70" xfId="7" applyNumberFormat="1" applyFont="1" applyFill="1" applyBorder="1" applyAlignment="1">
      <alignment horizontal="distributed" vertical="center"/>
    </xf>
    <xf numFmtId="188" fontId="17" fillId="0" borderId="75" xfId="7" applyNumberFormat="1" applyFont="1" applyFill="1" applyBorder="1" applyAlignment="1">
      <alignment vertical="center" shrinkToFit="1"/>
    </xf>
    <xf numFmtId="188" fontId="17" fillId="0" borderId="77" xfId="7" applyNumberFormat="1" applyFont="1" applyFill="1" applyBorder="1" applyAlignment="1">
      <alignment vertical="center" shrinkToFit="1"/>
    </xf>
    <xf numFmtId="0" fontId="12" fillId="0" borderId="25" xfId="0" applyFont="1" applyFill="1" applyBorder="1" applyAlignment="1">
      <alignment horizontal="distributed" vertical="center"/>
    </xf>
    <xf numFmtId="188" fontId="17" fillId="0" borderId="25" xfId="7" applyNumberFormat="1" applyFont="1" applyFill="1" applyBorder="1" applyAlignment="1">
      <alignment vertical="center" shrinkToFit="1"/>
    </xf>
    <xf numFmtId="184" fontId="36" fillId="0" borderId="21" xfId="7" applyNumberFormat="1" applyFont="1" applyFill="1" applyBorder="1" applyAlignment="1">
      <alignment horizontal="distributed" vertical="center"/>
    </xf>
    <xf numFmtId="184" fontId="36" fillId="0" borderId="25" xfId="7" applyNumberFormat="1" applyFont="1" applyFill="1" applyBorder="1" applyAlignment="1">
      <alignment horizontal="distributed" vertical="center"/>
    </xf>
    <xf numFmtId="184" fontId="36" fillId="0" borderId="21" xfId="7" applyNumberFormat="1" applyFont="1" applyFill="1" applyBorder="1" applyAlignment="1">
      <alignment horizontal="distributed" vertical="center" wrapText="1"/>
    </xf>
    <xf numFmtId="184" fontId="36" fillId="0" borderId="77" xfId="0" applyNumberFormat="1" applyFont="1" applyFill="1" applyBorder="1" applyAlignment="1">
      <alignment horizontal="distributed" vertical="center"/>
    </xf>
    <xf numFmtId="188" fontId="17" fillId="0" borderId="4" xfId="7" applyNumberFormat="1" applyFont="1" applyFill="1" applyBorder="1" applyAlignment="1">
      <alignment vertical="center" shrinkToFit="1"/>
    </xf>
    <xf numFmtId="188" fontId="37" fillId="0" borderId="0" xfId="1" applyNumberFormat="1" applyFont="1" applyFill="1" applyBorder="1" applyAlignment="1">
      <alignment vertical="center" shrinkToFit="1"/>
    </xf>
    <xf numFmtId="187" fontId="17" fillId="0" borderId="72" xfId="1" applyNumberFormat="1" applyFont="1" applyFill="1" applyBorder="1" applyAlignment="1">
      <alignment horizontal="right" vertical="center" shrinkToFit="1"/>
    </xf>
    <xf numFmtId="184" fontId="33" fillId="0" borderId="22" xfId="7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96" xfId="0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96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96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vertical="center" shrinkToFit="1"/>
    </xf>
    <xf numFmtId="0" fontId="11" fillId="0" borderId="123" xfId="0" applyFont="1" applyFill="1" applyBorder="1" applyAlignment="1">
      <alignment vertical="center" shrinkToFit="1"/>
    </xf>
    <xf numFmtId="38" fontId="12" fillId="0" borderId="124" xfId="2" applyFont="1" applyFill="1" applyBorder="1" applyAlignment="1">
      <alignment vertical="center"/>
    </xf>
    <xf numFmtId="192" fontId="12" fillId="0" borderId="125" xfId="2" applyNumberFormat="1" applyFont="1" applyFill="1" applyBorder="1" applyAlignment="1">
      <alignment vertical="center" shrinkToFit="1"/>
    </xf>
    <xf numFmtId="38" fontId="12" fillId="0" borderId="125" xfId="2" applyFont="1" applyFill="1" applyBorder="1" applyAlignment="1">
      <alignment vertical="center"/>
    </xf>
    <xf numFmtId="38" fontId="12" fillId="0" borderId="126" xfId="2" applyFont="1" applyFill="1" applyBorder="1" applyAlignment="1">
      <alignment vertical="center"/>
    </xf>
    <xf numFmtId="38" fontId="20" fillId="0" borderId="124" xfId="2" applyFont="1" applyFill="1" applyBorder="1" applyAlignment="1">
      <alignment vertical="center"/>
    </xf>
    <xf numFmtId="192" fontId="20" fillId="0" borderId="125" xfId="2" applyNumberFormat="1" applyFont="1" applyFill="1" applyBorder="1" applyAlignment="1">
      <alignment vertical="center" shrinkToFit="1"/>
    </xf>
    <xf numFmtId="38" fontId="20" fillId="0" borderId="125" xfId="2" applyFont="1" applyFill="1" applyBorder="1" applyAlignment="1">
      <alignment vertical="center"/>
    </xf>
    <xf numFmtId="38" fontId="20" fillId="0" borderId="126" xfId="2" applyFont="1" applyFill="1" applyBorder="1" applyAlignment="1">
      <alignment vertical="center"/>
    </xf>
    <xf numFmtId="0" fontId="12" fillId="0" borderId="127" xfId="0" applyFont="1" applyFill="1" applyBorder="1" applyAlignment="1">
      <alignment vertical="center"/>
    </xf>
    <xf numFmtId="0" fontId="11" fillId="0" borderId="97" xfId="0" applyFont="1" applyFill="1" applyBorder="1" applyAlignment="1">
      <alignment vertical="center" shrinkToFit="1"/>
    </xf>
    <xf numFmtId="0" fontId="11" fillId="0" borderId="98" xfId="0" applyFont="1" applyFill="1" applyBorder="1" applyAlignment="1">
      <alignment vertical="center" shrinkToFit="1"/>
    </xf>
    <xf numFmtId="38" fontId="12" fillId="0" borderId="99" xfId="2" applyFont="1" applyFill="1" applyBorder="1" applyAlignment="1">
      <alignment vertical="center"/>
    </xf>
    <xf numFmtId="192" fontId="12" fillId="0" borderId="101" xfId="2" applyNumberFormat="1" applyFont="1" applyFill="1" applyBorder="1" applyAlignment="1">
      <alignment vertical="center" shrinkToFit="1"/>
    </xf>
    <xf numFmtId="38" fontId="12" fillId="0" borderId="101" xfId="2" applyFont="1" applyFill="1" applyBorder="1" applyAlignment="1">
      <alignment vertical="center"/>
    </xf>
    <xf numFmtId="38" fontId="12" fillId="0" borderId="100" xfId="2" applyFont="1" applyFill="1" applyBorder="1" applyAlignment="1">
      <alignment vertical="center"/>
    </xf>
    <xf numFmtId="0" fontId="12" fillId="0" borderId="100" xfId="0" applyFont="1" applyFill="1" applyBorder="1" applyAlignment="1">
      <alignment vertical="center"/>
    </xf>
    <xf numFmtId="38" fontId="20" fillId="0" borderId="99" xfId="2" applyFont="1" applyFill="1" applyBorder="1" applyAlignment="1">
      <alignment vertical="center"/>
    </xf>
    <xf numFmtId="192" fontId="20" fillId="0" borderId="101" xfId="2" applyNumberFormat="1" applyFont="1" applyFill="1" applyBorder="1" applyAlignment="1">
      <alignment vertical="center" shrinkToFit="1"/>
    </xf>
    <xf numFmtId="38" fontId="20" fillId="0" borderId="101" xfId="2" applyFont="1" applyFill="1" applyBorder="1" applyAlignment="1">
      <alignment vertical="center"/>
    </xf>
    <xf numFmtId="0" fontId="20" fillId="0" borderId="100" xfId="0" applyFont="1" applyFill="1" applyBorder="1" applyAlignment="1">
      <alignment vertical="center"/>
    </xf>
    <xf numFmtId="0" fontId="12" fillId="0" borderId="104" xfId="0" applyFont="1" applyFill="1" applyBorder="1" applyAlignment="1">
      <alignment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38" fontId="20" fillId="0" borderId="100" xfId="2" applyFont="1" applyFill="1" applyBorder="1" applyAlignment="1">
      <alignment vertical="center"/>
    </xf>
    <xf numFmtId="0" fontId="11" fillId="0" borderId="97" xfId="0" applyFont="1" applyFill="1" applyBorder="1" applyAlignment="1">
      <alignment horizontal="distributed" vertical="center"/>
    </xf>
    <xf numFmtId="0" fontId="11" fillId="0" borderId="98" xfId="0" applyFont="1" applyFill="1" applyBorder="1" applyAlignment="1">
      <alignment horizontal="distributed" vertical="center"/>
    </xf>
    <xf numFmtId="0" fontId="11" fillId="0" borderId="113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38" fontId="12" fillId="0" borderId="115" xfId="2" applyFont="1" applyFill="1" applyBorder="1" applyAlignment="1">
      <alignment vertical="center"/>
    </xf>
    <xf numFmtId="192" fontId="12" fillId="0" borderId="120" xfId="2" applyNumberFormat="1" applyFont="1" applyFill="1" applyBorder="1" applyAlignment="1">
      <alignment vertical="center" shrinkToFit="1"/>
    </xf>
    <xf numFmtId="38" fontId="12" fillId="0" borderId="120" xfId="2" applyFont="1" applyFill="1" applyBorder="1" applyAlignment="1">
      <alignment vertical="center"/>
    </xf>
    <xf numFmtId="38" fontId="12" fillId="0" borderId="121" xfId="2" applyFont="1" applyFill="1" applyBorder="1" applyAlignment="1">
      <alignment vertical="center"/>
    </xf>
    <xf numFmtId="38" fontId="20" fillId="0" borderId="115" xfId="2" applyFont="1" applyFill="1" applyBorder="1" applyAlignment="1">
      <alignment vertical="center"/>
    </xf>
    <xf numFmtId="192" fontId="20" fillId="0" borderId="120" xfId="2" applyNumberFormat="1" applyFont="1" applyFill="1" applyBorder="1" applyAlignment="1">
      <alignment vertical="center" shrinkToFit="1"/>
    </xf>
    <xf numFmtId="38" fontId="20" fillId="0" borderId="120" xfId="2" applyFont="1" applyFill="1" applyBorder="1" applyAlignment="1">
      <alignment vertical="center"/>
    </xf>
    <xf numFmtId="38" fontId="20" fillId="0" borderId="121" xfId="2" applyFont="1" applyFill="1" applyBorder="1" applyAlignment="1">
      <alignment vertical="center"/>
    </xf>
    <xf numFmtId="0" fontId="12" fillId="0" borderId="128" xfId="0" applyFont="1" applyFill="1" applyBorder="1" applyAlignment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38" fontId="12" fillId="0" borderId="15" xfId="2" applyFont="1" applyFill="1" applyBorder="1" applyAlignment="1">
      <alignment vertical="center"/>
    </xf>
    <xf numFmtId="192" fontId="12" fillId="0" borderId="84" xfId="2" applyNumberFormat="1" applyFont="1" applyFill="1" applyBorder="1" applyAlignment="1">
      <alignment vertical="center" shrinkToFit="1"/>
    </xf>
    <xf numFmtId="38" fontId="12" fillId="0" borderId="84" xfId="2" applyFont="1" applyFill="1" applyBorder="1" applyAlignment="1">
      <alignment vertical="center"/>
    </xf>
    <xf numFmtId="38" fontId="12" fillId="0" borderId="82" xfId="2" applyFont="1" applyFill="1" applyBorder="1" applyAlignment="1">
      <alignment vertical="center"/>
    </xf>
    <xf numFmtId="38" fontId="20" fillId="0" borderId="15" xfId="2" applyFont="1" applyFill="1" applyBorder="1" applyAlignment="1">
      <alignment vertical="center"/>
    </xf>
    <xf numFmtId="192" fontId="20" fillId="0" borderId="84" xfId="2" applyNumberFormat="1" applyFont="1" applyFill="1" applyBorder="1" applyAlignment="1">
      <alignment vertical="center" shrinkToFit="1"/>
    </xf>
    <xf numFmtId="38" fontId="20" fillId="0" borderId="84" xfId="2" applyFont="1" applyFill="1" applyBorder="1" applyAlignment="1">
      <alignment vertical="center"/>
    </xf>
    <xf numFmtId="38" fontId="20" fillId="0" borderId="82" xfId="2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1" fillId="0" borderId="137" xfId="0" applyFont="1" applyFill="1" applyBorder="1" applyAlignment="1">
      <alignment horizontal="distributed" vertical="center" wrapText="1"/>
    </xf>
    <xf numFmtId="0" fontId="39" fillId="0" borderId="43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center" vertical="center"/>
    </xf>
    <xf numFmtId="0" fontId="11" fillId="0" borderId="111" xfId="0" applyFont="1" applyFill="1" applyBorder="1" applyAlignment="1">
      <alignment horizontal="center" vertical="center"/>
    </xf>
    <xf numFmtId="0" fontId="11" fillId="0" borderId="134" xfId="0" applyFont="1" applyFill="1" applyBorder="1" applyAlignment="1">
      <alignment horizontal="distributed" vertical="center" wrapText="1"/>
    </xf>
    <xf numFmtId="0" fontId="11" fillId="0" borderId="135" xfId="0" applyFont="1" applyFill="1" applyBorder="1" applyAlignment="1">
      <alignment horizontal="center" vertical="center"/>
    </xf>
    <xf numFmtId="0" fontId="11" fillId="0" borderId="121" xfId="0" applyFont="1" applyFill="1" applyBorder="1" applyAlignment="1">
      <alignment horizontal="center" vertical="center"/>
    </xf>
    <xf numFmtId="0" fontId="12" fillId="0" borderId="135" xfId="0" applyFont="1" applyFill="1" applyBorder="1" applyAlignment="1">
      <alignment horizontal="center" vertical="center"/>
    </xf>
    <xf numFmtId="0" fontId="12" fillId="0" borderId="121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horizontal="center" vertical="center"/>
    </xf>
    <xf numFmtId="0" fontId="11" fillId="0" borderId="136" xfId="0" applyFont="1" applyFill="1" applyBorder="1" applyAlignment="1">
      <alignment horizontal="center" vertical="center"/>
    </xf>
    <xf numFmtId="0" fontId="11" fillId="0" borderId="129" xfId="0" applyFont="1" applyFill="1" applyBorder="1" applyAlignment="1">
      <alignment horizontal="distributed" vertical="center" wrapText="1"/>
    </xf>
    <xf numFmtId="185" fontId="12" fillId="0" borderId="130" xfId="0" applyNumberFormat="1" applyFont="1" applyFill="1" applyBorder="1" applyAlignment="1" applyProtection="1">
      <alignment vertical="center"/>
      <protection locked="0"/>
    </xf>
    <xf numFmtId="185" fontId="12" fillId="0" borderId="126" xfId="0" applyNumberFormat="1" applyFont="1" applyFill="1" applyBorder="1" applyAlignment="1" applyProtection="1">
      <alignment vertical="center"/>
      <protection locked="0"/>
    </xf>
    <xf numFmtId="185" fontId="20" fillId="0" borderId="130" xfId="0" applyNumberFormat="1" applyFont="1" applyFill="1" applyBorder="1" applyAlignment="1" applyProtection="1">
      <alignment vertical="center"/>
      <protection locked="0"/>
    </xf>
    <xf numFmtId="185" fontId="20" fillId="0" borderId="126" xfId="0" applyNumberFormat="1" applyFont="1" applyFill="1" applyBorder="1" applyAlignment="1" applyProtection="1">
      <alignment vertical="center"/>
      <protection locked="0"/>
    </xf>
    <xf numFmtId="185" fontId="12" fillId="0" borderId="130" xfId="0" applyNumberFormat="1" applyFont="1" applyFill="1" applyBorder="1" applyAlignment="1">
      <alignment vertical="center"/>
    </xf>
    <xf numFmtId="185" fontId="12" fillId="0" borderId="131" xfId="0" applyNumberFormat="1" applyFont="1" applyFill="1" applyBorder="1" applyAlignment="1">
      <alignment vertical="center"/>
    </xf>
    <xf numFmtId="0" fontId="11" fillId="0" borderId="105" xfId="0" applyFont="1" applyFill="1" applyBorder="1" applyAlignment="1">
      <alignment horizontal="distributed" vertical="center" wrapText="1"/>
    </xf>
    <xf numFmtId="185" fontId="12" fillId="0" borderId="132" xfId="0" applyNumberFormat="1" applyFont="1" applyFill="1" applyBorder="1" applyAlignment="1" applyProtection="1">
      <alignment vertical="center"/>
      <protection locked="0"/>
    </xf>
    <xf numFmtId="185" fontId="12" fillId="0" borderId="100" xfId="0" applyNumberFormat="1" applyFont="1" applyFill="1" applyBorder="1" applyAlignment="1" applyProtection="1">
      <alignment vertical="center"/>
      <protection locked="0"/>
    </xf>
    <xf numFmtId="185" fontId="20" fillId="0" borderId="132" xfId="0" applyNumberFormat="1" applyFont="1" applyFill="1" applyBorder="1" applyAlignment="1" applyProtection="1">
      <alignment vertical="center"/>
      <protection locked="0"/>
    </xf>
    <xf numFmtId="185" fontId="20" fillId="0" borderId="100" xfId="0" applyNumberFormat="1" applyFont="1" applyFill="1" applyBorder="1" applyAlignment="1" applyProtection="1">
      <alignment vertical="center"/>
      <protection locked="0"/>
    </xf>
    <xf numFmtId="185" fontId="12" fillId="0" borderId="132" xfId="0" applyNumberFormat="1" applyFont="1" applyFill="1" applyBorder="1" applyAlignment="1">
      <alignment vertical="center"/>
    </xf>
    <xf numFmtId="185" fontId="12" fillId="0" borderId="133" xfId="0" applyNumberFormat="1" applyFont="1" applyFill="1" applyBorder="1" applyAlignment="1">
      <alignment vertical="center"/>
    </xf>
    <xf numFmtId="185" fontId="12" fillId="0" borderId="133" xfId="2" applyNumberFormat="1" applyFont="1" applyFill="1" applyBorder="1" applyAlignment="1">
      <alignment vertical="center"/>
    </xf>
    <xf numFmtId="0" fontId="11" fillId="0" borderId="105" xfId="0" applyFont="1" applyFill="1" applyBorder="1" applyAlignment="1">
      <alignment horizontal="distributed" vertical="center" wrapText="1"/>
    </xf>
    <xf numFmtId="193" fontId="12" fillId="0" borderId="69" xfId="0" applyNumberFormat="1" applyFont="1" applyFill="1" applyBorder="1" applyAlignment="1" applyProtection="1">
      <alignment vertical="center"/>
      <protection locked="0"/>
    </xf>
    <xf numFmtId="193" fontId="12" fillId="0" borderId="46" xfId="0" applyNumberFormat="1" applyFont="1" applyFill="1" applyBorder="1" applyAlignment="1" applyProtection="1">
      <alignment vertical="center"/>
      <protection locked="0"/>
    </xf>
    <xf numFmtId="193" fontId="20" fillId="0" borderId="69" xfId="0" applyNumberFormat="1" applyFont="1" applyFill="1" applyBorder="1" applyAlignment="1" applyProtection="1">
      <alignment vertical="center"/>
      <protection locked="0"/>
    </xf>
    <xf numFmtId="193" fontId="20" fillId="0" borderId="46" xfId="0" applyNumberFormat="1" applyFont="1" applyFill="1" applyBorder="1" applyAlignment="1" applyProtection="1">
      <alignment vertical="center"/>
      <protection locked="0"/>
    </xf>
    <xf numFmtId="193" fontId="12" fillId="0" borderId="69" xfId="0" applyNumberFormat="1" applyFont="1" applyFill="1" applyBorder="1" applyAlignment="1">
      <alignment vertical="center"/>
    </xf>
    <xf numFmtId="193" fontId="12" fillId="0" borderId="47" xfId="0" applyNumberFormat="1" applyFont="1" applyFill="1" applyBorder="1" applyAlignment="1">
      <alignment vertical="center"/>
    </xf>
    <xf numFmtId="185" fontId="12" fillId="0" borderId="108" xfId="0" applyNumberFormat="1" applyFont="1" applyFill="1" applyBorder="1" applyAlignment="1">
      <alignment vertical="center"/>
    </xf>
    <xf numFmtId="185" fontId="12" fillId="0" borderId="106" xfId="2" applyNumberFormat="1" applyFont="1" applyFill="1" applyBorder="1" applyAlignment="1">
      <alignment vertical="center"/>
    </xf>
    <xf numFmtId="185" fontId="20" fillId="0" borderId="108" xfId="0" applyNumberFormat="1" applyFont="1" applyFill="1" applyBorder="1" applyAlignment="1">
      <alignment vertical="center"/>
    </xf>
    <xf numFmtId="185" fontId="20" fillId="0" borderId="106" xfId="2" applyNumberFormat="1" applyFont="1" applyFill="1" applyBorder="1" applyAlignment="1">
      <alignment vertical="center"/>
    </xf>
    <xf numFmtId="185" fontId="12" fillId="0" borderId="138" xfId="2" applyNumberFormat="1" applyFont="1" applyFill="1" applyBorder="1" applyAlignment="1">
      <alignment vertical="center"/>
    </xf>
    <xf numFmtId="185" fontId="12" fillId="0" borderId="45" xfId="0" applyNumberFormat="1" applyFont="1" applyFill="1" applyBorder="1" applyAlignment="1">
      <alignment vertical="center"/>
    </xf>
    <xf numFmtId="185" fontId="12" fillId="0" borderId="46" xfId="0" applyNumberFormat="1" applyFont="1" applyFill="1" applyBorder="1" applyAlignment="1">
      <alignment vertical="center"/>
    </xf>
    <xf numFmtId="185" fontId="20" fillId="0" borderId="45" xfId="0" applyNumberFormat="1" applyFont="1" applyFill="1" applyBorder="1" applyAlignment="1">
      <alignment vertical="center"/>
    </xf>
    <xf numFmtId="185" fontId="20" fillId="0" borderId="46" xfId="0" applyNumberFormat="1" applyFont="1" applyFill="1" applyBorder="1" applyAlignment="1">
      <alignment vertical="center"/>
    </xf>
    <xf numFmtId="185" fontId="12" fillId="0" borderId="47" xfId="0" applyNumberFormat="1" applyFont="1" applyFill="1" applyBorder="1" applyAlignment="1">
      <alignment vertical="center"/>
    </xf>
    <xf numFmtId="185" fontId="12" fillId="0" borderId="52" xfId="0" applyNumberFormat="1" applyFont="1" applyFill="1" applyBorder="1" applyAlignment="1" applyProtection="1">
      <alignment vertical="center"/>
      <protection locked="0"/>
    </xf>
    <xf numFmtId="185" fontId="12" fillId="0" borderId="53" xfId="2" applyNumberFormat="1" applyFont="1" applyFill="1" applyBorder="1" applyAlignment="1" applyProtection="1">
      <alignment vertical="center"/>
      <protection locked="0"/>
    </xf>
    <xf numFmtId="185" fontId="12" fillId="0" borderId="53" xfId="0" applyNumberFormat="1" applyFont="1" applyFill="1" applyBorder="1" applyAlignment="1" applyProtection="1">
      <alignment vertical="center"/>
      <protection locked="0"/>
    </xf>
    <xf numFmtId="185" fontId="20" fillId="0" borderId="52" xfId="0" applyNumberFormat="1" applyFont="1" applyFill="1" applyBorder="1" applyAlignment="1" applyProtection="1">
      <alignment vertical="center"/>
      <protection locked="0"/>
    </xf>
    <xf numFmtId="185" fontId="20" fillId="0" borderId="53" xfId="0" applyNumberFormat="1" applyFont="1" applyFill="1" applyBorder="1" applyAlignment="1" applyProtection="1">
      <alignment vertical="center"/>
      <protection locked="0"/>
    </xf>
    <xf numFmtId="185" fontId="12" fillId="0" borderId="52" xfId="0" applyNumberFormat="1" applyFont="1" applyFill="1" applyBorder="1" applyAlignment="1">
      <alignment vertical="center"/>
    </xf>
    <xf numFmtId="185" fontId="12" fillId="0" borderId="54" xfId="2" applyNumberFormat="1" applyFont="1" applyFill="1" applyBorder="1" applyAlignment="1">
      <alignment vertical="center"/>
    </xf>
    <xf numFmtId="0" fontId="11" fillId="0" borderId="48" xfId="0" applyFont="1" applyFill="1" applyBorder="1" applyAlignment="1">
      <alignment horizontal="distributed" vertical="center" wrapText="1"/>
    </xf>
    <xf numFmtId="185" fontId="12" fillId="0" borderId="49" xfId="0" applyNumberFormat="1" applyFont="1" applyFill="1" applyBorder="1" applyAlignment="1">
      <alignment vertical="center"/>
    </xf>
    <xf numFmtId="185" fontId="12" fillId="0" borderId="50" xfId="2" applyNumberFormat="1" applyFont="1" applyFill="1" applyBorder="1" applyAlignment="1">
      <alignment vertical="center"/>
    </xf>
    <xf numFmtId="0" fontId="12" fillId="0" borderId="49" xfId="0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185" fontId="20" fillId="0" borderId="50" xfId="2" applyNumberFormat="1" applyFont="1" applyFill="1" applyBorder="1" applyAlignment="1">
      <alignment vertical="center"/>
    </xf>
    <xf numFmtId="185" fontId="12" fillId="0" borderId="51" xfId="2" applyNumberFormat="1" applyFont="1" applyFill="1" applyBorder="1" applyAlignment="1">
      <alignment vertical="center"/>
    </xf>
    <xf numFmtId="0" fontId="11" fillId="0" borderId="55" xfId="0" applyFont="1" applyFill="1" applyBorder="1" applyAlignment="1">
      <alignment horizontal="distributed" vertical="center" wrapText="1"/>
    </xf>
    <xf numFmtId="185" fontId="12" fillId="0" borderId="56" xfId="0" applyNumberFormat="1" applyFont="1" applyFill="1" applyBorder="1" applyAlignment="1">
      <alignment vertical="center"/>
    </xf>
    <xf numFmtId="185" fontId="12" fillId="0" borderId="57" xfId="2" applyNumberFormat="1" applyFont="1" applyFill="1" applyBorder="1" applyAlignment="1">
      <alignment vertical="center"/>
    </xf>
    <xf numFmtId="185" fontId="20" fillId="0" borderId="56" xfId="0" applyNumberFormat="1" applyFont="1" applyFill="1" applyBorder="1" applyAlignment="1">
      <alignment vertical="center"/>
    </xf>
    <xf numFmtId="185" fontId="20" fillId="0" borderId="57" xfId="2" applyNumberFormat="1" applyFont="1" applyFill="1" applyBorder="1" applyAlignment="1">
      <alignment vertical="center"/>
    </xf>
    <xf numFmtId="185" fontId="12" fillId="0" borderId="58" xfId="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84" fontId="11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86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8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_05-4保安林現況表(H14年版)" xfId="7" xr:uid="{00000000-0005-0000-0000-000006000000}"/>
    <cellStyle name="標準_林業統計書５－１（H１1）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治山事業の推移</a:t>
            </a:r>
          </a:p>
        </c:rich>
      </c:tx>
      <c:layout>
        <c:manualLayout>
          <c:xMode val="edge"/>
          <c:yMode val="edge"/>
          <c:x val="0.38449359659188331"/>
          <c:y val="3.0237535548139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97421051011839E-2"/>
          <c:y val="6.4941627519489994E-2"/>
          <c:w val="0.939873417721519"/>
          <c:h val="0.83369418375213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'【45P】5-1荒廃地発生・復旧 '!$L$40</c:f>
              <c:strCache>
                <c:ptCount val="1"/>
                <c:pt idx="0">
                  <c:v>公共治山</c:v>
                </c:pt>
              </c:strCache>
            </c:strRef>
          </c:tx>
          <c:spPr>
            <a:noFill/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08-4780-B6EF-7DB961899466}"/>
                </c:ext>
              </c:extLst>
            </c:dLbl>
            <c:dLbl>
              <c:idx val="19"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59B-4104-BA2C-0A8B824F2487}"/>
                </c:ext>
              </c:extLst>
            </c:dLbl>
            <c:dLbl>
              <c:idx val="20"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FFF-41E0-B90B-6CEADEB5312B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'【45P】5-1荒廃地発生・復旧 '!$K$42:$K$64</c15:sqref>
                  </c15:fullRef>
                </c:ext>
              </c:extLst>
              <c:f>'【45P】5-1荒廃地発生・復旧 '!$K$44:$K$64</c:f>
              <c:strCache>
                <c:ptCount val="21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R元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'【45P】5-1荒廃地発生・復旧 '!$L$42:$L$64</c15:sqref>
                  </c15:fullRef>
                </c:ext>
              </c:extLst>
              <c:f>'【45P】5-1荒廃地発生・復旧 '!$L$44:$L$64</c:f>
              <c:numCache>
                <c:formatCode>0.0</c:formatCode>
                <c:ptCount val="21"/>
                <c:pt idx="0">
                  <c:v>84</c:v>
                </c:pt>
                <c:pt idx="1">
                  <c:v>65</c:v>
                </c:pt>
                <c:pt idx="2">
                  <c:v>59</c:v>
                </c:pt>
                <c:pt idx="3">
                  <c:v>54</c:v>
                </c:pt>
                <c:pt idx="4">
                  <c:v>49</c:v>
                </c:pt>
                <c:pt idx="5">
                  <c:v>62</c:v>
                </c:pt>
                <c:pt idx="6">
                  <c:v>51</c:v>
                </c:pt>
                <c:pt idx="7">
                  <c:v>51</c:v>
                </c:pt>
                <c:pt idx="8">
                  <c:v>48</c:v>
                </c:pt>
                <c:pt idx="9">
                  <c:v>41</c:v>
                </c:pt>
                <c:pt idx="10">
                  <c:v>73</c:v>
                </c:pt>
                <c:pt idx="11">
                  <c:v>39</c:v>
                </c:pt>
                <c:pt idx="12">
                  <c:v>30.5</c:v>
                </c:pt>
                <c:pt idx="13">
                  <c:v>31.2</c:v>
                </c:pt>
                <c:pt idx="14">
                  <c:v>33.1</c:v>
                </c:pt>
                <c:pt idx="15">
                  <c:v>36.299999999999997</c:v>
                </c:pt>
                <c:pt idx="16">
                  <c:v>32.1</c:v>
                </c:pt>
                <c:pt idx="17">
                  <c:v>48.7</c:v>
                </c:pt>
                <c:pt idx="18">
                  <c:v>45.6</c:v>
                </c:pt>
                <c:pt idx="19">
                  <c:v>34.9</c:v>
                </c:pt>
                <c:pt idx="2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B-4104-BA2C-0A8B824F2487}"/>
            </c:ext>
          </c:extLst>
        </c:ser>
        <c:ser>
          <c:idx val="1"/>
          <c:order val="1"/>
          <c:tx>
            <c:strRef>
              <c:f>'【45P】5-1荒廃地発生・復旧 '!$M$40</c:f>
              <c:strCache>
                <c:ptCount val="1"/>
                <c:pt idx="0">
                  <c:v>県単治山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2884481211837E-3"/>
                  <c:y val="3.96692925092325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B-4104-BA2C-0A8B824F2487}"/>
                </c:ext>
              </c:extLst>
            </c:dLbl>
            <c:dLbl>
              <c:idx val="1"/>
              <c:layout>
                <c:manualLayout>
                  <c:x val="4.2044586198877257E-3"/>
                  <c:y val="3.2911923925870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9B-4104-BA2C-0A8B824F2487}"/>
                </c:ext>
              </c:extLst>
            </c:dLbl>
            <c:dLbl>
              <c:idx val="2"/>
              <c:layout>
                <c:manualLayout>
                  <c:x val="6.2736303531679086E-3"/>
                  <c:y val="3.451529904092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9B-4104-BA2C-0A8B824F2487}"/>
                </c:ext>
              </c:extLst>
            </c:dLbl>
            <c:dLbl>
              <c:idx val="3"/>
              <c:layout>
                <c:manualLayout>
                  <c:x val="6.7605236054354249E-3"/>
                  <c:y val="6.58959455175858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9B-4104-BA2C-0A8B824F2487}"/>
                </c:ext>
              </c:extLst>
            </c:dLbl>
            <c:dLbl>
              <c:idx val="4"/>
              <c:layout>
                <c:manualLayout>
                  <c:x val="7.2474168577029421E-3"/>
                  <c:y val="3.76334331798382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9B-4104-BA2C-0A8B824F2487}"/>
                </c:ext>
              </c:extLst>
            </c:dLbl>
            <c:dLbl>
              <c:idx val="5"/>
              <c:layout>
                <c:manualLayout>
                  <c:x val="2.987308548456817E-3"/>
                  <c:y val="3.16766183864390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9B-4104-BA2C-0A8B824F2487}"/>
                </c:ext>
              </c:extLst>
            </c:dLbl>
            <c:dLbl>
              <c:idx val="6"/>
              <c:layout>
                <c:manualLayout>
                  <c:x val="6.6387587627496115E-3"/>
                  <c:y val="2.05703451950015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9B-4104-BA2C-0A8B824F2487}"/>
                </c:ext>
              </c:extLst>
            </c:dLbl>
            <c:dLbl>
              <c:idx val="7"/>
              <c:layout>
                <c:manualLayout>
                  <c:x val="3.96109505299185E-3"/>
                  <c:y val="2.2082836683720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9B-4104-BA2C-0A8B824F2487}"/>
                </c:ext>
              </c:extLst>
            </c:dLbl>
            <c:dLbl>
              <c:idx val="8"/>
              <c:layout>
                <c:manualLayout>
                  <c:x val="4.4479883052593108E-3"/>
                  <c:y val="3.4608450202402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9B-4104-BA2C-0A8B824F2487}"/>
                </c:ext>
              </c:extLst>
            </c:dLbl>
            <c:dLbl>
              <c:idx val="9"/>
              <c:layout>
                <c:manualLayout>
                  <c:x val="3.3524369580385195E-3"/>
                  <c:y val="7.11408226122302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9B-4104-BA2C-0A8B824F2487}"/>
                </c:ext>
              </c:extLst>
            </c:dLbl>
            <c:dLbl>
              <c:idx val="10"/>
              <c:layout>
                <c:manualLayout>
                  <c:x val="-9.0750523273190847E-4"/>
                  <c:y val="-8.5881396293141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9B-4104-BA2C-0A8B824F248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ysClr val="windowText" lastClr="000000"/>
                      </a:solidFill>
                      <a:effectLst>
                        <a:glow rad="127000">
                          <a:schemeClr val="bg1">
                            <a:alpha val="80000"/>
                          </a:schemeClr>
                        </a:glow>
                      </a:effectLst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08-4780-B6EF-7DB961899466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ysClr val="windowText" lastClr="000000"/>
                      </a:solidFill>
                      <a:effectLst>
                        <a:glow rad="127000">
                          <a:schemeClr val="bg1">
                            <a:alpha val="80000"/>
                          </a:schemeClr>
                        </a:glow>
                      </a:effectLst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FFF-41E0-B90B-6CEADEB531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effectLst>
                      <a:glow rad="127000">
                        <a:schemeClr val="bg1">
                          <a:alpha val="80000"/>
                        </a:schemeClr>
                      </a:glow>
                    </a:effectLst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'【45P】5-1荒廃地発生・復旧 '!$K$42:$K$64</c15:sqref>
                  </c15:fullRef>
                </c:ext>
              </c:extLst>
              <c:f>'【45P】5-1荒廃地発生・復旧 '!$K$44:$K$64</c:f>
              <c:strCache>
                <c:ptCount val="21"/>
                <c:pt idx="0">
                  <c:v>H14</c:v>
                </c:pt>
                <c:pt idx="1">
                  <c:v>H15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R元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'【45P】5-1荒廃地発生・復旧 '!$M$42:$M$64</c15:sqref>
                  </c15:fullRef>
                </c:ext>
              </c:extLst>
              <c:f>'【45P】5-1荒廃地発生・復旧 '!$M$44:$M$64</c:f>
              <c:numCache>
                <c:formatCode>0.0</c:formatCode>
                <c:ptCount val="21"/>
                <c:pt idx="0">
                  <c:v>14</c:v>
                </c:pt>
                <c:pt idx="1">
                  <c:v>12</c:v>
                </c:pt>
                <c:pt idx="2">
                  <c:v>11.3</c:v>
                </c:pt>
                <c:pt idx="3">
                  <c:v>15.5</c:v>
                </c:pt>
                <c:pt idx="4">
                  <c:v>14.3</c:v>
                </c:pt>
                <c:pt idx="5">
                  <c:v>15.5</c:v>
                </c:pt>
                <c:pt idx="6">
                  <c:v>13.9</c:v>
                </c:pt>
                <c:pt idx="7">
                  <c:v>14.8</c:v>
                </c:pt>
                <c:pt idx="8">
                  <c:v>15.6</c:v>
                </c:pt>
                <c:pt idx="9">
                  <c:v>18.399999999999999</c:v>
                </c:pt>
                <c:pt idx="10">
                  <c:v>15.4</c:v>
                </c:pt>
                <c:pt idx="11">
                  <c:v>16.8</c:v>
                </c:pt>
                <c:pt idx="12">
                  <c:v>17.8</c:v>
                </c:pt>
                <c:pt idx="13">
                  <c:v>18.899999999999999</c:v>
                </c:pt>
                <c:pt idx="14">
                  <c:v>20.2</c:v>
                </c:pt>
                <c:pt idx="15">
                  <c:v>20.100000000000001</c:v>
                </c:pt>
                <c:pt idx="16">
                  <c:v>20.399999999999999</c:v>
                </c:pt>
                <c:pt idx="17">
                  <c:v>22.5</c:v>
                </c:pt>
                <c:pt idx="18">
                  <c:v>20</c:v>
                </c:pt>
                <c:pt idx="19">
                  <c:v>18</c:v>
                </c:pt>
                <c:pt idx="20">
                  <c:v>17.100000000000001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'【45P】5-1荒廃地発生・復旧 '!$M$42</c15:sqref>
                  <c15:dLbl>
                    <c:idx val="-1"/>
                    <c:layout>
                      <c:manualLayout>
                        <c:x val="7.4907804245988177E-3"/>
                        <c:y val="2.322272352654569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60FD-43A7-B651-95BFA1FAB2BF}"/>
                      </c:ext>
                    </c:extLst>
                  </c15:dLbl>
                </c15:categoryFilterException>
                <c15:categoryFilterException>
                  <c15:sqref>'【45P】5-1荒廃地発生・復旧 '!$M$43</c15:sqref>
                  <c15:dLbl>
                    <c:idx val="-1"/>
                    <c:layout>
                      <c:manualLayout>
                        <c:x val="6.3953951958536674E-3"/>
                        <c:y val="4.2601124325195947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60FD-43A7-B651-95BFA1FAB2B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559B-4104-BA2C-0A8B824F2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73344"/>
        <c:axId val="207287808"/>
      </c:barChart>
      <c:catAx>
        <c:axId val="2072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4647199250847414"/>
              <c:y val="0.95032542644069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28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287808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18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0569690095270751E-2"/>
              <c:y val="1.07996208198401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27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316459814382497"/>
          <c:y val="2.1597488205414822E-2"/>
          <c:w val="0.22151896842040475"/>
          <c:h val="5.6155924142050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0</xdr:colOff>
      <xdr:row>56</xdr:row>
      <xdr:rowOff>114300</xdr:rowOff>
    </xdr:to>
    <xdr:graphicFrame macro="">
      <xdr:nvGraphicFramePr>
        <xdr:cNvPr id="432386" name="Chart 1">
          <a:extLst>
            <a:ext uri="{FF2B5EF4-FFF2-40B4-BE49-F238E27FC236}">
              <a16:creationId xmlns:a16="http://schemas.microsoft.com/office/drawing/2014/main" id="{00000000-0008-0000-0000-00000299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85"/>
  <sheetViews>
    <sheetView showGridLines="0" view="pageBreakPreview" zoomScaleNormal="100" zoomScaleSheetLayoutView="100" workbookViewId="0">
      <selection activeCell="J25" sqref="J25"/>
    </sheetView>
  </sheetViews>
  <sheetFormatPr defaultColWidth="9" defaultRowHeight="12"/>
  <cols>
    <col min="1" max="1" width="5.6640625" style="12" customWidth="1"/>
    <col min="2" max="2" width="10.6640625" style="12" customWidth="1"/>
    <col min="3" max="4" width="16.44140625" style="51" customWidth="1"/>
    <col min="5" max="6" width="16.44140625" style="10" customWidth="1"/>
    <col min="7" max="7" width="4.44140625" style="12" customWidth="1"/>
    <col min="8" max="10" width="9" style="12"/>
    <col min="11" max="11" width="14.109375" style="12" bestFit="1" customWidth="1"/>
    <col min="12" max="12" width="12.44140625" style="12" bestFit="1" customWidth="1"/>
    <col min="13" max="13" width="14.109375" style="12" bestFit="1" customWidth="1"/>
    <col min="14" max="16" width="9" style="12"/>
    <col min="17" max="20" width="9.109375" style="12" bestFit="1" customWidth="1"/>
    <col min="21" max="16384" width="9" style="12"/>
  </cols>
  <sheetData>
    <row r="1" spans="1:6" s="6" customFormat="1" ht="24" customHeight="1">
      <c r="A1" s="1" t="s">
        <v>1</v>
      </c>
      <c r="B1" s="2"/>
      <c r="C1" s="3"/>
      <c r="D1" s="4"/>
      <c r="E1" s="5"/>
      <c r="F1" s="5"/>
    </row>
    <row r="2" spans="1:6" s="6" customFormat="1" ht="8.25" customHeight="1">
      <c r="A2" s="1"/>
      <c r="B2" s="2"/>
      <c r="C2" s="3"/>
      <c r="D2" s="4"/>
      <c r="E2" s="5"/>
      <c r="F2" s="5"/>
    </row>
    <row r="3" spans="1:6" ht="12" customHeight="1" thickBot="1">
      <c r="A3" s="7"/>
      <c r="B3" s="7"/>
      <c r="C3" s="8"/>
      <c r="D3" s="9"/>
      <c r="F3" s="11" t="s">
        <v>88</v>
      </c>
    </row>
    <row r="4" spans="1:6" ht="18" customHeight="1">
      <c r="A4" s="13" t="s">
        <v>263</v>
      </c>
      <c r="B4" s="14"/>
      <c r="C4" s="15" t="s">
        <v>2</v>
      </c>
      <c r="D4" s="15"/>
      <c r="E4" s="15"/>
      <c r="F4" s="16" t="s">
        <v>3</v>
      </c>
    </row>
    <row r="5" spans="1:6" ht="18" customHeight="1">
      <c r="A5" s="17"/>
      <c r="B5" s="18"/>
      <c r="C5" s="19" t="s">
        <v>4</v>
      </c>
      <c r="D5" s="19" t="s">
        <v>5</v>
      </c>
      <c r="E5" s="20" t="s">
        <v>6</v>
      </c>
      <c r="F5" s="21"/>
    </row>
    <row r="6" spans="1:6" ht="16.5" customHeight="1">
      <c r="A6" s="22" t="s">
        <v>0</v>
      </c>
      <c r="B6" s="23"/>
      <c r="C6" s="24">
        <v>59</v>
      </c>
      <c r="D6" s="24">
        <v>1468900</v>
      </c>
      <c r="E6" s="25">
        <v>11</v>
      </c>
      <c r="F6" s="26">
        <v>82.9</v>
      </c>
    </row>
    <row r="7" spans="1:6" ht="16.5" customHeight="1">
      <c r="A7" s="22" t="s">
        <v>13</v>
      </c>
      <c r="B7" s="23"/>
      <c r="C7" s="24">
        <v>16</v>
      </c>
      <c r="D7" s="24">
        <v>354700</v>
      </c>
      <c r="E7" s="25">
        <v>4.2</v>
      </c>
      <c r="F7" s="26">
        <v>58.6</v>
      </c>
    </row>
    <row r="8" spans="1:6" ht="16.5" customHeight="1">
      <c r="A8" s="22" t="s">
        <v>14</v>
      </c>
      <c r="B8" s="23"/>
      <c r="C8" s="24">
        <v>27</v>
      </c>
      <c r="D8" s="24">
        <v>401720</v>
      </c>
      <c r="E8" s="25">
        <v>1.2</v>
      </c>
      <c r="F8" s="26">
        <v>54.8</v>
      </c>
    </row>
    <row r="9" spans="1:6" ht="16.5" customHeight="1">
      <c r="A9" s="22" t="s">
        <v>15</v>
      </c>
      <c r="B9" s="23"/>
      <c r="C9" s="24">
        <v>22</v>
      </c>
      <c r="D9" s="24">
        <v>275500</v>
      </c>
      <c r="E9" s="25">
        <v>1.19</v>
      </c>
      <c r="F9" s="26">
        <v>54.8</v>
      </c>
    </row>
    <row r="10" spans="1:6" ht="16.5" customHeight="1">
      <c r="A10" s="22" t="s">
        <v>63</v>
      </c>
      <c r="B10" s="23"/>
      <c r="C10" s="24">
        <v>19</v>
      </c>
      <c r="D10" s="24">
        <v>372500</v>
      </c>
      <c r="E10" s="27">
        <v>3.55</v>
      </c>
      <c r="F10" s="26">
        <v>55.66</v>
      </c>
    </row>
    <row r="11" spans="1:6" s="28" customFormat="1" ht="16.5" customHeight="1">
      <c r="A11" s="22" t="s">
        <v>64</v>
      </c>
      <c r="B11" s="23"/>
      <c r="C11" s="24">
        <v>222</v>
      </c>
      <c r="D11" s="24">
        <v>6017800</v>
      </c>
      <c r="E11" s="27">
        <v>64.81</v>
      </c>
      <c r="F11" s="26">
        <v>58.4</v>
      </c>
    </row>
    <row r="12" spans="1:6" s="28" customFormat="1" ht="16.5" customHeight="1">
      <c r="A12" s="22" t="s">
        <v>65</v>
      </c>
      <c r="B12" s="23"/>
      <c r="C12" s="24">
        <v>35</v>
      </c>
      <c r="D12" s="24">
        <v>640000</v>
      </c>
      <c r="E12" s="27">
        <v>3.6599999999999997</v>
      </c>
      <c r="F12" s="26">
        <v>65.599999999999994</v>
      </c>
    </row>
    <row r="13" spans="1:6" s="28" customFormat="1" ht="16.5" customHeight="1">
      <c r="A13" s="22" t="s">
        <v>81</v>
      </c>
      <c r="B13" s="23"/>
      <c r="C13" s="24">
        <v>7</v>
      </c>
      <c r="D13" s="24">
        <v>67000</v>
      </c>
      <c r="E13" s="27">
        <v>0.2</v>
      </c>
      <c r="F13" s="26">
        <v>61.8</v>
      </c>
    </row>
    <row r="14" spans="1:6" s="29" customFormat="1" ht="16.5" customHeight="1">
      <c r="A14" s="22" t="s">
        <v>83</v>
      </c>
      <c r="B14" s="23"/>
      <c r="C14" s="24">
        <v>19</v>
      </c>
      <c r="D14" s="24">
        <v>584000</v>
      </c>
      <c r="E14" s="27">
        <v>6.9</v>
      </c>
      <c r="F14" s="26">
        <v>68.099999999999994</v>
      </c>
    </row>
    <row r="15" spans="1:6" s="29" customFormat="1" ht="16.5" customHeight="1">
      <c r="A15" s="22" t="s">
        <v>91</v>
      </c>
      <c r="B15" s="23"/>
      <c r="C15" s="24">
        <v>54</v>
      </c>
      <c r="D15" s="24">
        <v>1263300</v>
      </c>
      <c r="E15" s="27">
        <v>10.8</v>
      </c>
      <c r="F15" s="26">
        <v>72.900000000000006</v>
      </c>
    </row>
    <row r="16" spans="1:6" s="29" customFormat="1" ht="16.5" customHeight="1">
      <c r="A16" s="22" t="s">
        <v>93</v>
      </c>
      <c r="B16" s="23"/>
      <c r="C16" s="24">
        <v>16</v>
      </c>
      <c r="D16" s="24">
        <v>224000</v>
      </c>
      <c r="E16" s="27">
        <v>1.5</v>
      </c>
      <c r="F16" s="26">
        <v>75.5</v>
      </c>
    </row>
    <row r="17" spans="1:9" s="29" customFormat="1" ht="16.5" customHeight="1">
      <c r="A17" s="22" t="s">
        <v>102</v>
      </c>
      <c r="B17" s="23"/>
      <c r="C17" s="24">
        <v>30</v>
      </c>
      <c r="D17" s="24">
        <v>678000</v>
      </c>
      <c r="E17" s="27">
        <v>3.2</v>
      </c>
      <c r="F17" s="26">
        <v>116.4</v>
      </c>
    </row>
    <row r="18" spans="1:9" s="29" customFormat="1" ht="16.5" customHeight="1">
      <c r="A18" s="22" t="s">
        <v>106</v>
      </c>
      <c r="B18" s="23"/>
      <c r="C18" s="24">
        <v>11</v>
      </c>
      <c r="D18" s="24">
        <v>254300</v>
      </c>
      <c r="E18" s="27">
        <v>1.77</v>
      </c>
      <c r="F18" s="26">
        <v>54.7</v>
      </c>
    </row>
    <row r="19" spans="1:9" s="29" customFormat="1" ht="16.5" customHeight="1">
      <c r="A19" s="22" t="s">
        <v>104</v>
      </c>
      <c r="B19" s="23"/>
      <c r="C19" s="24">
        <v>20</v>
      </c>
      <c r="D19" s="24">
        <v>355500</v>
      </c>
      <c r="E19" s="27">
        <v>2.48</v>
      </c>
      <c r="F19" s="26">
        <v>52.1</v>
      </c>
    </row>
    <row r="20" spans="1:9" s="29" customFormat="1" ht="16.5" customHeight="1">
      <c r="A20" s="22" t="s">
        <v>115</v>
      </c>
      <c r="B20" s="23"/>
      <c r="C20" s="24">
        <v>22</v>
      </c>
      <c r="D20" s="24">
        <v>687500</v>
      </c>
      <c r="E20" s="27">
        <v>3.8200000000000003</v>
      </c>
      <c r="F20" s="26">
        <v>87.79</v>
      </c>
      <c r="G20" s="30"/>
      <c r="H20" s="31"/>
      <c r="I20" s="31"/>
    </row>
    <row r="21" spans="1:9" s="29" customFormat="1" ht="16.5" customHeight="1">
      <c r="A21" s="22" t="s">
        <v>118</v>
      </c>
      <c r="B21" s="32"/>
      <c r="C21" s="24">
        <v>9</v>
      </c>
      <c r="D21" s="24">
        <v>455000</v>
      </c>
      <c r="E21" s="27">
        <v>1.3</v>
      </c>
      <c r="F21" s="26">
        <v>48.9</v>
      </c>
    </row>
    <row r="22" spans="1:9" s="29" customFormat="1" ht="16.5" customHeight="1">
      <c r="A22" s="22" t="s">
        <v>248</v>
      </c>
      <c r="B22" s="32"/>
      <c r="C22" s="24">
        <v>6</v>
      </c>
      <c r="D22" s="24">
        <v>50100</v>
      </c>
      <c r="E22" s="27">
        <v>1.1500000000000001</v>
      </c>
      <c r="F22" s="26">
        <v>45.2</v>
      </c>
    </row>
    <row r="23" spans="1:9" s="29" customFormat="1" ht="16.5" customHeight="1">
      <c r="A23" s="22" t="s">
        <v>266</v>
      </c>
      <c r="B23" s="32"/>
      <c r="C23" s="24">
        <v>95</v>
      </c>
      <c r="D23" s="24">
        <v>3940400</v>
      </c>
      <c r="E23" s="27">
        <v>23.33</v>
      </c>
      <c r="F23" s="26">
        <v>35.75</v>
      </c>
    </row>
    <row r="24" spans="1:9" s="29" customFormat="1" ht="16.5" customHeight="1">
      <c r="A24" s="22" t="s">
        <v>313</v>
      </c>
      <c r="B24" s="32"/>
      <c r="C24" s="24">
        <v>8</v>
      </c>
      <c r="D24" s="24">
        <v>242000</v>
      </c>
      <c r="E24" s="27">
        <v>1.75</v>
      </c>
      <c r="F24" s="26">
        <v>46.6</v>
      </c>
    </row>
    <row r="25" spans="1:9" s="29" customFormat="1" ht="16.5" customHeight="1">
      <c r="A25" s="22" t="s">
        <v>318</v>
      </c>
      <c r="B25" s="32"/>
      <c r="C25" s="24">
        <v>1</v>
      </c>
      <c r="D25" s="24">
        <v>40000</v>
      </c>
      <c r="E25" s="27">
        <v>0.12</v>
      </c>
      <c r="F25" s="26">
        <v>48.1</v>
      </c>
    </row>
    <row r="26" spans="1:9" s="29" customFormat="1" ht="16.5" customHeight="1">
      <c r="A26" s="33" t="s">
        <v>322</v>
      </c>
      <c r="B26" s="34"/>
      <c r="C26" s="35">
        <f>SUM(C27:C33)</f>
        <v>12</v>
      </c>
      <c r="D26" s="35">
        <f>SUM(D27:D33)</f>
        <v>563000</v>
      </c>
      <c r="E26" s="36">
        <f>SUM(E27:E33)</f>
        <v>2.73</v>
      </c>
      <c r="F26" s="37">
        <v>37</v>
      </c>
    </row>
    <row r="27" spans="1:9" ht="16.5" customHeight="1">
      <c r="A27" s="38"/>
      <c r="B27" s="39" t="s">
        <v>267</v>
      </c>
      <c r="C27" s="35">
        <v>1</v>
      </c>
      <c r="D27" s="35">
        <v>40000</v>
      </c>
      <c r="E27" s="40">
        <v>7.0000000000000007E-2</v>
      </c>
      <c r="F27" s="37"/>
    </row>
    <row r="28" spans="1:9" ht="16.5" customHeight="1">
      <c r="A28" s="38"/>
      <c r="B28" s="39" t="s">
        <v>269</v>
      </c>
      <c r="C28" s="35">
        <v>2</v>
      </c>
      <c r="D28" s="35">
        <v>16000</v>
      </c>
      <c r="E28" s="40">
        <v>0.16</v>
      </c>
      <c r="F28" s="37"/>
    </row>
    <row r="29" spans="1:9" ht="16.5" customHeight="1">
      <c r="A29" s="38"/>
      <c r="B29" s="39" t="s">
        <v>268</v>
      </c>
      <c r="C29" s="35">
        <v>0</v>
      </c>
      <c r="D29" s="35">
        <v>0</v>
      </c>
      <c r="E29" s="40">
        <v>0</v>
      </c>
      <c r="F29" s="37"/>
    </row>
    <row r="30" spans="1:9" ht="16.5" customHeight="1">
      <c r="A30" s="38"/>
      <c r="B30" s="39" t="s">
        <v>270</v>
      </c>
      <c r="C30" s="35">
        <v>0</v>
      </c>
      <c r="D30" s="35">
        <v>0</v>
      </c>
      <c r="E30" s="40">
        <v>0</v>
      </c>
      <c r="F30" s="37"/>
    </row>
    <row r="31" spans="1:9" ht="16.5" customHeight="1">
      <c r="A31" s="38"/>
      <c r="B31" s="39" t="s">
        <v>7</v>
      </c>
      <c r="C31" s="35">
        <v>0</v>
      </c>
      <c r="D31" s="35">
        <v>0</v>
      </c>
      <c r="E31" s="40">
        <v>0</v>
      </c>
      <c r="F31" s="37"/>
    </row>
    <row r="32" spans="1:9" ht="16.5" customHeight="1">
      <c r="A32" s="38"/>
      <c r="B32" s="39" t="s">
        <v>249</v>
      </c>
      <c r="C32" s="35">
        <v>6</v>
      </c>
      <c r="D32" s="35">
        <v>360000</v>
      </c>
      <c r="E32" s="40">
        <v>1.9</v>
      </c>
      <c r="F32" s="37"/>
    </row>
    <row r="33" spans="1:23" ht="16.5" customHeight="1" thickBot="1">
      <c r="A33" s="41"/>
      <c r="B33" s="42" t="s">
        <v>271</v>
      </c>
      <c r="C33" s="43">
        <v>3</v>
      </c>
      <c r="D33" s="43">
        <v>147000</v>
      </c>
      <c r="E33" s="44">
        <v>0.6</v>
      </c>
      <c r="F33" s="45"/>
    </row>
    <row r="34" spans="1:23" ht="16.5" customHeight="1">
      <c r="A34" s="46" t="s">
        <v>112</v>
      </c>
      <c r="B34" s="47"/>
      <c r="C34" s="48"/>
      <c r="D34" s="48"/>
      <c r="E34" s="49"/>
      <c r="F34" s="50" t="s">
        <v>224</v>
      </c>
    </row>
    <row r="36" spans="1:23">
      <c r="D36" s="52"/>
      <c r="F36" s="52"/>
    </row>
    <row r="37" spans="1:23">
      <c r="A37" s="53"/>
      <c r="B37" s="53"/>
      <c r="D37" s="53"/>
      <c r="O37" s="54"/>
    </row>
    <row r="38" spans="1:23">
      <c r="J38" s="55" t="s">
        <v>273</v>
      </c>
      <c r="O38" s="54"/>
    </row>
    <row r="39" spans="1:23" ht="13.2">
      <c r="K39" s="56"/>
      <c r="L39" s="56"/>
      <c r="M39" s="56" t="s">
        <v>8</v>
      </c>
      <c r="O39" s="54"/>
    </row>
    <row r="40" spans="1:23" ht="13.2">
      <c r="K40" s="57"/>
      <c r="L40" s="58" t="s">
        <v>9</v>
      </c>
      <c r="M40" s="58" t="s">
        <v>10</v>
      </c>
      <c r="O40" s="54"/>
    </row>
    <row r="41" spans="1:23" ht="13.2">
      <c r="K41" s="57" t="s">
        <v>274</v>
      </c>
      <c r="L41" s="59">
        <v>99</v>
      </c>
      <c r="M41" s="59">
        <v>18.399999999999999</v>
      </c>
      <c r="O41" s="54"/>
    </row>
    <row r="42" spans="1:23" ht="13.2">
      <c r="K42" s="57" t="s">
        <v>275</v>
      </c>
      <c r="L42" s="59">
        <v>97</v>
      </c>
      <c r="M42" s="59">
        <v>15.3</v>
      </c>
      <c r="O42" s="54"/>
    </row>
    <row r="43" spans="1:23" ht="13.2">
      <c r="K43" s="57" t="s">
        <v>276</v>
      </c>
      <c r="L43" s="59">
        <v>99</v>
      </c>
      <c r="M43" s="59">
        <v>14.1</v>
      </c>
      <c r="O43" s="54"/>
    </row>
    <row r="44" spans="1:23" ht="13.2">
      <c r="K44" s="57" t="s">
        <v>277</v>
      </c>
      <c r="L44" s="59">
        <v>84</v>
      </c>
      <c r="M44" s="59">
        <v>14</v>
      </c>
      <c r="O44" s="54"/>
    </row>
    <row r="45" spans="1:23" ht="13.2">
      <c r="K45" s="57" t="s">
        <v>279</v>
      </c>
      <c r="L45" s="59">
        <v>65</v>
      </c>
      <c r="M45" s="59">
        <v>12</v>
      </c>
      <c r="O45" s="54"/>
      <c r="P45" s="55" t="s">
        <v>278</v>
      </c>
    </row>
    <row r="46" spans="1:23" ht="13.8" thickBot="1">
      <c r="K46" s="57" t="s">
        <v>280</v>
      </c>
      <c r="L46" s="59">
        <v>59</v>
      </c>
      <c r="M46" s="59">
        <v>11.3</v>
      </c>
      <c r="O46" s="54"/>
    </row>
    <row r="47" spans="1:23" ht="13.2">
      <c r="K47" s="57" t="s">
        <v>281</v>
      </c>
      <c r="L47" s="59">
        <v>54</v>
      </c>
      <c r="M47" s="59">
        <v>15.5</v>
      </c>
      <c r="O47" s="60"/>
      <c r="P47" s="61"/>
      <c r="Q47" s="62"/>
      <c r="R47" s="62"/>
      <c r="S47" s="62"/>
      <c r="T47" s="62"/>
      <c r="U47" s="62"/>
      <c r="V47" s="62"/>
      <c r="W47" s="63"/>
    </row>
    <row r="48" spans="1:23" ht="13.2">
      <c r="K48" s="57" t="s">
        <v>284</v>
      </c>
      <c r="L48" s="59">
        <v>49</v>
      </c>
      <c r="M48" s="59">
        <v>14.3</v>
      </c>
      <c r="O48" s="60"/>
      <c r="P48" s="64" t="s">
        <v>282</v>
      </c>
      <c r="Q48" s="65" t="s">
        <v>283</v>
      </c>
      <c r="R48" s="60"/>
      <c r="S48" s="60"/>
      <c r="T48" s="60"/>
      <c r="U48" s="60"/>
      <c r="V48" s="60"/>
      <c r="W48" s="66"/>
    </row>
    <row r="49" spans="1:23" ht="13.2">
      <c r="K49" s="57" t="s">
        <v>286</v>
      </c>
      <c r="L49" s="59">
        <v>62</v>
      </c>
      <c r="M49" s="59">
        <v>15.5</v>
      </c>
      <c r="O49" s="60"/>
      <c r="P49" s="64"/>
      <c r="Q49" s="65" t="s">
        <v>285</v>
      </c>
      <c r="R49" s="60"/>
      <c r="S49" s="60"/>
      <c r="T49" s="60"/>
      <c r="U49" s="60"/>
      <c r="V49" s="60"/>
      <c r="W49" s="66"/>
    </row>
    <row r="50" spans="1:23" ht="13.2">
      <c r="K50" s="57" t="s">
        <v>291</v>
      </c>
      <c r="L50" s="59">
        <v>51</v>
      </c>
      <c r="M50" s="59">
        <v>13.9</v>
      </c>
      <c r="O50" s="60"/>
      <c r="P50" s="64"/>
      <c r="Q50" s="60" t="s">
        <v>287</v>
      </c>
      <c r="R50" s="60" t="s">
        <v>288</v>
      </c>
      <c r="S50" s="60" t="s">
        <v>289</v>
      </c>
      <c r="T50" s="60" t="s">
        <v>290</v>
      </c>
      <c r="U50" s="60"/>
      <c r="V50" s="60"/>
      <c r="W50" s="66"/>
    </row>
    <row r="51" spans="1:23" ht="13.2">
      <c r="K51" s="57" t="s">
        <v>292</v>
      </c>
      <c r="L51" s="59">
        <v>51</v>
      </c>
      <c r="M51" s="59">
        <v>14.8</v>
      </c>
      <c r="O51" s="60"/>
      <c r="P51" s="64" t="s">
        <v>291</v>
      </c>
      <c r="Q51" s="67">
        <v>51.6</v>
      </c>
      <c r="R51" s="67">
        <v>14.2</v>
      </c>
      <c r="S51" s="67">
        <f>L51-Q51</f>
        <v>-0.60000000000000142</v>
      </c>
      <c r="T51" s="67">
        <f>M51-R51</f>
        <v>0.60000000000000142</v>
      </c>
      <c r="U51" s="60"/>
      <c r="V51" s="60"/>
      <c r="W51" s="66"/>
    </row>
    <row r="52" spans="1:23" ht="13.2">
      <c r="K52" s="57" t="s">
        <v>92</v>
      </c>
      <c r="L52" s="59">
        <v>48</v>
      </c>
      <c r="M52" s="59">
        <v>15.6</v>
      </c>
      <c r="O52" s="60"/>
      <c r="P52" s="64" t="s">
        <v>292</v>
      </c>
      <c r="Q52" s="67">
        <v>52.8</v>
      </c>
      <c r="R52" s="67">
        <v>15</v>
      </c>
      <c r="S52" s="67">
        <f t="shared" ref="S52:T60" si="0">L52-Q52</f>
        <v>-4.7999999999999972</v>
      </c>
      <c r="T52" s="67">
        <f t="shared" si="0"/>
        <v>0.59999999999999964</v>
      </c>
      <c r="U52" s="60"/>
      <c r="V52" s="60"/>
      <c r="W52" s="66"/>
    </row>
    <row r="53" spans="1:23" ht="13.2">
      <c r="K53" s="57" t="s">
        <v>293</v>
      </c>
      <c r="L53" s="59">
        <v>41</v>
      </c>
      <c r="M53" s="59">
        <v>18.399999999999999</v>
      </c>
      <c r="O53" s="60"/>
      <c r="P53" s="64" t="s">
        <v>92</v>
      </c>
      <c r="Q53" s="67">
        <v>48.4</v>
      </c>
      <c r="R53" s="67">
        <v>15.7</v>
      </c>
      <c r="S53" s="67">
        <f t="shared" si="0"/>
        <v>-7.3999999999999986</v>
      </c>
      <c r="T53" s="67">
        <f t="shared" si="0"/>
        <v>2.6999999999999993</v>
      </c>
      <c r="U53" s="60"/>
      <c r="V53" s="60"/>
      <c r="W53" s="66"/>
    </row>
    <row r="54" spans="1:23" ht="13.2">
      <c r="K54" s="57" t="s">
        <v>294</v>
      </c>
      <c r="L54" s="59">
        <v>73</v>
      </c>
      <c r="M54" s="59">
        <v>15.4</v>
      </c>
      <c r="O54" s="60"/>
      <c r="P54" s="64" t="s">
        <v>293</v>
      </c>
      <c r="Q54" s="67">
        <v>41.7</v>
      </c>
      <c r="R54" s="67">
        <v>18.5</v>
      </c>
      <c r="S54" s="67">
        <f t="shared" si="0"/>
        <v>31.299999999999997</v>
      </c>
      <c r="T54" s="67">
        <f t="shared" si="0"/>
        <v>-3.0999999999999996</v>
      </c>
      <c r="U54" s="60"/>
      <c r="V54" s="60"/>
      <c r="W54" s="66"/>
    </row>
    <row r="55" spans="1:23" ht="13.2">
      <c r="K55" s="57" t="s">
        <v>295</v>
      </c>
      <c r="L55" s="59">
        <v>39</v>
      </c>
      <c r="M55" s="59">
        <v>16.8</v>
      </c>
      <c r="O55" s="60"/>
      <c r="P55" s="64" t="s">
        <v>294</v>
      </c>
      <c r="Q55" s="67">
        <v>73.099999999999994</v>
      </c>
      <c r="R55" s="67">
        <v>15.5</v>
      </c>
      <c r="S55" s="67">
        <f t="shared" si="0"/>
        <v>-34.099999999999994</v>
      </c>
      <c r="T55" s="67">
        <f t="shared" si="0"/>
        <v>1.3000000000000007</v>
      </c>
      <c r="U55" s="60"/>
      <c r="V55" s="60"/>
      <c r="W55" s="66"/>
    </row>
    <row r="56" spans="1:23" ht="13.2">
      <c r="K56" s="57" t="s">
        <v>296</v>
      </c>
      <c r="L56" s="59">
        <v>30.5</v>
      </c>
      <c r="M56" s="59">
        <v>17.8</v>
      </c>
      <c r="O56" s="60"/>
      <c r="P56" s="64" t="s">
        <v>295</v>
      </c>
      <c r="Q56" s="67">
        <v>39.6</v>
      </c>
      <c r="R56" s="67">
        <v>16.8</v>
      </c>
      <c r="S56" s="67">
        <f t="shared" si="0"/>
        <v>-9.1000000000000014</v>
      </c>
      <c r="T56" s="67">
        <f t="shared" si="0"/>
        <v>1</v>
      </c>
      <c r="U56" s="60"/>
      <c r="V56" s="60"/>
      <c r="W56" s="66"/>
    </row>
    <row r="57" spans="1:23" ht="13.2">
      <c r="K57" s="57" t="s">
        <v>117</v>
      </c>
      <c r="L57" s="59">
        <v>31.2</v>
      </c>
      <c r="M57" s="59">
        <v>18.899999999999999</v>
      </c>
      <c r="O57" s="60"/>
      <c r="P57" s="64" t="s">
        <v>296</v>
      </c>
      <c r="Q57" s="67">
        <v>30.6</v>
      </c>
      <c r="R57" s="67">
        <v>17.8</v>
      </c>
      <c r="S57" s="67">
        <f t="shared" si="0"/>
        <v>0.59999999999999787</v>
      </c>
      <c r="T57" s="67">
        <f t="shared" si="0"/>
        <v>1.0999999999999979</v>
      </c>
      <c r="U57" s="60"/>
      <c r="V57" s="60"/>
      <c r="W57" s="66"/>
    </row>
    <row r="58" spans="1:23" ht="13.2">
      <c r="A58" s="68" t="s">
        <v>11</v>
      </c>
      <c r="B58" s="68"/>
      <c r="D58" s="69"/>
      <c r="K58" s="57" t="s">
        <v>297</v>
      </c>
      <c r="L58" s="59">
        <v>33.1</v>
      </c>
      <c r="M58" s="59">
        <v>20.2</v>
      </c>
      <c r="O58" s="60"/>
      <c r="P58" s="64" t="s">
        <v>117</v>
      </c>
      <c r="Q58" s="67">
        <v>31.2</v>
      </c>
      <c r="R58" s="67">
        <v>19</v>
      </c>
      <c r="S58" s="67">
        <f t="shared" si="0"/>
        <v>1.9000000000000021</v>
      </c>
      <c r="T58" s="67">
        <f t="shared" si="0"/>
        <v>1.1999999999999993</v>
      </c>
      <c r="U58" s="60"/>
      <c r="V58" s="60"/>
      <c r="W58" s="66"/>
    </row>
    <row r="59" spans="1:23" ht="13.2">
      <c r="K59" s="57" t="s">
        <v>298</v>
      </c>
      <c r="L59" s="59">
        <v>36.299999999999997</v>
      </c>
      <c r="M59" s="59">
        <v>20.100000000000001</v>
      </c>
      <c r="N59" s="12" t="s">
        <v>107</v>
      </c>
      <c r="O59" s="60"/>
      <c r="P59" s="64" t="s">
        <v>297</v>
      </c>
      <c r="Q59" s="67">
        <v>31.2</v>
      </c>
      <c r="R59" s="67">
        <v>20.3</v>
      </c>
      <c r="S59" s="67">
        <f t="shared" si="0"/>
        <v>5.0999999999999979</v>
      </c>
      <c r="T59" s="67">
        <f t="shared" si="0"/>
        <v>-0.19999999999999929</v>
      </c>
      <c r="U59" s="60"/>
      <c r="V59" s="60"/>
      <c r="W59" s="66"/>
    </row>
    <row r="60" spans="1:23" ht="13.2">
      <c r="K60" s="57" t="s">
        <v>299</v>
      </c>
      <c r="L60" s="59">
        <v>32.1</v>
      </c>
      <c r="M60" s="59">
        <v>20.399999999999999</v>
      </c>
      <c r="N60" s="70"/>
      <c r="O60" s="60"/>
      <c r="P60" s="64" t="s">
        <v>298</v>
      </c>
      <c r="Q60" s="67">
        <v>36.299999999999997</v>
      </c>
      <c r="R60" s="67">
        <v>20.399999999999999</v>
      </c>
      <c r="S60" s="67">
        <f t="shared" si="0"/>
        <v>-4.1999999999999957</v>
      </c>
      <c r="T60" s="67">
        <f t="shared" si="0"/>
        <v>0</v>
      </c>
      <c r="U60" s="60"/>
      <c r="V60" s="60"/>
      <c r="W60" s="66"/>
    </row>
    <row r="61" spans="1:23" ht="13.2">
      <c r="K61" s="57" t="s">
        <v>272</v>
      </c>
      <c r="L61" s="59">
        <v>48.7</v>
      </c>
      <c r="M61" s="59">
        <v>22.5</v>
      </c>
      <c r="O61" s="60"/>
      <c r="P61" s="64"/>
      <c r="Q61" s="71"/>
      <c r="R61" s="67"/>
      <c r="S61" s="60" t="s">
        <v>300</v>
      </c>
      <c r="T61" s="60" t="s">
        <v>300</v>
      </c>
      <c r="U61" s="60"/>
      <c r="V61" s="60"/>
      <c r="W61" s="66"/>
    </row>
    <row r="62" spans="1:23" ht="13.2">
      <c r="K62" s="57" t="s">
        <v>323</v>
      </c>
      <c r="L62" s="59">
        <v>45.6</v>
      </c>
      <c r="M62" s="59">
        <v>20</v>
      </c>
      <c r="O62" s="60"/>
      <c r="P62" s="64" t="s">
        <v>301</v>
      </c>
      <c r="Q62" s="67">
        <v>48.7</v>
      </c>
      <c r="R62" s="67">
        <v>22.5</v>
      </c>
      <c r="S62" s="72">
        <f>L62-Q62</f>
        <v>-3.1000000000000014</v>
      </c>
      <c r="T62" s="72">
        <f>M62-R62</f>
        <v>-2.5</v>
      </c>
      <c r="U62" s="60"/>
      <c r="V62" s="60"/>
      <c r="W62" s="66"/>
    </row>
    <row r="63" spans="1:23" ht="13.2">
      <c r="K63" s="57" t="s">
        <v>324</v>
      </c>
      <c r="L63" s="59">
        <v>34.9</v>
      </c>
      <c r="M63" s="59">
        <v>18</v>
      </c>
      <c r="O63" s="60"/>
      <c r="P63" s="64" t="s">
        <v>282</v>
      </c>
      <c r="Q63" s="67">
        <v>45.6</v>
      </c>
      <c r="R63" s="67">
        <v>20</v>
      </c>
      <c r="S63" s="72">
        <f>L63-Q63</f>
        <v>-10.700000000000003</v>
      </c>
      <c r="T63" s="72">
        <f>M63-R63</f>
        <v>-2</v>
      </c>
      <c r="U63" s="60"/>
      <c r="V63" s="60"/>
      <c r="W63" s="66"/>
    </row>
    <row r="64" spans="1:23" ht="13.2">
      <c r="K64" s="57" t="s">
        <v>326</v>
      </c>
      <c r="L64" s="59">
        <v>32.1</v>
      </c>
      <c r="M64" s="59">
        <v>17.100000000000001</v>
      </c>
      <c r="O64" s="60"/>
      <c r="P64" s="73" t="s">
        <v>302</v>
      </c>
      <c r="Q64" s="60"/>
      <c r="R64" s="60"/>
      <c r="S64" s="60"/>
      <c r="T64" s="60"/>
      <c r="U64" s="60"/>
      <c r="V64" s="60"/>
      <c r="W64" s="66"/>
    </row>
    <row r="65" spans="9:23">
      <c r="L65" s="12" t="s">
        <v>12</v>
      </c>
      <c r="O65" s="60"/>
      <c r="P65" s="74" t="s">
        <v>303</v>
      </c>
      <c r="Q65" s="60"/>
      <c r="R65" s="60"/>
      <c r="S65" s="60"/>
      <c r="T65" s="60"/>
      <c r="U65" s="60"/>
      <c r="V65" s="60"/>
      <c r="W65" s="66"/>
    </row>
    <row r="66" spans="9:23" ht="12.6" thickBot="1">
      <c r="K66" s="12" t="s">
        <v>113</v>
      </c>
      <c r="O66" s="60"/>
      <c r="P66" s="75" t="s">
        <v>304</v>
      </c>
      <c r="Q66" s="76"/>
      <c r="R66" s="76"/>
      <c r="S66" s="76"/>
      <c r="T66" s="76"/>
      <c r="U66" s="76"/>
      <c r="V66" s="76"/>
      <c r="W66" s="77"/>
    </row>
    <row r="67" spans="9:23">
      <c r="K67" s="78" t="s">
        <v>108</v>
      </c>
      <c r="O67" s="54"/>
    </row>
    <row r="68" spans="9:23">
      <c r="K68" s="78"/>
      <c r="O68" s="54"/>
    </row>
    <row r="69" spans="9:23">
      <c r="K69" s="12" t="s">
        <v>114</v>
      </c>
      <c r="O69" s="54"/>
    </row>
    <row r="70" spans="9:23">
      <c r="K70" s="78" t="s">
        <v>90</v>
      </c>
      <c r="O70" s="54"/>
    </row>
    <row r="71" spans="9:23">
      <c r="K71" s="55" t="s">
        <v>109</v>
      </c>
      <c r="O71" s="54"/>
    </row>
    <row r="72" spans="9:23">
      <c r="J72" s="55" t="s">
        <v>251</v>
      </c>
      <c r="O72" s="54"/>
    </row>
    <row r="73" spans="9:23">
      <c r="J73" s="55" t="s">
        <v>252</v>
      </c>
      <c r="O73" s="54"/>
    </row>
    <row r="74" spans="9:23">
      <c r="I74" s="79"/>
      <c r="J74" s="79"/>
      <c r="K74" s="79"/>
      <c r="L74" s="79"/>
      <c r="M74" s="79"/>
      <c r="N74" s="79"/>
      <c r="O74" s="80"/>
    </row>
    <row r="75" spans="9:23">
      <c r="O75" s="81"/>
    </row>
    <row r="76" spans="9:23">
      <c r="J76" s="55" t="s">
        <v>319</v>
      </c>
      <c r="O76" s="54"/>
    </row>
    <row r="77" spans="9:23">
      <c r="O77" s="54"/>
    </row>
    <row r="78" spans="9:23" ht="12.6" thickBot="1">
      <c r="J78" s="55" t="s">
        <v>320</v>
      </c>
      <c r="O78" s="54"/>
    </row>
    <row r="79" spans="9:23">
      <c r="J79" s="82"/>
      <c r="K79" s="83" t="s">
        <v>305</v>
      </c>
      <c r="L79" s="83" t="s">
        <v>306</v>
      </c>
      <c r="M79" s="84" t="s">
        <v>307</v>
      </c>
      <c r="O79" s="54"/>
    </row>
    <row r="80" spans="9:23">
      <c r="J80" s="85" t="s">
        <v>287</v>
      </c>
      <c r="K80" s="86">
        <v>4304245030</v>
      </c>
      <c r="L80" s="86">
        <v>252759086</v>
      </c>
      <c r="M80" s="87">
        <f>K80+L80</f>
        <v>4557004116</v>
      </c>
      <c r="O80" s="54"/>
    </row>
    <row r="81" spans="10:15">
      <c r="J81" s="85"/>
      <c r="K81" s="86"/>
      <c r="L81" s="86"/>
      <c r="M81" s="87"/>
      <c r="O81" s="54"/>
    </row>
    <row r="82" spans="10:15" ht="12.6" thickBot="1">
      <c r="J82" s="88" t="s">
        <v>308</v>
      </c>
      <c r="K82" s="89">
        <v>1983560650</v>
      </c>
      <c r="L82" s="89">
        <v>18353935</v>
      </c>
      <c r="M82" s="90">
        <f>K82+L82</f>
        <v>2001914585</v>
      </c>
      <c r="N82" s="55"/>
      <c r="O82" s="54"/>
    </row>
    <row r="83" spans="10:15">
      <c r="M83" s="91" t="s">
        <v>309</v>
      </c>
      <c r="O83" s="54"/>
    </row>
    <row r="84" spans="10:15">
      <c r="M84" s="91" t="s">
        <v>310</v>
      </c>
      <c r="O84" s="54"/>
    </row>
    <row r="85" spans="10:15">
      <c r="O85" s="54"/>
    </row>
  </sheetData>
  <mergeCells count="24">
    <mergeCell ref="A4:B5"/>
    <mergeCell ref="C4:E4"/>
    <mergeCell ref="F4:F5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6:B26"/>
    <mergeCell ref="A17:B17"/>
    <mergeCell ref="A18:B18"/>
    <mergeCell ref="A23:B23"/>
    <mergeCell ref="A19:B19"/>
    <mergeCell ref="A20:B20"/>
    <mergeCell ref="A21:B21"/>
    <mergeCell ref="A22:B22"/>
    <mergeCell ref="A24:B24"/>
    <mergeCell ref="A25:B25"/>
  </mergeCells>
  <phoneticPr fontId="4"/>
  <pageMargins left="0.70866141732283472" right="0.70866141732283472" top="0.78740157480314965" bottom="0.19685039370078741" header="0.35433070866141736" footer="0"/>
  <pageSetup paperSize="9" scale="92" firstPageNumber="45" orientation="portrait" useFirstPageNumber="1" r:id="rId1"/>
  <headerFooter differentOddEven="1" scaleWithDoc="0" alignWithMargins="0">
    <oddHeader>&amp;R&amp;"ＭＳ Ｐ明朝,標準"Ⅴ治　　山　　　　　- &amp;P -</oddHeader>
    <evenHeader>&amp;L&amp;"ＭＳ Ｐ明朝,標準"- &amp;P -</evenHeader>
  </headerFooter>
  <rowBreaks count="1" manualBreakCount="1">
    <brk id="59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W98"/>
  <sheetViews>
    <sheetView showGridLines="0" view="pageBreakPreview" topLeftCell="AK1" zoomScaleNormal="100" zoomScaleSheetLayoutView="100" workbookViewId="0">
      <selection activeCell="AD1" sqref="A1:XFD1048576"/>
    </sheetView>
  </sheetViews>
  <sheetFormatPr defaultColWidth="9" defaultRowHeight="12"/>
  <cols>
    <col min="1" max="1" width="5.6640625" style="102" customWidth="1"/>
    <col min="2" max="2" width="12.6640625" style="102" customWidth="1"/>
    <col min="3" max="3" width="5.6640625" style="102" customWidth="1"/>
    <col min="4" max="4" width="9.6640625" style="102" customWidth="1"/>
    <col min="5" max="5" width="3.6640625" style="102" customWidth="1"/>
    <col min="6" max="6" width="9.6640625" style="109" customWidth="1"/>
    <col min="7" max="7" width="3.6640625" style="102" customWidth="1"/>
    <col min="8" max="8" width="9.6640625" style="109" customWidth="1"/>
    <col min="9" max="9" width="3.6640625" style="102" customWidth="1"/>
    <col min="10" max="10" width="9.6640625" style="109" customWidth="1"/>
    <col min="11" max="11" width="3.6640625" style="109" customWidth="1"/>
    <col min="12" max="12" width="9.6640625" style="109" customWidth="1"/>
    <col min="13" max="13" width="3.6640625" style="102" customWidth="1"/>
    <col min="14" max="14" width="9.6640625" style="109" customWidth="1"/>
    <col min="15" max="15" width="3.6640625" style="102" customWidth="1"/>
    <col min="16" max="16" width="9.6640625" style="109" customWidth="1"/>
    <col min="17" max="17" width="3.6640625" style="102" customWidth="1"/>
    <col min="18" max="18" width="9.6640625" style="109" customWidth="1"/>
    <col min="19" max="19" width="3.6640625" style="102" customWidth="1"/>
    <col min="20" max="20" width="5.6640625" style="284" customWidth="1"/>
    <col min="21" max="21" width="9.6640625" style="109" customWidth="1"/>
    <col min="22" max="22" width="3.77734375" style="109" customWidth="1"/>
    <col min="23" max="23" width="9.6640625" style="109" customWidth="1"/>
    <col min="24" max="24" width="3.109375" style="102" customWidth="1"/>
    <col min="25" max="25" width="5.6640625" style="102" customWidth="1"/>
    <col min="26" max="26" width="12.6640625" style="102" customWidth="1"/>
    <col min="27" max="27" width="3.6640625" style="102" customWidth="1"/>
    <col min="28" max="28" width="5.6640625" style="284" customWidth="1"/>
    <col min="29" max="29" width="9.6640625" style="109" customWidth="1"/>
    <col min="30" max="30" width="3.6640625" style="102" customWidth="1"/>
    <col min="31" max="31" width="5.6640625" style="284" customWidth="1"/>
    <col min="32" max="32" width="9.6640625" style="109" customWidth="1"/>
    <col min="33" max="33" width="3.6640625" style="102" customWidth="1"/>
    <col min="34" max="34" width="9.6640625" style="109" customWidth="1"/>
    <col min="35" max="35" width="3.6640625" style="102" customWidth="1"/>
    <col min="36" max="36" width="9.6640625" style="109" customWidth="1"/>
    <col min="37" max="37" width="3.6640625" style="102" customWidth="1"/>
    <col min="38" max="38" width="9.6640625" style="109" customWidth="1"/>
    <col min="39" max="39" width="3.6640625" style="102" customWidth="1"/>
    <col min="40" max="40" width="9.6640625" style="109" customWidth="1"/>
    <col min="41" max="41" width="3.6640625" style="102" customWidth="1"/>
    <col min="42" max="42" width="9.6640625" style="109" customWidth="1"/>
    <col min="43" max="43" width="3.6640625" style="102" customWidth="1"/>
    <col min="44" max="44" width="9.6640625" style="109" customWidth="1"/>
    <col min="45" max="45" width="3.6640625" style="102" customWidth="1"/>
    <col min="46" max="46" width="9.6640625" style="109" customWidth="1"/>
    <col min="47" max="47" width="3.6640625" style="102" customWidth="1"/>
    <col min="48" max="48" width="9.6640625" style="109" customWidth="1"/>
    <col min="49" max="49" width="3.6640625" style="102" customWidth="1"/>
    <col min="50" max="50" width="9.6640625" style="109" customWidth="1"/>
    <col min="51" max="51" width="3.6640625" style="102" customWidth="1"/>
    <col min="52" max="52" width="9.6640625" style="109" customWidth="1"/>
    <col min="53" max="53" width="3.6640625" style="102" customWidth="1"/>
    <col min="54" max="54" width="5.6640625" style="102" customWidth="1"/>
    <col min="55" max="55" width="12.6640625" style="102" customWidth="1"/>
    <col min="56" max="56" width="3.6640625" style="102" customWidth="1"/>
    <col min="57" max="57" width="9.6640625" style="109" customWidth="1"/>
    <col min="58" max="58" width="3.6640625" style="102" customWidth="1"/>
    <col min="59" max="59" width="9.6640625" style="109" customWidth="1"/>
    <col min="60" max="60" width="3.6640625" style="102" customWidth="1"/>
    <col min="61" max="61" width="9.6640625" style="109" customWidth="1"/>
    <col min="62" max="62" width="3.6640625" style="102" customWidth="1"/>
    <col min="63" max="63" width="5.6640625" style="102" customWidth="1"/>
    <col min="64" max="64" width="9.6640625" style="109" customWidth="1"/>
    <col min="65" max="65" width="3.6640625" style="102" customWidth="1"/>
    <col min="66" max="66" width="5.6640625" style="285" customWidth="1"/>
    <col min="67" max="67" width="9.6640625" style="109" customWidth="1"/>
    <col min="68" max="68" width="3.6640625" style="102" customWidth="1"/>
    <col min="69" max="69" width="9.6640625" style="109" customWidth="1"/>
    <col min="70" max="70" width="3.6640625" style="102" customWidth="1"/>
    <col min="71" max="71" width="9.6640625" style="109" customWidth="1"/>
    <col min="72" max="72" width="3.6640625" style="102" customWidth="1"/>
    <col min="73" max="73" width="5.6640625" style="284" customWidth="1"/>
    <col min="74" max="74" width="9.6640625" style="109" customWidth="1"/>
    <col min="75" max="75" width="3.6640625" style="102" customWidth="1"/>
    <col min="76" max="16384" width="9" style="102"/>
  </cols>
  <sheetData>
    <row r="1" spans="1:75" s="94" customFormat="1" ht="21">
      <c r="A1" s="92" t="s">
        <v>16</v>
      </c>
      <c r="B1" s="93"/>
      <c r="D1" s="93"/>
      <c r="E1" s="93"/>
      <c r="F1" s="95"/>
      <c r="H1" s="96"/>
      <c r="J1" s="96"/>
      <c r="K1" s="96"/>
      <c r="L1" s="96"/>
      <c r="N1" s="96"/>
      <c r="P1" s="96"/>
      <c r="R1" s="96"/>
      <c r="T1" s="97"/>
      <c r="U1" s="96"/>
      <c r="V1" s="96"/>
      <c r="W1" s="96"/>
      <c r="X1" s="98"/>
      <c r="Y1" s="99"/>
      <c r="Z1" s="93"/>
      <c r="AB1" s="97"/>
      <c r="AC1" s="96"/>
      <c r="AE1" s="97"/>
      <c r="AF1" s="96"/>
      <c r="AH1" s="96"/>
      <c r="AJ1" s="96"/>
      <c r="AL1" s="96"/>
      <c r="AN1" s="96"/>
      <c r="AP1" s="96"/>
      <c r="AR1" s="96"/>
      <c r="AT1" s="96"/>
      <c r="AU1" s="93"/>
      <c r="AV1" s="95"/>
      <c r="AX1" s="96"/>
      <c r="AY1" s="100"/>
      <c r="AZ1" s="96"/>
      <c r="BA1" s="98"/>
      <c r="BB1" s="99"/>
      <c r="BC1" s="93"/>
      <c r="BE1" s="96"/>
      <c r="BF1" s="100"/>
      <c r="BG1" s="96"/>
      <c r="BI1" s="96"/>
      <c r="BL1" s="96"/>
      <c r="BN1" s="101"/>
      <c r="BO1" s="96"/>
      <c r="BQ1" s="96"/>
      <c r="BS1" s="96"/>
      <c r="BU1" s="97"/>
      <c r="BV1" s="96"/>
      <c r="BW1" s="98"/>
    </row>
    <row r="2" spans="1:75" ht="15.9" customHeight="1">
      <c r="B2" s="103"/>
      <c r="C2" s="104"/>
      <c r="D2" s="104"/>
      <c r="E2" s="104"/>
      <c r="F2" s="105"/>
      <c r="G2" s="104"/>
      <c r="H2" s="105"/>
      <c r="I2" s="104"/>
      <c r="J2" s="105"/>
      <c r="K2" s="105"/>
      <c r="L2" s="105"/>
      <c r="M2" s="104"/>
      <c r="N2" s="105"/>
      <c r="O2" s="104"/>
      <c r="P2" s="105"/>
      <c r="Q2" s="104"/>
      <c r="R2" s="105"/>
      <c r="S2" s="104"/>
      <c r="T2" s="106"/>
      <c r="U2" s="105"/>
      <c r="V2" s="105"/>
      <c r="W2" s="105"/>
      <c r="X2" s="107"/>
      <c r="Y2" s="107"/>
      <c r="Z2" s="103"/>
      <c r="AA2" s="104"/>
      <c r="AB2" s="106"/>
      <c r="AC2" s="105"/>
      <c r="AD2" s="104"/>
      <c r="AE2" s="106"/>
      <c r="AF2" s="105"/>
      <c r="AG2" s="104"/>
      <c r="AH2" s="105"/>
      <c r="AI2" s="104"/>
      <c r="AJ2" s="105"/>
      <c r="AK2" s="104"/>
      <c r="AL2" s="105"/>
      <c r="AM2" s="104"/>
      <c r="AN2" s="105"/>
      <c r="AO2" s="104"/>
      <c r="AP2" s="105"/>
      <c r="AQ2" s="104"/>
      <c r="AR2" s="105"/>
      <c r="AS2" s="104"/>
      <c r="AT2" s="105"/>
      <c r="AU2" s="108"/>
      <c r="AV2" s="105"/>
      <c r="AW2" s="108"/>
      <c r="AX2" s="105"/>
      <c r="AY2" s="104"/>
      <c r="BA2" s="107"/>
      <c r="BB2" s="107"/>
      <c r="BC2" s="103"/>
      <c r="BD2" s="108"/>
      <c r="BE2" s="105"/>
      <c r="BF2" s="104"/>
      <c r="BH2" s="104"/>
      <c r="BI2" s="105"/>
      <c r="BJ2" s="104"/>
      <c r="BK2" s="104"/>
      <c r="BL2" s="105"/>
      <c r="BM2" s="104"/>
      <c r="BN2" s="110"/>
      <c r="BO2" s="105"/>
      <c r="BP2" s="104"/>
      <c r="BQ2" s="105"/>
      <c r="BR2" s="104"/>
      <c r="BS2" s="105"/>
      <c r="BT2" s="104"/>
      <c r="BU2" s="106"/>
      <c r="BV2" s="105"/>
      <c r="BW2" s="107"/>
    </row>
    <row r="3" spans="1:75" ht="15.9" customHeight="1" thickBot="1">
      <c r="A3" s="98" t="s">
        <v>85</v>
      </c>
      <c r="B3" s="104"/>
      <c r="C3" s="111"/>
      <c r="D3" s="111"/>
      <c r="E3" s="111"/>
      <c r="F3" s="112"/>
      <c r="G3" s="111"/>
      <c r="H3" s="112"/>
      <c r="I3" s="111"/>
      <c r="J3" s="112"/>
      <c r="K3" s="112"/>
      <c r="L3" s="112"/>
      <c r="M3" s="111"/>
      <c r="N3" s="112"/>
      <c r="O3" s="113"/>
      <c r="P3" s="114"/>
      <c r="Q3" s="111"/>
      <c r="R3" s="112"/>
      <c r="S3" s="111"/>
      <c r="T3" s="113"/>
      <c r="U3" s="112"/>
      <c r="V3" s="112"/>
      <c r="W3" s="112"/>
      <c r="X3" s="115" t="s">
        <v>110</v>
      </c>
      <c r="Y3" s="116" t="s">
        <v>85</v>
      </c>
      <c r="AA3" s="111"/>
      <c r="AB3" s="113"/>
      <c r="AC3" s="112"/>
      <c r="AD3" s="111"/>
      <c r="AE3" s="113"/>
      <c r="AF3" s="112"/>
      <c r="AG3" s="111"/>
      <c r="AH3" s="112"/>
      <c r="AI3" s="111"/>
      <c r="AJ3" s="112"/>
      <c r="AK3" s="111"/>
      <c r="AL3" s="112"/>
      <c r="AM3" s="111"/>
      <c r="AN3" s="112"/>
      <c r="AO3" s="111"/>
      <c r="AP3" s="112"/>
      <c r="AQ3" s="111" t="s">
        <v>262</v>
      </c>
      <c r="AR3" s="112"/>
      <c r="AS3" s="113"/>
      <c r="AT3" s="112"/>
      <c r="AU3" s="116" t="s">
        <v>226</v>
      </c>
      <c r="AV3" s="105"/>
      <c r="AW3" s="108"/>
      <c r="AX3" s="105"/>
      <c r="BA3" s="117"/>
      <c r="BB3" s="116" t="s">
        <v>226</v>
      </c>
      <c r="BC3" s="116"/>
      <c r="BD3" s="108"/>
      <c r="BE3" s="105"/>
      <c r="BF3" s="104"/>
      <c r="BH3" s="104"/>
      <c r="BI3" s="105"/>
      <c r="BJ3" s="104"/>
      <c r="BK3" s="104"/>
      <c r="BL3" s="118" t="s">
        <v>103</v>
      </c>
      <c r="BM3" s="104"/>
      <c r="BN3" s="110"/>
      <c r="BO3" s="105"/>
      <c r="BP3" s="104"/>
      <c r="BQ3" s="105"/>
      <c r="BR3" s="104"/>
      <c r="BS3" s="105"/>
      <c r="BT3" s="104"/>
      <c r="BU3" s="106"/>
      <c r="BV3" s="105"/>
      <c r="BW3" s="115" t="s">
        <v>110</v>
      </c>
    </row>
    <row r="4" spans="1:75" s="134" customFormat="1" ht="12" customHeight="1">
      <c r="A4" s="119" t="s">
        <v>17</v>
      </c>
      <c r="B4" s="120"/>
      <c r="C4" s="121" t="s">
        <v>208</v>
      </c>
      <c r="D4" s="121"/>
      <c r="E4" s="122" t="s">
        <v>209</v>
      </c>
      <c r="F4" s="122"/>
      <c r="G4" s="122"/>
      <c r="H4" s="122"/>
      <c r="I4" s="122"/>
      <c r="J4" s="122"/>
      <c r="K4" s="122"/>
      <c r="L4" s="122"/>
      <c r="M4" s="122" t="s">
        <v>209</v>
      </c>
      <c r="N4" s="122"/>
      <c r="O4" s="122"/>
      <c r="P4" s="122"/>
      <c r="Q4" s="122"/>
      <c r="R4" s="122"/>
      <c r="S4" s="122"/>
      <c r="T4" s="122"/>
      <c r="U4" s="122"/>
      <c r="V4" s="123" t="s">
        <v>328</v>
      </c>
      <c r="W4" s="124"/>
      <c r="X4" s="125"/>
      <c r="Y4" s="126" t="s">
        <v>207</v>
      </c>
      <c r="Z4" s="122"/>
      <c r="AA4" s="127" t="s">
        <v>329</v>
      </c>
      <c r="AB4" s="128"/>
      <c r="AC4" s="128"/>
      <c r="AD4" s="128"/>
      <c r="AE4" s="128"/>
      <c r="AF4" s="129"/>
      <c r="AG4" s="123" t="s">
        <v>98</v>
      </c>
      <c r="AH4" s="130"/>
      <c r="AI4" s="130"/>
      <c r="AJ4" s="130"/>
      <c r="AK4" s="130"/>
      <c r="AL4" s="124"/>
      <c r="AM4" s="123" t="s">
        <v>330</v>
      </c>
      <c r="AN4" s="124"/>
      <c r="AO4" s="120" t="s">
        <v>66</v>
      </c>
      <c r="AP4" s="120"/>
      <c r="AQ4" s="120"/>
      <c r="AR4" s="120"/>
      <c r="AS4" s="131" t="s">
        <v>233</v>
      </c>
      <c r="AT4" s="131"/>
      <c r="AU4" s="127" t="s">
        <v>234</v>
      </c>
      <c r="AV4" s="128"/>
      <c r="AW4" s="128"/>
      <c r="AX4" s="128"/>
      <c r="AY4" s="128"/>
      <c r="AZ4" s="129"/>
      <c r="BA4" s="132"/>
      <c r="BB4" s="126" t="s">
        <v>207</v>
      </c>
      <c r="BC4" s="122"/>
      <c r="BD4" s="122" t="s">
        <v>234</v>
      </c>
      <c r="BE4" s="122"/>
      <c r="BF4" s="122"/>
      <c r="BG4" s="122"/>
      <c r="BH4" s="122"/>
      <c r="BI4" s="122"/>
      <c r="BJ4" s="122"/>
      <c r="BK4" s="122"/>
      <c r="BL4" s="122"/>
      <c r="BM4" s="122" t="s">
        <v>234</v>
      </c>
      <c r="BN4" s="122"/>
      <c r="BO4" s="122"/>
      <c r="BP4" s="122"/>
      <c r="BQ4" s="122"/>
      <c r="BR4" s="127" t="s">
        <v>235</v>
      </c>
      <c r="BS4" s="128"/>
      <c r="BT4" s="128"/>
      <c r="BU4" s="128"/>
      <c r="BV4" s="129"/>
      <c r="BW4" s="133"/>
    </row>
    <row r="5" spans="1:75" s="134" customFormat="1" ht="12" customHeight="1">
      <c r="A5" s="135"/>
      <c r="B5" s="136"/>
      <c r="C5" s="137"/>
      <c r="D5" s="137"/>
      <c r="E5" s="138" t="s">
        <v>210</v>
      </c>
      <c r="F5" s="138"/>
      <c r="G5" s="139" t="s">
        <v>311</v>
      </c>
      <c r="H5" s="139"/>
      <c r="I5" s="139" t="s">
        <v>312</v>
      </c>
      <c r="J5" s="139"/>
      <c r="K5" s="140" t="s">
        <v>250</v>
      </c>
      <c r="L5" s="141"/>
      <c r="M5" s="139" t="s">
        <v>116</v>
      </c>
      <c r="N5" s="139"/>
      <c r="O5" s="142" t="s">
        <v>99</v>
      </c>
      <c r="P5" s="142"/>
      <c r="Q5" s="142" t="s">
        <v>211</v>
      </c>
      <c r="R5" s="142"/>
      <c r="S5" s="142"/>
      <c r="T5" s="142"/>
      <c r="U5" s="142"/>
      <c r="V5" s="142" t="s">
        <v>327</v>
      </c>
      <c r="W5" s="142"/>
      <c r="X5" s="143"/>
      <c r="Y5" s="144"/>
      <c r="Z5" s="145"/>
      <c r="AA5" s="146" t="s">
        <v>84</v>
      </c>
      <c r="AB5" s="147"/>
      <c r="AC5" s="147"/>
      <c r="AD5" s="147"/>
      <c r="AE5" s="147"/>
      <c r="AF5" s="148"/>
      <c r="AG5" s="146" t="s">
        <v>225</v>
      </c>
      <c r="AH5" s="147"/>
      <c r="AI5" s="147"/>
      <c r="AJ5" s="147"/>
      <c r="AK5" s="147"/>
      <c r="AL5" s="148"/>
      <c r="AM5" s="146" t="s">
        <v>331</v>
      </c>
      <c r="AN5" s="148"/>
      <c r="AO5" s="136" t="s">
        <v>67</v>
      </c>
      <c r="AP5" s="136"/>
      <c r="AQ5" s="136" t="s">
        <v>247</v>
      </c>
      <c r="AR5" s="136"/>
      <c r="AS5" s="149"/>
      <c r="AT5" s="149"/>
      <c r="AU5" s="150" t="s">
        <v>215</v>
      </c>
      <c r="AV5" s="150"/>
      <c r="AW5" s="150" t="s">
        <v>218</v>
      </c>
      <c r="AX5" s="150"/>
      <c r="AY5" s="151" t="s">
        <v>321</v>
      </c>
      <c r="AZ5" s="152"/>
      <c r="BA5" s="153"/>
      <c r="BB5" s="144"/>
      <c r="BC5" s="145"/>
      <c r="BD5" s="150" t="s">
        <v>255</v>
      </c>
      <c r="BE5" s="150"/>
      <c r="BF5" s="150" t="s">
        <v>100</v>
      </c>
      <c r="BG5" s="150"/>
      <c r="BH5" s="150" t="s">
        <v>94</v>
      </c>
      <c r="BI5" s="150"/>
      <c r="BJ5" s="154" t="s">
        <v>253</v>
      </c>
      <c r="BK5" s="154"/>
      <c r="BL5" s="154"/>
      <c r="BM5" s="154" t="s">
        <v>254</v>
      </c>
      <c r="BN5" s="154"/>
      <c r="BO5" s="154"/>
      <c r="BP5" s="155" t="s">
        <v>227</v>
      </c>
      <c r="BQ5" s="156"/>
      <c r="BR5" s="151" t="s">
        <v>101</v>
      </c>
      <c r="BS5" s="157"/>
      <c r="BT5" s="151" t="s">
        <v>212</v>
      </c>
      <c r="BU5" s="152"/>
      <c r="BV5" s="157"/>
      <c r="BW5" s="158"/>
    </row>
    <row r="6" spans="1:75" s="134" customFormat="1" ht="12" customHeight="1">
      <c r="A6" s="135"/>
      <c r="B6" s="136"/>
      <c r="C6" s="137"/>
      <c r="D6" s="137"/>
      <c r="E6" s="137"/>
      <c r="F6" s="137"/>
      <c r="G6" s="159"/>
      <c r="H6" s="159"/>
      <c r="I6" s="159"/>
      <c r="J6" s="159"/>
      <c r="K6" s="160"/>
      <c r="L6" s="161"/>
      <c r="M6" s="159"/>
      <c r="N6" s="159"/>
      <c r="O6" s="162"/>
      <c r="P6" s="162"/>
      <c r="Q6" s="162" t="s">
        <v>95</v>
      </c>
      <c r="R6" s="162"/>
      <c r="S6" s="162" t="s">
        <v>84</v>
      </c>
      <c r="T6" s="162"/>
      <c r="U6" s="162"/>
      <c r="V6" s="162"/>
      <c r="W6" s="162"/>
      <c r="X6" s="143"/>
      <c r="Y6" s="144"/>
      <c r="Z6" s="145"/>
      <c r="AA6" s="162" t="s">
        <v>213</v>
      </c>
      <c r="AB6" s="162"/>
      <c r="AC6" s="162"/>
      <c r="AD6" s="162" t="s">
        <v>214</v>
      </c>
      <c r="AE6" s="162"/>
      <c r="AF6" s="162"/>
      <c r="AG6" s="163" t="s">
        <v>230</v>
      </c>
      <c r="AH6" s="164"/>
      <c r="AI6" s="163" t="s">
        <v>231</v>
      </c>
      <c r="AJ6" s="164"/>
      <c r="AK6" s="165" t="s">
        <v>111</v>
      </c>
      <c r="AL6" s="166"/>
      <c r="AM6" s="165" t="s">
        <v>232</v>
      </c>
      <c r="AN6" s="166"/>
      <c r="AO6" s="136"/>
      <c r="AP6" s="136"/>
      <c r="AQ6" s="136"/>
      <c r="AR6" s="136"/>
      <c r="AS6" s="149"/>
      <c r="AT6" s="149"/>
      <c r="AU6" s="167"/>
      <c r="AV6" s="167"/>
      <c r="AW6" s="167"/>
      <c r="AX6" s="167"/>
      <c r="AY6" s="168"/>
      <c r="AZ6" s="169"/>
      <c r="BA6" s="153"/>
      <c r="BB6" s="144"/>
      <c r="BC6" s="145"/>
      <c r="BD6" s="167"/>
      <c r="BE6" s="167"/>
      <c r="BF6" s="167"/>
      <c r="BG6" s="167"/>
      <c r="BH6" s="167"/>
      <c r="BI6" s="167"/>
      <c r="BJ6" s="163" t="s">
        <v>18</v>
      </c>
      <c r="BK6" s="170"/>
      <c r="BL6" s="164"/>
      <c r="BM6" s="163" t="s">
        <v>19</v>
      </c>
      <c r="BN6" s="170"/>
      <c r="BO6" s="164"/>
      <c r="BP6" s="165"/>
      <c r="BQ6" s="166"/>
      <c r="BR6" s="168"/>
      <c r="BS6" s="171"/>
      <c r="BT6" s="168"/>
      <c r="BU6" s="169"/>
      <c r="BV6" s="171"/>
      <c r="BW6" s="158"/>
    </row>
    <row r="7" spans="1:75" s="183" customFormat="1" ht="12" customHeight="1">
      <c r="A7" s="135"/>
      <c r="B7" s="136"/>
      <c r="C7" s="172"/>
      <c r="D7" s="172"/>
      <c r="E7" s="172"/>
      <c r="F7" s="172"/>
      <c r="G7" s="173"/>
      <c r="H7" s="173"/>
      <c r="I7" s="173"/>
      <c r="J7" s="173"/>
      <c r="K7" s="174"/>
      <c r="L7" s="175"/>
      <c r="M7" s="173"/>
      <c r="N7" s="173"/>
      <c r="O7" s="176"/>
      <c r="P7" s="176"/>
      <c r="Q7" s="176" t="s">
        <v>97</v>
      </c>
      <c r="R7" s="176"/>
      <c r="S7" s="176" t="s">
        <v>96</v>
      </c>
      <c r="T7" s="176"/>
      <c r="U7" s="176"/>
      <c r="V7" s="176"/>
      <c r="W7" s="176"/>
      <c r="X7" s="143"/>
      <c r="Y7" s="144"/>
      <c r="Z7" s="145"/>
      <c r="AA7" s="176"/>
      <c r="AB7" s="176"/>
      <c r="AC7" s="176"/>
      <c r="AD7" s="176"/>
      <c r="AE7" s="176"/>
      <c r="AF7" s="176"/>
      <c r="AG7" s="177"/>
      <c r="AH7" s="178"/>
      <c r="AI7" s="177"/>
      <c r="AJ7" s="178"/>
      <c r="AK7" s="179"/>
      <c r="AL7" s="180"/>
      <c r="AM7" s="179"/>
      <c r="AN7" s="180"/>
      <c r="AO7" s="136"/>
      <c r="AP7" s="136"/>
      <c r="AQ7" s="136"/>
      <c r="AR7" s="136"/>
      <c r="AS7" s="149"/>
      <c r="AT7" s="149"/>
      <c r="AU7" s="181"/>
      <c r="AV7" s="181"/>
      <c r="AW7" s="181"/>
      <c r="AX7" s="181"/>
      <c r="AY7" s="177"/>
      <c r="AZ7" s="182"/>
      <c r="BA7" s="153"/>
      <c r="BB7" s="144"/>
      <c r="BC7" s="145"/>
      <c r="BD7" s="181"/>
      <c r="BE7" s="181"/>
      <c r="BF7" s="181"/>
      <c r="BG7" s="181"/>
      <c r="BH7" s="181"/>
      <c r="BI7" s="181"/>
      <c r="BJ7" s="177"/>
      <c r="BK7" s="182"/>
      <c r="BL7" s="178"/>
      <c r="BM7" s="177"/>
      <c r="BN7" s="182"/>
      <c r="BO7" s="178"/>
      <c r="BP7" s="179"/>
      <c r="BQ7" s="180"/>
      <c r="BR7" s="177"/>
      <c r="BS7" s="178"/>
      <c r="BT7" s="177"/>
      <c r="BU7" s="182"/>
      <c r="BV7" s="178"/>
      <c r="BW7" s="158"/>
    </row>
    <row r="8" spans="1:75" s="134" customFormat="1" ht="12" customHeight="1">
      <c r="A8" s="135"/>
      <c r="B8" s="136"/>
      <c r="C8" s="184" t="s">
        <v>216</v>
      </c>
      <c r="D8" s="185" t="s">
        <v>206</v>
      </c>
      <c r="E8" s="184" t="s">
        <v>20</v>
      </c>
      <c r="F8" s="186" t="s">
        <v>206</v>
      </c>
      <c r="G8" s="184" t="s">
        <v>20</v>
      </c>
      <c r="H8" s="186" t="s">
        <v>206</v>
      </c>
      <c r="I8" s="184" t="s">
        <v>20</v>
      </c>
      <c r="J8" s="186" t="s">
        <v>206</v>
      </c>
      <c r="K8" s="184" t="s">
        <v>20</v>
      </c>
      <c r="L8" s="186" t="s">
        <v>206</v>
      </c>
      <c r="M8" s="184" t="s">
        <v>20</v>
      </c>
      <c r="N8" s="186" t="s">
        <v>206</v>
      </c>
      <c r="O8" s="184" t="s">
        <v>20</v>
      </c>
      <c r="P8" s="186" t="s">
        <v>206</v>
      </c>
      <c r="Q8" s="184" t="s">
        <v>20</v>
      </c>
      <c r="R8" s="186" t="s">
        <v>206</v>
      </c>
      <c r="S8" s="184" t="s">
        <v>20</v>
      </c>
      <c r="T8" s="187" t="s">
        <v>86</v>
      </c>
      <c r="U8" s="186" t="s">
        <v>206</v>
      </c>
      <c r="V8" s="184" t="s">
        <v>20</v>
      </c>
      <c r="W8" s="186" t="s">
        <v>206</v>
      </c>
      <c r="X8" s="143"/>
      <c r="Y8" s="144"/>
      <c r="Z8" s="145"/>
      <c r="AA8" s="184" t="s">
        <v>20</v>
      </c>
      <c r="AB8" s="188" t="s">
        <v>87</v>
      </c>
      <c r="AC8" s="186" t="s">
        <v>206</v>
      </c>
      <c r="AD8" s="184" t="s">
        <v>20</v>
      </c>
      <c r="AE8" s="189" t="s">
        <v>86</v>
      </c>
      <c r="AF8" s="186" t="s">
        <v>206</v>
      </c>
      <c r="AG8" s="184" t="s">
        <v>20</v>
      </c>
      <c r="AH8" s="186" t="s">
        <v>206</v>
      </c>
      <c r="AI8" s="184" t="s">
        <v>20</v>
      </c>
      <c r="AJ8" s="186" t="s">
        <v>206</v>
      </c>
      <c r="AK8" s="184" t="s">
        <v>20</v>
      </c>
      <c r="AL8" s="186" t="s">
        <v>206</v>
      </c>
      <c r="AM8" s="184" t="s">
        <v>20</v>
      </c>
      <c r="AN8" s="186" t="s">
        <v>206</v>
      </c>
      <c r="AO8" s="184" t="s">
        <v>20</v>
      </c>
      <c r="AP8" s="186" t="s">
        <v>206</v>
      </c>
      <c r="AQ8" s="184" t="s">
        <v>20</v>
      </c>
      <c r="AR8" s="186" t="s">
        <v>206</v>
      </c>
      <c r="AS8" s="184" t="s">
        <v>20</v>
      </c>
      <c r="AT8" s="186" t="s">
        <v>206</v>
      </c>
      <c r="AU8" s="184" t="s">
        <v>216</v>
      </c>
      <c r="AV8" s="186" t="s">
        <v>206</v>
      </c>
      <c r="AW8" s="184" t="s">
        <v>216</v>
      </c>
      <c r="AX8" s="186" t="s">
        <v>206</v>
      </c>
      <c r="AY8" s="184" t="s">
        <v>216</v>
      </c>
      <c r="AZ8" s="186" t="s">
        <v>206</v>
      </c>
      <c r="BA8" s="190"/>
      <c r="BB8" s="144"/>
      <c r="BC8" s="145"/>
      <c r="BD8" s="184" t="s">
        <v>216</v>
      </c>
      <c r="BE8" s="186" t="s">
        <v>206</v>
      </c>
      <c r="BF8" s="184" t="s">
        <v>216</v>
      </c>
      <c r="BG8" s="186" t="s">
        <v>206</v>
      </c>
      <c r="BH8" s="184" t="s">
        <v>216</v>
      </c>
      <c r="BI8" s="186" t="s">
        <v>206</v>
      </c>
      <c r="BJ8" s="184" t="s">
        <v>20</v>
      </c>
      <c r="BK8" s="191" t="s">
        <v>217</v>
      </c>
      <c r="BL8" s="186" t="s">
        <v>206</v>
      </c>
      <c r="BM8" s="184" t="s">
        <v>20</v>
      </c>
      <c r="BN8" s="192" t="s">
        <v>217</v>
      </c>
      <c r="BO8" s="186" t="s">
        <v>206</v>
      </c>
      <c r="BP8" s="184" t="s">
        <v>216</v>
      </c>
      <c r="BQ8" s="186" t="s">
        <v>206</v>
      </c>
      <c r="BR8" s="184" t="s">
        <v>216</v>
      </c>
      <c r="BS8" s="186" t="s">
        <v>206</v>
      </c>
      <c r="BT8" s="184" t="s">
        <v>20</v>
      </c>
      <c r="BU8" s="193" t="s">
        <v>217</v>
      </c>
      <c r="BV8" s="186" t="s">
        <v>206</v>
      </c>
      <c r="BW8" s="158"/>
    </row>
    <row r="9" spans="1:75" s="205" customFormat="1" ht="13.5" customHeight="1">
      <c r="A9" s="194" t="s">
        <v>105</v>
      </c>
      <c r="B9" s="195"/>
      <c r="C9" s="196">
        <v>109</v>
      </c>
      <c r="D9" s="197">
        <v>2847896.7939999998</v>
      </c>
      <c r="E9" s="196">
        <v>27</v>
      </c>
      <c r="F9" s="197">
        <v>1038060.1799999999</v>
      </c>
      <c r="G9" s="196">
        <v>0</v>
      </c>
      <c r="H9" s="197">
        <v>0</v>
      </c>
      <c r="I9" s="196">
        <v>1</v>
      </c>
      <c r="J9" s="197">
        <v>22705.46</v>
      </c>
      <c r="K9" s="198">
        <v>0</v>
      </c>
      <c r="L9" s="197">
        <v>0</v>
      </c>
      <c r="M9" s="196">
        <v>0</v>
      </c>
      <c r="N9" s="197">
        <v>0</v>
      </c>
      <c r="O9" s="196">
        <v>3</v>
      </c>
      <c r="P9" s="197">
        <v>95289.72</v>
      </c>
      <c r="Q9" s="196">
        <v>1</v>
      </c>
      <c r="R9" s="197">
        <v>21502.799999999999</v>
      </c>
      <c r="S9" s="196">
        <v>4</v>
      </c>
      <c r="T9" s="199">
        <v>7.87</v>
      </c>
      <c r="U9" s="197">
        <v>23662.800000000003</v>
      </c>
      <c r="V9" s="196">
        <v>0</v>
      </c>
      <c r="W9" s="197">
        <v>0</v>
      </c>
      <c r="X9" s="200" t="s">
        <v>117</v>
      </c>
      <c r="Y9" s="201" t="s">
        <v>105</v>
      </c>
      <c r="Z9" s="202"/>
      <c r="AA9" s="196">
        <v>4</v>
      </c>
      <c r="AB9" s="203">
        <v>59.14</v>
      </c>
      <c r="AC9" s="197">
        <v>26330.400000000001</v>
      </c>
      <c r="AD9" s="196">
        <v>19</v>
      </c>
      <c r="AE9" s="199">
        <v>444.46</v>
      </c>
      <c r="AF9" s="197">
        <v>160898.40000000002</v>
      </c>
      <c r="AG9" s="196">
        <v>0</v>
      </c>
      <c r="AH9" s="197">
        <v>0</v>
      </c>
      <c r="AI9" s="196">
        <v>1</v>
      </c>
      <c r="AJ9" s="197">
        <v>69106.23</v>
      </c>
      <c r="AK9" s="196">
        <v>0</v>
      </c>
      <c r="AL9" s="197">
        <v>0</v>
      </c>
      <c r="AM9" s="196">
        <v>2</v>
      </c>
      <c r="AN9" s="197">
        <v>151776.58000000002</v>
      </c>
      <c r="AO9" s="196">
        <v>0</v>
      </c>
      <c r="AP9" s="197">
        <v>0</v>
      </c>
      <c r="AQ9" s="196">
        <v>0</v>
      </c>
      <c r="AR9" s="197">
        <v>0</v>
      </c>
      <c r="AS9" s="196">
        <v>0</v>
      </c>
      <c r="AT9" s="197">
        <v>0</v>
      </c>
      <c r="AU9" s="196">
        <v>45</v>
      </c>
      <c r="AV9" s="197">
        <v>1184110.6239999998</v>
      </c>
      <c r="AW9" s="196">
        <v>0</v>
      </c>
      <c r="AX9" s="197">
        <v>0</v>
      </c>
      <c r="AY9" s="196">
        <v>0</v>
      </c>
      <c r="AZ9" s="197">
        <v>0</v>
      </c>
      <c r="BA9" s="200" t="s">
        <v>117</v>
      </c>
      <c r="BB9" s="194" t="s">
        <v>105</v>
      </c>
      <c r="BC9" s="195"/>
      <c r="BD9" s="196">
        <v>0</v>
      </c>
      <c r="BE9" s="197">
        <v>0</v>
      </c>
      <c r="BF9" s="196">
        <v>0</v>
      </c>
      <c r="BG9" s="197">
        <v>0</v>
      </c>
      <c r="BH9" s="196">
        <v>0</v>
      </c>
      <c r="BI9" s="197">
        <v>0</v>
      </c>
      <c r="BJ9" s="196">
        <v>0</v>
      </c>
      <c r="BK9" s="199">
        <v>0</v>
      </c>
      <c r="BL9" s="197">
        <v>0</v>
      </c>
      <c r="BM9" s="196">
        <v>0</v>
      </c>
      <c r="BN9" s="204">
        <v>0</v>
      </c>
      <c r="BO9" s="197">
        <v>0</v>
      </c>
      <c r="BP9" s="196">
        <v>0</v>
      </c>
      <c r="BQ9" s="197">
        <v>0</v>
      </c>
      <c r="BR9" s="196">
        <v>1</v>
      </c>
      <c r="BS9" s="197">
        <v>49896</v>
      </c>
      <c r="BT9" s="196">
        <v>1</v>
      </c>
      <c r="BU9" s="203">
        <v>4.1900000000000004</v>
      </c>
      <c r="BV9" s="197">
        <v>4557.6000000000004</v>
      </c>
      <c r="BW9" s="200" t="s">
        <v>117</v>
      </c>
    </row>
    <row r="10" spans="1:75" s="205" customFormat="1" ht="13.5" customHeight="1">
      <c r="A10" s="194" t="s">
        <v>314</v>
      </c>
      <c r="B10" s="195"/>
      <c r="C10" s="196">
        <v>106</v>
      </c>
      <c r="D10" s="197">
        <v>4304245</v>
      </c>
      <c r="E10" s="196">
        <v>38</v>
      </c>
      <c r="F10" s="197">
        <v>1879939</v>
      </c>
      <c r="G10" s="196">
        <v>0</v>
      </c>
      <c r="H10" s="197">
        <v>0</v>
      </c>
      <c r="I10" s="196">
        <v>0</v>
      </c>
      <c r="J10" s="197">
        <v>0</v>
      </c>
      <c r="K10" s="198">
        <v>1</v>
      </c>
      <c r="L10" s="197">
        <v>30000</v>
      </c>
      <c r="M10" s="196">
        <v>12</v>
      </c>
      <c r="N10" s="197">
        <v>623881</v>
      </c>
      <c r="O10" s="196">
        <v>2</v>
      </c>
      <c r="P10" s="197">
        <v>177660</v>
      </c>
      <c r="Q10" s="196">
        <v>0</v>
      </c>
      <c r="R10" s="197">
        <v>0</v>
      </c>
      <c r="S10" s="196">
        <v>3</v>
      </c>
      <c r="T10" s="199">
        <v>20.6</v>
      </c>
      <c r="U10" s="197">
        <v>48213</v>
      </c>
      <c r="V10" s="196">
        <v>0</v>
      </c>
      <c r="W10" s="197">
        <v>0</v>
      </c>
      <c r="X10" s="200" t="s">
        <v>282</v>
      </c>
      <c r="Y10" s="201" t="s">
        <v>314</v>
      </c>
      <c r="Z10" s="202"/>
      <c r="AA10" s="196">
        <v>2</v>
      </c>
      <c r="AB10" s="203">
        <v>9.1</v>
      </c>
      <c r="AC10" s="197">
        <v>12307</v>
      </c>
      <c r="AD10" s="196">
        <v>13</v>
      </c>
      <c r="AE10" s="199">
        <v>233.6</v>
      </c>
      <c r="AF10" s="197">
        <v>132869</v>
      </c>
      <c r="AG10" s="196">
        <v>0</v>
      </c>
      <c r="AH10" s="197">
        <v>0</v>
      </c>
      <c r="AI10" s="196">
        <v>0</v>
      </c>
      <c r="AJ10" s="197">
        <v>0</v>
      </c>
      <c r="AK10" s="196">
        <v>1</v>
      </c>
      <c r="AL10" s="197">
        <v>77605</v>
      </c>
      <c r="AM10" s="196">
        <v>3</v>
      </c>
      <c r="AN10" s="197">
        <v>154783</v>
      </c>
      <c r="AO10" s="196">
        <v>0</v>
      </c>
      <c r="AP10" s="197">
        <v>0</v>
      </c>
      <c r="AQ10" s="196">
        <v>0</v>
      </c>
      <c r="AR10" s="197">
        <v>0</v>
      </c>
      <c r="AS10" s="196">
        <v>0</v>
      </c>
      <c r="AT10" s="197">
        <v>0</v>
      </c>
      <c r="AU10" s="196">
        <v>29</v>
      </c>
      <c r="AV10" s="197">
        <v>1080518</v>
      </c>
      <c r="AW10" s="196">
        <v>0</v>
      </c>
      <c r="AX10" s="197">
        <v>0</v>
      </c>
      <c r="AY10" s="196">
        <v>2</v>
      </c>
      <c r="AZ10" s="197">
        <v>86471</v>
      </c>
      <c r="BA10" s="200" t="s">
        <v>317</v>
      </c>
      <c r="BB10" s="194" t="s">
        <v>314</v>
      </c>
      <c r="BC10" s="195"/>
      <c r="BD10" s="196">
        <v>0</v>
      </c>
      <c r="BE10" s="197">
        <v>0</v>
      </c>
      <c r="BF10" s="196">
        <v>0</v>
      </c>
      <c r="BG10" s="197">
        <v>0</v>
      </c>
      <c r="BH10" s="196">
        <v>0</v>
      </c>
      <c r="BI10" s="197">
        <v>0</v>
      </c>
      <c r="BJ10" s="196">
        <v>0</v>
      </c>
      <c r="BK10" s="199">
        <v>0</v>
      </c>
      <c r="BL10" s="197">
        <v>0</v>
      </c>
      <c r="BM10" s="196">
        <v>0</v>
      </c>
      <c r="BN10" s="204">
        <v>0</v>
      </c>
      <c r="BO10" s="197">
        <v>0</v>
      </c>
      <c r="BP10" s="196">
        <v>0</v>
      </c>
      <c r="BQ10" s="197">
        <v>0</v>
      </c>
      <c r="BR10" s="196">
        <v>0</v>
      </c>
      <c r="BS10" s="197">
        <v>0</v>
      </c>
      <c r="BT10" s="196">
        <v>0</v>
      </c>
      <c r="BU10" s="203">
        <v>0</v>
      </c>
      <c r="BV10" s="197">
        <v>0</v>
      </c>
      <c r="BW10" s="200" t="s">
        <v>317</v>
      </c>
    </row>
    <row r="11" spans="1:75" s="222" customFormat="1" ht="13.5" customHeight="1">
      <c r="A11" s="206" t="s">
        <v>325</v>
      </c>
      <c r="B11" s="207"/>
      <c r="C11" s="208">
        <f>SUM(C12,C19,C27,C45)</f>
        <v>94</v>
      </c>
      <c r="D11" s="209">
        <f>SUM(D12,D19,D27,D45)</f>
        <v>2975752070</v>
      </c>
      <c r="E11" s="210">
        <f t="shared" ref="E11:AJ11" si="0">SUM(E12,E19,E27,E45)</f>
        <v>27</v>
      </c>
      <c r="F11" s="209">
        <f t="shared" si="0"/>
        <v>1313538480</v>
      </c>
      <c r="G11" s="211">
        <f t="shared" si="0"/>
        <v>0</v>
      </c>
      <c r="H11" s="212">
        <f t="shared" si="0"/>
        <v>0</v>
      </c>
      <c r="I11" s="210">
        <f t="shared" si="0"/>
        <v>0</v>
      </c>
      <c r="J11" s="213">
        <f t="shared" si="0"/>
        <v>0</v>
      </c>
      <c r="K11" s="214">
        <f>SUM(K12,K19,K27,K45)</f>
        <v>2</v>
      </c>
      <c r="L11" s="209">
        <f t="shared" ref="L11" si="1">SUM(L12,L19,L27,L45)</f>
        <v>35981000</v>
      </c>
      <c r="M11" s="210">
        <f t="shared" si="0"/>
        <v>6</v>
      </c>
      <c r="N11" s="209">
        <f>SUM(N12,N19,N27,N45)</f>
        <v>253092820</v>
      </c>
      <c r="O11" s="210">
        <f t="shared" si="0"/>
        <v>2</v>
      </c>
      <c r="P11" s="209">
        <f>SUM(P12,P19,P27,P45)</f>
        <v>99978440</v>
      </c>
      <c r="Q11" s="210">
        <f t="shared" si="0"/>
        <v>0</v>
      </c>
      <c r="R11" s="213">
        <f t="shared" si="0"/>
        <v>0</v>
      </c>
      <c r="S11" s="210">
        <f t="shared" si="0"/>
        <v>5</v>
      </c>
      <c r="T11" s="215">
        <f>SUM(T12,T19,T27,T45)</f>
        <v>12.860000000000001</v>
      </c>
      <c r="U11" s="209">
        <f t="shared" si="0"/>
        <v>34408000</v>
      </c>
      <c r="V11" s="210">
        <f t="shared" ref="V11" si="2">SUM(V12,V19,V27,V45)</f>
        <v>3</v>
      </c>
      <c r="W11" s="209">
        <f>SUM(W12,W19,W27,W45)</f>
        <v>144900000</v>
      </c>
      <c r="X11" s="216" t="s">
        <v>326</v>
      </c>
      <c r="Y11" s="217" t="s">
        <v>325</v>
      </c>
      <c r="Z11" s="218"/>
      <c r="AA11" s="210">
        <f t="shared" si="0"/>
        <v>6</v>
      </c>
      <c r="AB11" s="219">
        <f t="shared" si="0"/>
        <v>17.670000000000002</v>
      </c>
      <c r="AC11" s="209">
        <f t="shared" si="0"/>
        <v>21600000</v>
      </c>
      <c r="AD11" s="210">
        <f t="shared" si="0"/>
        <v>14</v>
      </c>
      <c r="AE11" s="215">
        <f>SUM(AE12,AE19,AE27,AE45)</f>
        <v>179.13</v>
      </c>
      <c r="AF11" s="209">
        <f t="shared" ref="AF11" si="3">SUM(AF12,AF19,AF27,AF45)</f>
        <v>114118000</v>
      </c>
      <c r="AG11" s="210">
        <f t="shared" si="0"/>
        <v>0</v>
      </c>
      <c r="AH11" s="213">
        <f t="shared" si="0"/>
        <v>0</v>
      </c>
      <c r="AI11" s="210">
        <f t="shared" si="0"/>
        <v>0</v>
      </c>
      <c r="AJ11" s="209">
        <f t="shared" si="0"/>
        <v>0</v>
      </c>
      <c r="AK11" s="210">
        <f t="shared" ref="AK11:BV11" si="4">SUM(AK12,AK19,AK27,AK45)</f>
        <v>0</v>
      </c>
      <c r="AL11" s="209">
        <f t="shared" si="4"/>
        <v>0</v>
      </c>
      <c r="AM11" s="210">
        <f t="shared" si="4"/>
        <v>0</v>
      </c>
      <c r="AN11" s="209">
        <f t="shared" si="4"/>
        <v>0</v>
      </c>
      <c r="AO11" s="210">
        <f t="shared" si="4"/>
        <v>0</v>
      </c>
      <c r="AP11" s="213">
        <f t="shared" si="4"/>
        <v>0</v>
      </c>
      <c r="AQ11" s="210">
        <f t="shared" si="4"/>
        <v>0</v>
      </c>
      <c r="AR11" s="213">
        <f t="shared" si="4"/>
        <v>0</v>
      </c>
      <c r="AS11" s="210">
        <f t="shared" si="4"/>
        <v>0</v>
      </c>
      <c r="AT11" s="213">
        <f t="shared" si="4"/>
        <v>0</v>
      </c>
      <c r="AU11" s="210">
        <f t="shared" si="4"/>
        <v>27</v>
      </c>
      <c r="AV11" s="209">
        <f t="shared" si="4"/>
        <v>902018900</v>
      </c>
      <c r="AW11" s="210">
        <f t="shared" si="4"/>
        <v>0</v>
      </c>
      <c r="AX11" s="213">
        <f t="shared" si="4"/>
        <v>0</v>
      </c>
      <c r="AY11" s="210">
        <f t="shared" si="4"/>
        <v>2</v>
      </c>
      <c r="AZ11" s="209">
        <f t="shared" si="4"/>
        <v>56116430</v>
      </c>
      <c r="BA11" s="216" t="s">
        <v>326</v>
      </c>
      <c r="BB11" s="206" t="s">
        <v>325</v>
      </c>
      <c r="BC11" s="207"/>
      <c r="BD11" s="210">
        <f t="shared" si="4"/>
        <v>0</v>
      </c>
      <c r="BE11" s="213">
        <f t="shared" si="4"/>
        <v>0</v>
      </c>
      <c r="BF11" s="210">
        <f t="shared" si="4"/>
        <v>0</v>
      </c>
      <c r="BG11" s="213">
        <f t="shared" si="4"/>
        <v>0</v>
      </c>
      <c r="BH11" s="210">
        <f t="shared" si="4"/>
        <v>0</v>
      </c>
      <c r="BI11" s="213">
        <f t="shared" si="4"/>
        <v>0</v>
      </c>
      <c r="BJ11" s="210">
        <f t="shared" si="4"/>
        <v>0</v>
      </c>
      <c r="BK11" s="219">
        <f>SUM(BK12,BK19,BK27,BK45)</f>
        <v>0</v>
      </c>
      <c r="BL11" s="220">
        <f t="shared" si="4"/>
        <v>0</v>
      </c>
      <c r="BM11" s="210">
        <f t="shared" si="4"/>
        <v>0</v>
      </c>
      <c r="BN11" s="221">
        <f t="shared" si="4"/>
        <v>0</v>
      </c>
      <c r="BO11" s="213">
        <f t="shared" si="4"/>
        <v>0</v>
      </c>
      <c r="BP11" s="210">
        <f t="shared" si="4"/>
        <v>0</v>
      </c>
      <c r="BQ11" s="213">
        <f t="shared" si="4"/>
        <v>0</v>
      </c>
      <c r="BR11" s="210">
        <f t="shared" si="4"/>
        <v>0</v>
      </c>
      <c r="BS11" s="213">
        <f t="shared" si="4"/>
        <v>0</v>
      </c>
      <c r="BT11" s="210">
        <f t="shared" si="4"/>
        <v>0</v>
      </c>
      <c r="BU11" s="219">
        <f t="shared" si="4"/>
        <v>0</v>
      </c>
      <c r="BV11" s="213">
        <f t="shared" si="4"/>
        <v>0</v>
      </c>
      <c r="BW11" s="216" t="s">
        <v>326</v>
      </c>
    </row>
    <row r="12" spans="1:75" s="237" customFormat="1" ht="13.5" customHeight="1">
      <c r="A12" s="223" t="s">
        <v>21</v>
      </c>
      <c r="B12" s="224"/>
      <c r="C12" s="225">
        <f>C13</f>
        <v>17</v>
      </c>
      <c r="D12" s="226">
        <f>D13</f>
        <v>487607890</v>
      </c>
      <c r="E12" s="225">
        <f t="shared" ref="E12:AJ12" si="5">E13</f>
        <v>7</v>
      </c>
      <c r="F12" s="226">
        <f t="shared" si="5"/>
        <v>323000230</v>
      </c>
      <c r="G12" s="227">
        <f t="shared" si="5"/>
        <v>0</v>
      </c>
      <c r="H12" s="228">
        <f t="shared" si="5"/>
        <v>0</v>
      </c>
      <c r="I12" s="227">
        <f t="shared" si="5"/>
        <v>0</v>
      </c>
      <c r="J12" s="228">
        <f t="shared" si="5"/>
        <v>0</v>
      </c>
      <c r="K12" s="229">
        <f t="shared" si="5"/>
        <v>0</v>
      </c>
      <c r="L12" s="230">
        <f t="shared" si="5"/>
        <v>0</v>
      </c>
      <c r="M12" s="227">
        <f t="shared" si="5"/>
        <v>0</v>
      </c>
      <c r="N12" s="230">
        <f t="shared" si="5"/>
        <v>0</v>
      </c>
      <c r="O12" s="227">
        <f t="shared" si="5"/>
        <v>0</v>
      </c>
      <c r="P12" s="230">
        <f t="shared" si="5"/>
        <v>0</v>
      </c>
      <c r="Q12" s="227">
        <f t="shared" si="5"/>
        <v>0</v>
      </c>
      <c r="R12" s="228">
        <f t="shared" si="5"/>
        <v>0</v>
      </c>
      <c r="S12" s="227">
        <f t="shared" si="5"/>
        <v>1</v>
      </c>
      <c r="T12" s="231">
        <f t="shared" si="5"/>
        <v>1.06</v>
      </c>
      <c r="U12" s="230">
        <f t="shared" si="5"/>
        <v>4400000</v>
      </c>
      <c r="V12" s="227">
        <f t="shared" si="5"/>
        <v>0</v>
      </c>
      <c r="W12" s="230">
        <f t="shared" si="5"/>
        <v>0</v>
      </c>
      <c r="X12" s="232"/>
      <c r="Y12" s="233" t="s">
        <v>21</v>
      </c>
      <c r="Z12" s="234"/>
      <c r="AA12" s="227">
        <f t="shared" si="5"/>
        <v>0</v>
      </c>
      <c r="AB12" s="235">
        <f t="shared" si="5"/>
        <v>0</v>
      </c>
      <c r="AC12" s="230">
        <f t="shared" si="5"/>
        <v>0</v>
      </c>
      <c r="AD12" s="227">
        <f t="shared" si="5"/>
        <v>4</v>
      </c>
      <c r="AE12" s="231">
        <f t="shared" si="5"/>
        <v>37.629999999999995</v>
      </c>
      <c r="AF12" s="230">
        <f t="shared" si="5"/>
        <v>19393000</v>
      </c>
      <c r="AG12" s="227">
        <f t="shared" si="5"/>
        <v>0</v>
      </c>
      <c r="AH12" s="228">
        <f t="shared" si="5"/>
        <v>0</v>
      </c>
      <c r="AI12" s="227">
        <f t="shared" si="5"/>
        <v>0</v>
      </c>
      <c r="AJ12" s="230">
        <f t="shared" si="5"/>
        <v>0</v>
      </c>
      <c r="AK12" s="227">
        <f t="shared" ref="AK12:BS12" si="6">AK13</f>
        <v>0</v>
      </c>
      <c r="AL12" s="230">
        <f t="shared" si="6"/>
        <v>0</v>
      </c>
      <c r="AM12" s="227">
        <f t="shared" si="6"/>
        <v>0</v>
      </c>
      <c r="AN12" s="230">
        <f t="shared" si="6"/>
        <v>0</v>
      </c>
      <c r="AO12" s="227">
        <f t="shared" si="6"/>
        <v>0</v>
      </c>
      <c r="AP12" s="228">
        <f t="shared" si="6"/>
        <v>0</v>
      </c>
      <c r="AQ12" s="227">
        <f t="shared" si="6"/>
        <v>0</v>
      </c>
      <c r="AR12" s="228">
        <f t="shared" si="6"/>
        <v>0</v>
      </c>
      <c r="AS12" s="227">
        <f t="shared" si="6"/>
        <v>0</v>
      </c>
      <c r="AT12" s="228">
        <f t="shared" si="6"/>
        <v>0</v>
      </c>
      <c r="AU12" s="227">
        <f t="shared" si="6"/>
        <v>5</v>
      </c>
      <c r="AV12" s="230">
        <f t="shared" si="6"/>
        <v>140814660</v>
      </c>
      <c r="AW12" s="227">
        <f t="shared" si="6"/>
        <v>0</v>
      </c>
      <c r="AX12" s="228">
        <f t="shared" si="6"/>
        <v>0</v>
      </c>
      <c r="AY12" s="227">
        <f t="shared" si="6"/>
        <v>0</v>
      </c>
      <c r="AZ12" s="230">
        <f t="shared" si="6"/>
        <v>0</v>
      </c>
      <c r="BA12" s="232"/>
      <c r="BB12" s="223" t="s">
        <v>21</v>
      </c>
      <c r="BC12" s="224"/>
      <c r="BD12" s="227">
        <f t="shared" si="6"/>
        <v>0</v>
      </c>
      <c r="BE12" s="228">
        <f t="shared" si="6"/>
        <v>0</v>
      </c>
      <c r="BF12" s="227">
        <f t="shared" si="6"/>
        <v>0</v>
      </c>
      <c r="BG12" s="228">
        <f t="shared" si="6"/>
        <v>0</v>
      </c>
      <c r="BH12" s="227">
        <f t="shared" si="6"/>
        <v>0</v>
      </c>
      <c r="BI12" s="228">
        <f t="shared" si="6"/>
        <v>0</v>
      </c>
      <c r="BJ12" s="227">
        <f t="shared" si="6"/>
        <v>0</v>
      </c>
      <c r="BK12" s="231">
        <v>0</v>
      </c>
      <c r="BL12" s="228">
        <f t="shared" si="6"/>
        <v>0</v>
      </c>
      <c r="BM12" s="227">
        <f t="shared" si="6"/>
        <v>0</v>
      </c>
      <c r="BN12" s="236">
        <f t="shared" si="6"/>
        <v>0</v>
      </c>
      <c r="BO12" s="228">
        <f t="shared" si="6"/>
        <v>0</v>
      </c>
      <c r="BP12" s="227">
        <f t="shared" si="6"/>
        <v>0</v>
      </c>
      <c r="BQ12" s="228">
        <f t="shared" si="6"/>
        <v>0</v>
      </c>
      <c r="BR12" s="227">
        <f t="shared" si="6"/>
        <v>0</v>
      </c>
      <c r="BS12" s="228">
        <f t="shared" si="6"/>
        <v>0</v>
      </c>
      <c r="BT12" s="227">
        <f>BT13</f>
        <v>0</v>
      </c>
      <c r="BU12" s="235">
        <f>BU13</f>
        <v>0</v>
      </c>
      <c r="BV12" s="228">
        <f>BV13</f>
        <v>0</v>
      </c>
      <c r="BW12" s="232"/>
    </row>
    <row r="13" spans="1:75" s="237" customFormat="1" ht="13.5" customHeight="1">
      <c r="A13" s="238" t="s">
        <v>256</v>
      </c>
      <c r="B13" s="239"/>
      <c r="C13" s="240">
        <f t="shared" ref="C13:AJ13" si="7">SUM(C14:C18)</f>
        <v>17</v>
      </c>
      <c r="D13" s="241">
        <f>SUM(D14:D18)</f>
        <v>487607890</v>
      </c>
      <c r="E13" s="240">
        <f>SUM(E14:E18)</f>
        <v>7</v>
      </c>
      <c r="F13" s="241">
        <f>SUM(F14:F18)</f>
        <v>323000230</v>
      </c>
      <c r="G13" s="210">
        <f t="shared" si="7"/>
        <v>0</v>
      </c>
      <c r="H13" s="213">
        <f t="shared" si="7"/>
        <v>0</v>
      </c>
      <c r="I13" s="210">
        <f t="shared" si="7"/>
        <v>0</v>
      </c>
      <c r="J13" s="213">
        <f t="shared" si="7"/>
        <v>0</v>
      </c>
      <c r="K13" s="214">
        <f t="shared" si="7"/>
        <v>0</v>
      </c>
      <c r="L13" s="209">
        <f t="shared" si="7"/>
        <v>0</v>
      </c>
      <c r="M13" s="210">
        <f>SUM(M14:M18)</f>
        <v>0</v>
      </c>
      <c r="N13" s="209">
        <f>SUM(N14:N18)</f>
        <v>0</v>
      </c>
      <c r="O13" s="210">
        <f t="shared" si="7"/>
        <v>0</v>
      </c>
      <c r="P13" s="209">
        <f t="shared" si="7"/>
        <v>0</v>
      </c>
      <c r="Q13" s="210">
        <f t="shared" si="7"/>
        <v>0</v>
      </c>
      <c r="R13" s="213">
        <f t="shared" si="7"/>
        <v>0</v>
      </c>
      <c r="S13" s="210">
        <f t="shared" si="7"/>
        <v>1</v>
      </c>
      <c r="T13" s="215">
        <f>SUM(T14:T18)</f>
        <v>1.06</v>
      </c>
      <c r="U13" s="209">
        <f t="shared" si="7"/>
        <v>4400000</v>
      </c>
      <c r="V13" s="210">
        <f t="shared" ref="V13:W13" si="8">SUM(V14:V18)</f>
        <v>0</v>
      </c>
      <c r="W13" s="209">
        <f t="shared" si="8"/>
        <v>0</v>
      </c>
      <c r="X13" s="242"/>
      <c r="Y13" s="243" t="s">
        <v>256</v>
      </c>
      <c r="Z13" s="244"/>
      <c r="AA13" s="210">
        <f t="shared" si="7"/>
        <v>0</v>
      </c>
      <c r="AB13" s="219">
        <f t="shared" si="7"/>
        <v>0</v>
      </c>
      <c r="AC13" s="209">
        <f t="shared" si="7"/>
        <v>0</v>
      </c>
      <c r="AD13" s="210">
        <f t="shared" si="7"/>
        <v>4</v>
      </c>
      <c r="AE13" s="215">
        <f t="shared" si="7"/>
        <v>37.629999999999995</v>
      </c>
      <c r="AF13" s="209">
        <f t="shared" si="7"/>
        <v>19393000</v>
      </c>
      <c r="AG13" s="210">
        <f t="shared" si="7"/>
        <v>0</v>
      </c>
      <c r="AH13" s="213">
        <f t="shared" si="7"/>
        <v>0</v>
      </c>
      <c r="AI13" s="210">
        <f t="shared" si="7"/>
        <v>0</v>
      </c>
      <c r="AJ13" s="209">
        <f t="shared" si="7"/>
        <v>0</v>
      </c>
      <c r="AK13" s="210">
        <f t="shared" ref="AK13:AR13" si="9">SUM(AK14:AK18)</f>
        <v>0</v>
      </c>
      <c r="AL13" s="209">
        <f t="shared" si="9"/>
        <v>0</v>
      </c>
      <c r="AM13" s="210">
        <f t="shared" si="9"/>
        <v>0</v>
      </c>
      <c r="AN13" s="209">
        <f t="shared" si="9"/>
        <v>0</v>
      </c>
      <c r="AO13" s="210">
        <f t="shared" si="9"/>
        <v>0</v>
      </c>
      <c r="AP13" s="213">
        <f t="shared" si="9"/>
        <v>0</v>
      </c>
      <c r="AQ13" s="210">
        <f t="shared" si="9"/>
        <v>0</v>
      </c>
      <c r="AR13" s="213">
        <f t="shared" si="9"/>
        <v>0</v>
      </c>
      <c r="AS13" s="210">
        <f>SUM(AS14:AS18)</f>
        <v>0</v>
      </c>
      <c r="AT13" s="213">
        <f>SUM(AT14:AT18)</f>
        <v>0</v>
      </c>
      <c r="AU13" s="210">
        <f>SUM(AU14:AU18)</f>
        <v>5</v>
      </c>
      <c r="AV13" s="209">
        <f>SUM(AV14:AV18)</f>
        <v>140814660</v>
      </c>
      <c r="AW13" s="210">
        <f t="shared" ref="AW13:BV13" si="10">SUM(AW14:AW18)</f>
        <v>0</v>
      </c>
      <c r="AX13" s="213">
        <f t="shared" si="10"/>
        <v>0</v>
      </c>
      <c r="AY13" s="210">
        <f t="shared" si="10"/>
        <v>0</v>
      </c>
      <c r="AZ13" s="209">
        <f t="shared" si="10"/>
        <v>0</v>
      </c>
      <c r="BA13" s="242"/>
      <c r="BB13" s="238" t="s">
        <v>256</v>
      </c>
      <c r="BC13" s="239"/>
      <c r="BD13" s="210">
        <f t="shared" si="10"/>
        <v>0</v>
      </c>
      <c r="BE13" s="213">
        <f t="shared" si="10"/>
        <v>0</v>
      </c>
      <c r="BF13" s="210">
        <f t="shared" si="10"/>
        <v>0</v>
      </c>
      <c r="BG13" s="213">
        <f t="shared" si="10"/>
        <v>0</v>
      </c>
      <c r="BH13" s="210">
        <f t="shared" si="10"/>
        <v>0</v>
      </c>
      <c r="BI13" s="213">
        <f t="shared" si="10"/>
        <v>0</v>
      </c>
      <c r="BJ13" s="210">
        <f t="shared" si="10"/>
        <v>0</v>
      </c>
      <c r="BK13" s="215">
        <v>0</v>
      </c>
      <c r="BL13" s="213">
        <f t="shared" si="10"/>
        <v>0</v>
      </c>
      <c r="BM13" s="210">
        <f t="shared" si="10"/>
        <v>0</v>
      </c>
      <c r="BN13" s="221">
        <f t="shared" si="10"/>
        <v>0</v>
      </c>
      <c r="BO13" s="213">
        <f t="shared" si="10"/>
        <v>0</v>
      </c>
      <c r="BP13" s="210">
        <f t="shared" si="10"/>
        <v>0</v>
      </c>
      <c r="BQ13" s="213">
        <f t="shared" si="10"/>
        <v>0</v>
      </c>
      <c r="BR13" s="210">
        <f t="shared" si="10"/>
        <v>0</v>
      </c>
      <c r="BS13" s="213">
        <f t="shared" si="10"/>
        <v>0</v>
      </c>
      <c r="BT13" s="210">
        <f t="shared" si="10"/>
        <v>0</v>
      </c>
      <c r="BU13" s="219">
        <f t="shared" si="10"/>
        <v>0</v>
      </c>
      <c r="BV13" s="213">
        <f t="shared" si="10"/>
        <v>0</v>
      </c>
      <c r="BW13" s="242"/>
    </row>
    <row r="14" spans="1:75" s="256" customFormat="1" ht="13.5" customHeight="1">
      <c r="A14" s="245">
        <v>1</v>
      </c>
      <c r="B14" s="246" t="s">
        <v>22</v>
      </c>
      <c r="C14" s="247">
        <f>SUM(E14,G14,I14,K14,M14,O14,Q14,S14,V14,AA14,AD14,AG14,AI14,AK14,AM14,AO14,AQ14,AS14,AU14,AW14,AY14,BD14,BF14,BH14,BJ14,BM14,BP14,BR14,BT14)</f>
        <v>1</v>
      </c>
      <c r="D14" s="248">
        <f>SUM(F14,H14,J14,L14,N14,P14,R14,U14,W14,AC14,AF14,AH14,AJ14,AL14,AN14,AP14,AR14,AT14,AV14,AX14,AZ14,BE14,BG14,BI14,BL14,BO14,BQ14,BS14,BV14)</f>
        <v>3476000</v>
      </c>
      <c r="E14" s="196">
        <v>0</v>
      </c>
      <c r="F14" s="249">
        <v>0</v>
      </c>
      <c r="G14" s="250">
        <v>0</v>
      </c>
      <c r="H14" s="251">
        <v>0</v>
      </c>
      <c r="I14" s="196">
        <v>0</v>
      </c>
      <c r="J14" s="252">
        <v>0</v>
      </c>
      <c r="K14" s="198">
        <v>0</v>
      </c>
      <c r="L14" s="248">
        <v>0</v>
      </c>
      <c r="M14" s="196">
        <v>0</v>
      </c>
      <c r="N14" s="249">
        <v>0</v>
      </c>
      <c r="O14" s="196">
        <v>0</v>
      </c>
      <c r="P14" s="249">
        <v>0</v>
      </c>
      <c r="Q14" s="196">
        <v>0</v>
      </c>
      <c r="R14" s="252">
        <v>0</v>
      </c>
      <c r="S14" s="196">
        <v>0</v>
      </c>
      <c r="T14" s="199">
        <v>0</v>
      </c>
      <c r="U14" s="248">
        <v>0</v>
      </c>
      <c r="V14" s="196">
        <v>0</v>
      </c>
      <c r="W14" s="249">
        <v>0</v>
      </c>
      <c r="X14" s="253">
        <v>1</v>
      </c>
      <c r="Y14" s="245">
        <v>1</v>
      </c>
      <c r="Z14" s="254" t="s">
        <v>22</v>
      </c>
      <c r="AA14" s="196">
        <v>0</v>
      </c>
      <c r="AB14" s="203">
        <v>0</v>
      </c>
      <c r="AC14" s="249">
        <v>0</v>
      </c>
      <c r="AD14" s="196">
        <v>1</v>
      </c>
      <c r="AE14" s="199">
        <v>4.43</v>
      </c>
      <c r="AF14" s="249">
        <v>3476000</v>
      </c>
      <c r="AG14" s="250">
        <v>0</v>
      </c>
      <c r="AH14" s="251">
        <v>0</v>
      </c>
      <c r="AI14" s="196">
        <v>0</v>
      </c>
      <c r="AJ14" s="249">
        <v>0</v>
      </c>
      <c r="AK14" s="250">
        <v>0</v>
      </c>
      <c r="AL14" s="255">
        <v>0</v>
      </c>
      <c r="AM14" s="250">
        <v>0</v>
      </c>
      <c r="AN14" s="255">
        <v>0</v>
      </c>
      <c r="AO14" s="196">
        <v>0</v>
      </c>
      <c r="AP14" s="197">
        <v>0</v>
      </c>
      <c r="AQ14" s="196">
        <v>0</v>
      </c>
      <c r="AR14" s="197">
        <v>0</v>
      </c>
      <c r="AS14" s="196">
        <v>0</v>
      </c>
      <c r="AT14" s="197">
        <v>0</v>
      </c>
      <c r="AU14" s="196">
        <v>0</v>
      </c>
      <c r="AV14" s="249">
        <v>0</v>
      </c>
      <c r="AW14" s="250">
        <v>0</v>
      </c>
      <c r="AX14" s="251">
        <v>0</v>
      </c>
      <c r="AY14" s="250">
        <v>0</v>
      </c>
      <c r="AZ14" s="255">
        <v>0</v>
      </c>
      <c r="BA14" s="253">
        <v>1</v>
      </c>
      <c r="BB14" s="245">
        <v>1</v>
      </c>
      <c r="BC14" s="254" t="s">
        <v>22</v>
      </c>
      <c r="BD14" s="250">
        <v>0</v>
      </c>
      <c r="BE14" s="251">
        <v>0</v>
      </c>
      <c r="BF14" s="250">
        <v>0</v>
      </c>
      <c r="BG14" s="251">
        <v>0</v>
      </c>
      <c r="BH14" s="250">
        <v>0</v>
      </c>
      <c r="BI14" s="251">
        <v>0</v>
      </c>
      <c r="BJ14" s="196">
        <v>0</v>
      </c>
      <c r="BK14" s="199">
        <v>0</v>
      </c>
      <c r="BL14" s="197">
        <v>0</v>
      </c>
      <c r="BM14" s="196">
        <v>0</v>
      </c>
      <c r="BN14" s="204">
        <v>0</v>
      </c>
      <c r="BO14" s="197">
        <v>0</v>
      </c>
      <c r="BP14" s="196">
        <v>0</v>
      </c>
      <c r="BQ14" s="197">
        <v>0</v>
      </c>
      <c r="BR14" s="196">
        <v>0</v>
      </c>
      <c r="BS14" s="252">
        <v>0</v>
      </c>
      <c r="BT14" s="196">
        <v>0</v>
      </c>
      <c r="BU14" s="203">
        <v>0</v>
      </c>
      <c r="BV14" s="252">
        <v>0</v>
      </c>
      <c r="BW14" s="253">
        <v>1</v>
      </c>
    </row>
    <row r="15" spans="1:75" s="256" customFormat="1" ht="13.5" customHeight="1">
      <c r="A15" s="245">
        <v>2</v>
      </c>
      <c r="B15" s="246" t="s">
        <v>23</v>
      </c>
      <c r="C15" s="247">
        <f>SUM(E15,G15,I15,K15,M15,O15,Q15,S15,V15,AA15,AD15,AG15,AI15,AK15,AM15,AO15,AQ15,AS15,AU15,AW15,AY15,BD15,BF15,BH15,BJ15,BM15,BP15,BR15,BT15)</f>
        <v>2</v>
      </c>
      <c r="D15" s="248">
        <f>SUM(F15,H15,J15,L15,N15,P15,R15,U15,W15,AC15,AF15,AH15,AJ15,AL15,AN15,AP15,AR15,AT15,AV15,AX15,AZ15,BE15,BG15,BI15,BL15,BO15,BQ15,BS15,BV15)</f>
        <v>25113000</v>
      </c>
      <c r="E15" s="196">
        <v>0</v>
      </c>
      <c r="F15" s="249">
        <v>0</v>
      </c>
      <c r="G15" s="250">
        <v>0</v>
      </c>
      <c r="H15" s="251">
        <v>0</v>
      </c>
      <c r="I15" s="196">
        <v>0</v>
      </c>
      <c r="J15" s="252">
        <v>0</v>
      </c>
      <c r="K15" s="198">
        <v>0</v>
      </c>
      <c r="L15" s="248">
        <v>0</v>
      </c>
      <c r="M15" s="196">
        <v>0</v>
      </c>
      <c r="N15" s="249">
        <v>0</v>
      </c>
      <c r="O15" s="196">
        <v>0</v>
      </c>
      <c r="P15" s="249">
        <v>0</v>
      </c>
      <c r="Q15" s="196">
        <v>0</v>
      </c>
      <c r="R15" s="252">
        <v>0</v>
      </c>
      <c r="S15" s="196">
        <v>0</v>
      </c>
      <c r="T15" s="199">
        <v>0</v>
      </c>
      <c r="U15" s="248">
        <v>0</v>
      </c>
      <c r="V15" s="196">
        <v>0</v>
      </c>
      <c r="W15" s="249">
        <v>0</v>
      </c>
      <c r="X15" s="253">
        <v>2</v>
      </c>
      <c r="Y15" s="245">
        <v>2</v>
      </c>
      <c r="Z15" s="254" t="s">
        <v>23</v>
      </c>
      <c r="AA15" s="196">
        <v>0</v>
      </c>
      <c r="AB15" s="203">
        <v>0</v>
      </c>
      <c r="AC15" s="249">
        <v>0</v>
      </c>
      <c r="AD15" s="196">
        <v>1</v>
      </c>
      <c r="AE15" s="199">
        <v>5.0599999999999996</v>
      </c>
      <c r="AF15" s="249">
        <v>1375000</v>
      </c>
      <c r="AG15" s="250">
        <v>0</v>
      </c>
      <c r="AH15" s="251">
        <v>0</v>
      </c>
      <c r="AI15" s="196">
        <v>0</v>
      </c>
      <c r="AJ15" s="249">
        <v>0</v>
      </c>
      <c r="AK15" s="250">
        <v>0</v>
      </c>
      <c r="AL15" s="255">
        <v>0</v>
      </c>
      <c r="AM15" s="250">
        <v>0</v>
      </c>
      <c r="AN15" s="255">
        <v>0</v>
      </c>
      <c r="AO15" s="196">
        <v>0</v>
      </c>
      <c r="AP15" s="197">
        <v>0</v>
      </c>
      <c r="AQ15" s="196">
        <v>0</v>
      </c>
      <c r="AR15" s="197">
        <v>0</v>
      </c>
      <c r="AS15" s="196">
        <v>0</v>
      </c>
      <c r="AT15" s="197">
        <v>0</v>
      </c>
      <c r="AU15" s="196">
        <v>1</v>
      </c>
      <c r="AV15" s="249">
        <v>23738000</v>
      </c>
      <c r="AW15" s="250">
        <v>0</v>
      </c>
      <c r="AX15" s="251">
        <v>0</v>
      </c>
      <c r="AY15" s="250">
        <v>0</v>
      </c>
      <c r="AZ15" s="255">
        <v>0</v>
      </c>
      <c r="BA15" s="253">
        <v>2</v>
      </c>
      <c r="BB15" s="245">
        <v>2</v>
      </c>
      <c r="BC15" s="254" t="s">
        <v>23</v>
      </c>
      <c r="BD15" s="250">
        <v>0</v>
      </c>
      <c r="BE15" s="251">
        <v>0</v>
      </c>
      <c r="BF15" s="250">
        <v>0</v>
      </c>
      <c r="BG15" s="251">
        <v>0</v>
      </c>
      <c r="BH15" s="250">
        <v>0</v>
      </c>
      <c r="BI15" s="251">
        <v>0</v>
      </c>
      <c r="BJ15" s="196">
        <v>0</v>
      </c>
      <c r="BK15" s="199">
        <v>0</v>
      </c>
      <c r="BL15" s="197">
        <v>0</v>
      </c>
      <c r="BM15" s="196">
        <v>0</v>
      </c>
      <c r="BN15" s="204">
        <v>0</v>
      </c>
      <c r="BO15" s="197">
        <v>0</v>
      </c>
      <c r="BP15" s="196">
        <v>0</v>
      </c>
      <c r="BQ15" s="197">
        <v>0</v>
      </c>
      <c r="BR15" s="196">
        <v>0</v>
      </c>
      <c r="BS15" s="252">
        <v>0</v>
      </c>
      <c r="BT15" s="196">
        <v>0</v>
      </c>
      <c r="BU15" s="203">
        <v>0</v>
      </c>
      <c r="BV15" s="252">
        <v>0</v>
      </c>
      <c r="BW15" s="253">
        <v>2</v>
      </c>
    </row>
    <row r="16" spans="1:75" s="256" customFormat="1" ht="13.5" customHeight="1">
      <c r="A16" s="245">
        <v>3</v>
      </c>
      <c r="B16" s="246" t="s">
        <v>24</v>
      </c>
      <c r="C16" s="247">
        <f>SUM(E16,G16,I16,K16,M16,O16,Q16,S16,V16,AA16,AD16,AG16,AI16,AK16,AM16,AO16,AQ16,AS16,AU16,AW16,AY16,BD16,BF16,BH16,BJ16,BM16,BP16,BR16,BT16)</f>
        <v>2</v>
      </c>
      <c r="D16" s="248">
        <f>SUM(F16,H16,J16,L16,N16,P16,R16,U16,W16,AC16,AF16,AH16,AJ16,AL16,AN16,AP16,AR16,AT16,AV16,AX16,AZ16,BE16,BG16,BI16,BL16,BO16,BQ16,BS16,BV16)</f>
        <v>20410030</v>
      </c>
      <c r="E16" s="196">
        <v>0</v>
      </c>
      <c r="F16" s="249">
        <v>0</v>
      </c>
      <c r="G16" s="250">
        <v>0</v>
      </c>
      <c r="H16" s="251">
        <v>0</v>
      </c>
      <c r="I16" s="196">
        <v>0</v>
      </c>
      <c r="J16" s="252">
        <v>0</v>
      </c>
      <c r="K16" s="198">
        <v>0</v>
      </c>
      <c r="L16" s="248">
        <v>0</v>
      </c>
      <c r="M16" s="196">
        <v>0</v>
      </c>
      <c r="N16" s="249">
        <v>0</v>
      </c>
      <c r="O16" s="196">
        <v>0</v>
      </c>
      <c r="P16" s="249">
        <v>0</v>
      </c>
      <c r="Q16" s="196">
        <v>0</v>
      </c>
      <c r="R16" s="252">
        <v>0</v>
      </c>
      <c r="S16" s="196">
        <v>0</v>
      </c>
      <c r="T16" s="199">
        <v>0</v>
      </c>
      <c r="U16" s="248">
        <v>0</v>
      </c>
      <c r="V16" s="196">
        <v>0</v>
      </c>
      <c r="W16" s="249">
        <v>0</v>
      </c>
      <c r="X16" s="253">
        <v>3</v>
      </c>
      <c r="Y16" s="245">
        <v>3</v>
      </c>
      <c r="Z16" s="254" t="s">
        <v>24</v>
      </c>
      <c r="AA16" s="196">
        <v>0</v>
      </c>
      <c r="AB16" s="203">
        <v>0</v>
      </c>
      <c r="AC16" s="249">
        <v>0</v>
      </c>
      <c r="AD16" s="196">
        <v>1</v>
      </c>
      <c r="AE16" s="199">
        <v>4.49</v>
      </c>
      <c r="AF16" s="249">
        <v>3630000</v>
      </c>
      <c r="AG16" s="250">
        <v>0</v>
      </c>
      <c r="AH16" s="251">
        <v>0</v>
      </c>
      <c r="AI16" s="196">
        <v>0</v>
      </c>
      <c r="AJ16" s="249">
        <v>0</v>
      </c>
      <c r="AK16" s="250">
        <v>0</v>
      </c>
      <c r="AL16" s="255">
        <v>0</v>
      </c>
      <c r="AM16" s="196">
        <v>0</v>
      </c>
      <c r="AN16" s="248">
        <v>0</v>
      </c>
      <c r="AO16" s="196">
        <v>0</v>
      </c>
      <c r="AP16" s="197">
        <v>0</v>
      </c>
      <c r="AQ16" s="196">
        <v>0</v>
      </c>
      <c r="AR16" s="197">
        <v>0</v>
      </c>
      <c r="AS16" s="196">
        <v>0</v>
      </c>
      <c r="AT16" s="197">
        <v>0</v>
      </c>
      <c r="AU16" s="196">
        <v>1</v>
      </c>
      <c r="AV16" s="249">
        <v>16780030</v>
      </c>
      <c r="AW16" s="250">
        <v>0</v>
      </c>
      <c r="AX16" s="251">
        <v>0</v>
      </c>
      <c r="AY16" s="250">
        <v>0</v>
      </c>
      <c r="AZ16" s="255">
        <v>0</v>
      </c>
      <c r="BA16" s="253">
        <v>3</v>
      </c>
      <c r="BB16" s="245">
        <v>3</v>
      </c>
      <c r="BC16" s="254" t="s">
        <v>24</v>
      </c>
      <c r="BD16" s="250">
        <v>0</v>
      </c>
      <c r="BE16" s="251">
        <v>0</v>
      </c>
      <c r="BF16" s="250">
        <v>0</v>
      </c>
      <c r="BG16" s="251">
        <v>0</v>
      </c>
      <c r="BH16" s="250">
        <v>0</v>
      </c>
      <c r="BI16" s="251">
        <v>0</v>
      </c>
      <c r="BJ16" s="196">
        <v>0</v>
      </c>
      <c r="BK16" s="199">
        <v>0</v>
      </c>
      <c r="BL16" s="197">
        <v>0</v>
      </c>
      <c r="BM16" s="196">
        <v>0</v>
      </c>
      <c r="BN16" s="204">
        <v>0</v>
      </c>
      <c r="BO16" s="197">
        <v>0</v>
      </c>
      <c r="BP16" s="196">
        <v>0</v>
      </c>
      <c r="BQ16" s="197">
        <v>0</v>
      </c>
      <c r="BR16" s="196">
        <v>0</v>
      </c>
      <c r="BS16" s="252">
        <v>0</v>
      </c>
      <c r="BT16" s="196">
        <v>0</v>
      </c>
      <c r="BU16" s="203">
        <v>0</v>
      </c>
      <c r="BV16" s="252">
        <v>0</v>
      </c>
      <c r="BW16" s="253">
        <v>3</v>
      </c>
    </row>
    <row r="17" spans="1:75" s="256" customFormat="1" ht="13.5" customHeight="1">
      <c r="A17" s="245">
        <v>4</v>
      </c>
      <c r="B17" s="246" t="s">
        <v>26</v>
      </c>
      <c r="C17" s="247">
        <f>SUM(E17,G17,I17,K17,M17,O17,Q17,S17,V17,AA17,AD17,AG17,AI17,AK17,AM17,AO17,AQ17,AS17,AU17,AW17,AY17,BD17,BF17,BH17,BJ17,BM17,BP17,BR17,BT17)</f>
        <v>6</v>
      </c>
      <c r="D17" s="248">
        <f>SUM(F17,H17,J17,L17,N17,P17,R17,U17,W17,AC17,AF17,AH17,AJ17,AL17,AN17,AP17,AR17,AT17,AV17,AX17,AZ17,BE17,BG17,BI17,BL17,BO17,BQ17,BS17,BV17)</f>
        <v>204500220</v>
      </c>
      <c r="E17" s="196">
        <v>3</v>
      </c>
      <c r="F17" s="249">
        <v>145100000</v>
      </c>
      <c r="G17" s="250">
        <v>0</v>
      </c>
      <c r="H17" s="251">
        <v>0</v>
      </c>
      <c r="I17" s="196">
        <v>0</v>
      </c>
      <c r="J17" s="252">
        <v>0</v>
      </c>
      <c r="K17" s="198">
        <v>0</v>
      </c>
      <c r="L17" s="248">
        <v>0</v>
      </c>
      <c r="M17" s="196">
        <v>0</v>
      </c>
      <c r="N17" s="249">
        <v>0</v>
      </c>
      <c r="O17" s="196">
        <v>0</v>
      </c>
      <c r="P17" s="249">
        <v>0</v>
      </c>
      <c r="Q17" s="196">
        <v>0</v>
      </c>
      <c r="R17" s="252">
        <v>0</v>
      </c>
      <c r="S17" s="196">
        <v>1</v>
      </c>
      <c r="T17" s="199">
        <v>1.06</v>
      </c>
      <c r="U17" s="248">
        <v>4400000</v>
      </c>
      <c r="V17" s="196">
        <v>0</v>
      </c>
      <c r="W17" s="249">
        <v>0</v>
      </c>
      <c r="X17" s="253">
        <v>4</v>
      </c>
      <c r="Y17" s="245">
        <v>4</v>
      </c>
      <c r="Z17" s="254" t="s">
        <v>26</v>
      </c>
      <c r="AA17" s="196">
        <v>0</v>
      </c>
      <c r="AB17" s="203">
        <v>0</v>
      </c>
      <c r="AC17" s="249">
        <v>0</v>
      </c>
      <c r="AD17" s="196">
        <v>1</v>
      </c>
      <c r="AE17" s="199">
        <v>23.65</v>
      </c>
      <c r="AF17" s="249">
        <v>10912000</v>
      </c>
      <c r="AG17" s="250">
        <v>0</v>
      </c>
      <c r="AH17" s="251">
        <v>0</v>
      </c>
      <c r="AI17" s="196">
        <v>0</v>
      </c>
      <c r="AJ17" s="249">
        <v>0</v>
      </c>
      <c r="AK17" s="250">
        <v>0</v>
      </c>
      <c r="AL17" s="255">
        <v>0</v>
      </c>
      <c r="AM17" s="250">
        <v>0</v>
      </c>
      <c r="AN17" s="255">
        <v>0</v>
      </c>
      <c r="AO17" s="196">
        <v>0</v>
      </c>
      <c r="AP17" s="197">
        <v>0</v>
      </c>
      <c r="AQ17" s="196">
        <v>0</v>
      </c>
      <c r="AR17" s="197">
        <v>0</v>
      </c>
      <c r="AS17" s="196">
        <v>0</v>
      </c>
      <c r="AT17" s="197">
        <v>0</v>
      </c>
      <c r="AU17" s="196">
        <v>1</v>
      </c>
      <c r="AV17" s="249">
        <v>44088220</v>
      </c>
      <c r="AW17" s="250">
        <v>0</v>
      </c>
      <c r="AX17" s="251">
        <v>0</v>
      </c>
      <c r="AY17" s="250">
        <v>0</v>
      </c>
      <c r="AZ17" s="255">
        <v>0</v>
      </c>
      <c r="BA17" s="253">
        <v>4</v>
      </c>
      <c r="BB17" s="245">
        <v>4</v>
      </c>
      <c r="BC17" s="254" t="s">
        <v>26</v>
      </c>
      <c r="BD17" s="250">
        <v>0</v>
      </c>
      <c r="BE17" s="251">
        <v>0</v>
      </c>
      <c r="BF17" s="250">
        <v>0</v>
      </c>
      <c r="BG17" s="251">
        <v>0</v>
      </c>
      <c r="BH17" s="250">
        <v>0</v>
      </c>
      <c r="BI17" s="251">
        <v>0</v>
      </c>
      <c r="BJ17" s="196">
        <v>0</v>
      </c>
      <c r="BK17" s="199">
        <v>0</v>
      </c>
      <c r="BL17" s="197">
        <v>0</v>
      </c>
      <c r="BM17" s="196">
        <v>0</v>
      </c>
      <c r="BN17" s="204">
        <v>0</v>
      </c>
      <c r="BO17" s="197">
        <v>0</v>
      </c>
      <c r="BP17" s="196">
        <v>0</v>
      </c>
      <c r="BQ17" s="197">
        <v>0</v>
      </c>
      <c r="BR17" s="196">
        <v>0</v>
      </c>
      <c r="BS17" s="252">
        <v>0</v>
      </c>
      <c r="BT17" s="196">
        <v>0</v>
      </c>
      <c r="BU17" s="203">
        <v>0</v>
      </c>
      <c r="BV17" s="252">
        <v>0</v>
      </c>
      <c r="BW17" s="253">
        <v>4</v>
      </c>
    </row>
    <row r="18" spans="1:75" s="256" customFormat="1" ht="13.5" customHeight="1">
      <c r="A18" s="245">
        <v>5</v>
      </c>
      <c r="B18" s="246" t="s">
        <v>25</v>
      </c>
      <c r="C18" s="247">
        <f>SUM(E18,G18,I18,K18,M18,O18,Q18,S18,V18,AA18,AD18,AG18,AI18,AK18,AM18,AO18,AQ18,AS18,AU18,AW18,AY18,BD18,BF18,BH18,BJ18,BM18,BP18,BR18,BT18)</f>
        <v>6</v>
      </c>
      <c r="D18" s="248">
        <f>SUM(F18,H18,J18,L18,N18,P18,R18,U18,W18,AC18,AF18,AH18,AJ18,AL18,AN18,AP18,AR18,AT18,AV18,AX18,AZ18,BE18,BG18,BI18,BL18,BO18,BQ18,BS18,BV18)</f>
        <v>234108640</v>
      </c>
      <c r="E18" s="196">
        <v>4</v>
      </c>
      <c r="F18" s="249">
        <v>177900230</v>
      </c>
      <c r="G18" s="250">
        <v>0</v>
      </c>
      <c r="H18" s="251">
        <v>0</v>
      </c>
      <c r="I18" s="196">
        <v>0</v>
      </c>
      <c r="J18" s="252">
        <v>0</v>
      </c>
      <c r="K18" s="198">
        <v>0</v>
      </c>
      <c r="L18" s="248">
        <v>0</v>
      </c>
      <c r="M18" s="196">
        <v>0</v>
      </c>
      <c r="N18" s="249">
        <v>0</v>
      </c>
      <c r="O18" s="196">
        <v>0</v>
      </c>
      <c r="P18" s="249">
        <v>0</v>
      </c>
      <c r="Q18" s="196">
        <v>0</v>
      </c>
      <c r="R18" s="252">
        <v>0</v>
      </c>
      <c r="S18" s="196">
        <v>0</v>
      </c>
      <c r="T18" s="199">
        <v>0</v>
      </c>
      <c r="U18" s="248">
        <v>0</v>
      </c>
      <c r="V18" s="196">
        <v>0</v>
      </c>
      <c r="W18" s="249">
        <v>0</v>
      </c>
      <c r="X18" s="253">
        <v>5</v>
      </c>
      <c r="Y18" s="245">
        <v>5</v>
      </c>
      <c r="Z18" s="254" t="s">
        <v>25</v>
      </c>
      <c r="AA18" s="196">
        <v>0</v>
      </c>
      <c r="AB18" s="203">
        <v>0</v>
      </c>
      <c r="AC18" s="249">
        <v>0</v>
      </c>
      <c r="AD18" s="196">
        <v>0</v>
      </c>
      <c r="AE18" s="199">
        <v>0</v>
      </c>
      <c r="AF18" s="249">
        <v>0</v>
      </c>
      <c r="AG18" s="250">
        <v>0</v>
      </c>
      <c r="AH18" s="251">
        <v>0</v>
      </c>
      <c r="AI18" s="196">
        <v>0</v>
      </c>
      <c r="AJ18" s="249">
        <v>0</v>
      </c>
      <c r="AK18" s="250">
        <v>0</v>
      </c>
      <c r="AL18" s="255">
        <v>0</v>
      </c>
      <c r="AM18" s="250">
        <v>0</v>
      </c>
      <c r="AN18" s="255">
        <v>0</v>
      </c>
      <c r="AO18" s="196">
        <v>0</v>
      </c>
      <c r="AP18" s="197">
        <v>0</v>
      </c>
      <c r="AQ18" s="196">
        <v>0</v>
      </c>
      <c r="AR18" s="197">
        <v>0</v>
      </c>
      <c r="AS18" s="196">
        <v>0</v>
      </c>
      <c r="AT18" s="197">
        <v>0</v>
      </c>
      <c r="AU18" s="196">
        <v>2</v>
      </c>
      <c r="AV18" s="249">
        <v>56208410</v>
      </c>
      <c r="AW18" s="250">
        <v>0</v>
      </c>
      <c r="AX18" s="251">
        <v>0</v>
      </c>
      <c r="AY18" s="250">
        <v>0</v>
      </c>
      <c r="AZ18" s="255">
        <v>0</v>
      </c>
      <c r="BA18" s="253">
        <v>5</v>
      </c>
      <c r="BB18" s="245">
        <v>5</v>
      </c>
      <c r="BC18" s="254" t="s">
        <v>25</v>
      </c>
      <c r="BD18" s="250">
        <v>0</v>
      </c>
      <c r="BE18" s="251">
        <v>0</v>
      </c>
      <c r="BF18" s="250">
        <v>0</v>
      </c>
      <c r="BG18" s="251">
        <v>0</v>
      </c>
      <c r="BH18" s="250">
        <v>0</v>
      </c>
      <c r="BI18" s="251">
        <v>0</v>
      </c>
      <c r="BJ18" s="196">
        <v>0</v>
      </c>
      <c r="BK18" s="199">
        <v>0</v>
      </c>
      <c r="BL18" s="197">
        <v>0</v>
      </c>
      <c r="BM18" s="196">
        <v>0</v>
      </c>
      <c r="BN18" s="204">
        <v>0</v>
      </c>
      <c r="BO18" s="197">
        <v>0</v>
      </c>
      <c r="BP18" s="196">
        <v>0</v>
      </c>
      <c r="BQ18" s="197">
        <v>0</v>
      </c>
      <c r="BR18" s="196">
        <v>0</v>
      </c>
      <c r="BS18" s="252">
        <v>0</v>
      </c>
      <c r="BT18" s="196">
        <v>0</v>
      </c>
      <c r="BU18" s="203">
        <v>0</v>
      </c>
      <c r="BV18" s="252">
        <v>0</v>
      </c>
      <c r="BW18" s="253">
        <v>5</v>
      </c>
    </row>
    <row r="19" spans="1:75" s="257" customFormat="1" ht="13.5" customHeight="1">
      <c r="A19" s="223" t="s">
        <v>27</v>
      </c>
      <c r="B19" s="224"/>
      <c r="C19" s="225">
        <f>C20</f>
        <v>11</v>
      </c>
      <c r="D19" s="226">
        <f t="shared" ref="D19:AJ19" si="11">D20</f>
        <v>492492390</v>
      </c>
      <c r="E19" s="227">
        <f t="shared" si="11"/>
        <v>4</v>
      </c>
      <c r="F19" s="230">
        <f t="shared" si="11"/>
        <v>276385000</v>
      </c>
      <c r="G19" s="227">
        <f t="shared" si="11"/>
        <v>0</v>
      </c>
      <c r="H19" s="228">
        <f t="shared" si="11"/>
        <v>0</v>
      </c>
      <c r="I19" s="227">
        <f>I20</f>
        <v>0</v>
      </c>
      <c r="J19" s="228">
        <f t="shared" si="11"/>
        <v>0</v>
      </c>
      <c r="K19" s="229">
        <f>K20</f>
        <v>2</v>
      </c>
      <c r="L19" s="230">
        <f t="shared" si="11"/>
        <v>35981000</v>
      </c>
      <c r="M19" s="227">
        <f t="shared" si="11"/>
        <v>0</v>
      </c>
      <c r="N19" s="230">
        <f t="shared" si="11"/>
        <v>0</v>
      </c>
      <c r="O19" s="227">
        <f t="shared" si="11"/>
        <v>0</v>
      </c>
      <c r="P19" s="230">
        <f t="shared" si="11"/>
        <v>0</v>
      </c>
      <c r="Q19" s="227">
        <f t="shared" si="11"/>
        <v>0</v>
      </c>
      <c r="R19" s="228">
        <f t="shared" si="11"/>
        <v>0</v>
      </c>
      <c r="S19" s="227">
        <f t="shared" si="11"/>
        <v>0</v>
      </c>
      <c r="T19" s="231">
        <f t="shared" si="11"/>
        <v>0</v>
      </c>
      <c r="U19" s="230">
        <f t="shared" si="11"/>
        <v>0</v>
      </c>
      <c r="V19" s="227">
        <f t="shared" si="11"/>
        <v>0</v>
      </c>
      <c r="W19" s="230">
        <f t="shared" si="11"/>
        <v>0</v>
      </c>
      <c r="X19" s="232"/>
      <c r="Y19" s="233" t="s">
        <v>27</v>
      </c>
      <c r="Z19" s="234"/>
      <c r="AA19" s="227">
        <f t="shared" si="11"/>
        <v>0</v>
      </c>
      <c r="AB19" s="235">
        <f t="shared" si="11"/>
        <v>0</v>
      </c>
      <c r="AC19" s="230">
        <f t="shared" si="11"/>
        <v>0</v>
      </c>
      <c r="AD19" s="227">
        <f t="shared" si="11"/>
        <v>0</v>
      </c>
      <c r="AE19" s="231">
        <f t="shared" si="11"/>
        <v>0</v>
      </c>
      <c r="AF19" s="230">
        <f t="shared" si="11"/>
        <v>0</v>
      </c>
      <c r="AG19" s="227">
        <f t="shared" si="11"/>
        <v>0</v>
      </c>
      <c r="AH19" s="228">
        <f t="shared" si="11"/>
        <v>0</v>
      </c>
      <c r="AI19" s="227">
        <f t="shared" si="11"/>
        <v>0</v>
      </c>
      <c r="AJ19" s="230">
        <f t="shared" si="11"/>
        <v>0</v>
      </c>
      <c r="AK19" s="227">
        <f t="shared" ref="AK19:AT19" si="12">AK20</f>
        <v>0</v>
      </c>
      <c r="AL19" s="230">
        <f t="shared" si="12"/>
        <v>0</v>
      </c>
      <c r="AM19" s="227">
        <f t="shared" si="12"/>
        <v>0</v>
      </c>
      <c r="AN19" s="230">
        <f t="shared" si="12"/>
        <v>0</v>
      </c>
      <c r="AO19" s="227">
        <f t="shared" si="12"/>
        <v>0</v>
      </c>
      <c r="AP19" s="228">
        <f t="shared" si="12"/>
        <v>0</v>
      </c>
      <c r="AQ19" s="227">
        <f t="shared" si="12"/>
        <v>0</v>
      </c>
      <c r="AR19" s="228">
        <f t="shared" si="12"/>
        <v>0</v>
      </c>
      <c r="AS19" s="227">
        <f t="shared" si="12"/>
        <v>0</v>
      </c>
      <c r="AT19" s="228">
        <f t="shared" si="12"/>
        <v>0</v>
      </c>
      <c r="AU19" s="227">
        <f>AU20</f>
        <v>4</v>
      </c>
      <c r="AV19" s="230">
        <f t="shared" ref="AV19:BS19" si="13">AV20</f>
        <v>140719960</v>
      </c>
      <c r="AW19" s="227">
        <f t="shared" si="13"/>
        <v>0</v>
      </c>
      <c r="AX19" s="228">
        <f t="shared" si="13"/>
        <v>0</v>
      </c>
      <c r="AY19" s="227">
        <f t="shared" si="13"/>
        <v>1</v>
      </c>
      <c r="AZ19" s="230">
        <f t="shared" si="13"/>
        <v>39406430</v>
      </c>
      <c r="BA19" s="232"/>
      <c r="BB19" s="223" t="s">
        <v>27</v>
      </c>
      <c r="BC19" s="224"/>
      <c r="BD19" s="227">
        <f t="shared" si="13"/>
        <v>0</v>
      </c>
      <c r="BE19" s="228">
        <f t="shared" si="13"/>
        <v>0</v>
      </c>
      <c r="BF19" s="227">
        <f t="shared" si="13"/>
        <v>0</v>
      </c>
      <c r="BG19" s="228">
        <f t="shared" si="13"/>
        <v>0</v>
      </c>
      <c r="BH19" s="227">
        <f t="shared" si="13"/>
        <v>0</v>
      </c>
      <c r="BI19" s="228">
        <f t="shared" si="13"/>
        <v>0</v>
      </c>
      <c r="BJ19" s="227">
        <f t="shared" si="13"/>
        <v>0</v>
      </c>
      <c r="BK19" s="231">
        <v>0</v>
      </c>
      <c r="BL19" s="228">
        <f t="shared" si="13"/>
        <v>0</v>
      </c>
      <c r="BM19" s="227">
        <f t="shared" si="13"/>
        <v>0</v>
      </c>
      <c r="BN19" s="236">
        <f t="shared" si="13"/>
        <v>0</v>
      </c>
      <c r="BO19" s="228">
        <f t="shared" si="13"/>
        <v>0</v>
      </c>
      <c r="BP19" s="227">
        <f t="shared" si="13"/>
        <v>0</v>
      </c>
      <c r="BQ19" s="228">
        <f t="shared" si="13"/>
        <v>0</v>
      </c>
      <c r="BR19" s="227">
        <f t="shared" si="13"/>
        <v>0</v>
      </c>
      <c r="BS19" s="228">
        <f t="shared" si="13"/>
        <v>0</v>
      </c>
      <c r="BT19" s="227">
        <f>BT20</f>
        <v>0</v>
      </c>
      <c r="BU19" s="235">
        <f>BU20</f>
        <v>0</v>
      </c>
      <c r="BV19" s="228">
        <f>BV20</f>
        <v>0</v>
      </c>
      <c r="BW19" s="232"/>
    </row>
    <row r="20" spans="1:75" s="257" customFormat="1" ht="13.5" customHeight="1">
      <c r="A20" s="206" t="s">
        <v>28</v>
      </c>
      <c r="B20" s="207"/>
      <c r="C20" s="240">
        <f>SUM(C21:C26)</f>
        <v>11</v>
      </c>
      <c r="D20" s="241">
        <f t="shared" ref="D20:AJ20" si="14">SUM(D21:D26)</f>
        <v>492492390</v>
      </c>
      <c r="E20" s="210">
        <f>SUM(E21:E26)</f>
        <v>4</v>
      </c>
      <c r="F20" s="209">
        <f>SUM(F21:F26)</f>
        <v>276385000</v>
      </c>
      <c r="G20" s="210">
        <f t="shared" si="14"/>
        <v>0</v>
      </c>
      <c r="H20" s="213">
        <f t="shared" si="14"/>
        <v>0</v>
      </c>
      <c r="I20" s="210">
        <f t="shared" si="14"/>
        <v>0</v>
      </c>
      <c r="J20" s="213">
        <f t="shared" si="14"/>
        <v>0</v>
      </c>
      <c r="K20" s="214">
        <f>SUM(K21:K26)</f>
        <v>2</v>
      </c>
      <c r="L20" s="209">
        <f t="shared" ref="L20" si="15">SUM(L21:L26)</f>
        <v>35981000</v>
      </c>
      <c r="M20" s="210">
        <f t="shared" si="14"/>
        <v>0</v>
      </c>
      <c r="N20" s="209">
        <f t="shared" si="14"/>
        <v>0</v>
      </c>
      <c r="O20" s="210">
        <f t="shared" si="14"/>
        <v>0</v>
      </c>
      <c r="P20" s="209">
        <f t="shared" si="14"/>
        <v>0</v>
      </c>
      <c r="Q20" s="210">
        <f t="shared" si="14"/>
        <v>0</v>
      </c>
      <c r="R20" s="213">
        <f t="shared" si="14"/>
        <v>0</v>
      </c>
      <c r="S20" s="210">
        <f t="shared" si="14"/>
        <v>0</v>
      </c>
      <c r="T20" s="215">
        <f t="shared" si="14"/>
        <v>0</v>
      </c>
      <c r="U20" s="209">
        <f t="shared" si="14"/>
        <v>0</v>
      </c>
      <c r="V20" s="210">
        <f t="shared" ref="V20:W20" si="16">SUM(V21:V26)</f>
        <v>0</v>
      </c>
      <c r="W20" s="209">
        <f t="shared" si="16"/>
        <v>0</v>
      </c>
      <c r="X20" s="242"/>
      <c r="Y20" s="217" t="s">
        <v>28</v>
      </c>
      <c r="Z20" s="218"/>
      <c r="AA20" s="210">
        <f t="shared" si="14"/>
        <v>0</v>
      </c>
      <c r="AB20" s="219">
        <f t="shared" si="14"/>
        <v>0</v>
      </c>
      <c r="AC20" s="209">
        <f t="shared" si="14"/>
        <v>0</v>
      </c>
      <c r="AD20" s="210">
        <f t="shared" si="14"/>
        <v>0</v>
      </c>
      <c r="AE20" s="215">
        <f t="shared" si="14"/>
        <v>0</v>
      </c>
      <c r="AF20" s="209">
        <f t="shared" si="14"/>
        <v>0</v>
      </c>
      <c r="AG20" s="210">
        <f t="shared" si="14"/>
        <v>0</v>
      </c>
      <c r="AH20" s="213">
        <f t="shared" si="14"/>
        <v>0</v>
      </c>
      <c r="AI20" s="210">
        <f t="shared" si="14"/>
        <v>0</v>
      </c>
      <c r="AJ20" s="209">
        <f t="shared" si="14"/>
        <v>0</v>
      </c>
      <c r="AK20" s="210">
        <f t="shared" ref="AK20:AR20" si="17">SUM(AK21:AK26)</f>
        <v>0</v>
      </c>
      <c r="AL20" s="209">
        <f t="shared" si="17"/>
        <v>0</v>
      </c>
      <c r="AM20" s="210">
        <f t="shared" si="17"/>
        <v>0</v>
      </c>
      <c r="AN20" s="209">
        <f t="shared" si="17"/>
        <v>0</v>
      </c>
      <c r="AO20" s="210">
        <f t="shared" si="17"/>
        <v>0</v>
      </c>
      <c r="AP20" s="213">
        <f t="shared" si="17"/>
        <v>0</v>
      </c>
      <c r="AQ20" s="210">
        <f t="shared" si="17"/>
        <v>0</v>
      </c>
      <c r="AR20" s="213">
        <f t="shared" si="17"/>
        <v>0</v>
      </c>
      <c r="AS20" s="210">
        <f>SUM(AS21:AS26)</f>
        <v>0</v>
      </c>
      <c r="AT20" s="213">
        <f>SUM(AT21:AT26)</f>
        <v>0</v>
      </c>
      <c r="AU20" s="210">
        <f>SUM(AU21:AU26)</f>
        <v>4</v>
      </c>
      <c r="AV20" s="209">
        <f>SUM(AV21:AV26)</f>
        <v>140719960</v>
      </c>
      <c r="AW20" s="210">
        <f t="shared" ref="AW20:BV20" si="18">SUM(AW21:AW26)</f>
        <v>0</v>
      </c>
      <c r="AX20" s="213">
        <f t="shared" si="18"/>
        <v>0</v>
      </c>
      <c r="AY20" s="210">
        <f t="shared" si="18"/>
        <v>1</v>
      </c>
      <c r="AZ20" s="209">
        <f t="shared" si="18"/>
        <v>39406430</v>
      </c>
      <c r="BA20" s="242"/>
      <c r="BB20" s="206" t="s">
        <v>28</v>
      </c>
      <c r="BC20" s="207"/>
      <c r="BD20" s="210">
        <f t="shared" si="18"/>
        <v>0</v>
      </c>
      <c r="BE20" s="213">
        <f t="shared" si="18"/>
        <v>0</v>
      </c>
      <c r="BF20" s="210">
        <f t="shared" si="18"/>
        <v>0</v>
      </c>
      <c r="BG20" s="213">
        <f t="shared" si="18"/>
        <v>0</v>
      </c>
      <c r="BH20" s="210">
        <f t="shared" si="18"/>
        <v>0</v>
      </c>
      <c r="BI20" s="213">
        <f t="shared" si="18"/>
        <v>0</v>
      </c>
      <c r="BJ20" s="210">
        <f t="shared" si="18"/>
        <v>0</v>
      </c>
      <c r="BK20" s="215">
        <v>0</v>
      </c>
      <c r="BL20" s="213">
        <f t="shared" si="18"/>
        <v>0</v>
      </c>
      <c r="BM20" s="210">
        <f t="shared" si="18"/>
        <v>0</v>
      </c>
      <c r="BN20" s="221">
        <f t="shared" si="18"/>
        <v>0</v>
      </c>
      <c r="BO20" s="213">
        <f t="shared" si="18"/>
        <v>0</v>
      </c>
      <c r="BP20" s="210">
        <f t="shared" si="18"/>
        <v>0</v>
      </c>
      <c r="BQ20" s="213">
        <f t="shared" si="18"/>
        <v>0</v>
      </c>
      <c r="BR20" s="210">
        <f t="shared" si="18"/>
        <v>0</v>
      </c>
      <c r="BS20" s="213">
        <f t="shared" si="18"/>
        <v>0</v>
      </c>
      <c r="BT20" s="210">
        <f t="shared" si="18"/>
        <v>0</v>
      </c>
      <c r="BU20" s="219">
        <f t="shared" si="18"/>
        <v>0</v>
      </c>
      <c r="BV20" s="213">
        <f t="shared" si="18"/>
        <v>0</v>
      </c>
      <c r="BW20" s="242"/>
    </row>
    <row r="21" spans="1:75" s="256" customFormat="1" ht="13.5" customHeight="1">
      <c r="A21" s="245">
        <v>6</v>
      </c>
      <c r="B21" s="246" t="s">
        <v>29</v>
      </c>
      <c r="C21" s="247">
        <f t="shared" ref="C21:C26" si="19">SUM(E21,G21,I21,K21,M21,O21,Q21,S21,V21,AA21,AD21,AG21,AI21,AK21,AM21,AO21,AQ21,AS21,AU21,AW21,AY21,BD21,BF21,BH21,BJ21,BM21,BP21,BR21,BT21)</f>
        <v>3</v>
      </c>
      <c r="D21" s="248">
        <f t="shared" ref="D21:D26" si="20">SUM(F21,H21,J21,L21,N21,P21,R21,U21,W21,AC21,AF21,AH21,AJ21,AL21,AN21,AP21,AR21,AT21,AV21,AX21,AZ21,BE21,BG21,BI21,BL21,BO21,BQ21,BS21,BV21)</f>
        <v>92011430</v>
      </c>
      <c r="E21" s="196">
        <v>0</v>
      </c>
      <c r="F21" s="249">
        <v>0</v>
      </c>
      <c r="G21" s="250">
        <v>0</v>
      </c>
      <c r="H21" s="251">
        <v>0</v>
      </c>
      <c r="I21" s="196">
        <v>0</v>
      </c>
      <c r="J21" s="252">
        <v>0</v>
      </c>
      <c r="K21" s="198">
        <v>0</v>
      </c>
      <c r="L21" s="248">
        <v>0</v>
      </c>
      <c r="M21" s="196">
        <v>0</v>
      </c>
      <c r="N21" s="249">
        <v>0</v>
      </c>
      <c r="O21" s="196">
        <v>0</v>
      </c>
      <c r="P21" s="249">
        <v>0</v>
      </c>
      <c r="Q21" s="196">
        <v>0</v>
      </c>
      <c r="R21" s="252">
        <v>0</v>
      </c>
      <c r="S21" s="196">
        <v>0</v>
      </c>
      <c r="T21" s="199">
        <v>0</v>
      </c>
      <c r="U21" s="248">
        <v>0</v>
      </c>
      <c r="V21" s="196">
        <v>0</v>
      </c>
      <c r="W21" s="249">
        <v>0</v>
      </c>
      <c r="X21" s="253">
        <v>6</v>
      </c>
      <c r="Y21" s="245">
        <v>6</v>
      </c>
      <c r="Z21" s="254" t="s">
        <v>29</v>
      </c>
      <c r="AA21" s="196">
        <v>0</v>
      </c>
      <c r="AB21" s="203">
        <v>0</v>
      </c>
      <c r="AC21" s="249">
        <v>0</v>
      </c>
      <c r="AD21" s="196">
        <v>0</v>
      </c>
      <c r="AE21" s="199">
        <v>0</v>
      </c>
      <c r="AF21" s="249">
        <v>0</v>
      </c>
      <c r="AG21" s="250">
        <v>0</v>
      </c>
      <c r="AH21" s="251">
        <v>0</v>
      </c>
      <c r="AI21" s="196">
        <v>0</v>
      </c>
      <c r="AJ21" s="249">
        <v>0</v>
      </c>
      <c r="AK21" s="250">
        <v>0</v>
      </c>
      <c r="AL21" s="255">
        <v>0</v>
      </c>
      <c r="AM21" s="250">
        <v>0</v>
      </c>
      <c r="AN21" s="255">
        <v>0</v>
      </c>
      <c r="AO21" s="196">
        <v>0</v>
      </c>
      <c r="AP21" s="197">
        <v>0</v>
      </c>
      <c r="AQ21" s="196">
        <v>0</v>
      </c>
      <c r="AR21" s="197">
        <v>0</v>
      </c>
      <c r="AS21" s="196">
        <v>0</v>
      </c>
      <c r="AT21" s="197">
        <v>0</v>
      </c>
      <c r="AU21" s="196">
        <v>2</v>
      </c>
      <c r="AV21" s="249">
        <v>52605000</v>
      </c>
      <c r="AW21" s="250">
        <v>0</v>
      </c>
      <c r="AX21" s="251">
        <v>0</v>
      </c>
      <c r="AY21" s="196">
        <v>1</v>
      </c>
      <c r="AZ21" s="248">
        <v>39406430</v>
      </c>
      <c r="BA21" s="253">
        <v>6</v>
      </c>
      <c r="BB21" s="245">
        <v>6</v>
      </c>
      <c r="BC21" s="254" t="s">
        <v>29</v>
      </c>
      <c r="BD21" s="250">
        <v>0</v>
      </c>
      <c r="BE21" s="251">
        <v>0</v>
      </c>
      <c r="BF21" s="250">
        <v>0</v>
      </c>
      <c r="BG21" s="251">
        <v>0</v>
      </c>
      <c r="BH21" s="250">
        <v>0</v>
      </c>
      <c r="BI21" s="251">
        <v>0</v>
      </c>
      <c r="BJ21" s="196">
        <v>0</v>
      </c>
      <c r="BK21" s="199">
        <v>0</v>
      </c>
      <c r="BL21" s="197">
        <v>0</v>
      </c>
      <c r="BM21" s="196">
        <v>0</v>
      </c>
      <c r="BN21" s="204">
        <v>0</v>
      </c>
      <c r="BO21" s="197">
        <v>0</v>
      </c>
      <c r="BP21" s="196">
        <v>0</v>
      </c>
      <c r="BQ21" s="197">
        <v>0</v>
      </c>
      <c r="BR21" s="196">
        <v>0</v>
      </c>
      <c r="BS21" s="252">
        <v>0</v>
      </c>
      <c r="BT21" s="196">
        <v>0</v>
      </c>
      <c r="BU21" s="203">
        <v>0</v>
      </c>
      <c r="BV21" s="252">
        <v>0</v>
      </c>
      <c r="BW21" s="253">
        <v>6</v>
      </c>
    </row>
    <row r="22" spans="1:75" s="256" customFormat="1" ht="13.5" customHeight="1">
      <c r="A22" s="245">
        <v>7</v>
      </c>
      <c r="B22" s="246" t="s">
        <v>31</v>
      </c>
      <c r="C22" s="247">
        <f t="shared" si="19"/>
        <v>3</v>
      </c>
      <c r="D22" s="248">
        <f t="shared" si="20"/>
        <v>223385000</v>
      </c>
      <c r="E22" s="196">
        <v>3</v>
      </c>
      <c r="F22" s="249">
        <v>223385000</v>
      </c>
      <c r="G22" s="250">
        <v>0</v>
      </c>
      <c r="H22" s="251">
        <v>0</v>
      </c>
      <c r="I22" s="196">
        <v>0</v>
      </c>
      <c r="J22" s="252">
        <v>0</v>
      </c>
      <c r="K22" s="198">
        <v>0</v>
      </c>
      <c r="L22" s="248">
        <v>0</v>
      </c>
      <c r="M22" s="196">
        <v>0</v>
      </c>
      <c r="N22" s="249">
        <v>0</v>
      </c>
      <c r="O22" s="196">
        <v>0</v>
      </c>
      <c r="P22" s="249">
        <v>0</v>
      </c>
      <c r="Q22" s="196">
        <v>0</v>
      </c>
      <c r="R22" s="252">
        <v>0</v>
      </c>
      <c r="S22" s="196">
        <v>0</v>
      </c>
      <c r="T22" s="199">
        <v>0</v>
      </c>
      <c r="U22" s="248">
        <v>0</v>
      </c>
      <c r="V22" s="196">
        <v>0</v>
      </c>
      <c r="W22" s="249">
        <v>0</v>
      </c>
      <c r="X22" s="253">
        <v>7</v>
      </c>
      <c r="Y22" s="245">
        <v>7</v>
      </c>
      <c r="Z22" s="254" t="s">
        <v>31</v>
      </c>
      <c r="AA22" s="196">
        <v>0</v>
      </c>
      <c r="AB22" s="203">
        <v>0</v>
      </c>
      <c r="AC22" s="249">
        <v>0</v>
      </c>
      <c r="AD22" s="196">
        <v>0</v>
      </c>
      <c r="AE22" s="199">
        <v>0</v>
      </c>
      <c r="AF22" s="249">
        <v>0</v>
      </c>
      <c r="AG22" s="250">
        <v>0</v>
      </c>
      <c r="AH22" s="251">
        <v>0</v>
      </c>
      <c r="AI22" s="196">
        <v>0</v>
      </c>
      <c r="AJ22" s="249">
        <v>0</v>
      </c>
      <c r="AK22" s="250">
        <v>0</v>
      </c>
      <c r="AL22" s="255">
        <v>0</v>
      </c>
      <c r="AM22" s="250">
        <v>0</v>
      </c>
      <c r="AN22" s="255">
        <v>0</v>
      </c>
      <c r="AO22" s="196">
        <v>0</v>
      </c>
      <c r="AP22" s="197">
        <v>0</v>
      </c>
      <c r="AQ22" s="196">
        <v>0</v>
      </c>
      <c r="AR22" s="197">
        <v>0</v>
      </c>
      <c r="AS22" s="196">
        <v>0</v>
      </c>
      <c r="AT22" s="197">
        <v>0</v>
      </c>
      <c r="AU22" s="196">
        <v>0</v>
      </c>
      <c r="AV22" s="249">
        <v>0</v>
      </c>
      <c r="AW22" s="250">
        <v>0</v>
      </c>
      <c r="AX22" s="251">
        <v>0</v>
      </c>
      <c r="AY22" s="250">
        <v>0</v>
      </c>
      <c r="AZ22" s="255">
        <v>0</v>
      </c>
      <c r="BA22" s="253">
        <v>7</v>
      </c>
      <c r="BB22" s="245">
        <v>7</v>
      </c>
      <c r="BC22" s="254" t="s">
        <v>31</v>
      </c>
      <c r="BD22" s="250">
        <v>0</v>
      </c>
      <c r="BE22" s="251">
        <v>0</v>
      </c>
      <c r="BF22" s="250">
        <v>0</v>
      </c>
      <c r="BG22" s="251">
        <v>0</v>
      </c>
      <c r="BH22" s="250">
        <v>0</v>
      </c>
      <c r="BI22" s="251">
        <v>0</v>
      </c>
      <c r="BJ22" s="196">
        <v>0</v>
      </c>
      <c r="BK22" s="199">
        <v>0</v>
      </c>
      <c r="BL22" s="197">
        <v>0</v>
      </c>
      <c r="BM22" s="196">
        <v>0</v>
      </c>
      <c r="BN22" s="204">
        <v>0</v>
      </c>
      <c r="BO22" s="197">
        <v>0</v>
      </c>
      <c r="BP22" s="196">
        <v>0</v>
      </c>
      <c r="BQ22" s="197">
        <v>0</v>
      </c>
      <c r="BR22" s="196">
        <v>0</v>
      </c>
      <c r="BS22" s="252">
        <v>0</v>
      </c>
      <c r="BT22" s="196">
        <v>0</v>
      </c>
      <c r="BU22" s="203">
        <v>0</v>
      </c>
      <c r="BV22" s="252">
        <v>0</v>
      </c>
      <c r="BW22" s="253">
        <v>7</v>
      </c>
    </row>
    <row r="23" spans="1:75" s="256" customFormat="1" ht="13.5" customHeight="1">
      <c r="A23" s="245">
        <v>8</v>
      </c>
      <c r="B23" s="246" t="s">
        <v>32</v>
      </c>
      <c r="C23" s="247">
        <f t="shared" si="19"/>
        <v>2</v>
      </c>
      <c r="D23" s="248">
        <f t="shared" si="20"/>
        <v>35981000</v>
      </c>
      <c r="E23" s="196">
        <v>0</v>
      </c>
      <c r="F23" s="249">
        <v>0</v>
      </c>
      <c r="G23" s="250">
        <v>0</v>
      </c>
      <c r="H23" s="251">
        <v>0</v>
      </c>
      <c r="I23" s="196">
        <v>0</v>
      </c>
      <c r="J23" s="252">
        <v>0</v>
      </c>
      <c r="K23" s="198">
        <v>2</v>
      </c>
      <c r="L23" s="248">
        <v>35981000</v>
      </c>
      <c r="M23" s="196">
        <v>0</v>
      </c>
      <c r="N23" s="249">
        <v>0</v>
      </c>
      <c r="O23" s="196">
        <v>0</v>
      </c>
      <c r="P23" s="249">
        <v>0</v>
      </c>
      <c r="Q23" s="196">
        <v>0</v>
      </c>
      <c r="R23" s="252">
        <v>0</v>
      </c>
      <c r="S23" s="196">
        <v>0</v>
      </c>
      <c r="T23" s="199">
        <v>0</v>
      </c>
      <c r="U23" s="248">
        <v>0</v>
      </c>
      <c r="V23" s="196">
        <v>0</v>
      </c>
      <c r="W23" s="249">
        <v>0</v>
      </c>
      <c r="X23" s="253">
        <v>8</v>
      </c>
      <c r="Y23" s="245">
        <v>8</v>
      </c>
      <c r="Z23" s="254" t="s">
        <v>32</v>
      </c>
      <c r="AA23" s="196">
        <v>0</v>
      </c>
      <c r="AB23" s="203">
        <v>0</v>
      </c>
      <c r="AC23" s="249">
        <v>0</v>
      </c>
      <c r="AD23" s="196">
        <v>0</v>
      </c>
      <c r="AE23" s="199">
        <v>0</v>
      </c>
      <c r="AF23" s="249">
        <v>0</v>
      </c>
      <c r="AG23" s="250">
        <v>0</v>
      </c>
      <c r="AH23" s="251">
        <v>0</v>
      </c>
      <c r="AI23" s="196">
        <v>0</v>
      </c>
      <c r="AJ23" s="249">
        <v>0</v>
      </c>
      <c r="AK23" s="250">
        <v>0</v>
      </c>
      <c r="AL23" s="255">
        <v>0</v>
      </c>
      <c r="AM23" s="250">
        <v>0</v>
      </c>
      <c r="AN23" s="255">
        <v>0</v>
      </c>
      <c r="AO23" s="196">
        <v>0</v>
      </c>
      <c r="AP23" s="197">
        <v>0</v>
      </c>
      <c r="AQ23" s="196">
        <v>0</v>
      </c>
      <c r="AR23" s="197">
        <v>0</v>
      </c>
      <c r="AS23" s="196">
        <v>0</v>
      </c>
      <c r="AT23" s="197">
        <v>0</v>
      </c>
      <c r="AU23" s="196">
        <v>0</v>
      </c>
      <c r="AV23" s="249">
        <v>0</v>
      </c>
      <c r="AW23" s="250">
        <v>0</v>
      </c>
      <c r="AX23" s="251">
        <v>0</v>
      </c>
      <c r="AY23" s="250">
        <v>0</v>
      </c>
      <c r="AZ23" s="255">
        <v>0</v>
      </c>
      <c r="BA23" s="253">
        <v>8</v>
      </c>
      <c r="BB23" s="245">
        <v>8</v>
      </c>
      <c r="BC23" s="254" t="s">
        <v>32</v>
      </c>
      <c r="BD23" s="250">
        <v>0</v>
      </c>
      <c r="BE23" s="251">
        <v>0</v>
      </c>
      <c r="BF23" s="250">
        <v>0</v>
      </c>
      <c r="BG23" s="251">
        <v>0</v>
      </c>
      <c r="BH23" s="250">
        <v>0</v>
      </c>
      <c r="BI23" s="251">
        <v>0</v>
      </c>
      <c r="BJ23" s="196">
        <v>0</v>
      </c>
      <c r="BK23" s="199">
        <v>0</v>
      </c>
      <c r="BL23" s="197">
        <v>0</v>
      </c>
      <c r="BM23" s="196">
        <v>0</v>
      </c>
      <c r="BN23" s="204">
        <v>0</v>
      </c>
      <c r="BO23" s="197">
        <v>0</v>
      </c>
      <c r="BP23" s="196">
        <v>0</v>
      </c>
      <c r="BQ23" s="197">
        <v>0</v>
      </c>
      <c r="BR23" s="196">
        <v>0</v>
      </c>
      <c r="BS23" s="252">
        <v>0</v>
      </c>
      <c r="BT23" s="196">
        <v>0</v>
      </c>
      <c r="BU23" s="203">
        <v>0</v>
      </c>
      <c r="BV23" s="252">
        <v>0</v>
      </c>
      <c r="BW23" s="253">
        <v>8</v>
      </c>
    </row>
    <row r="24" spans="1:75" s="256" customFormat="1" ht="13.5" customHeight="1">
      <c r="A24" s="245">
        <v>9</v>
      </c>
      <c r="B24" s="246" t="s">
        <v>33</v>
      </c>
      <c r="C24" s="247">
        <f t="shared" si="19"/>
        <v>0</v>
      </c>
      <c r="D24" s="248">
        <f t="shared" si="20"/>
        <v>0</v>
      </c>
      <c r="E24" s="196">
        <v>0</v>
      </c>
      <c r="F24" s="249">
        <v>0</v>
      </c>
      <c r="G24" s="250">
        <v>0</v>
      </c>
      <c r="H24" s="251">
        <v>0</v>
      </c>
      <c r="I24" s="196">
        <v>0</v>
      </c>
      <c r="J24" s="252">
        <v>0</v>
      </c>
      <c r="K24" s="198">
        <v>0</v>
      </c>
      <c r="L24" s="248">
        <v>0</v>
      </c>
      <c r="M24" s="196">
        <v>0</v>
      </c>
      <c r="N24" s="249">
        <v>0</v>
      </c>
      <c r="O24" s="196">
        <v>0</v>
      </c>
      <c r="P24" s="249">
        <v>0</v>
      </c>
      <c r="Q24" s="196">
        <v>0</v>
      </c>
      <c r="R24" s="252">
        <v>0</v>
      </c>
      <c r="S24" s="196">
        <v>0</v>
      </c>
      <c r="T24" s="199">
        <v>0</v>
      </c>
      <c r="U24" s="248">
        <v>0</v>
      </c>
      <c r="V24" s="196">
        <v>0</v>
      </c>
      <c r="W24" s="249">
        <v>0</v>
      </c>
      <c r="X24" s="253">
        <v>9</v>
      </c>
      <c r="Y24" s="245">
        <v>9</v>
      </c>
      <c r="Z24" s="254" t="s">
        <v>33</v>
      </c>
      <c r="AA24" s="196">
        <v>0</v>
      </c>
      <c r="AB24" s="203">
        <v>0</v>
      </c>
      <c r="AC24" s="249">
        <v>0</v>
      </c>
      <c r="AD24" s="196">
        <v>0</v>
      </c>
      <c r="AE24" s="199">
        <v>0</v>
      </c>
      <c r="AF24" s="249">
        <v>0</v>
      </c>
      <c r="AG24" s="250">
        <v>0</v>
      </c>
      <c r="AH24" s="251">
        <v>0</v>
      </c>
      <c r="AI24" s="196">
        <v>0</v>
      </c>
      <c r="AJ24" s="249">
        <v>0</v>
      </c>
      <c r="AK24" s="250">
        <v>0</v>
      </c>
      <c r="AL24" s="255">
        <v>0</v>
      </c>
      <c r="AM24" s="250">
        <v>0</v>
      </c>
      <c r="AN24" s="255">
        <v>0</v>
      </c>
      <c r="AO24" s="196">
        <v>0</v>
      </c>
      <c r="AP24" s="197">
        <v>0</v>
      </c>
      <c r="AQ24" s="196">
        <v>0</v>
      </c>
      <c r="AR24" s="197">
        <v>0</v>
      </c>
      <c r="AS24" s="196">
        <v>0</v>
      </c>
      <c r="AT24" s="197">
        <v>0</v>
      </c>
      <c r="AU24" s="196">
        <v>0</v>
      </c>
      <c r="AV24" s="249">
        <v>0</v>
      </c>
      <c r="AW24" s="250">
        <v>0</v>
      </c>
      <c r="AX24" s="251">
        <v>0</v>
      </c>
      <c r="AY24" s="250">
        <v>0</v>
      </c>
      <c r="AZ24" s="255">
        <v>0</v>
      </c>
      <c r="BA24" s="253">
        <v>9</v>
      </c>
      <c r="BB24" s="245">
        <v>9</v>
      </c>
      <c r="BC24" s="254" t="s">
        <v>33</v>
      </c>
      <c r="BD24" s="250">
        <v>0</v>
      </c>
      <c r="BE24" s="251">
        <v>0</v>
      </c>
      <c r="BF24" s="250">
        <v>0</v>
      </c>
      <c r="BG24" s="251">
        <v>0</v>
      </c>
      <c r="BH24" s="250">
        <v>0</v>
      </c>
      <c r="BI24" s="251">
        <v>0</v>
      </c>
      <c r="BJ24" s="196">
        <v>0</v>
      </c>
      <c r="BK24" s="199">
        <v>0</v>
      </c>
      <c r="BL24" s="197">
        <v>0</v>
      </c>
      <c r="BM24" s="196">
        <v>0</v>
      </c>
      <c r="BN24" s="204">
        <v>0</v>
      </c>
      <c r="BO24" s="197">
        <v>0</v>
      </c>
      <c r="BP24" s="196">
        <v>0</v>
      </c>
      <c r="BQ24" s="197">
        <v>0</v>
      </c>
      <c r="BR24" s="196">
        <v>0</v>
      </c>
      <c r="BS24" s="252">
        <v>0</v>
      </c>
      <c r="BT24" s="196">
        <v>0</v>
      </c>
      <c r="BU24" s="203">
        <v>0</v>
      </c>
      <c r="BV24" s="252">
        <v>0</v>
      </c>
      <c r="BW24" s="253">
        <v>9</v>
      </c>
    </row>
    <row r="25" spans="1:75" s="256" customFormat="1" ht="13.5" customHeight="1">
      <c r="A25" s="245">
        <v>10</v>
      </c>
      <c r="B25" s="246" t="s">
        <v>34</v>
      </c>
      <c r="C25" s="247">
        <f t="shared" si="19"/>
        <v>0</v>
      </c>
      <c r="D25" s="248">
        <f t="shared" si="20"/>
        <v>0</v>
      </c>
      <c r="E25" s="196">
        <v>0</v>
      </c>
      <c r="F25" s="249">
        <v>0</v>
      </c>
      <c r="G25" s="250">
        <v>0</v>
      </c>
      <c r="H25" s="251">
        <v>0</v>
      </c>
      <c r="I25" s="196">
        <v>0</v>
      </c>
      <c r="J25" s="252">
        <v>0</v>
      </c>
      <c r="K25" s="198">
        <v>0</v>
      </c>
      <c r="L25" s="248">
        <v>0</v>
      </c>
      <c r="M25" s="196">
        <v>0</v>
      </c>
      <c r="N25" s="249">
        <v>0</v>
      </c>
      <c r="O25" s="196">
        <v>0</v>
      </c>
      <c r="P25" s="249">
        <v>0</v>
      </c>
      <c r="Q25" s="196">
        <v>0</v>
      </c>
      <c r="R25" s="252">
        <v>0</v>
      </c>
      <c r="S25" s="196">
        <v>0</v>
      </c>
      <c r="T25" s="199">
        <v>0</v>
      </c>
      <c r="U25" s="248">
        <v>0</v>
      </c>
      <c r="V25" s="196">
        <v>0</v>
      </c>
      <c r="W25" s="249">
        <v>0</v>
      </c>
      <c r="X25" s="253">
        <v>10</v>
      </c>
      <c r="Y25" s="245">
        <v>10</v>
      </c>
      <c r="Z25" s="254" t="s">
        <v>34</v>
      </c>
      <c r="AA25" s="196">
        <v>0</v>
      </c>
      <c r="AB25" s="203">
        <v>0</v>
      </c>
      <c r="AC25" s="249">
        <v>0</v>
      </c>
      <c r="AD25" s="196">
        <v>0</v>
      </c>
      <c r="AE25" s="199">
        <v>0</v>
      </c>
      <c r="AF25" s="249">
        <v>0</v>
      </c>
      <c r="AG25" s="250">
        <v>0</v>
      </c>
      <c r="AH25" s="251">
        <v>0</v>
      </c>
      <c r="AI25" s="196">
        <v>0</v>
      </c>
      <c r="AJ25" s="249">
        <v>0</v>
      </c>
      <c r="AK25" s="250">
        <v>0</v>
      </c>
      <c r="AL25" s="255">
        <v>0</v>
      </c>
      <c r="AM25" s="250">
        <v>0</v>
      </c>
      <c r="AN25" s="255">
        <v>0</v>
      </c>
      <c r="AO25" s="196">
        <v>0</v>
      </c>
      <c r="AP25" s="197">
        <v>0</v>
      </c>
      <c r="AQ25" s="196">
        <v>0</v>
      </c>
      <c r="AR25" s="197">
        <v>0</v>
      </c>
      <c r="AS25" s="196">
        <v>0</v>
      </c>
      <c r="AT25" s="197">
        <v>0</v>
      </c>
      <c r="AU25" s="196">
        <v>0</v>
      </c>
      <c r="AV25" s="249">
        <v>0</v>
      </c>
      <c r="AW25" s="250">
        <v>0</v>
      </c>
      <c r="AX25" s="251">
        <v>0</v>
      </c>
      <c r="AY25" s="250">
        <v>0</v>
      </c>
      <c r="AZ25" s="255">
        <v>0</v>
      </c>
      <c r="BA25" s="253">
        <v>10</v>
      </c>
      <c r="BB25" s="245">
        <v>10</v>
      </c>
      <c r="BC25" s="254" t="s">
        <v>34</v>
      </c>
      <c r="BD25" s="250">
        <v>0</v>
      </c>
      <c r="BE25" s="251">
        <v>0</v>
      </c>
      <c r="BF25" s="250">
        <v>0</v>
      </c>
      <c r="BG25" s="251">
        <v>0</v>
      </c>
      <c r="BH25" s="250">
        <v>0</v>
      </c>
      <c r="BI25" s="251">
        <v>0</v>
      </c>
      <c r="BJ25" s="196">
        <v>0</v>
      </c>
      <c r="BK25" s="199">
        <v>0</v>
      </c>
      <c r="BL25" s="197">
        <v>0</v>
      </c>
      <c r="BM25" s="196">
        <v>0</v>
      </c>
      <c r="BN25" s="204">
        <v>0</v>
      </c>
      <c r="BO25" s="197">
        <v>0</v>
      </c>
      <c r="BP25" s="196">
        <v>0</v>
      </c>
      <c r="BQ25" s="197">
        <v>0</v>
      </c>
      <c r="BR25" s="196">
        <v>0</v>
      </c>
      <c r="BS25" s="252">
        <v>0</v>
      </c>
      <c r="BT25" s="196">
        <v>0</v>
      </c>
      <c r="BU25" s="203">
        <v>0</v>
      </c>
      <c r="BV25" s="252">
        <v>0</v>
      </c>
      <c r="BW25" s="253">
        <v>10</v>
      </c>
    </row>
    <row r="26" spans="1:75" s="256" customFormat="1" ht="13.5" customHeight="1">
      <c r="A26" s="245">
        <v>11</v>
      </c>
      <c r="B26" s="246" t="s">
        <v>30</v>
      </c>
      <c r="C26" s="247">
        <f t="shared" si="19"/>
        <v>3</v>
      </c>
      <c r="D26" s="248">
        <f t="shared" si="20"/>
        <v>141114960</v>
      </c>
      <c r="E26" s="196">
        <v>1</v>
      </c>
      <c r="F26" s="249">
        <v>53000000</v>
      </c>
      <c r="G26" s="250">
        <v>0</v>
      </c>
      <c r="H26" s="251">
        <v>0</v>
      </c>
      <c r="I26" s="196">
        <v>0</v>
      </c>
      <c r="J26" s="252">
        <v>0</v>
      </c>
      <c r="K26" s="198">
        <v>0</v>
      </c>
      <c r="L26" s="248">
        <v>0</v>
      </c>
      <c r="M26" s="196">
        <v>0</v>
      </c>
      <c r="N26" s="249">
        <v>0</v>
      </c>
      <c r="O26" s="196">
        <v>0</v>
      </c>
      <c r="P26" s="249">
        <v>0</v>
      </c>
      <c r="Q26" s="196">
        <v>0</v>
      </c>
      <c r="R26" s="252">
        <v>0</v>
      </c>
      <c r="S26" s="196">
        <v>0</v>
      </c>
      <c r="T26" s="199">
        <v>0</v>
      </c>
      <c r="U26" s="248">
        <v>0</v>
      </c>
      <c r="V26" s="196">
        <v>0</v>
      </c>
      <c r="W26" s="249">
        <v>0</v>
      </c>
      <c r="X26" s="253">
        <v>11</v>
      </c>
      <c r="Y26" s="245">
        <v>11</v>
      </c>
      <c r="Z26" s="254" t="s">
        <v>30</v>
      </c>
      <c r="AA26" s="196">
        <v>0</v>
      </c>
      <c r="AB26" s="203">
        <v>0</v>
      </c>
      <c r="AC26" s="249">
        <v>0</v>
      </c>
      <c r="AD26" s="196">
        <v>0</v>
      </c>
      <c r="AE26" s="199">
        <v>0</v>
      </c>
      <c r="AF26" s="249">
        <v>0</v>
      </c>
      <c r="AG26" s="250">
        <v>0</v>
      </c>
      <c r="AH26" s="251">
        <v>0</v>
      </c>
      <c r="AI26" s="196">
        <v>0</v>
      </c>
      <c r="AJ26" s="249">
        <v>0</v>
      </c>
      <c r="AK26" s="250">
        <v>0</v>
      </c>
      <c r="AL26" s="255">
        <v>0</v>
      </c>
      <c r="AM26" s="250">
        <v>0</v>
      </c>
      <c r="AN26" s="255">
        <v>0</v>
      </c>
      <c r="AO26" s="196">
        <v>0</v>
      </c>
      <c r="AP26" s="197">
        <v>0</v>
      </c>
      <c r="AQ26" s="196">
        <v>0</v>
      </c>
      <c r="AR26" s="197">
        <v>0</v>
      </c>
      <c r="AS26" s="196">
        <v>0</v>
      </c>
      <c r="AT26" s="197">
        <v>0</v>
      </c>
      <c r="AU26" s="196">
        <v>2</v>
      </c>
      <c r="AV26" s="249">
        <v>88114960</v>
      </c>
      <c r="AW26" s="250">
        <v>0</v>
      </c>
      <c r="AX26" s="251">
        <v>0</v>
      </c>
      <c r="AY26" s="250">
        <v>0</v>
      </c>
      <c r="AZ26" s="255">
        <v>0</v>
      </c>
      <c r="BA26" s="253">
        <v>11</v>
      </c>
      <c r="BB26" s="245">
        <v>11</v>
      </c>
      <c r="BC26" s="254" t="s">
        <v>30</v>
      </c>
      <c r="BD26" s="250">
        <v>0</v>
      </c>
      <c r="BE26" s="251">
        <v>0</v>
      </c>
      <c r="BF26" s="250">
        <v>0</v>
      </c>
      <c r="BG26" s="251">
        <v>0</v>
      </c>
      <c r="BH26" s="250">
        <v>0</v>
      </c>
      <c r="BI26" s="251">
        <v>0</v>
      </c>
      <c r="BJ26" s="196">
        <v>0</v>
      </c>
      <c r="BK26" s="199">
        <v>0</v>
      </c>
      <c r="BL26" s="197">
        <v>0</v>
      </c>
      <c r="BM26" s="196">
        <v>0</v>
      </c>
      <c r="BN26" s="204">
        <v>0</v>
      </c>
      <c r="BO26" s="197">
        <v>0</v>
      </c>
      <c r="BP26" s="196">
        <v>0</v>
      </c>
      <c r="BQ26" s="197">
        <v>0</v>
      </c>
      <c r="BR26" s="196">
        <v>0</v>
      </c>
      <c r="BS26" s="252">
        <v>0</v>
      </c>
      <c r="BT26" s="196">
        <v>0</v>
      </c>
      <c r="BU26" s="203">
        <v>0</v>
      </c>
      <c r="BV26" s="252">
        <v>0</v>
      </c>
      <c r="BW26" s="253">
        <v>11</v>
      </c>
    </row>
    <row r="27" spans="1:75" s="257" customFormat="1" ht="13.5" customHeight="1">
      <c r="A27" s="223" t="s">
        <v>35</v>
      </c>
      <c r="B27" s="224"/>
      <c r="C27" s="225">
        <f t="shared" ref="C27:AJ27" si="21">SUM(C28,C35)</f>
        <v>23</v>
      </c>
      <c r="D27" s="226">
        <f t="shared" si="21"/>
        <v>679035040</v>
      </c>
      <c r="E27" s="227">
        <f t="shared" si="21"/>
        <v>5</v>
      </c>
      <c r="F27" s="230">
        <f t="shared" si="21"/>
        <v>220630460</v>
      </c>
      <c r="G27" s="227">
        <f t="shared" si="21"/>
        <v>0</v>
      </c>
      <c r="H27" s="228">
        <f t="shared" si="21"/>
        <v>0</v>
      </c>
      <c r="I27" s="227">
        <f t="shared" si="21"/>
        <v>0</v>
      </c>
      <c r="J27" s="228">
        <f t="shared" si="21"/>
        <v>0</v>
      </c>
      <c r="K27" s="229">
        <f t="shared" si="21"/>
        <v>0</v>
      </c>
      <c r="L27" s="230">
        <f t="shared" si="21"/>
        <v>0</v>
      </c>
      <c r="M27" s="227">
        <f t="shared" si="21"/>
        <v>4</v>
      </c>
      <c r="N27" s="230">
        <f t="shared" si="21"/>
        <v>171292820</v>
      </c>
      <c r="O27" s="227">
        <f t="shared" si="21"/>
        <v>0</v>
      </c>
      <c r="P27" s="230">
        <f t="shared" si="21"/>
        <v>0</v>
      </c>
      <c r="Q27" s="227">
        <f t="shared" si="21"/>
        <v>0</v>
      </c>
      <c r="R27" s="228">
        <f t="shared" si="21"/>
        <v>0</v>
      </c>
      <c r="S27" s="227">
        <f t="shared" si="21"/>
        <v>3</v>
      </c>
      <c r="T27" s="231">
        <f t="shared" si="21"/>
        <v>11</v>
      </c>
      <c r="U27" s="230">
        <f t="shared" si="21"/>
        <v>23804000</v>
      </c>
      <c r="V27" s="227">
        <f t="shared" ref="V27:W27" si="22">SUM(V28,V35)</f>
        <v>0</v>
      </c>
      <c r="W27" s="230">
        <f t="shared" si="22"/>
        <v>0</v>
      </c>
      <c r="X27" s="232"/>
      <c r="Y27" s="233" t="s">
        <v>35</v>
      </c>
      <c r="Z27" s="234"/>
      <c r="AA27" s="227">
        <f t="shared" si="21"/>
        <v>0</v>
      </c>
      <c r="AB27" s="235">
        <f t="shared" si="21"/>
        <v>0</v>
      </c>
      <c r="AC27" s="230">
        <f t="shared" si="21"/>
        <v>0</v>
      </c>
      <c r="AD27" s="227">
        <f t="shared" si="21"/>
        <v>4</v>
      </c>
      <c r="AE27" s="231">
        <f t="shared" si="21"/>
        <v>92.960000000000008</v>
      </c>
      <c r="AF27" s="230">
        <f t="shared" si="21"/>
        <v>44671000</v>
      </c>
      <c r="AG27" s="227">
        <f t="shared" si="21"/>
        <v>0</v>
      </c>
      <c r="AH27" s="228">
        <f t="shared" si="21"/>
        <v>0</v>
      </c>
      <c r="AI27" s="227">
        <f t="shared" si="21"/>
        <v>0</v>
      </c>
      <c r="AJ27" s="230">
        <f t="shared" si="21"/>
        <v>0</v>
      </c>
      <c r="AK27" s="227">
        <f t="shared" ref="AK27:BV27" si="23">SUM(AK28,AK35)</f>
        <v>0</v>
      </c>
      <c r="AL27" s="230">
        <f t="shared" si="23"/>
        <v>0</v>
      </c>
      <c r="AM27" s="227">
        <f t="shared" si="23"/>
        <v>0</v>
      </c>
      <c r="AN27" s="230">
        <f t="shared" si="23"/>
        <v>0</v>
      </c>
      <c r="AO27" s="227">
        <f t="shared" si="23"/>
        <v>0</v>
      </c>
      <c r="AP27" s="228">
        <f t="shared" si="23"/>
        <v>0</v>
      </c>
      <c r="AQ27" s="227">
        <f t="shared" si="23"/>
        <v>0</v>
      </c>
      <c r="AR27" s="228">
        <f t="shared" si="23"/>
        <v>0</v>
      </c>
      <c r="AS27" s="227">
        <f t="shared" si="23"/>
        <v>0</v>
      </c>
      <c r="AT27" s="228">
        <f t="shared" si="23"/>
        <v>0</v>
      </c>
      <c r="AU27" s="227">
        <f t="shared" si="23"/>
        <v>6</v>
      </c>
      <c r="AV27" s="230">
        <f t="shared" si="23"/>
        <v>201926760</v>
      </c>
      <c r="AW27" s="227">
        <f t="shared" si="23"/>
        <v>0</v>
      </c>
      <c r="AX27" s="228">
        <f t="shared" si="23"/>
        <v>0</v>
      </c>
      <c r="AY27" s="227">
        <f t="shared" si="23"/>
        <v>1</v>
      </c>
      <c r="AZ27" s="230">
        <f t="shared" si="23"/>
        <v>16710000</v>
      </c>
      <c r="BA27" s="232"/>
      <c r="BB27" s="223" t="s">
        <v>35</v>
      </c>
      <c r="BC27" s="224"/>
      <c r="BD27" s="227">
        <f t="shared" si="23"/>
        <v>0</v>
      </c>
      <c r="BE27" s="228">
        <f t="shared" si="23"/>
        <v>0</v>
      </c>
      <c r="BF27" s="227">
        <f t="shared" si="23"/>
        <v>0</v>
      </c>
      <c r="BG27" s="228">
        <f t="shared" si="23"/>
        <v>0</v>
      </c>
      <c r="BH27" s="227">
        <f t="shared" si="23"/>
        <v>0</v>
      </c>
      <c r="BI27" s="228">
        <f t="shared" si="23"/>
        <v>0</v>
      </c>
      <c r="BJ27" s="227">
        <f t="shared" si="23"/>
        <v>0</v>
      </c>
      <c r="BK27" s="231">
        <v>0</v>
      </c>
      <c r="BL27" s="228">
        <f t="shared" si="23"/>
        <v>0</v>
      </c>
      <c r="BM27" s="227">
        <f t="shared" si="23"/>
        <v>0</v>
      </c>
      <c r="BN27" s="236">
        <f t="shared" si="23"/>
        <v>0</v>
      </c>
      <c r="BO27" s="228">
        <f t="shared" si="23"/>
        <v>0</v>
      </c>
      <c r="BP27" s="227">
        <f t="shared" si="23"/>
        <v>0</v>
      </c>
      <c r="BQ27" s="228">
        <f t="shared" si="23"/>
        <v>0</v>
      </c>
      <c r="BR27" s="227">
        <f t="shared" si="23"/>
        <v>0</v>
      </c>
      <c r="BS27" s="228">
        <f t="shared" si="23"/>
        <v>0</v>
      </c>
      <c r="BT27" s="227">
        <f t="shared" si="23"/>
        <v>0</v>
      </c>
      <c r="BU27" s="235">
        <f t="shared" si="23"/>
        <v>0</v>
      </c>
      <c r="BV27" s="228">
        <f t="shared" si="23"/>
        <v>0</v>
      </c>
      <c r="BW27" s="232"/>
    </row>
    <row r="28" spans="1:75" s="257" customFormat="1" ht="13.5" customHeight="1">
      <c r="A28" s="206" t="s">
        <v>76</v>
      </c>
      <c r="B28" s="207"/>
      <c r="C28" s="240">
        <f>SUM(C29:C34)</f>
        <v>13</v>
      </c>
      <c r="D28" s="241">
        <f t="shared" ref="D28:AJ28" si="24">SUM(D29:D34)</f>
        <v>323618040</v>
      </c>
      <c r="E28" s="210">
        <f>SUM(E29:E34)</f>
        <v>4</v>
      </c>
      <c r="F28" s="209">
        <f>SUM(F29:F34)</f>
        <v>161109460</v>
      </c>
      <c r="G28" s="210">
        <f t="shared" si="24"/>
        <v>0</v>
      </c>
      <c r="H28" s="213">
        <f t="shared" si="24"/>
        <v>0</v>
      </c>
      <c r="I28" s="210">
        <f t="shared" si="24"/>
        <v>0</v>
      </c>
      <c r="J28" s="213">
        <f t="shared" si="24"/>
        <v>0</v>
      </c>
      <c r="K28" s="214">
        <f t="shared" si="24"/>
        <v>0</v>
      </c>
      <c r="L28" s="209">
        <f t="shared" si="24"/>
        <v>0</v>
      </c>
      <c r="M28" s="210">
        <f t="shared" si="24"/>
        <v>2</v>
      </c>
      <c r="N28" s="209">
        <f t="shared" si="24"/>
        <v>52692000</v>
      </c>
      <c r="O28" s="210">
        <f t="shared" si="24"/>
        <v>0</v>
      </c>
      <c r="P28" s="209">
        <f t="shared" si="24"/>
        <v>0</v>
      </c>
      <c r="Q28" s="210">
        <f t="shared" si="24"/>
        <v>0</v>
      </c>
      <c r="R28" s="213">
        <f t="shared" si="24"/>
        <v>0</v>
      </c>
      <c r="S28" s="210">
        <f t="shared" si="24"/>
        <v>3</v>
      </c>
      <c r="T28" s="215">
        <f t="shared" si="24"/>
        <v>11</v>
      </c>
      <c r="U28" s="209">
        <f t="shared" si="24"/>
        <v>23804000</v>
      </c>
      <c r="V28" s="210">
        <f t="shared" ref="V28:W28" si="25">SUM(V29:V34)</f>
        <v>0</v>
      </c>
      <c r="W28" s="209">
        <f t="shared" si="25"/>
        <v>0</v>
      </c>
      <c r="X28" s="258"/>
      <c r="Y28" s="217" t="s">
        <v>76</v>
      </c>
      <c r="Z28" s="218"/>
      <c r="AA28" s="210">
        <f>SUM(AA29:AA34)</f>
        <v>0</v>
      </c>
      <c r="AB28" s="219">
        <f t="shared" ref="AB28:AF28" si="26">SUM(AB29:AB34)</f>
        <v>0</v>
      </c>
      <c r="AC28" s="209">
        <f t="shared" si="26"/>
        <v>0</v>
      </c>
      <c r="AD28" s="210">
        <f t="shared" si="26"/>
        <v>2</v>
      </c>
      <c r="AE28" s="215">
        <f t="shared" si="26"/>
        <v>48.7</v>
      </c>
      <c r="AF28" s="209">
        <f t="shared" si="26"/>
        <v>22407000</v>
      </c>
      <c r="AG28" s="210">
        <f t="shared" si="24"/>
        <v>0</v>
      </c>
      <c r="AH28" s="213">
        <f t="shared" si="24"/>
        <v>0</v>
      </c>
      <c r="AI28" s="210">
        <f t="shared" si="24"/>
        <v>0</v>
      </c>
      <c r="AJ28" s="209">
        <f t="shared" si="24"/>
        <v>0</v>
      </c>
      <c r="AK28" s="210">
        <f t="shared" ref="AK28:AR28" si="27">SUM(AK29:AK34)</f>
        <v>0</v>
      </c>
      <c r="AL28" s="209">
        <f t="shared" si="27"/>
        <v>0</v>
      </c>
      <c r="AM28" s="210">
        <f t="shared" si="27"/>
        <v>0</v>
      </c>
      <c r="AN28" s="209">
        <f t="shared" si="27"/>
        <v>0</v>
      </c>
      <c r="AO28" s="210">
        <f t="shared" si="27"/>
        <v>0</v>
      </c>
      <c r="AP28" s="213">
        <f t="shared" si="27"/>
        <v>0</v>
      </c>
      <c r="AQ28" s="210">
        <f t="shared" si="27"/>
        <v>0</v>
      </c>
      <c r="AR28" s="213">
        <f t="shared" si="27"/>
        <v>0</v>
      </c>
      <c r="AS28" s="210">
        <f>SUM(AS29:AS34)</f>
        <v>0</v>
      </c>
      <c r="AT28" s="213">
        <f>SUM(AT29:AT34)</f>
        <v>0</v>
      </c>
      <c r="AU28" s="210">
        <f>SUM(AU29:AU34)</f>
        <v>2</v>
      </c>
      <c r="AV28" s="209">
        <f>SUM(AV29:AV34)</f>
        <v>63605580</v>
      </c>
      <c r="AW28" s="210">
        <f t="shared" ref="AW28:BS28" si="28">SUM(AW29:AW34)</f>
        <v>0</v>
      </c>
      <c r="AX28" s="213">
        <f t="shared" si="28"/>
        <v>0</v>
      </c>
      <c r="AY28" s="210">
        <f t="shared" si="28"/>
        <v>0</v>
      </c>
      <c r="AZ28" s="209">
        <f t="shared" si="28"/>
        <v>0</v>
      </c>
      <c r="BA28" s="258"/>
      <c r="BB28" s="206" t="s">
        <v>76</v>
      </c>
      <c r="BC28" s="207"/>
      <c r="BD28" s="210">
        <f t="shared" si="28"/>
        <v>0</v>
      </c>
      <c r="BE28" s="213">
        <f t="shared" si="28"/>
        <v>0</v>
      </c>
      <c r="BF28" s="210">
        <f t="shared" si="28"/>
        <v>0</v>
      </c>
      <c r="BG28" s="213">
        <f t="shared" si="28"/>
        <v>0</v>
      </c>
      <c r="BH28" s="210">
        <f t="shared" si="28"/>
        <v>0</v>
      </c>
      <c r="BI28" s="213">
        <f t="shared" si="28"/>
        <v>0</v>
      </c>
      <c r="BJ28" s="210">
        <f t="shared" si="28"/>
        <v>0</v>
      </c>
      <c r="BK28" s="215">
        <v>0</v>
      </c>
      <c r="BL28" s="213">
        <f t="shared" si="28"/>
        <v>0</v>
      </c>
      <c r="BM28" s="210">
        <f t="shared" si="28"/>
        <v>0</v>
      </c>
      <c r="BN28" s="221">
        <f t="shared" si="28"/>
        <v>0</v>
      </c>
      <c r="BO28" s="213">
        <f t="shared" si="28"/>
        <v>0</v>
      </c>
      <c r="BP28" s="210">
        <f t="shared" si="28"/>
        <v>0</v>
      </c>
      <c r="BQ28" s="213">
        <f t="shared" si="28"/>
        <v>0</v>
      </c>
      <c r="BR28" s="210">
        <f t="shared" si="28"/>
        <v>0</v>
      </c>
      <c r="BS28" s="213">
        <f t="shared" si="28"/>
        <v>0</v>
      </c>
      <c r="BT28" s="210">
        <f>SUM(BT29:BT34)</f>
        <v>0</v>
      </c>
      <c r="BU28" s="219">
        <f>SUM(BU29:BU34)</f>
        <v>0</v>
      </c>
      <c r="BV28" s="213">
        <f>SUM(BV29:BV34)</f>
        <v>0</v>
      </c>
      <c r="BW28" s="258"/>
    </row>
    <row r="29" spans="1:75" s="256" customFormat="1" ht="13.5" customHeight="1">
      <c r="A29" s="245">
        <v>12</v>
      </c>
      <c r="B29" s="246" t="s">
        <v>36</v>
      </c>
      <c r="C29" s="247">
        <f t="shared" ref="C29:C34" si="29">SUM(E29,G29,I29,K29,M29,O29,Q29,S29,V29,AA29,AD29,AG29,AI29,AK29,AM29,AO29,AQ29,AS29,AU29,AW29,AY29,BD29,BF29,BH29,BJ29,BM29,BP29,BR29,BT29)</f>
        <v>5</v>
      </c>
      <c r="D29" s="248">
        <f t="shared" ref="D29:D34" si="30">SUM(F29,H29,J29,L29,N29,P29,R29,U29,W29,AC29,AF29,AH29,AJ29,AL29,AN29,AP29,AR29,AT29,AV29,AX29,AZ29,BE29,BG29,BI29,BL29,BO29,BQ29,BS29,BV29)</f>
        <v>152116000</v>
      </c>
      <c r="E29" s="196">
        <v>2</v>
      </c>
      <c r="F29" s="249">
        <v>97556000</v>
      </c>
      <c r="G29" s="250">
        <v>0</v>
      </c>
      <c r="H29" s="251">
        <v>0</v>
      </c>
      <c r="I29" s="196">
        <v>0</v>
      </c>
      <c r="J29" s="252">
        <v>0</v>
      </c>
      <c r="K29" s="198">
        <v>0</v>
      </c>
      <c r="L29" s="248">
        <v>0</v>
      </c>
      <c r="M29" s="196">
        <v>0</v>
      </c>
      <c r="N29" s="249">
        <v>0</v>
      </c>
      <c r="O29" s="196">
        <v>0</v>
      </c>
      <c r="P29" s="249">
        <v>0</v>
      </c>
      <c r="Q29" s="196">
        <v>0</v>
      </c>
      <c r="R29" s="252">
        <v>0</v>
      </c>
      <c r="S29" s="196">
        <v>1</v>
      </c>
      <c r="T29" s="199">
        <v>3.6</v>
      </c>
      <c r="U29" s="248">
        <v>9152000</v>
      </c>
      <c r="V29" s="196">
        <v>0</v>
      </c>
      <c r="W29" s="249">
        <v>0</v>
      </c>
      <c r="X29" s="253">
        <v>12</v>
      </c>
      <c r="Y29" s="245">
        <v>12</v>
      </c>
      <c r="Z29" s="254" t="s">
        <v>36</v>
      </c>
      <c r="AA29" s="196">
        <v>0</v>
      </c>
      <c r="AB29" s="203">
        <v>0</v>
      </c>
      <c r="AC29" s="249">
        <v>0</v>
      </c>
      <c r="AD29" s="196">
        <v>1</v>
      </c>
      <c r="AE29" s="199">
        <v>24.9</v>
      </c>
      <c r="AF29" s="249">
        <v>11759000</v>
      </c>
      <c r="AG29" s="250">
        <v>0</v>
      </c>
      <c r="AH29" s="251">
        <v>0</v>
      </c>
      <c r="AI29" s="196">
        <v>0</v>
      </c>
      <c r="AJ29" s="249">
        <v>0</v>
      </c>
      <c r="AK29" s="250">
        <v>0</v>
      </c>
      <c r="AL29" s="255">
        <v>0</v>
      </c>
      <c r="AM29" s="250">
        <v>0</v>
      </c>
      <c r="AN29" s="255">
        <v>0</v>
      </c>
      <c r="AO29" s="196">
        <v>0</v>
      </c>
      <c r="AP29" s="197">
        <v>0</v>
      </c>
      <c r="AQ29" s="196">
        <v>0</v>
      </c>
      <c r="AR29" s="197">
        <v>0</v>
      </c>
      <c r="AS29" s="196">
        <v>0</v>
      </c>
      <c r="AT29" s="197">
        <v>0</v>
      </c>
      <c r="AU29" s="196">
        <v>1</v>
      </c>
      <c r="AV29" s="249">
        <v>33649000</v>
      </c>
      <c r="AW29" s="250">
        <v>0</v>
      </c>
      <c r="AX29" s="251">
        <v>0</v>
      </c>
      <c r="AY29" s="250">
        <v>0</v>
      </c>
      <c r="AZ29" s="255">
        <v>0</v>
      </c>
      <c r="BA29" s="253">
        <v>12</v>
      </c>
      <c r="BB29" s="245">
        <v>12</v>
      </c>
      <c r="BC29" s="254" t="s">
        <v>36</v>
      </c>
      <c r="BD29" s="250">
        <v>0</v>
      </c>
      <c r="BE29" s="251">
        <v>0</v>
      </c>
      <c r="BF29" s="250">
        <v>0</v>
      </c>
      <c r="BG29" s="251">
        <v>0</v>
      </c>
      <c r="BH29" s="250">
        <v>0</v>
      </c>
      <c r="BI29" s="251">
        <v>0</v>
      </c>
      <c r="BJ29" s="196">
        <v>0</v>
      </c>
      <c r="BK29" s="199">
        <v>0</v>
      </c>
      <c r="BL29" s="197">
        <v>0</v>
      </c>
      <c r="BM29" s="196">
        <v>0</v>
      </c>
      <c r="BN29" s="204">
        <v>0</v>
      </c>
      <c r="BO29" s="197">
        <v>0</v>
      </c>
      <c r="BP29" s="196">
        <v>0</v>
      </c>
      <c r="BQ29" s="197">
        <v>0</v>
      </c>
      <c r="BR29" s="196">
        <v>0</v>
      </c>
      <c r="BS29" s="252">
        <v>0</v>
      </c>
      <c r="BT29" s="196">
        <v>0</v>
      </c>
      <c r="BU29" s="203">
        <v>0</v>
      </c>
      <c r="BV29" s="252">
        <v>0</v>
      </c>
      <c r="BW29" s="253">
        <v>12</v>
      </c>
    </row>
    <row r="30" spans="1:75" s="256" customFormat="1" ht="13.5" customHeight="1">
      <c r="A30" s="245">
        <v>13</v>
      </c>
      <c r="B30" s="246" t="s">
        <v>41</v>
      </c>
      <c r="C30" s="247">
        <f t="shared" si="29"/>
        <v>0</v>
      </c>
      <c r="D30" s="248">
        <f t="shared" si="30"/>
        <v>0</v>
      </c>
      <c r="E30" s="196">
        <v>0</v>
      </c>
      <c r="F30" s="249">
        <v>0</v>
      </c>
      <c r="G30" s="250">
        <v>0</v>
      </c>
      <c r="H30" s="251">
        <v>0</v>
      </c>
      <c r="I30" s="196">
        <v>0</v>
      </c>
      <c r="J30" s="252">
        <v>0</v>
      </c>
      <c r="K30" s="198">
        <v>0</v>
      </c>
      <c r="L30" s="248">
        <v>0</v>
      </c>
      <c r="M30" s="196">
        <v>0</v>
      </c>
      <c r="N30" s="249">
        <v>0</v>
      </c>
      <c r="O30" s="196">
        <v>0</v>
      </c>
      <c r="P30" s="249">
        <v>0</v>
      </c>
      <c r="Q30" s="196">
        <v>0</v>
      </c>
      <c r="R30" s="252">
        <v>0</v>
      </c>
      <c r="S30" s="196">
        <v>0</v>
      </c>
      <c r="T30" s="199">
        <v>0</v>
      </c>
      <c r="U30" s="248">
        <v>0</v>
      </c>
      <c r="V30" s="196">
        <v>0</v>
      </c>
      <c r="W30" s="249">
        <v>0</v>
      </c>
      <c r="X30" s="253">
        <v>13</v>
      </c>
      <c r="Y30" s="245">
        <v>13</v>
      </c>
      <c r="Z30" s="254" t="s">
        <v>41</v>
      </c>
      <c r="AA30" s="196">
        <v>0</v>
      </c>
      <c r="AB30" s="203">
        <v>0</v>
      </c>
      <c r="AC30" s="249">
        <v>0</v>
      </c>
      <c r="AD30" s="196">
        <v>0</v>
      </c>
      <c r="AE30" s="199">
        <v>0</v>
      </c>
      <c r="AF30" s="249">
        <v>0</v>
      </c>
      <c r="AG30" s="250">
        <v>0</v>
      </c>
      <c r="AH30" s="251">
        <v>0</v>
      </c>
      <c r="AI30" s="196">
        <v>0</v>
      </c>
      <c r="AJ30" s="249">
        <v>0</v>
      </c>
      <c r="AK30" s="250">
        <v>0</v>
      </c>
      <c r="AL30" s="255">
        <v>0</v>
      </c>
      <c r="AM30" s="250">
        <v>0</v>
      </c>
      <c r="AN30" s="255">
        <v>0</v>
      </c>
      <c r="AO30" s="196">
        <v>0</v>
      </c>
      <c r="AP30" s="197">
        <v>0</v>
      </c>
      <c r="AQ30" s="196">
        <v>0</v>
      </c>
      <c r="AR30" s="197">
        <v>0</v>
      </c>
      <c r="AS30" s="196">
        <v>0</v>
      </c>
      <c r="AT30" s="197">
        <v>0</v>
      </c>
      <c r="AU30" s="196">
        <v>0</v>
      </c>
      <c r="AV30" s="249">
        <v>0</v>
      </c>
      <c r="AW30" s="250">
        <v>0</v>
      </c>
      <c r="AX30" s="251">
        <v>0</v>
      </c>
      <c r="AY30" s="250">
        <v>0</v>
      </c>
      <c r="AZ30" s="255">
        <v>0</v>
      </c>
      <c r="BA30" s="253">
        <v>13</v>
      </c>
      <c r="BB30" s="245">
        <v>13</v>
      </c>
      <c r="BC30" s="254" t="s">
        <v>41</v>
      </c>
      <c r="BD30" s="250">
        <v>0</v>
      </c>
      <c r="BE30" s="251">
        <v>0</v>
      </c>
      <c r="BF30" s="250">
        <v>0</v>
      </c>
      <c r="BG30" s="251">
        <v>0</v>
      </c>
      <c r="BH30" s="250">
        <v>0</v>
      </c>
      <c r="BI30" s="251">
        <v>0</v>
      </c>
      <c r="BJ30" s="196">
        <v>0</v>
      </c>
      <c r="BK30" s="199">
        <v>0</v>
      </c>
      <c r="BL30" s="197">
        <v>0</v>
      </c>
      <c r="BM30" s="196">
        <v>0</v>
      </c>
      <c r="BN30" s="204">
        <v>0</v>
      </c>
      <c r="BO30" s="197">
        <v>0</v>
      </c>
      <c r="BP30" s="196">
        <v>0</v>
      </c>
      <c r="BQ30" s="197">
        <v>0</v>
      </c>
      <c r="BR30" s="196">
        <v>0</v>
      </c>
      <c r="BS30" s="252">
        <v>0</v>
      </c>
      <c r="BT30" s="196">
        <v>0</v>
      </c>
      <c r="BU30" s="203">
        <v>0</v>
      </c>
      <c r="BV30" s="252">
        <v>0</v>
      </c>
      <c r="BW30" s="253">
        <v>13</v>
      </c>
    </row>
    <row r="31" spans="1:75" s="256" customFormat="1" ht="13.5" customHeight="1">
      <c r="A31" s="245">
        <v>14</v>
      </c>
      <c r="B31" s="246" t="s">
        <v>45</v>
      </c>
      <c r="C31" s="247">
        <f t="shared" si="29"/>
        <v>0</v>
      </c>
      <c r="D31" s="248">
        <f t="shared" si="30"/>
        <v>0</v>
      </c>
      <c r="E31" s="196">
        <v>0</v>
      </c>
      <c r="F31" s="249">
        <v>0</v>
      </c>
      <c r="G31" s="250">
        <v>0</v>
      </c>
      <c r="H31" s="251">
        <v>0</v>
      </c>
      <c r="I31" s="196">
        <v>0</v>
      </c>
      <c r="J31" s="252">
        <v>0</v>
      </c>
      <c r="K31" s="198">
        <v>0</v>
      </c>
      <c r="L31" s="248">
        <v>0</v>
      </c>
      <c r="M31" s="196">
        <v>0</v>
      </c>
      <c r="N31" s="249">
        <v>0</v>
      </c>
      <c r="O31" s="196">
        <v>0</v>
      </c>
      <c r="P31" s="249">
        <v>0</v>
      </c>
      <c r="Q31" s="196">
        <v>0</v>
      </c>
      <c r="R31" s="252">
        <v>0</v>
      </c>
      <c r="S31" s="196">
        <v>0</v>
      </c>
      <c r="T31" s="199">
        <v>0</v>
      </c>
      <c r="U31" s="248">
        <v>0</v>
      </c>
      <c r="V31" s="196">
        <v>0</v>
      </c>
      <c r="W31" s="249">
        <v>0</v>
      </c>
      <c r="X31" s="253">
        <v>14</v>
      </c>
      <c r="Y31" s="245">
        <v>14</v>
      </c>
      <c r="Z31" s="254" t="s">
        <v>45</v>
      </c>
      <c r="AA31" s="196">
        <v>0</v>
      </c>
      <c r="AB31" s="203">
        <v>0</v>
      </c>
      <c r="AC31" s="249">
        <v>0</v>
      </c>
      <c r="AD31" s="196">
        <v>0</v>
      </c>
      <c r="AE31" s="199">
        <v>0</v>
      </c>
      <c r="AF31" s="249">
        <v>0</v>
      </c>
      <c r="AG31" s="250">
        <v>0</v>
      </c>
      <c r="AH31" s="251">
        <v>0</v>
      </c>
      <c r="AI31" s="196">
        <v>0</v>
      </c>
      <c r="AJ31" s="249">
        <v>0</v>
      </c>
      <c r="AK31" s="250">
        <v>0</v>
      </c>
      <c r="AL31" s="255">
        <v>0</v>
      </c>
      <c r="AM31" s="250">
        <v>0</v>
      </c>
      <c r="AN31" s="255">
        <v>0</v>
      </c>
      <c r="AO31" s="196">
        <v>0</v>
      </c>
      <c r="AP31" s="197">
        <v>0</v>
      </c>
      <c r="AQ31" s="196">
        <v>0</v>
      </c>
      <c r="AR31" s="197">
        <v>0</v>
      </c>
      <c r="AS31" s="196">
        <v>0</v>
      </c>
      <c r="AT31" s="197">
        <v>0</v>
      </c>
      <c r="AU31" s="196">
        <v>0</v>
      </c>
      <c r="AV31" s="249">
        <v>0</v>
      </c>
      <c r="AW31" s="250">
        <v>0</v>
      </c>
      <c r="AX31" s="251">
        <v>0</v>
      </c>
      <c r="AY31" s="250">
        <v>0</v>
      </c>
      <c r="AZ31" s="255">
        <v>0</v>
      </c>
      <c r="BA31" s="253">
        <v>14</v>
      </c>
      <c r="BB31" s="245">
        <v>14</v>
      </c>
      <c r="BC31" s="254" t="s">
        <v>45</v>
      </c>
      <c r="BD31" s="250">
        <v>0</v>
      </c>
      <c r="BE31" s="251">
        <v>0</v>
      </c>
      <c r="BF31" s="250">
        <v>0</v>
      </c>
      <c r="BG31" s="251">
        <v>0</v>
      </c>
      <c r="BH31" s="250">
        <v>0</v>
      </c>
      <c r="BI31" s="251">
        <v>0</v>
      </c>
      <c r="BJ31" s="196">
        <v>0</v>
      </c>
      <c r="BK31" s="199">
        <v>0</v>
      </c>
      <c r="BL31" s="197">
        <v>0</v>
      </c>
      <c r="BM31" s="196">
        <v>0</v>
      </c>
      <c r="BN31" s="204">
        <v>0</v>
      </c>
      <c r="BO31" s="197">
        <v>0</v>
      </c>
      <c r="BP31" s="196">
        <v>0</v>
      </c>
      <c r="BQ31" s="197">
        <v>0</v>
      </c>
      <c r="BR31" s="196">
        <v>0</v>
      </c>
      <c r="BS31" s="252">
        <v>0</v>
      </c>
      <c r="BT31" s="196">
        <v>0</v>
      </c>
      <c r="BU31" s="203">
        <v>0</v>
      </c>
      <c r="BV31" s="252">
        <v>0</v>
      </c>
      <c r="BW31" s="253">
        <v>14</v>
      </c>
    </row>
    <row r="32" spans="1:75" s="256" customFormat="1" ht="13.5" customHeight="1">
      <c r="A32" s="245">
        <v>15</v>
      </c>
      <c r="B32" s="246" t="s">
        <v>37</v>
      </c>
      <c r="C32" s="247">
        <f t="shared" si="29"/>
        <v>8</v>
      </c>
      <c r="D32" s="248">
        <f t="shared" si="30"/>
        <v>171502040</v>
      </c>
      <c r="E32" s="196">
        <v>2</v>
      </c>
      <c r="F32" s="249">
        <v>63553460</v>
      </c>
      <c r="G32" s="250">
        <v>0</v>
      </c>
      <c r="H32" s="251">
        <v>0</v>
      </c>
      <c r="I32" s="196">
        <v>0</v>
      </c>
      <c r="J32" s="252">
        <v>0</v>
      </c>
      <c r="K32" s="198">
        <v>0</v>
      </c>
      <c r="L32" s="248">
        <v>0</v>
      </c>
      <c r="M32" s="196">
        <v>2</v>
      </c>
      <c r="N32" s="249">
        <v>52692000</v>
      </c>
      <c r="O32" s="196">
        <v>0</v>
      </c>
      <c r="P32" s="249">
        <v>0</v>
      </c>
      <c r="Q32" s="196">
        <v>0</v>
      </c>
      <c r="R32" s="252">
        <v>0</v>
      </c>
      <c r="S32" s="196">
        <v>2</v>
      </c>
      <c r="T32" s="199">
        <v>7.3999999999999995</v>
      </c>
      <c r="U32" s="248">
        <v>14652000</v>
      </c>
      <c r="V32" s="196">
        <v>0</v>
      </c>
      <c r="W32" s="249">
        <v>0</v>
      </c>
      <c r="X32" s="253">
        <v>15</v>
      </c>
      <c r="Y32" s="245">
        <v>15</v>
      </c>
      <c r="Z32" s="254" t="s">
        <v>37</v>
      </c>
      <c r="AA32" s="196">
        <v>0</v>
      </c>
      <c r="AB32" s="203">
        <v>0</v>
      </c>
      <c r="AC32" s="249">
        <v>0</v>
      </c>
      <c r="AD32" s="196">
        <v>1</v>
      </c>
      <c r="AE32" s="199">
        <v>23.800000000000004</v>
      </c>
      <c r="AF32" s="249">
        <v>10648000</v>
      </c>
      <c r="AG32" s="250">
        <v>0</v>
      </c>
      <c r="AH32" s="251">
        <v>0</v>
      </c>
      <c r="AI32" s="196">
        <v>0</v>
      </c>
      <c r="AJ32" s="249">
        <v>0</v>
      </c>
      <c r="AK32" s="250">
        <v>0</v>
      </c>
      <c r="AL32" s="255">
        <v>0</v>
      </c>
      <c r="AM32" s="250">
        <v>0</v>
      </c>
      <c r="AN32" s="255">
        <v>0</v>
      </c>
      <c r="AO32" s="196">
        <v>0</v>
      </c>
      <c r="AP32" s="197">
        <v>0</v>
      </c>
      <c r="AQ32" s="196">
        <v>0</v>
      </c>
      <c r="AR32" s="197">
        <v>0</v>
      </c>
      <c r="AS32" s="196">
        <v>0</v>
      </c>
      <c r="AT32" s="197">
        <v>0</v>
      </c>
      <c r="AU32" s="196">
        <v>1</v>
      </c>
      <c r="AV32" s="249">
        <v>29956580</v>
      </c>
      <c r="AW32" s="250">
        <v>0</v>
      </c>
      <c r="AX32" s="251">
        <v>0</v>
      </c>
      <c r="AY32" s="250">
        <v>0</v>
      </c>
      <c r="AZ32" s="255">
        <v>0</v>
      </c>
      <c r="BA32" s="253">
        <v>15</v>
      </c>
      <c r="BB32" s="245">
        <v>15</v>
      </c>
      <c r="BC32" s="254" t="s">
        <v>37</v>
      </c>
      <c r="BD32" s="250">
        <v>0</v>
      </c>
      <c r="BE32" s="251">
        <v>0</v>
      </c>
      <c r="BF32" s="250">
        <v>0</v>
      </c>
      <c r="BG32" s="251">
        <v>0</v>
      </c>
      <c r="BH32" s="250">
        <v>0</v>
      </c>
      <c r="BI32" s="251">
        <v>0</v>
      </c>
      <c r="BJ32" s="196">
        <v>0</v>
      </c>
      <c r="BK32" s="199">
        <v>0</v>
      </c>
      <c r="BL32" s="197">
        <v>0</v>
      </c>
      <c r="BM32" s="196">
        <v>0</v>
      </c>
      <c r="BN32" s="204">
        <v>0</v>
      </c>
      <c r="BO32" s="197">
        <v>0</v>
      </c>
      <c r="BP32" s="196">
        <v>0</v>
      </c>
      <c r="BQ32" s="197">
        <v>0</v>
      </c>
      <c r="BR32" s="196">
        <v>0</v>
      </c>
      <c r="BS32" s="252">
        <v>0</v>
      </c>
      <c r="BT32" s="196">
        <v>0</v>
      </c>
      <c r="BU32" s="203">
        <v>0</v>
      </c>
      <c r="BV32" s="252">
        <v>0</v>
      </c>
      <c r="BW32" s="253">
        <v>15</v>
      </c>
    </row>
    <row r="33" spans="1:75" s="256" customFormat="1" ht="13.5" customHeight="1">
      <c r="A33" s="245">
        <v>16</v>
      </c>
      <c r="B33" s="246" t="s">
        <v>38</v>
      </c>
      <c r="C33" s="247">
        <f t="shared" si="29"/>
        <v>0</v>
      </c>
      <c r="D33" s="248">
        <f t="shared" si="30"/>
        <v>0</v>
      </c>
      <c r="E33" s="196">
        <v>0</v>
      </c>
      <c r="F33" s="249">
        <v>0</v>
      </c>
      <c r="G33" s="250">
        <v>0</v>
      </c>
      <c r="H33" s="251">
        <v>0</v>
      </c>
      <c r="I33" s="196">
        <v>0</v>
      </c>
      <c r="J33" s="252">
        <v>0</v>
      </c>
      <c r="K33" s="198">
        <v>0</v>
      </c>
      <c r="L33" s="248">
        <v>0</v>
      </c>
      <c r="M33" s="196">
        <v>0</v>
      </c>
      <c r="N33" s="249">
        <v>0</v>
      </c>
      <c r="O33" s="196">
        <v>0</v>
      </c>
      <c r="P33" s="249">
        <v>0</v>
      </c>
      <c r="Q33" s="196">
        <v>0</v>
      </c>
      <c r="R33" s="252">
        <v>0</v>
      </c>
      <c r="S33" s="196">
        <v>0</v>
      </c>
      <c r="T33" s="199">
        <v>0</v>
      </c>
      <c r="U33" s="248">
        <v>0</v>
      </c>
      <c r="V33" s="196">
        <v>0</v>
      </c>
      <c r="W33" s="249">
        <v>0</v>
      </c>
      <c r="X33" s="253">
        <v>16</v>
      </c>
      <c r="Y33" s="245">
        <v>16</v>
      </c>
      <c r="Z33" s="254" t="s">
        <v>38</v>
      </c>
      <c r="AA33" s="196">
        <v>0</v>
      </c>
      <c r="AB33" s="203">
        <v>0</v>
      </c>
      <c r="AC33" s="249">
        <v>0</v>
      </c>
      <c r="AD33" s="196">
        <v>0</v>
      </c>
      <c r="AE33" s="199">
        <v>0</v>
      </c>
      <c r="AF33" s="249">
        <v>0</v>
      </c>
      <c r="AG33" s="250">
        <v>0</v>
      </c>
      <c r="AH33" s="251">
        <v>0</v>
      </c>
      <c r="AI33" s="196">
        <v>0</v>
      </c>
      <c r="AJ33" s="249">
        <v>0</v>
      </c>
      <c r="AK33" s="250">
        <v>0</v>
      </c>
      <c r="AL33" s="255">
        <v>0</v>
      </c>
      <c r="AM33" s="250">
        <v>0</v>
      </c>
      <c r="AN33" s="255">
        <v>0</v>
      </c>
      <c r="AO33" s="196">
        <v>0</v>
      </c>
      <c r="AP33" s="197">
        <v>0</v>
      </c>
      <c r="AQ33" s="196">
        <v>0</v>
      </c>
      <c r="AR33" s="197">
        <v>0</v>
      </c>
      <c r="AS33" s="196">
        <v>0</v>
      </c>
      <c r="AT33" s="197">
        <v>0</v>
      </c>
      <c r="AU33" s="196">
        <v>0</v>
      </c>
      <c r="AV33" s="249">
        <v>0</v>
      </c>
      <c r="AW33" s="250">
        <v>0</v>
      </c>
      <c r="AX33" s="251">
        <v>0</v>
      </c>
      <c r="AY33" s="250">
        <v>0</v>
      </c>
      <c r="AZ33" s="255">
        <v>0</v>
      </c>
      <c r="BA33" s="253">
        <v>16</v>
      </c>
      <c r="BB33" s="245">
        <v>16</v>
      </c>
      <c r="BC33" s="254" t="s">
        <v>38</v>
      </c>
      <c r="BD33" s="250">
        <v>0</v>
      </c>
      <c r="BE33" s="251">
        <v>0</v>
      </c>
      <c r="BF33" s="250">
        <v>0</v>
      </c>
      <c r="BG33" s="251">
        <v>0</v>
      </c>
      <c r="BH33" s="250">
        <v>0</v>
      </c>
      <c r="BI33" s="251">
        <v>0</v>
      </c>
      <c r="BJ33" s="196">
        <v>0</v>
      </c>
      <c r="BK33" s="199">
        <v>0</v>
      </c>
      <c r="BL33" s="197">
        <v>0</v>
      </c>
      <c r="BM33" s="196">
        <v>0</v>
      </c>
      <c r="BN33" s="204">
        <v>0</v>
      </c>
      <c r="BO33" s="197">
        <v>0</v>
      </c>
      <c r="BP33" s="196">
        <v>0</v>
      </c>
      <c r="BQ33" s="197">
        <v>0</v>
      </c>
      <c r="BR33" s="196">
        <v>0</v>
      </c>
      <c r="BS33" s="252">
        <v>0</v>
      </c>
      <c r="BT33" s="196">
        <v>0</v>
      </c>
      <c r="BU33" s="203">
        <v>0</v>
      </c>
      <c r="BV33" s="252">
        <v>0</v>
      </c>
      <c r="BW33" s="253">
        <v>16</v>
      </c>
    </row>
    <row r="34" spans="1:75" s="256" customFormat="1" ht="13.5" customHeight="1">
      <c r="A34" s="245">
        <v>17</v>
      </c>
      <c r="B34" s="246" t="s">
        <v>39</v>
      </c>
      <c r="C34" s="247">
        <f t="shared" si="29"/>
        <v>0</v>
      </c>
      <c r="D34" s="248">
        <f t="shared" si="30"/>
        <v>0</v>
      </c>
      <c r="E34" s="196">
        <v>0</v>
      </c>
      <c r="F34" s="249">
        <v>0</v>
      </c>
      <c r="G34" s="250">
        <v>0</v>
      </c>
      <c r="H34" s="251">
        <v>0</v>
      </c>
      <c r="I34" s="196">
        <v>0</v>
      </c>
      <c r="J34" s="252">
        <v>0</v>
      </c>
      <c r="K34" s="198">
        <v>0</v>
      </c>
      <c r="L34" s="248">
        <v>0</v>
      </c>
      <c r="M34" s="196">
        <v>0</v>
      </c>
      <c r="N34" s="249">
        <v>0</v>
      </c>
      <c r="O34" s="196">
        <v>0</v>
      </c>
      <c r="P34" s="249">
        <v>0</v>
      </c>
      <c r="Q34" s="196">
        <v>0</v>
      </c>
      <c r="R34" s="252">
        <v>0</v>
      </c>
      <c r="S34" s="196">
        <v>0</v>
      </c>
      <c r="T34" s="199">
        <v>0</v>
      </c>
      <c r="U34" s="248">
        <v>0</v>
      </c>
      <c r="V34" s="196">
        <v>0</v>
      </c>
      <c r="W34" s="249">
        <v>0</v>
      </c>
      <c r="X34" s="253">
        <v>17</v>
      </c>
      <c r="Y34" s="245">
        <v>17</v>
      </c>
      <c r="Z34" s="254" t="s">
        <v>39</v>
      </c>
      <c r="AA34" s="196">
        <v>0</v>
      </c>
      <c r="AB34" s="203">
        <v>0</v>
      </c>
      <c r="AC34" s="249">
        <v>0</v>
      </c>
      <c r="AD34" s="196">
        <v>0</v>
      </c>
      <c r="AE34" s="199">
        <v>0</v>
      </c>
      <c r="AF34" s="249">
        <v>0</v>
      </c>
      <c r="AG34" s="250">
        <v>0</v>
      </c>
      <c r="AH34" s="251">
        <v>0</v>
      </c>
      <c r="AI34" s="196">
        <v>0</v>
      </c>
      <c r="AJ34" s="249">
        <v>0</v>
      </c>
      <c r="AK34" s="250">
        <v>0</v>
      </c>
      <c r="AL34" s="255">
        <v>0</v>
      </c>
      <c r="AM34" s="250">
        <v>0</v>
      </c>
      <c r="AN34" s="255">
        <v>0</v>
      </c>
      <c r="AO34" s="196">
        <v>0</v>
      </c>
      <c r="AP34" s="197">
        <v>0</v>
      </c>
      <c r="AQ34" s="196">
        <v>0</v>
      </c>
      <c r="AR34" s="197">
        <v>0</v>
      </c>
      <c r="AS34" s="196">
        <v>0</v>
      </c>
      <c r="AT34" s="197">
        <v>0</v>
      </c>
      <c r="AU34" s="196">
        <v>0</v>
      </c>
      <c r="AV34" s="249">
        <v>0</v>
      </c>
      <c r="AW34" s="250">
        <v>0</v>
      </c>
      <c r="AX34" s="251">
        <v>0</v>
      </c>
      <c r="AY34" s="250">
        <v>0</v>
      </c>
      <c r="AZ34" s="255">
        <v>0</v>
      </c>
      <c r="BA34" s="253">
        <v>17</v>
      </c>
      <c r="BB34" s="245">
        <v>17</v>
      </c>
      <c r="BC34" s="254" t="s">
        <v>39</v>
      </c>
      <c r="BD34" s="250">
        <v>0</v>
      </c>
      <c r="BE34" s="251">
        <v>0</v>
      </c>
      <c r="BF34" s="250">
        <v>0</v>
      </c>
      <c r="BG34" s="251">
        <v>0</v>
      </c>
      <c r="BH34" s="250">
        <v>0</v>
      </c>
      <c r="BI34" s="251">
        <v>0</v>
      </c>
      <c r="BJ34" s="196">
        <v>0</v>
      </c>
      <c r="BK34" s="199">
        <v>0</v>
      </c>
      <c r="BL34" s="197">
        <v>0</v>
      </c>
      <c r="BM34" s="196">
        <v>0</v>
      </c>
      <c r="BN34" s="204">
        <v>0</v>
      </c>
      <c r="BO34" s="197">
        <v>0</v>
      </c>
      <c r="BP34" s="196">
        <v>0</v>
      </c>
      <c r="BQ34" s="197">
        <v>0</v>
      </c>
      <c r="BR34" s="196">
        <v>0</v>
      </c>
      <c r="BS34" s="252">
        <v>0</v>
      </c>
      <c r="BT34" s="196">
        <v>0</v>
      </c>
      <c r="BU34" s="203">
        <v>0</v>
      </c>
      <c r="BV34" s="252">
        <v>0</v>
      </c>
      <c r="BW34" s="253">
        <v>17</v>
      </c>
    </row>
    <row r="35" spans="1:75" s="257" customFormat="1" ht="13.5" customHeight="1">
      <c r="A35" s="206" t="s">
        <v>77</v>
      </c>
      <c r="B35" s="207"/>
      <c r="C35" s="240">
        <f>SUM(C36:C44)</f>
        <v>10</v>
      </c>
      <c r="D35" s="241">
        <f>SUM(D36:D44)</f>
        <v>355417000</v>
      </c>
      <c r="E35" s="210">
        <f t="shared" ref="E35:AJ35" si="31">SUM(E36:E44)</f>
        <v>1</v>
      </c>
      <c r="F35" s="209">
        <f t="shared" si="31"/>
        <v>59521000</v>
      </c>
      <c r="G35" s="210">
        <f t="shared" si="31"/>
        <v>0</v>
      </c>
      <c r="H35" s="213">
        <f t="shared" si="31"/>
        <v>0</v>
      </c>
      <c r="I35" s="210">
        <f t="shared" si="31"/>
        <v>0</v>
      </c>
      <c r="J35" s="213">
        <f t="shared" si="31"/>
        <v>0</v>
      </c>
      <c r="K35" s="214">
        <f t="shared" si="31"/>
        <v>0</v>
      </c>
      <c r="L35" s="209">
        <f t="shared" si="31"/>
        <v>0</v>
      </c>
      <c r="M35" s="210">
        <f t="shared" si="31"/>
        <v>2</v>
      </c>
      <c r="N35" s="209">
        <f t="shared" si="31"/>
        <v>118600820</v>
      </c>
      <c r="O35" s="210">
        <f t="shared" si="31"/>
        <v>0</v>
      </c>
      <c r="P35" s="209">
        <f t="shared" si="31"/>
        <v>0</v>
      </c>
      <c r="Q35" s="210">
        <f t="shared" si="31"/>
        <v>0</v>
      </c>
      <c r="R35" s="213">
        <f t="shared" si="31"/>
        <v>0</v>
      </c>
      <c r="S35" s="210">
        <f t="shared" si="31"/>
        <v>0</v>
      </c>
      <c r="T35" s="215">
        <f t="shared" si="31"/>
        <v>0</v>
      </c>
      <c r="U35" s="209">
        <f t="shared" si="31"/>
        <v>0</v>
      </c>
      <c r="V35" s="210">
        <f t="shared" ref="V35:W35" si="32">SUM(V36:V44)</f>
        <v>0</v>
      </c>
      <c r="W35" s="209">
        <f t="shared" si="32"/>
        <v>0</v>
      </c>
      <c r="X35" s="242"/>
      <c r="Y35" s="217" t="s">
        <v>77</v>
      </c>
      <c r="Z35" s="218"/>
      <c r="AA35" s="210">
        <f t="shared" si="31"/>
        <v>0</v>
      </c>
      <c r="AB35" s="219">
        <f t="shared" si="31"/>
        <v>0</v>
      </c>
      <c r="AC35" s="209">
        <f t="shared" si="31"/>
        <v>0</v>
      </c>
      <c r="AD35" s="210">
        <f t="shared" si="31"/>
        <v>2</v>
      </c>
      <c r="AE35" s="215">
        <f t="shared" si="31"/>
        <v>44.26</v>
      </c>
      <c r="AF35" s="209">
        <f t="shared" si="31"/>
        <v>22264000</v>
      </c>
      <c r="AG35" s="210">
        <f t="shared" si="31"/>
        <v>0</v>
      </c>
      <c r="AH35" s="213">
        <f t="shared" si="31"/>
        <v>0</v>
      </c>
      <c r="AI35" s="210">
        <f t="shared" si="31"/>
        <v>0</v>
      </c>
      <c r="AJ35" s="209">
        <f t="shared" si="31"/>
        <v>0</v>
      </c>
      <c r="AK35" s="210">
        <f t="shared" ref="AK35:AR35" si="33">SUM(AK36:AK44)</f>
        <v>0</v>
      </c>
      <c r="AL35" s="209">
        <f t="shared" si="33"/>
        <v>0</v>
      </c>
      <c r="AM35" s="210">
        <f t="shared" si="33"/>
        <v>0</v>
      </c>
      <c r="AN35" s="209">
        <f t="shared" si="33"/>
        <v>0</v>
      </c>
      <c r="AO35" s="210">
        <f t="shared" si="33"/>
        <v>0</v>
      </c>
      <c r="AP35" s="213">
        <f t="shared" si="33"/>
        <v>0</v>
      </c>
      <c r="AQ35" s="210">
        <f t="shared" si="33"/>
        <v>0</v>
      </c>
      <c r="AR35" s="213">
        <f t="shared" si="33"/>
        <v>0</v>
      </c>
      <c r="AS35" s="210">
        <f>SUM(AS36:AS44)</f>
        <v>0</v>
      </c>
      <c r="AT35" s="213">
        <f>SUM(AT36:AT44)</f>
        <v>0</v>
      </c>
      <c r="AU35" s="210">
        <f>SUM(AU36:AU44)</f>
        <v>4</v>
      </c>
      <c r="AV35" s="209">
        <f>SUM(AV36:AV44)</f>
        <v>138321180</v>
      </c>
      <c r="AW35" s="210">
        <f t="shared" ref="AW35:BV35" si="34">SUM(AW36:AW44)</f>
        <v>0</v>
      </c>
      <c r="AX35" s="213">
        <f t="shared" si="34"/>
        <v>0</v>
      </c>
      <c r="AY35" s="210">
        <f t="shared" si="34"/>
        <v>1</v>
      </c>
      <c r="AZ35" s="209">
        <f t="shared" si="34"/>
        <v>16710000</v>
      </c>
      <c r="BA35" s="242"/>
      <c r="BB35" s="206" t="s">
        <v>77</v>
      </c>
      <c r="BC35" s="207"/>
      <c r="BD35" s="210">
        <f t="shared" si="34"/>
        <v>0</v>
      </c>
      <c r="BE35" s="213">
        <f t="shared" si="34"/>
        <v>0</v>
      </c>
      <c r="BF35" s="210">
        <f t="shared" si="34"/>
        <v>0</v>
      </c>
      <c r="BG35" s="213">
        <f t="shared" si="34"/>
        <v>0</v>
      </c>
      <c r="BH35" s="210">
        <f t="shared" si="34"/>
        <v>0</v>
      </c>
      <c r="BI35" s="213">
        <f t="shared" si="34"/>
        <v>0</v>
      </c>
      <c r="BJ35" s="210">
        <f t="shared" si="34"/>
        <v>0</v>
      </c>
      <c r="BK35" s="215">
        <v>0</v>
      </c>
      <c r="BL35" s="213">
        <f t="shared" si="34"/>
        <v>0</v>
      </c>
      <c r="BM35" s="210">
        <f t="shared" si="34"/>
        <v>0</v>
      </c>
      <c r="BN35" s="221">
        <f t="shared" si="34"/>
        <v>0</v>
      </c>
      <c r="BO35" s="213">
        <f t="shared" si="34"/>
        <v>0</v>
      </c>
      <c r="BP35" s="210">
        <f t="shared" si="34"/>
        <v>0</v>
      </c>
      <c r="BQ35" s="213">
        <f t="shared" si="34"/>
        <v>0</v>
      </c>
      <c r="BR35" s="210">
        <f t="shared" si="34"/>
        <v>0</v>
      </c>
      <c r="BS35" s="213">
        <f t="shared" si="34"/>
        <v>0</v>
      </c>
      <c r="BT35" s="210">
        <f t="shared" si="34"/>
        <v>0</v>
      </c>
      <c r="BU35" s="219">
        <f t="shared" si="34"/>
        <v>0</v>
      </c>
      <c r="BV35" s="213">
        <f t="shared" si="34"/>
        <v>0</v>
      </c>
      <c r="BW35" s="242"/>
    </row>
    <row r="36" spans="1:75" s="256" customFormat="1" ht="13.5" customHeight="1">
      <c r="A36" s="245">
        <v>18</v>
      </c>
      <c r="B36" s="246" t="s">
        <v>42</v>
      </c>
      <c r="C36" s="247">
        <f t="shared" ref="C36:C44" si="35">SUM(E36,G36,I36,K36,M36,O36,Q36,S36,V36,AA36,AD36,AG36,AI36,AK36,AM36,AO36,AQ36,AS36,AU36,AW36,AY36,BD36,BF36,BH36,BJ36,BM36,BP36,BR36,BT36)</f>
        <v>0</v>
      </c>
      <c r="D36" s="248">
        <f t="shared" ref="D36:D44" si="36">SUM(F36,H36,J36,L36,N36,P36,R36,U36,W36,AC36,AF36,AH36,AJ36,AL36,AN36,AP36,AR36,AT36,AV36,AX36,AZ36,BE36,BG36,BI36,BL36,BO36,BQ36,BS36,BV36)</f>
        <v>0</v>
      </c>
      <c r="E36" s="196">
        <v>0</v>
      </c>
      <c r="F36" s="249">
        <v>0</v>
      </c>
      <c r="G36" s="250">
        <v>0</v>
      </c>
      <c r="H36" s="251">
        <v>0</v>
      </c>
      <c r="I36" s="196">
        <v>0</v>
      </c>
      <c r="J36" s="252">
        <v>0</v>
      </c>
      <c r="K36" s="198">
        <v>0</v>
      </c>
      <c r="L36" s="248">
        <v>0</v>
      </c>
      <c r="M36" s="196">
        <v>0</v>
      </c>
      <c r="N36" s="249">
        <v>0</v>
      </c>
      <c r="O36" s="196">
        <v>0</v>
      </c>
      <c r="P36" s="249">
        <v>0</v>
      </c>
      <c r="Q36" s="196">
        <v>0</v>
      </c>
      <c r="R36" s="252">
        <v>0</v>
      </c>
      <c r="S36" s="196">
        <v>0</v>
      </c>
      <c r="T36" s="199">
        <v>0</v>
      </c>
      <c r="U36" s="248">
        <v>0</v>
      </c>
      <c r="V36" s="196">
        <v>0</v>
      </c>
      <c r="W36" s="249">
        <v>0</v>
      </c>
      <c r="X36" s="253">
        <v>18</v>
      </c>
      <c r="Y36" s="245">
        <v>18</v>
      </c>
      <c r="Z36" s="254" t="s">
        <v>42</v>
      </c>
      <c r="AA36" s="196">
        <v>0</v>
      </c>
      <c r="AB36" s="203">
        <v>0</v>
      </c>
      <c r="AC36" s="249">
        <v>0</v>
      </c>
      <c r="AD36" s="196">
        <v>0</v>
      </c>
      <c r="AE36" s="199">
        <v>0</v>
      </c>
      <c r="AF36" s="249">
        <v>0</v>
      </c>
      <c r="AG36" s="250">
        <v>0</v>
      </c>
      <c r="AH36" s="251">
        <v>0</v>
      </c>
      <c r="AI36" s="196">
        <v>0</v>
      </c>
      <c r="AJ36" s="249">
        <v>0</v>
      </c>
      <c r="AK36" s="250">
        <v>0</v>
      </c>
      <c r="AL36" s="255">
        <v>0</v>
      </c>
      <c r="AM36" s="250">
        <v>0</v>
      </c>
      <c r="AN36" s="255">
        <v>0</v>
      </c>
      <c r="AO36" s="196">
        <v>0</v>
      </c>
      <c r="AP36" s="197">
        <v>0</v>
      </c>
      <c r="AQ36" s="196">
        <v>0</v>
      </c>
      <c r="AR36" s="197">
        <v>0</v>
      </c>
      <c r="AS36" s="196">
        <v>0</v>
      </c>
      <c r="AT36" s="197">
        <v>0</v>
      </c>
      <c r="AU36" s="196">
        <v>0</v>
      </c>
      <c r="AV36" s="249">
        <v>0</v>
      </c>
      <c r="AW36" s="250">
        <v>0</v>
      </c>
      <c r="AX36" s="251">
        <v>0</v>
      </c>
      <c r="AY36" s="250">
        <v>0</v>
      </c>
      <c r="AZ36" s="255">
        <v>0</v>
      </c>
      <c r="BA36" s="253">
        <v>18</v>
      </c>
      <c r="BB36" s="245">
        <v>18</v>
      </c>
      <c r="BC36" s="254" t="s">
        <v>42</v>
      </c>
      <c r="BD36" s="250">
        <v>0</v>
      </c>
      <c r="BE36" s="251">
        <v>0</v>
      </c>
      <c r="BF36" s="250">
        <v>0</v>
      </c>
      <c r="BG36" s="251">
        <v>0</v>
      </c>
      <c r="BH36" s="250">
        <v>0</v>
      </c>
      <c r="BI36" s="251">
        <v>0</v>
      </c>
      <c r="BJ36" s="196">
        <v>0</v>
      </c>
      <c r="BK36" s="199">
        <v>0</v>
      </c>
      <c r="BL36" s="197">
        <v>0</v>
      </c>
      <c r="BM36" s="196">
        <v>0</v>
      </c>
      <c r="BN36" s="204">
        <v>0</v>
      </c>
      <c r="BO36" s="197">
        <v>0</v>
      </c>
      <c r="BP36" s="196">
        <v>0</v>
      </c>
      <c r="BQ36" s="197">
        <v>0</v>
      </c>
      <c r="BR36" s="196">
        <v>0</v>
      </c>
      <c r="BS36" s="252">
        <v>0</v>
      </c>
      <c r="BT36" s="196">
        <v>0</v>
      </c>
      <c r="BU36" s="203">
        <v>0</v>
      </c>
      <c r="BV36" s="252">
        <v>0</v>
      </c>
      <c r="BW36" s="253">
        <v>18</v>
      </c>
    </row>
    <row r="37" spans="1:75" s="256" customFormat="1" ht="13.5" customHeight="1">
      <c r="A37" s="245">
        <v>19</v>
      </c>
      <c r="B37" s="246" t="s">
        <v>43</v>
      </c>
      <c r="C37" s="247">
        <f t="shared" si="35"/>
        <v>0</v>
      </c>
      <c r="D37" s="248">
        <f t="shared" si="36"/>
        <v>0</v>
      </c>
      <c r="E37" s="196">
        <v>0</v>
      </c>
      <c r="F37" s="249">
        <v>0</v>
      </c>
      <c r="G37" s="250">
        <v>0</v>
      </c>
      <c r="H37" s="251">
        <v>0</v>
      </c>
      <c r="I37" s="196">
        <v>0</v>
      </c>
      <c r="J37" s="252">
        <v>0</v>
      </c>
      <c r="K37" s="198">
        <v>0</v>
      </c>
      <c r="L37" s="248">
        <v>0</v>
      </c>
      <c r="M37" s="196">
        <v>0</v>
      </c>
      <c r="N37" s="249">
        <v>0</v>
      </c>
      <c r="O37" s="196">
        <v>0</v>
      </c>
      <c r="P37" s="249">
        <v>0</v>
      </c>
      <c r="Q37" s="196">
        <v>0</v>
      </c>
      <c r="R37" s="252">
        <v>0</v>
      </c>
      <c r="S37" s="196">
        <v>0</v>
      </c>
      <c r="T37" s="199">
        <v>0</v>
      </c>
      <c r="U37" s="248">
        <v>0</v>
      </c>
      <c r="V37" s="196">
        <v>0</v>
      </c>
      <c r="W37" s="249">
        <v>0</v>
      </c>
      <c r="X37" s="253">
        <v>19</v>
      </c>
      <c r="Y37" s="245">
        <v>19</v>
      </c>
      <c r="Z37" s="254" t="s">
        <v>43</v>
      </c>
      <c r="AA37" s="196">
        <v>0</v>
      </c>
      <c r="AB37" s="203">
        <v>0</v>
      </c>
      <c r="AC37" s="249">
        <v>0</v>
      </c>
      <c r="AD37" s="196">
        <v>0</v>
      </c>
      <c r="AE37" s="199">
        <v>0</v>
      </c>
      <c r="AF37" s="249">
        <v>0</v>
      </c>
      <c r="AG37" s="250">
        <v>0</v>
      </c>
      <c r="AH37" s="251">
        <v>0</v>
      </c>
      <c r="AI37" s="196">
        <v>0</v>
      </c>
      <c r="AJ37" s="249">
        <v>0</v>
      </c>
      <c r="AK37" s="250">
        <v>0</v>
      </c>
      <c r="AL37" s="255">
        <v>0</v>
      </c>
      <c r="AM37" s="250">
        <v>0</v>
      </c>
      <c r="AN37" s="255">
        <v>0</v>
      </c>
      <c r="AO37" s="196">
        <v>0</v>
      </c>
      <c r="AP37" s="197">
        <v>0</v>
      </c>
      <c r="AQ37" s="196">
        <v>0</v>
      </c>
      <c r="AR37" s="197">
        <v>0</v>
      </c>
      <c r="AS37" s="196">
        <v>0</v>
      </c>
      <c r="AT37" s="197">
        <v>0</v>
      </c>
      <c r="AU37" s="196">
        <v>0</v>
      </c>
      <c r="AV37" s="249">
        <v>0</v>
      </c>
      <c r="AW37" s="250">
        <v>0</v>
      </c>
      <c r="AX37" s="251">
        <v>0</v>
      </c>
      <c r="AY37" s="250">
        <v>0</v>
      </c>
      <c r="AZ37" s="255">
        <v>0</v>
      </c>
      <c r="BA37" s="253">
        <v>19</v>
      </c>
      <c r="BB37" s="245">
        <v>19</v>
      </c>
      <c r="BC37" s="254" t="s">
        <v>43</v>
      </c>
      <c r="BD37" s="250">
        <v>0</v>
      </c>
      <c r="BE37" s="251">
        <v>0</v>
      </c>
      <c r="BF37" s="250">
        <v>0</v>
      </c>
      <c r="BG37" s="251">
        <v>0</v>
      </c>
      <c r="BH37" s="250">
        <v>0</v>
      </c>
      <c r="BI37" s="251">
        <v>0</v>
      </c>
      <c r="BJ37" s="196">
        <v>0</v>
      </c>
      <c r="BK37" s="199">
        <v>0</v>
      </c>
      <c r="BL37" s="197">
        <v>0</v>
      </c>
      <c r="BM37" s="196">
        <v>0</v>
      </c>
      <c r="BN37" s="204">
        <v>0</v>
      </c>
      <c r="BO37" s="197">
        <v>0</v>
      </c>
      <c r="BP37" s="196">
        <v>0</v>
      </c>
      <c r="BQ37" s="197">
        <v>0</v>
      </c>
      <c r="BR37" s="196">
        <v>0</v>
      </c>
      <c r="BS37" s="252">
        <v>0</v>
      </c>
      <c r="BT37" s="196">
        <v>0</v>
      </c>
      <c r="BU37" s="203">
        <v>0</v>
      </c>
      <c r="BV37" s="252">
        <v>0</v>
      </c>
      <c r="BW37" s="253">
        <v>19</v>
      </c>
    </row>
    <row r="38" spans="1:75" s="256" customFormat="1" ht="13.5" customHeight="1">
      <c r="A38" s="245">
        <v>20</v>
      </c>
      <c r="B38" s="246" t="s">
        <v>46</v>
      </c>
      <c r="C38" s="247">
        <f t="shared" si="35"/>
        <v>0</v>
      </c>
      <c r="D38" s="248">
        <f t="shared" si="36"/>
        <v>0</v>
      </c>
      <c r="E38" s="196">
        <v>0</v>
      </c>
      <c r="F38" s="249">
        <v>0</v>
      </c>
      <c r="G38" s="250">
        <v>0</v>
      </c>
      <c r="H38" s="251">
        <v>0</v>
      </c>
      <c r="I38" s="196">
        <v>0</v>
      </c>
      <c r="J38" s="252">
        <v>0</v>
      </c>
      <c r="K38" s="198">
        <v>0</v>
      </c>
      <c r="L38" s="248">
        <v>0</v>
      </c>
      <c r="M38" s="196">
        <v>0</v>
      </c>
      <c r="N38" s="249">
        <v>0</v>
      </c>
      <c r="O38" s="196">
        <v>0</v>
      </c>
      <c r="P38" s="249">
        <v>0</v>
      </c>
      <c r="Q38" s="196">
        <v>0</v>
      </c>
      <c r="R38" s="252">
        <v>0</v>
      </c>
      <c r="S38" s="196">
        <v>0</v>
      </c>
      <c r="T38" s="199">
        <v>0</v>
      </c>
      <c r="U38" s="248">
        <v>0</v>
      </c>
      <c r="V38" s="196">
        <v>0</v>
      </c>
      <c r="W38" s="249">
        <v>0</v>
      </c>
      <c r="X38" s="253">
        <v>20</v>
      </c>
      <c r="Y38" s="245">
        <v>20</v>
      </c>
      <c r="Z38" s="254" t="s">
        <v>46</v>
      </c>
      <c r="AA38" s="196">
        <v>0</v>
      </c>
      <c r="AB38" s="203">
        <v>0</v>
      </c>
      <c r="AC38" s="249">
        <v>0</v>
      </c>
      <c r="AD38" s="196">
        <v>0</v>
      </c>
      <c r="AE38" s="199">
        <v>0</v>
      </c>
      <c r="AF38" s="249">
        <v>0</v>
      </c>
      <c r="AG38" s="250">
        <v>0</v>
      </c>
      <c r="AH38" s="251">
        <v>0</v>
      </c>
      <c r="AI38" s="196">
        <v>0</v>
      </c>
      <c r="AJ38" s="249">
        <v>0</v>
      </c>
      <c r="AK38" s="250">
        <v>0</v>
      </c>
      <c r="AL38" s="255">
        <v>0</v>
      </c>
      <c r="AM38" s="250">
        <v>0</v>
      </c>
      <c r="AN38" s="255">
        <v>0</v>
      </c>
      <c r="AO38" s="196">
        <v>0</v>
      </c>
      <c r="AP38" s="197">
        <v>0</v>
      </c>
      <c r="AQ38" s="196">
        <v>0</v>
      </c>
      <c r="AR38" s="197">
        <v>0</v>
      </c>
      <c r="AS38" s="196">
        <v>0</v>
      </c>
      <c r="AT38" s="197">
        <v>0</v>
      </c>
      <c r="AU38" s="196">
        <v>0</v>
      </c>
      <c r="AV38" s="249">
        <v>0</v>
      </c>
      <c r="AW38" s="250">
        <v>0</v>
      </c>
      <c r="AX38" s="251">
        <v>0</v>
      </c>
      <c r="AY38" s="250">
        <v>0</v>
      </c>
      <c r="AZ38" s="255">
        <v>0</v>
      </c>
      <c r="BA38" s="253">
        <v>20</v>
      </c>
      <c r="BB38" s="245">
        <v>20</v>
      </c>
      <c r="BC38" s="254" t="s">
        <v>46</v>
      </c>
      <c r="BD38" s="250">
        <v>0</v>
      </c>
      <c r="BE38" s="251">
        <v>0</v>
      </c>
      <c r="BF38" s="250">
        <v>0</v>
      </c>
      <c r="BG38" s="251">
        <v>0</v>
      </c>
      <c r="BH38" s="250">
        <v>0</v>
      </c>
      <c r="BI38" s="251">
        <v>0</v>
      </c>
      <c r="BJ38" s="196">
        <v>0</v>
      </c>
      <c r="BK38" s="199">
        <v>0</v>
      </c>
      <c r="BL38" s="197">
        <v>0</v>
      </c>
      <c r="BM38" s="196">
        <v>0</v>
      </c>
      <c r="BN38" s="204">
        <v>0</v>
      </c>
      <c r="BO38" s="197">
        <v>0</v>
      </c>
      <c r="BP38" s="196">
        <v>0</v>
      </c>
      <c r="BQ38" s="197">
        <v>0</v>
      </c>
      <c r="BR38" s="196">
        <v>0</v>
      </c>
      <c r="BS38" s="252">
        <v>0</v>
      </c>
      <c r="BT38" s="196">
        <v>0</v>
      </c>
      <c r="BU38" s="203">
        <v>0</v>
      </c>
      <c r="BV38" s="252">
        <v>0</v>
      </c>
      <c r="BW38" s="253">
        <v>20</v>
      </c>
    </row>
    <row r="39" spans="1:75" s="256" customFormat="1" ht="13.5" customHeight="1">
      <c r="A39" s="245">
        <v>21</v>
      </c>
      <c r="B39" s="246" t="s">
        <v>47</v>
      </c>
      <c r="C39" s="247">
        <f t="shared" si="35"/>
        <v>0</v>
      </c>
      <c r="D39" s="248">
        <f t="shared" si="36"/>
        <v>0</v>
      </c>
      <c r="E39" s="196">
        <v>0</v>
      </c>
      <c r="F39" s="249">
        <v>0</v>
      </c>
      <c r="G39" s="250">
        <v>0</v>
      </c>
      <c r="H39" s="251">
        <v>0</v>
      </c>
      <c r="I39" s="196">
        <v>0</v>
      </c>
      <c r="J39" s="252">
        <v>0</v>
      </c>
      <c r="K39" s="198">
        <v>0</v>
      </c>
      <c r="L39" s="248">
        <v>0</v>
      </c>
      <c r="M39" s="196">
        <v>0</v>
      </c>
      <c r="N39" s="249">
        <v>0</v>
      </c>
      <c r="O39" s="196">
        <v>0</v>
      </c>
      <c r="P39" s="249">
        <v>0</v>
      </c>
      <c r="Q39" s="196">
        <v>0</v>
      </c>
      <c r="R39" s="252">
        <v>0</v>
      </c>
      <c r="S39" s="196">
        <v>0</v>
      </c>
      <c r="T39" s="199">
        <v>0</v>
      </c>
      <c r="U39" s="248">
        <v>0</v>
      </c>
      <c r="V39" s="196">
        <v>0</v>
      </c>
      <c r="W39" s="249">
        <v>0</v>
      </c>
      <c r="X39" s="253">
        <v>21</v>
      </c>
      <c r="Y39" s="245">
        <v>21</v>
      </c>
      <c r="Z39" s="254" t="s">
        <v>47</v>
      </c>
      <c r="AA39" s="196">
        <v>0</v>
      </c>
      <c r="AB39" s="203">
        <v>0</v>
      </c>
      <c r="AC39" s="249">
        <v>0</v>
      </c>
      <c r="AD39" s="196">
        <v>0</v>
      </c>
      <c r="AE39" s="199">
        <v>0</v>
      </c>
      <c r="AF39" s="249">
        <v>0</v>
      </c>
      <c r="AG39" s="250">
        <v>0</v>
      </c>
      <c r="AH39" s="251">
        <v>0</v>
      </c>
      <c r="AI39" s="196">
        <v>0</v>
      </c>
      <c r="AJ39" s="249">
        <v>0</v>
      </c>
      <c r="AK39" s="250">
        <v>0</v>
      </c>
      <c r="AL39" s="255">
        <v>0</v>
      </c>
      <c r="AM39" s="250">
        <v>0</v>
      </c>
      <c r="AN39" s="255">
        <v>0</v>
      </c>
      <c r="AO39" s="196">
        <v>0</v>
      </c>
      <c r="AP39" s="197">
        <v>0</v>
      </c>
      <c r="AQ39" s="196">
        <v>0</v>
      </c>
      <c r="AR39" s="197">
        <v>0</v>
      </c>
      <c r="AS39" s="196">
        <v>0</v>
      </c>
      <c r="AT39" s="197">
        <v>0</v>
      </c>
      <c r="AU39" s="196">
        <v>0</v>
      </c>
      <c r="AV39" s="249">
        <v>0</v>
      </c>
      <c r="AW39" s="250">
        <v>0</v>
      </c>
      <c r="AX39" s="251">
        <v>0</v>
      </c>
      <c r="AY39" s="250">
        <v>0</v>
      </c>
      <c r="AZ39" s="255">
        <v>0</v>
      </c>
      <c r="BA39" s="253">
        <v>21</v>
      </c>
      <c r="BB39" s="245">
        <v>21</v>
      </c>
      <c r="BC39" s="254" t="s">
        <v>47</v>
      </c>
      <c r="BD39" s="250">
        <v>0</v>
      </c>
      <c r="BE39" s="251">
        <v>0</v>
      </c>
      <c r="BF39" s="250">
        <v>0</v>
      </c>
      <c r="BG39" s="251">
        <v>0</v>
      </c>
      <c r="BH39" s="250">
        <v>0</v>
      </c>
      <c r="BI39" s="251">
        <v>0</v>
      </c>
      <c r="BJ39" s="196">
        <v>0</v>
      </c>
      <c r="BK39" s="199">
        <v>0</v>
      </c>
      <c r="BL39" s="197">
        <v>0</v>
      </c>
      <c r="BM39" s="196">
        <v>0</v>
      </c>
      <c r="BN39" s="204">
        <v>0</v>
      </c>
      <c r="BO39" s="197">
        <v>0</v>
      </c>
      <c r="BP39" s="196">
        <v>0</v>
      </c>
      <c r="BQ39" s="197">
        <v>0</v>
      </c>
      <c r="BR39" s="196">
        <v>0</v>
      </c>
      <c r="BS39" s="252">
        <v>0</v>
      </c>
      <c r="BT39" s="196">
        <v>0</v>
      </c>
      <c r="BU39" s="203">
        <v>0</v>
      </c>
      <c r="BV39" s="252">
        <v>0</v>
      </c>
      <c r="BW39" s="253">
        <v>21</v>
      </c>
    </row>
    <row r="40" spans="1:75" s="256" customFormat="1" ht="13.5" customHeight="1">
      <c r="A40" s="245">
        <v>22</v>
      </c>
      <c r="B40" s="246" t="s">
        <v>48</v>
      </c>
      <c r="C40" s="247">
        <f t="shared" si="35"/>
        <v>0</v>
      </c>
      <c r="D40" s="248">
        <f t="shared" si="36"/>
        <v>0</v>
      </c>
      <c r="E40" s="196">
        <v>0</v>
      </c>
      <c r="F40" s="249">
        <v>0</v>
      </c>
      <c r="G40" s="250">
        <v>0</v>
      </c>
      <c r="H40" s="251">
        <v>0</v>
      </c>
      <c r="I40" s="196">
        <v>0</v>
      </c>
      <c r="J40" s="252">
        <v>0</v>
      </c>
      <c r="K40" s="198">
        <v>0</v>
      </c>
      <c r="L40" s="248">
        <v>0</v>
      </c>
      <c r="M40" s="196">
        <v>0</v>
      </c>
      <c r="N40" s="249">
        <v>0</v>
      </c>
      <c r="O40" s="196">
        <v>0</v>
      </c>
      <c r="P40" s="249">
        <v>0</v>
      </c>
      <c r="Q40" s="196">
        <v>0</v>
      </c>
      <c r="R40" s="252">
        <v>0</v>
      </c>
      <c r="S40" s="196">
        <v>0</v>
      </c>
      <c r="T40" s="199">
        <v>0</v>
      </c>
      <c r="U40" s="248">
        <v>0</v>
      </c>
      <c r="V40" s="196">
        <v>0</v>
      </c>
      <c r="W40" s="249">
        <v>0</v>
      </c>
      <c r="X40" s="253">
        <v>22</v>
      </c>
      <c r="Y40" s="245">
        <v>22</v>
      </c>
      <c r="Z40" s="254" t="s">
        <v>48</v>
      </c>
      <c r="AA40" s="196">
        <v>0</v>
      </c>
      <c r="AB40" s="203">
        <v>0</v>
      </c>
      <c r="AC40" s="249">
        <v>0</v>
      </c>
      <c r="AD40" s="196">
        <v>0</v>
      </c>
      <c r="AE40" s="199">
        <v>0</v>
      </c>
      <c r="AF40" s="249">
        <v>0</v>
      </c>
      <c r="AG40" s="250">
        <v>0</v>
      </c>
      <c r="AH40" s="251">
        <v>0</v>
      </c>
      <c r="AI40" s="196">
        <v>0</v>
      </c>
      <c r="AJ40" s="249">
        <v>0</v>
      </c>
      <c r="AK40" s="250">
        <v>0</v>
      </c>
      <c r="AL40" s="255">
        <v>0</v>
      </c>
      <c r="AM40" s="250">
        <v>0</v>
      </c>
      <c r="AN40" s="255">
        <v>0</v>
      </c>
      <c r="AO40" s="196">
        <v>0</v>
      </c>
      <c r="AP40" s="197">
        <v>0</v>
      </c>
      <c r="AQ40" s="196">
        <v>0</v>
      </c>
      <c r="AR40" s="197">
        <v>0</v>
      </c>
      <c r="AS40" s="196">
        <v>0</v>
      </c>
      <c r="AT40" s="197">
        <v>0</v>
      </c>
      <c r="AU40" s="196">
        <v>0</v>
      </c>
      <c r="AV40" s="249">
        <v>0</v>
      </c>
      <c r="AW40" s="250">
        <v>0</v>
      </c>
      <c r="AX40" s="251">
        <v>0</v>
      </c>
      <c r="AY40" s="250">
        <v>0</v>
      </c>
      <c r="AZ40" s="255">
        <v>0</v>
      </c>
      <c r="BA40" s="253">
        <v>22</v>
      </c>
      <c r="BB40" s="245">
        <v>22</v>
      </c>
      <c r="BC40" s="254" t="s">
        <v>48</v>
      </c>
      <c r="BD40" s="250">
        <v>0</v>
      </c>
      <c r="BE40" s="251">
        <v>0</v>
      </c>
      <c r="BF40" s="250">
        <v>0</v>
      </c>
      <c r="BG40" s="251">
        <v>0</v>
      </c>
      <c r="BH40" s="250">
        <v>0</v>
      </c>
      <c r="BI40" s="251">
        <v>0</v>
      </c>
      <c r="BJ40" s="196">
        <v>0</v>
      </c>
      <c r="BK40" s="199">
        <v>0</v>
      </c>
      <c r="BL40" s="197">
        <v>0</v>
      </c>
      <c r="BM40" s="196">
        <v>0</v>
      </c>
      <c r="BN40" s="204">
        <v>0</v>
      </c>
      <c r="BO40" s="197">
        <v>0</v>
      </c>
      <c r="BP40" s="196">
        <v>0</v>
      </c>
      <c r="BQ40" s="197">
        <v>0</v>
      </c>
      <c r="BR40" s="196">
        <v>0</v>
      </c>
      <c r="BS40" s="252">
        <v>0</v>
      </c>
      <c r="BT40" s="196">
        <v>0</v>
      </c>
      <c r="BU40" s="203">
        <v>0</v>
      </c>
      <c r="BV40" s="252">
        <v>0</v>
      </c>
      <c r="BW40" s="253">
        <v>22</v>
      </c>
    </row>
    <row r="41" spans="1:75" s="256" customFormat="1" ht="13.5" customHeight="1">
      <c r="A41" s="245">
        <v>23</v>
      </c>
      <c r="B41" s="246" t="s">
        <v>49</v>
      </c>
      <c r="C41" s="247">
        <f t="shared" si="35"/>
        <v>0</v>
      </c>
      <c r="D41" s="248">
        <f t="shared" si="36"/>
        <v>0</v>
      </c>
      <c r="E41" s="196">
        <v>0</v>
      </c>
      <c r="F41" s="249">
        <v>0</v>
      </c>
      <c r="G41" s="250">
        <v>0</v>
      </c>
      <c r="H41" s="251">
        <v>0</v>
      </c>
      <c r="I41" s="196">
        <v>0</v>
      </c>
      <c r="J41" s="252">
        <v>0</v>
      </c>
      <c r="K41" s="198">
        <v>0</v>
      </c>
      <c r="L41" s="248">
        <v>0</v>
      </c>
      <c r="M41" s="196">
        <v>0</v>
      </c>
      <c r="N41" s="249">
        <v>0</v>
      </c>
      <c r="O41" s="196">
        <v>0</v>
      </c>
      <c r="P41" s="249">
        <v>0</v>
      </c>
      <c r="Q41" s="196">
        <v>0</v>
      </c>
      <c r="R41" s="252">
        <v>0</v>
      </c>
      <c r="S41" s="196">
        <v>0</v>
      </c>
      <c r="T41" s="199">
        <v>0</v>
      </c>
      <c r="U41" s="248">
        <v>0</v>
      </c>
      <c r="V41" s="196">
        <v>0</v>
      </c>
      <c r="W41" s="249">
        <v>0</v>
      </c>
      <c r="X41" s="253">
        <v>23</v>
      </c>
      <c r="Y41" s="245">
        <v>23</v>
      </c>
      <c r="Z41" s="254" t="s">
        <v>49</v>
      </c>
      <c r="AA41" s="196">
        <v>0</v>
      </c>
      <c r="AB41" s="203">
        <v>0</v>
      </c>
      <c r="AC41" s="249">
        <v>0</v>
      </c>
      <c r="AD41" s="196">
        <v>0</v>
      </c>
      <c r="AE41" s="199">
        <v>0</v>
      </c>
      <c r="AF41" s="249">
        <v>0</v>
      </c>
      <c r="AG41" s="250">
        <v>0</v>
      </c>
      <c r="AH41" s="251">
        <v>0</v>
      </c>
      <c r="AI41" s="196">
        <v>0</v>
      </c>
      <c r="AJ41" s="249">
        <v>0</v>
      </c>
      <c r="AK41" s="250">
        <v>0</v>
      </c>
      <c r="AL41" s="255">
        <v>0</v>
      </c>
      <c r="AM41" s="250">
        <v>0</v>
      </c>
      <c r="AN41" s="255">
        <v>0</v>
      </c>
      <c r="AO41" s="196">
        <v>0</v>
      </c>
      <c r="AP41" s="197">
        <v>0</v>
      </c>
      <c r="AQ41" s="196">
        <v>0</v>
      </c>
      <c r="AR41" s="197">
        <v>0</v>
      </c>
      <c r="AS41" s="196">
        <v>0</v>
      </c>
      <c r="AT41" s="197">
        <v>0</v>
      </c>
      <c r="AU41" s="196">
        <v>0</v>
      </c>
      <c r="AV41" s="249">
        <v>0</v>
      </c>
      <c r="AW41" s="250">
        <v>0</v>
      </c>
      <c r="AX41" s="251">
        <v>0</v>
      </c>
      <c r="AY41" s="250">
        <v>0</v>
      </c>
      <c r="AZ41" s="255">
        <v>0</v>
      </c>
      <c r="BA41" s="253">
        <v>23</v>
      </c>
      <c r="BB41" s="245">
        <v>23</v>
      </c>
      <c r="BC41" s="254" t="s">
        <v>49</v>
      </c>
      <c r="BD41" s="250">
        <v>0</v>
      </c>
      <c r="BE41" s="251">
        <v>0</v>
      </c>
      <c r="BF41" s="250">
        <v>0</v>
      </c>
      <c r="BG41" s="251">
        <v>0</v>
      </c>
      <c r="BH41" s="250">
        <v>0</v>
      </c>
      <c r="BI41" s="251">
        <v>0</v>
      </c>
      <c r="BJ41" s="196">
        <v>0</v>
      </c>
      <c r="BK41" s="199">
        <v>0</v>
      </c>
      <c r="BL41" s="197">
        <v>0</v>
      </c>
      <c r="BM41" s="196">
        <v>0</v>
      </c>
      <c r="BN41" s="204">
        <v>0</v>
      </c>
      <c r="BO41" s="197">
        <v>0</v>
      </c>
      <c r="BP41" s="196">
        <v>0</v>
      </c>
      <c r="BQ41" s="197">
        <v>0</v>
      </c>
      <c r="BR41" s="196">
        <v>0</v>
      </c>
      <c r="BS41" s="252">
        <v>0</v>
      </c>
      <c r="BT41" s="196">
        <v>0</v>
      </c>
      <c r="BU41" s="203">
        <v>0</v>
      </c>
      <c r="BV41" s="252">
        <v>0</v>
      </c>
      <c r="BW41" s="253">
        <v>23</v>
      </c>
    </row>
    <row r="42" spans="1:75" s="256" customFormat="1" ht="13.5" customHeight="1">
      <c r="A42" s="245">
        <v>24</v>
      </c>
      <c r="B42" s="246" t="s">
        <v>50</v>
      </c>
      <c r="C42" s="247">
        <f t="shared" si="35"/>
        <v>0</v>
      </c>
      <c r="D42" s="248">
        <f t="shared" si="36"/>
        <v>0</v>
      </c>
      <c r="E42" s="196">
        <v>0</v>
      </c>
      <c r="F42" s="249">
        <v>0</v>
      </c>
      <c r="G42" s="250">
        <v>0</v>
      </c>
      <c r="H42" s="251">
        <v>0</v>
      </c>
      <c r="I42" s="196">
        <v>0</v>
      </c>
      <c r="J42" s="252">
        <v>0</v>
      </c>
      <c r="K42" s="198">
        <v>0</v>
      </c>
      <c r="L42" s="248">
        <v>0</v>
      </c>
      <c r="M42" s="196">
        <v>0</v>
      </c>
      <c r="N42" s="249">
        <v>0</v>
      </c>
      <c r="O42" s="196">
        <v>0</v>
      </c>
      <c r="P42" s="249">
        <v>0</v>
      </c>
      <c r="Q42" s="196">
        <v>0</v>
      </c>
      <c r="R42" s="252">
        <v>0</v>
      </c>
      <c r="S42" s="196">
        <v>0</v>
      </c>
      <c r="T42" s="199">
        <v>0</v>
      </c>
      <c r="U42" s="248">
        <v>0</v>
      </c>
      <c r="V42" s="196">
        <v>0</v>
      </c>
      <c r="W42" s="249">
        <v>0</v>
      </c>
      <c r="X42" s="253">
        <v>24</v>
      </c>
      <c r="Y42" s="245">
        <v>24</v>
      </c>
      <c r="Z42" s="254" t="s">
        <v>50</v>
      </c>
      <c r="AA42" s="196">
        <v>0</v>
      </c>
      <c r="AB42" s="203">
        <v>0</v>
      </c>
      <c r="AC42" s="249">
        <v>0</v>
      </c>
      <c r="AD42" s="196">
        <v>0</v>
      </c>
      <c r="AE42" s="199">
        <v>0</v>
      </c>
      <c r="AF42" s="249">
        <v>0</v>
      </c>
      <c r="AG42" s="250">
        <v>0</v>
      </c>
      <c r="AH42" s="251">
        <v>0</v>
      </c>
      <c r="AI42" s="196">
        <v>0</v>
      </c>
      <c r="AJ42" s="249">
        <v>0</v>
      </c>
      <c r="AK42" s="250">
        <v>0</v>
      </c>
      <c r="AL42" s="255">
        <v>0</v>
      </c>
      <c r="AM42" s="250">
        <v>0</v>
      </c>
      <c r="AN42" s="255">
        <v>0</v>
      </c>
      <c r="AO42" s="196">
        <v>0</v>
      </c>
      <c r="AP42" s="197">
        <v>0</v>
      </c>
      <c r="AQ42" s="196">
        <v>0</v>
      </c>
      <c r="AR42" s="197">
        <v>0</v>
      </c>
      <c r="AS42" s="196">
        <v>0</v>
      </c>
      <c r="AT42" s="197">
        <v>0</v>
      </c>
      <c r="AU42" s="196">
        <v>0</v>
      </c>
      <c r="AV42" s="249">
        <v>0</v>
      </c>
      <c r="AW42" s="250">
        <v>0</v>
      </c>
      <c r="AX42" s="251">
        <v>0</v>
      </c>
      <c r="AY42" s="250">
        <v>0</v>
      </c>
      <c r="AZ42" s="255">
        <v>0</v>
      </c>
      <c r="BA42" s="253">
        <v>24</v>
      </c>
      <c r="BB42" s="245">
        <v>24</v>
      </c>
      <c r="BC42" s="254" t="s">
        <v>50</v>
      </c>
      <c r="BD42" s="250">
        <v>0</v>
      </c>
      <c r="BE42" s="251">
        <v>0</v>
      </c>
      <c r="BF42" s="250">
        <v>0</v>
      </c>
      <c r="BG42" s="251">
        <v>0</v>
      </c>
      <c r="BH42" s="250">
        <v>0</v>
      </c>
      <c r="BI42" s="251">
        <v>0</v>
      </c>
      <c r="BJ42" s="196">
        <v>0</v>
      </c>
      <c r="BK42" s="199">
        <v>0</v>
      </c>
      <c r="BL42" s="197">
        <v>0</v>
      </c>
      <c r="BM42" s="196">
        <v>0</v>
      </c>
      <c r="BN42" s="204">
        <v>0</v>
      </c>
      <c r="BO42" s="197">
        <v>0</v>
      </c>
      <c r="BP42" s="196">
        <v>0</v>
      </c>
      <c r="BQ42" s="197">
        <v>0</v>
      </c>
      <c r="BR42" s="196">
        <v>0</v>
      </c>
      <c r="BS42" s="252">
        <v>0</v>
      </c>
      <c r="BT42" s="196">
        <v>0</v>
      </c>
      <c r="BU42" s="203">
        <v>0</v>
      </c>
      <c r="BV42" s="252">
        <v>0</v>
      </c>
      <c r="BW42" s="253">
        <v>24</v>
      </c>
    </row>
    <row r="43" spans="1:75" s="256" customFormat="1" ht="13.5" customHeight="1">
      <c r="A43" s="245">
        <v>25</v>
      </c>
      <c r="B43" s="246" t="s">
        <v>40</v>
      </c>
      <c r="C43" s="247">
        <f t="shared" si="35"/>
        <v>5</v>
      </c>
      <c r="D43" s="248">
        <f t="shared" si="36"/>
        <v>183367960</v>
      </c>
      <c r="E43" s="196">
        <v>1</v>
      </c>
      <c r="F43" s="249">
        <v>59521000</v>
      </c>
      <c r="G43" s="250">
        <v>0</v>
      </c>
      <c r="H43" s="251">
        <v>0</v>
      </c>
      <c r="I43" s="196">
        <v>0</v>
      </c>
      <c r="J43" s="252">
        <v>0</v>
      </c>
      <c r="K43" s="198">
        <v>0</v>
      </c>
      <c r="L43" s="248">
        <v>0</v>
      </c>
      <c r="M43" s="196">
        <v>0</v>
      </c>
      <c r="N43" s="249">
        <v>0</v>
      </c>
      <c r="O43" s="196">
        <v>0</v>
      </c>
      <c r="P43" s="249">
        <v>0</v>
      </c>
      <c r="Q43" s="196">
        <v>0</v>
      </c>
      <c r="R43" s="252">
        <v>0</v>
      </c>
      <c r="S43" s="196">
        <v>0</v>
      </c>
      <c r="T43" s="199">
        <v>0</v>
      </c>
      <c r="U43" s="248">
        <v>0</v>
      </c>
      <c r="V43" s="196">
        <v>0</v>
      </c>
      <c r="W43" s="249">
        <v>0</v>
      </c>
      <c r="X43" s="253">
        <v>25</v>
      </c>
      <c r="Y43" s="245">
        <v>25</v>
      </c>
      <c r="Z43" s="254" t="s">
        <v>40</v>
      </c>
      <c r="AA43" s="196">
        <v>0</v>
      </c>
      <c r="AB43" s="203">
        <v>0</v>
      </c>
      <c r="AC43" s="249">
        <v>0</v>
      </c>
      <c r="AD43" s="196">
        <v>1</v>
      </c>
      <c r="AE43" s="199">
        <v>34.44</v>
      </c>
      <c r="AF43" s="249">
        <v>13926000</v>
      </c>
      <c r="AG43" s="250">
        <v>0</v>
      </c>
      <c r="AH43" s="251">
        <v>0</v>
      </c>
      <c r="AI43" s="196">
        <v>0</v>
      </c>
      <c r="AJ43" s="249">
        <v>0</v>
      </c>
      <c r="AK43" s="250">
        <v>0</v>
      </c>
      <c r="AL43" s="255">
        <v>0</v>
      </c>
      <c r="AM43" s="196">
        <v>0</v>
      </c>
      <c r="AN43" s="248">
        <v>0</v>
      </c>
      <c r="AO43" s="196">
        <v>0</v>
      </c>
      <c r="AP43" s="197">
        <v>0</v>
      </c>
      <c r="AQ43" s="196">
        <v>0</v>
      </c>
      <c r="AR43" s="197">
        <v>0</v>
      </c>
      <c r="AS43" s="196">
        <v>0</v>
      </c>
      <c r="AT43" s="197">
        <v>0</v>
      </c>
      <c r="AU43" s="196">
        <v>3</v>
      </c>
      <c r="AV43" s="249">
        <v>109920960</v>
      </c>
      <c r="AW43" s="250">
        <v>0</v>
      </c>
      <c r="AX43" s="251">
        <v>0</v>
      </c>
      <c r="AY43" s="250">
        <v>0</v>
      </c>
      <c r="AZ43" s="255">
        <v>0</v>
      </c>
      <c r="BA43" s="253">
        <v>25</v>
      </c>
      <c r="BB43" s="245">
        <v>25</v>
      </c>
      <c r="BC43" s="254" t="s">
        <v>40</v>
      </c>
      <c r="BD43" s="250">
        <v>0</v>
      </c>
      <c r="BE43" s="251">
        <v>0</v>
      </c>
      <c r="BF43" s="250">
        <v>0</v>
      </c>
      <c r="BG43" s="251">
        <v>0</v>
      </c>
      <c r="BH43" s="250">
        <v>0</v>
      </c>
      <c r="BI43" s="251">
        <v>0</v>
      </c>
      <c r="BJ43" s="196">
        <v>0</v>
      </c>
      <c r="BK43" s="199">
        <v>0</v>
      </c>
      <c r="BL43" s="197">
        <v>0</v>
      </c>
      <c r="BM43" s="196">
        <v>0</v>
      </c>
      <c r="BN43" s="204">
        <v>0</v>
      </c>
      <c r="BO43" s="197">
        <v>0</v>
      </c>
      <c r="BP43" s="196">
        <v>0</v>
      </c>
      <c r="BQ43" s="197">
        <v>0</v>
      </c>
      <c r="BR43" s="196">
        <v>0</v>
      </c>
      <c r="BS43" s="252">
        <v>0</v>
      </c>
      <c r="BT43" s="196">
        <v>0</v>
      </c>
      <c r="BU43" s="203">
        <v>0</v>
      </c>
      <c r="BV43" s="252">
        <v>0</v>
      </c>
      <c r="BW43" s="253">
        <v>25</v>
      </c>
    </row>
    <row r="44" spans="1:75" s="256" customFormat="1" ht="13.5" customHeight="1">
      <c r="A44" s="245">
        <v>26</v>
      </c>
      <c r="B44" s="246" t="s">
        <v>44</v>
      </c>
      <c r="C44" s="247">
        <f t="shared" si="35"/>
        <v>5</v>
      </c>
      <c r="D44" s="248">
        <f t="shared" si="36"/>
        <v>172049040</v>
      </c>
      <c r="E44" s="196">
        <v>0</v>
      </c>
      <c r="F44" s="249">
        <v>0</v>
      </c>
      <c r="G44" s="250">
        <v>0</v>
      </c>
      <c r="H44" s="251">
        <v>0</v>
      </c>
      <c r="I44" s="196">
        <v>0</v>
      </c>
      <c r="J44" s="252">
        <v>0</v>
      </c>
      <c r="K44" s="198">
        <v>0</v>
      </c>
      <c r="L44" s="248">
        <v>0</v>
      </c>
      <c r="M44" s="196">
        <v>2</v>
      </c>
      <c r="N44" s="249">
        <v>118600820</v>
      </c>
      <c r="O44" s="196">
        <v>0</v>
      </c>
      <c r="P44" s="249">
        <v>0</v>
      </c>
      <c r="Q44" s="196">
        <v>0</v>
      </c>
      <c r="R44" s="252">
        <v>0</v>
      </c>
      <c r="S44" s="196">
        <v>0</v>
      </c>
      <c r="T44" s="199">
        <v>0</v>
      </c>
      <c r="U44" s="248">
        <v>0</v>
      </c>
      <c r="V44" s="196">
        <v>0</v>
      </c>
      <c r="W44" s="249">
        <v>0</v>
      </c>
      <c r="X44" s="253">
        <v>26</v>
      </c>
      <c r="Y44" s="245">
        <v>26</v>
      </c>
      <c r="Z44" s="254" t="s">
        <v>44</v>
      </c>
      <c r="AA44" s="196">
        <v>0</v>
      </c>
      <c r="AB44" s="203">
        <v>0</v>
      </c>
      <c r="AC44" s="249">
        <v>0</v>
      </c>
      <c r="AD44" s="196">
        <v>1</v>
      </c>
      <c r="AE44" s="199">
        <v>9.82</v>
      </c>
      <c r="AF44" s="249">
        <v>8338000</v>
      </c>
      <c r="AG44" s="250">
        <v>0</v>
      </c>
      <c r="AH44" s="251">
        <v>0</v>
      </c>
      <c r="AI44" s="196">
        <v>0</v>
      </c>
      <c r="AJ44" s="249">
        <v>0</v>
      </c>
      <c r="AK44" s="250">
        <v>0</v>
      </c>
      <c r="AL44" s="255">
        <v>0</v>
      </c>
      <c r="AM44" s="196">
        <v>0</v>
      </c>
      <c r="AN44" s="248">
        <v>0</v>
      </c>
      <c r="AO44" s="196">
        <v>0</v>
      </c>
      <c r="AP44" s="197">
        <v>0</v>
      </c>
      <c r="AQ44" s="196">
        <v>0</v>
      </c>
      <c r="AR44" s="197">
        <v>0</v>
      </c>
      <c r="AS44" s="196">
        <v>0</v>
      </c>
      <c r="AT44" s="197">
        <v>0</v>
      </c>
      <c r="AU44" s="196">
        <v>1</v>
      </c>
      <c r="AV44" s="249">
        <v>28400220</v>
      </c>
      <c r="AW44" s="250">
        <v>0</v>
      </c>
      <c r="AX44" s="251">
        <v>0</v>
      </c>
      <c r="AY44" s="196">
        <v>1</v>
      </c>
      <c r="AZ44" s="248">
        <v>16710000</v>
      </c>
      <c r="BA44" s="253">
        <v>26</v>
      </c>
      <c r="BB44" s="245">
        <v>26</v>
      </c>
      <c r="BC44" s="254" t="s">
        <v>44</v>
      </c>
      <c r="BD44" s="250">
        <v>0</v>
      </c>
      <c r="BE44" s="251">
        <v>0</v>
      </c>
      <c r="BF44" s="250">
        <v>0</v>
      </c>
      <c r="BG44" s="251">
        <v>0</v>
      </c>
      <c r="BH44" s="250">
        <v>0</v>
      </c>
      <c r="BI44" s="251">
        <v>0</v>
      </c>
      <c r="BJ44" s="196">
        <v>0</v>
      </c>
      <c r="BK44" s="199">
        <v>0</v>
      </c>
      <c r="BL44" s="197">
        <v>0</v>
      </c>
      <c r="BM44" s="196">
        <v>0</v>
      </c>
      <c r="BN44" s="204">
        <v>0</v>
      </c>
      <c r="BO44" s="197">
        <v>0</v>
      </c>
      <c r="BP44" s="196">
        <v>0</v>
      </c>
      <c r="BQ44" s="197">
        <v>0</v>
      </c>
      <c r="BR44" s="196">
        <v>0</v>
      </c>
      <c r="BS44" s="252">
        <v>0</v>
      </c>
      <c r="BT44" s="196">
        <v>0</v>
      </c>
      <c r="BU44" s="203">
        <v>0</v>
      </c>
      <c r="BV44" s="252">
        <v>0</v>
      </c>
      <c r="BW44" s="253">
        <v>26</v>
      </c>
    </row>
    <row r="45" spans="1:75" s="257" customFormat="1" ht="13.5" customHeight="1">
      <c r="A45" s="223" t="s">
        <v>51</v>
      </c>
      <c r="B45" s="224"/>
      <c r="C45" s="225">
        <f t="shared" ref="C45:AJ45" si="37">SUM(C46,C49,C53)</f>
        <v>43</v>
      </c>
      <c r="D45" s="226">
        <f t="shared" si="37"/>
        <v>1316616750</v>
      </c>
      <c r="E45" s="227">
        <f t="shared" si="37"/>
        <v>11</v>
      </c>
      <c r="F45" s="230">
        <f t="shared" si="37"/>
        <v>493522790</v>
      </c>
      <c r="G45" s="227">
        <f t="shared" si="37"/>
        <v>0</v>
      </c>
      <c r="H45" s="228">
        <f t="shared" si="37"/>
        <v>0</v>
      </c>
      <c r="I45" s="227">
        <f t="shared" si="37"/>
        <v>0</v>
      </c>
      <c r="J45" s="228">
        <f t="shared" si="37"/>
        <v>0</v>
      </c>
      <c r="K45" s="229">
        <f t="shared" si="37"/>
        <v>0</v>
      </c>
      <c r="L45" s="230">
        <f t="shared" si="37"/>
        <v>0</v>
      </c>
      <c r="M45" s="227">
        <f t="shared" si="37"/>
        <v>2</v>
      </c>
      <c r="N45" s="230">
        <f t="shared" si="37"/>
        <v>81800000</v>
      </c>
      <c r="O45" s="227">
        <f t="shared" si="37"/>
        <v>2</v>
      </c>
      <c r="P45" s="230">
        <f t="shared" si="37"/>
        <v>99978440</v>
      </c>
      <c r="Q45" s="227">
        <f t="shared" si="37"/>
        <v>0</v>
      </c>
      <c r="R45" s="228">
        <f t="shared" si="37"/>
        <v>0</v>
      </c>
      <c r="S45" s="227">
        <f t="shared" si="37"/>
        <v>1</v>
      </c>
      <c r="T45" s="231">
        <f t="shared" si="37"/>
        <v>0.8</v>
      </c>
      <c r="U45" s="230">
        <f t="shared" si="37"/>
        <v>6204000</v>
      </c>
      <c r="V45" s="227">
        <f t="shared" ref="V45:W45" si="38">SUM(V46,V49,V53)</f>
        <v>3</v>
      </c>
      <c r="W45" s="230">
        <f t="shared" si="38"/>
        <v>144900000</v>
      </c>
      <c r="X45" s="232"/>
      <c r="Y45" s="233" t="s">
        <v>51</v>
      </c>
      <c r="Z45" s="234"/>
      <c r="AA45" s="227">
        <f t="shared" si="37"/>
        <v>6</v>
      </c>
      <c r="AB45" s="235">
        <f t="shared" si="37"/>
        <v>17.670000000000002</v>
      </c>
      <c r="AC45" s="230">
        <f t="shared" si="37"/>
        <v>21600000</v>
      </c>
      <c r="AD45" s="227">
        <f t="shared" si="37"/>
        <v>6</v>
      </c>
      <c r="AE45" s="231">
        <f t="shared" si="37"/>
        <v>48.54</v>
      </c>
      <c r="AF45" s="230">
        <f t="shared" si="37"/>
        <v>50054000</v>
      </c>
      <c r="AG45" s="227">
        <f t="shared" si="37"/>
        <v>0</v>
      </c>
      <c r="AH45" s="228">
        <f t="shared" si="37"/>
        <v>0</v>
      </c>
      <c r="AI45" s="227">
        <f t="shared" si="37"/>
        <v>0</v>
      </c>
      <c r="AJ45" s="230">
        <f t="shared" si="37"/>
        <v>0</v>
      </c>
      <c r="AK45" s="227">
        <f t="shared" ref="AK45:BV45" si="39">SUM(AK46,AK49,AK53)</f>
        <v>0</v>
      </c>
      <c r="AL45" s="230">
        <f t="shared" si="39"/>
        <v>0</v>
      </c>
      <c r="AM45" s="227">
        <f t="shared" si="39"/>
        <v>0</v>
      </c>
      <c r="AN45" s="230">
        <f t="shared" si="39"/>
        <v>0</v>
      </c>
      <c r="AO45" s="227">
        <f t="shared" si="39"/>
        <v>0</v>
      </c>
      <c r="AP45" s="228">
        <f t="shared" si="39"/>
        <v>0</v>
      </c>
      <c r="AQ45" s="227">
        <f t="shared" si="39"/>
        <v>0</v>
      </c>
      <c r="AR45" s="228">
        <f t="shared" si="39"/>
        <v>0</v>
      </c>
      <c r="AS45" s="227">
        <f t="shared" si="39"/>
        <v>0</v>
      </c>
      <c r="AT45" s="228">
        <f t="shared" si="39"/>
        <v>0</v>
      </c>
      <c r="AU45" s="227">
        <f t="shared" si="39"/>
        <v>12</v>
      </c>
      <c r="AV45" s="230">
        <f t="shared" si="39"/>
        <v>418557520</v>
      </c>
      <c r="AW45" s="227">
        <f t="shared" si="39"/>
        <v>0</v>
      </c>
      <c r="AX45" s="228">
        <f t="shared" si="39"/>
        <v>0</v>
      </c>
      <c r="AY45" s="227">
        <f t="shared" si="39"/>
        <v>0</v>
      </c>
      <c r="AZ45" s="230">
        <f t="shared" si="39"/>
        <v>0</v>
      </c>
      <c r="BA45" s="232"/>
      <c r="BB45" s="223" t="s">
        <v>51</v>
      </c>
      <c r="BC45" s="224"/>
      <c r="BD45" s="227">
        <f t="shared" si="39"/>
        <v>0</v>
      </c>
      <c r="BE45" s="228">
        <f t="shared" si="39"/>
        <v>0</v>
      </c>
      <c r="BF45" s="227">
        <f t="shared" si="39"/>
        <v>0</v>
      </c>
      <c r="BG45" s="228">
        <f t="shared" si="39"/>
        <v>0</v>
      </c>
      <c r="BH45" s="227">
        <f t="shared" si="39"/>
        <v>0</v>
      </c>
      <c r="BI45" s="228">
        <f t="shared" si="39"/>
        <v>0</v>
      </c>
      <c r="BJ45" s="227">
        <f t="shared" si="39"/>
        <v>0</v>
      </c>
      <c r="BK45" s="235">
        <f>SUM(BK46,BK49,BK53)</f>
        <v>0</v>
      </c>
      <c r="BL45" s="228">
        <f t="shared" si="39"/>
        <v>0</v>
      </c>
      <c r="BM45" s="227">
        <f t="shared" si="39"/>
        <v>0</v>
      </c>
      <c r="BN45" s="236">
        <f t="shared" si="39"/>
        <v>0</v>
      </c>
      <c r="BO45" s="228">
        <f t="shared" si="39"/>
        <v>0</v>
      </c>
      <c r="BP45" s="227">
        <f t="shared" si="39"/>
        <v>0</v>
      </c>
      <c r="BQ45" s="228">
        <f t="shared" si="39"/>
        <v>0</v>
      </c>
      <c r="BR45" s="227">
        <f t="shared" si="39"/>
        <v>0</v>
      </c>
      <c r="BS45" s="228">
        <f t="shared" si="39"/>
        <v>0</v>
      </c>
      <c r="BT45" s="227">
        <f t="shared" si="39"/>
        <v>0</v>
      </c>
      <c r="BU45" s="235">
        <f t="shared" si="39"/>
        <v>0</v>
      </c>
      <c r="BV45" s="228">
        <f t="shared" si="39"/>
        <v>0</v>
      </c>
      <c r="BW45" s="232"/>
    </row>
    <row r="46" spans="1:75" s="257" customFormat="1" ht="13.5" customHeight="1">
      <c r="A46" s="206" t="s">
        <v>78</v>
      </c>
      <c r="B46" s="207"/>
      <c r="C46" s="240">
        <f>SUM(C47:C48)</f>
        <v>12</v>
      </c>
      <c r="D46" s="241">
        <f>SUM(D47:D48)</f>
        <v>397944310</v>
      </c>
      <c r="E46" s="210">
        <f t="shared" ref="E46:AJ46" si="40">SUM(E47:E48)</f>
        <v>4</v>
      </c>
      <c r="F46" s="209">
        <f t="shared" si="40"/>
        <v>149422790</v>
      </c>
      <c r="G46" s="210">
        <f t="shared" si="40"/>
        <v>0</v>
      </c>
      <c r="H46" s="213">
        <f t="shared" si="40"/>
        <v>0</v>
      </c>
      <c r="I46" s="210">
        <f t="shared" si="40"/>
        <v>0</v>
      </c>
      <c r="J46" s="213">
        <f t="shared" si="40"/>
        <v>0</v>
      </c>
      <c r="K46" s="214">
        <f t="shared" si="40"/>
        <v>0</v>
      </c>
      <c r="L46" s="209">
        <f t="shared" si="40"/>
        <v>0</v>
      </c>
      <c r="M46" s="210">
        <f t="shared" si="40"/>
        <v>1</v>
      </c>
      <c r="N46" s="209">
        <f t="shared" si="40"/>
        <v>43500000</v>
      </c>
      <c r="O46" s="210">
        <f t="shared" si="40"/>
        <v>0</v>
      </c>
      <c r="P46" s="209">
        <f t="shared" si="40"/>
        <v>0</v>
      </c>
      <c r="Q46" s="210">
        <f t="shared" si="40"/>
        <v>0</v>
      </c>
      <c r="R46" s="213">
        <f t="shared" si="40"/>
        <v>0</v>
      </c>
      <c r="S46" s="210">
        <f t="shared" si="40"/>
        <v>0</v>
      </c>
      <c r="T46" s="215">
        <f t="shared" si="40"/>
        <v>0</v>
      </c>
      <c r="U46" s="209">
        <f t="shared" si="40"/>
        <v>0</v>
      </c>
      <c r="V46" s="210">
        <f t="shared" ref="V46:W46" si="41">SUM(V47:V48)</f>
        <v>1</v>
      </c>
      <c r="W46" s="209">
        <f t="shared" si="41"/>
        <v>25762000</v>
      </c>
      <c r="X46" s="242"/>
      <c r="Y46" s="217" t="s">
        <v>78</v>
      </c>
      <c r="Z46" s="218"/>
      <c r="AA46" s="210">
        <f t="shared" si="40"/>
        <v>0</v>
      </c>
      <c r="AB46" s="219">
        <f t="shared" si="40"/>
        <v>0</v>
      </c>
      <c r="AC46" s="209">
        <f t="shared" si="40"/>
        <v>0</v>
      </c>
      <c r="AD46" s="210">
        <f t="shared" si="40"/>
        <v>2</v>
      </c>
      <c r="AE46" s="215">
        <f t="shared" si="40"/>
        <v>33.61</v>
      </c>
      <c r="AF46" s="209">
        <f t="shared" si="40"/>
        <v>29854000</v>
      </c>
      <c r="AG46" s="210">
        <f t="shared" si="40"/>
        <v>0</v>
      </c>
      <c r="AH46" s="213">
        <f t="shared" si="40"/>
        <v>0</v>
      </c>
      <c r="AI46" s="210">
        <f t="shared" si="40"/>
        <v>0</v>
      </c>
      <c r="AJ46" s="209">
        <f t="shared" si="40"/>
        <v>0</v>
      </c>
      <c r="AK46" s="210">
        <f t="shared" ref="AK46:BV46" si="42">SUM(AK47:AK48)</f>
        <v>0</v>
      </c>
      <c r="AL46" s="209">
        <f t="shared" si="42"/>
        <v>0</v>
      </c>
      <c r="AM46" s="210">
        <f t="shared" si="42"/>
        <v>0</v>
      </c>
      <c r="AN46" s="209">
        <f t="shared" si="42"/>
        <v>0</v>
      </c>
      <c r="AO46" s="210">
        <f t="shared" si="42"/>
        <v>0</v>
      </c>
      <c r="AP46" s="213">
        <f t="shared" si="42"/>
        <v>0</v>
      </c>
      <c r="AQ46" s="210">
        <f t="shared" si="42"/>
        <v>0</v>
      </c>
      <c r="AR46" s="213">
        <f t="shared" si="42"/>
        <v>0</v>
      </c>
      <c r="AS46" s="210">
        <f t="shared" si="42"/>
        <v>0</v>
      </c>
      <c r="AT46" s="213">
        <f t="shared" si="42"/>
        <v>0</v>
      </c>
      <c r="AU46" s="210">
        <f t="shared" si="42"/>
        <v>4</v>
      </c>
      <c r="AV46" s="209">
        <f t="shared" si="42"/>
        <v>149405520</v>
      </c>
      <c r="AW46" s="210">
        <f t="shared" si="42"/>
        <v>0</v>
      </c>
      <c r="AX46" s="213">
        <f t="shared" si="42"/>
        <v>0</v>
      </c>
      <c r="AY46" s="210">
        <f t="shared" si="42"/>
        <v>0</v>
      </c>
      <c r="AZ46" s="209">
        <f t="shared" si="42"/>
        <v>0</v>
      </c>
      <c r="BA46" s="242"/>
      <c r="BB46" s="206" t="s">
        <v>78</v>
      </c>
      <c r="BC46" s="207"/>
      <c r="BD46" s="210">
        <f t="shared" si="42"/>
        <v>0</v>
      </c>
      <c r="BE46" s="213">
        <f t="shared" si="42"/>
        <v>0</v>
      </c>
      <c r="BF46" s="210">
        <f t="shared" si="42"/>
        <v>0</v>
      </c>
      <c r="BG46" s="213">
        <f t="shared" si="42"/>
        <v>0</v>
      </c>
      <c r="BH46" s="210">
        <f t="shared" si="42"/>
        <v>0</v>
      </c>
      <c r="BI46" s="213">
        <f t="shared" si="42"/>
        <v>0</v>
      </c>
      <c r="BJ46" s="210">
        <f t="shared" si="42"/>
        <v>0</v>
      </c>
      <c r="BK46" s="215">
        <v>0</v>
      </c>
      <c r="BL46" s="213">
        <f t="shared" si="42"/>
        <v>0</v>
      </c>
      <c r="BM46" s="210">
        <f t="shared" si="42"/>
        <v>0</v>
      </c>
      <c r="BN46" s="221">
        <f t="shared" si="42"/>
        <v>0</v>
      </c>
      <c r="BO46" s="213">
        <f t="shared" si="42"/>
        <v>0</v>
      </c>
      <c r="BP46" s="210">
        <f t="shared" si="42"/>
        <v>0</v>
      </c>
      <c r="BQ46" s="213">
        <f t="shared" si="42"/>
        <v>0</v>
      </c>
      <c r="BR46" s="210">
        <f t="shared" si="42"/>
        <v>0</v>
      </c>
      <c r="BS46" s="213">
        <f t="shared" si="42"/>
        <v>0</v>
      </c>
      <c r="BT46" s="210">
        <f t="shared" si="42"/>
        <v>0</v>
      </c>
      <c r="BU46" s="219">
        <f t="shared" si="42"/>
        <v>0</v>
      </c>
      <c r="BV46" s="213">
        <f t="shared" si="42"/>
        <v>0</v>
      </c>
      <c r="BW46" s="242"/>
    </row>
    <row r="47" spans="1:75" s="256" customFormat="1" ht="13.5" customHeight="1">
      <c r="A47" s="245">
        <v>27</v>
      </c>
      <c r="B47" s="246" t="s">
        <v>52</v>
      </c>
      <c r="C47" s="247">
        <f>SUM(E47,G47,I47,K47,M47,O47,Q47,S47,V47,AA47,AD47,AG47,AI47,AK47,AM47,AO47,AQ47,AS47,AU47,AW47,AY47,BD47,BF47,BH47,BJ47,BM47,BP47,BR47,BT47)</f>
        <v>7</v>
      </c>
      <c r="D47" s="248">
        <f>SUM(F47,H47,J47,L47,N47,P47,R47,U47,W47,AC47,AF47,AH47,AJ47,AL47,AN47,AP47,AR47,AT47,AV47,AX47,AZ47,BE47,BG47,BI47,BL47,BO47,BQ47,BS47,BV47)</f>
        <v>224646540</v>
      </c>
      <c r="E47" s="196">
        <v>1</v>
      </c>
      <c r="F47" s="249">
        <v>37201230</v>
      </c>
      <c r="G47" s="250">
        <v>0</v>
      </c>
      <c r="H47" s="251">
        <v>0</v>
      </c>
      <c r="I47" s="196">
        <v>0</v>
      </c>
      <c r="J47" s="252">
        <v>0</v>
      </c>
      <c r="K47" s="198">
        <v>0</v>
      </c>
      <c r="L47" s="248">
        <v>0</v>
      </c>
      <c r="M47" s="196">
        <v>1</v>
      </c>
      <c r="N47" s="249">
        <v>43500000</v>
      </c>
      <c r="O47" s="196">
        <v>0</v>
      </c>
      <c r="P47" s="249">
        <v>0</v>
      </c>
      <c r="Q47" s="196">
        <v>0</v>
      </c>
      <c r="R47" s="252">
        <v>0</v>
      </c>
      <c r="S47" s="196">
        <v>0</v>
      </c>
      <c r="T47" s="199">
        <v>0</v>
      </c>
      <c r="U47" s="248">
        <v>0</v>
      </c>
      <c r="V47" s="196">
        <v>1</v>
      </c>
      <c r="W47" s="249">
        <v>25762000</v>
      </c>
      <c r="X47" s="253">
        <v>27</v>
      </c>
      <c r="Y47" s="245">
        <v>27</v>
      </c>
      <c r="Z47" s="254" t="s">
        <v>52</v>
      </c>
      <c r="AA47" s="196">
        <v>0</v>
      </c>
      <c r="AB47" s="203">
        <v>0</v>
      </c>
      <c r="AC47" s="249">
        <v>0</v>
      </c>
      <c r="AD47" s="196">
        <v>1</v>
      </c>
      <c r="AE47" s="199">
        <v>11.65</v>
      </c>
      <c r="AF47" s="249">
        <v>14553000</v>
      </c>
      <c r="AG47" s="250">
        <v>0</v>
      </c>
      <c r="AH47" s="251">
        <v>0</v>
      </c>
      <c r="AI47" s="196">
        <v>0</v>
      </c>
      <c r="AJ47" s="249">
        <v>0</v>
      </c>
      <c r="AK47" s="250">
        <v>0</v>
      </c>
      <c r="AL47" s="255">
        <v>0</v>
      </c>
      <c r="AM47" s="196">
        <v>0</v>
      </c>
      <c r="AN47" s="248">
        <v>0</v>
      </c>
      <c r="AO47" s="196">
        <v>0</v>
      </c>
      <c r="AP47" s="197">
        <v>0</v>
      </c>
      <c r="AQ47" s="196">
        <v>0</v>
      </c>
      <c r="AR47" s="197">
        <v>0</v>
      </c>
      <c r="AS47" s="196">
        <v>0</v>
      </c>
      <c r="AT47" s="197">
        <v>0</v>
      </c>
      <c r="AU47" s="196">
        <v>3</v>
      </c>
      <c r="AV47" s="249">
        <v>103630310</v>
      </c>
      <c r="AW47" s="250">
        <v>0</v>
      </c>
      <c r="AX47" s="251">
        <v>0</v>
      </c>
      <c r="AY47" s="250">
        <v>0</v>
      </c>
      <c r="AZ47" s="255">
        <v>0</v>
      </c>
      <c r="BA47" s="253">
        <v>27</v>
      </c>
      <c r="BB47" s="245">
        <v>27</v>
      </c>
      <c r="BC47" s="254" t="s">
        <v>52</v>
      </c>
      <c r="BD47" s="250">
        <v>0</v>
      </c>
      <c r="BE47" s="251">
        <v>0</v>
      </c>
      <c r="BF47" s="250">
        <v>0</v>
      </c>
      <c r="BG47" s="251">
        <v>0</v>
      </c>
      <c r="BH47" s="250">
        <v>0</v>
      </c>
      <c r="BI47" s="251">
        <v>0</v>
      </c>
      <c r="BJ47" s="196">
        <v>0</v>
      </c>
      <c r="BK47" s="199">
        <v>0</v>
      </c>
      <c r="BL47" s="197">
        <v>0</v>
      </c>
      <c r="BM47" s="196">
        <v>0</v>
      </c>
      <c r="BN47" s="204">
        <v>0</v>
      </c>
      <c r="BO47" s="197">
        <v>0</v>
      </c>
      <c r="BP47" s="196">
        <v>0</v>
      </c>
      <c r="BQ47" s="197">
        <v>0</v>
      </c>
      <c r="BR47" s="196">
        <v>0</v>
      </c>
      <c r="BS47" s="252">
        <v>0</v>
      </c>
      <c r="BT47" s="196">
        <v>0</v>
      </c>
      <c r="BU47" s="203">
        <v>0</v>
      </c>
      <c r="BV47" s="252">
        <v>0</v>
      </c>
      <c r="BW47" s="253">
        <v>27</v>
      </c>
    </row>
    <row r="48" spans="1:75" s="256" customFormat="1" ht="13.5" customHeight="1">
      <c r="A48" s="245">
        <v>28</v>
      </c>
      <c r="B48" s="246" t="s">
        <v>53</v>
      </c>
      <c r="C48" s="247">
        <f>SUM(E48,G48,I48,K48,M48,O48,Q48,S48,V48,AA48,AD48,AG48,AI48,AK48,AM48,AO48,AQ48,AS48,AU48,AW48,AY48,BD48,BF48,BH48,BJ48,BM48,BP48,BR48,BT48)</f>
        <v>5</v>
      </c>
      <c r="D48" s="248">
        <f>SUM(F48,H48,J48,L48,N48,P48,R48,U48,W48,AC48,AF48,AH48,AJ48,AL48,AN48,AP48,AR48,AT48,AV48,AX48,AZ48,BE48,BG48,BI48,BL48,BO48,BQ48,BS48,BV48)</f>
        <v>173297770</v>
      </c>
      <c r="E48" s="196">
        <v>3</v>
      </c>
      <c r="F48" s="249">
        <v>112221560</v>
      </c>
      <c r="G48" s="250">
        <v>0</v>
      </c>
      <c r="H48" s="251">
        <v>0</v>
      </c>
      <c r="I48" s="196">
        <v>0</v>
      </c>
      <c r="J48" s="252">
        <v>0</v>
      </c>
      <c r="K48" s="198">
        <v>0</v>
      </c>
      <c r="L48" s="248">
        <v>0</v>
      </c>
      <c r="M48" s="196">
        <v>0</v>
      </c>
      <c r="N48" s="249">
        <v>0</v>
      </c>
      <c r="O48" s="196">
        <v>0</v>
      </c>
      <c r="P48" s="249">
        <v>0</v>
      </c>
      <c r="Q48" s="196">
        <v>0</v>
      </c>
      <c r="R48" s="252">
        <v>0</v>
      </c>
      <c r="S48" s="196">
        <v>0</v>
      </c>
      <c r="T48" s="199">
        <v>0</v>
      </c>
      <c r="U48" s="248">
        <v>0</v>
      </c>
      <c r="V48" s="196">
        <v>0</v>
      </c>
      <c r="W48" s="249">
        <v>0</v>
      </c>
      <c r="X48" s="253">
        <v>28</v>
      </c>
      <c r="Y48" s="245">
        <v>28</v>
      </c>
      <c r="Z48" s="254" t="s">
        <v>53</v>
      </c>
      <c r="AA48" s="196">
        <v>0</v>
      </c>
      <c r="AB48" s="203">
        <v>0</v>
      </c>
      <c r="AC48" s="249">
        <v>0</v>
      </c>
      <c r="AD48" s="196">
        <v>1</v>
      </c>
      <c r="AE48" s="199">
        <v>21.96</v>
      </c>
      <c r="AF48" s="249">
        <v>15301000</v>
      </c>
      <c r="AG48" s="250">
        <v>0</v>
      </c>
      <c r="AH48" s="251">
        <v>0</v>
      </c>
      <c r="AI48" s="196">
        <v>0</v>
      </c>
      <c r="AJ48" s="249">
        <v>0</v>
      </c>
      <c r="AK48" s="250">
        <v>0</v>
      </c>
      <c r="AL48" s="255">
        <v>0</v>
      </c>
      <c r="AM48" s="250">
        <v>0</v>
      </c>
      <c r="AN48" s="255">
        <v>0</v>
      </c>
      <c r="AO48" s="196">
        <v>0</v>
      </c>
      <c r="AP48" s="197">
        <v>0</v>
      </c>
      <c r="AQ48" s="196">
        <v>0</v>
      </c>
      <c r="AR48" s="197">
        <v>0</v>
      </c>
      <c r="AS48" s="196">
        <v>0</v>
      </c>
      <c r="AT48" s="197">
        <v>0</v>
      </c>
      <c r="AU48" s="196">
        <v>1</v>
      </c>
      <c r="AV48" s="249">
        <v>45775210</v>
      </c>
      <c r="AW48" s="250">
        <v>0</v>
      </c>
      <c r="AX48" s="251">
        <v>0</v>
      </c>
      <c r="AY48" s="250">
        <v>0</v>
      </c>
      <c r="AZ48" s="255">
        <v>0</v>
      </c>
      <c r="BA48" s="253">
        <v>28</v>
      </c>
      <c r="BB48" s="245">
        <v>28</v>
      </c>
      <c r="BC48" s="254" t="s">
        <v>53</v>
      </c>
      <c r="BD48" s="250">
        <v>0</v>
      </c>
      <c r="BE48" s="251">
        <v>0</v>
      </c>
      <c r="BF48" s="250">
        <v>0</v>
      </c>
      <c r="BG48" s="251">
        <v>0</v>
      </c>
      <c r="BH48" s="250">
        <v>0</v>
      </c>
      <c r="BI48" s="251">
        <v>0</v>
      </c>
      <c r="BJ48" s="196">
        <v>0</v>
      </c>
      <c r="BK48" s="199">
        <v>0</v>
      </c>
      <c r="BL48" s="197">
        <v>0</v>
      </c>
      <c r="BM48" s="196">
        <v>0</v>
      </c>
      <c r="BN48" s="204">
        <v>0</v>
      </c>
      <c r="BO48" s="197">
        <v>0</v>
      </c>
      <c r="BP48" s="196">
        <v>0</v>
      </c>
      <c r="BQ48" s="197">
        <v>0</v>
      </c>
      <c r="BR48" s="196">
        <v>0</v>
      </c>
      <c r="BS48" s="252">
        <v>0</v>
      </c>
      <c r="BT48" s="196">
        <v>0</v>
      </c>
      <c r="BU48" s="203">
        <v>0</v>
      </c>
      <c r="BV48" s="252">
        <v>0</v>
      </c>
      <c r="BW48" s="253">
        <v>28</v>
      </c>
    </row>
    <row r="49" spans="1:75" s="257" customFormat="1" ht="13.5" customHeight="1">
      <c r="A49" s="206" t="s">
        <v>79</v>
      </c>
      <c r="B49" s="207"/>
      <c r="C49" s="240">
        <f>SUM(C50:C52)</f>
        <v>14</v>
      </c>
      <c r="D49" s="241">
        <f>SUM(D50:D52)</f>
        <v>541395000</v>
      </c>
      <c r="E49" s="210">
        <f t="shared" ref="E49:AJ49" si="43">SUM(E50:E52)</f>
        <v>4</v>
      </c>
      <c r="F49" s="209">
        <f t="shared" si="43"/>
        <v>218600000</v>
      </c>
      <c r="G49" s="210">
        <f t="shared" si="43"/>
        <v>0</v>
      </c>
      <c r="H49" s="213">
        <f t="shared" si="43"/>
        <v>0</v>
      </c>
      <c r="I49" s="210">
        <f t="shared" si="43"/>
        <v>0</v>
      </c>
      <c r="J49" s="213">
        <f t="shared" si="43"/>
        <v>0</v>
      </c>
      <c r="K49" s="214">
        <f t="shared" si="43"/>
        <v>0</v>
      </c>
      <c r="L49" s="209">
        <f t="shared" si="43"/>
        <v>0</v>
      </c>
      <c r="M49" s="210">
        <f t="shared" si="43"/>
        <v>0</v>
      </c>
      <c r="N49" s="209">
        <f t="shared" si="43"/>
        <v>0</v>
      </c>
      <c r="O49" s="210">
        <f t="shared" si="43"/>
        <v>1</v>
      </c>
      <c r="P49" s="209">
        <f t="shared" si="43"/>
        <v>41400000</v>
      </c>
      <c r="Q49" s="210">
        <f t="shared" si="43"/>
        <v>0</v>
      </c>
      <c r="R49" s="213">
        <f t="shared" si="43"/>
        <v>0</v>
      </c>
      <c r="S49" s="210">
        <f t="shared" si="43"/>
        <v>1</v>
      </c>
      <c r="T49" s="215">
        <f t="shared" si="43"/>
        <v>0.8</v>
      </c>
      <c r="U49" s="209">
        <f t="shared" si="43"/>
        <v>6204000</v>
      </c>
      <c r="V49" s="210">
        <f t="shared" ref="V49:W49" si="44">SUM(V50:V52)</f>
        <v>2</v>
      </c>
      <c r="W49" s="209">
        <f t="shared" si="44"/>
        <v>119138000</v>
      </c>
      <c r="X49" s="242"/>
      <c r="Y49" s="217" t="s">
        <v>79</v>
      </c>
      <c r="Z49" s="218"/>
      <c r="AA49" s="210">
        <f t="shared" si="43"/>
        <v>0</v>
      </c>
      <c r="AB49" s="219">
        <f t="shared" si="43"/>
        <v>0</v>
      </c>
      <c r="AC49" s="209">
        <f t="shared" si="43"/>
        <v>0</v>
      </c>
      <c r="AD49" s="210">
        <f t="shared" si="43"/>
        <v>2</v>
      </c>
      <c r="AE49" s="215">
        <f t="shared" si="43"/>
        <v>8.33</v>
      </c>
      <c r="AF49" s="209">
        <f t="shared" si="43"/>
        <v>5401000</v>
      </c>
      <c r="AG49" s="210">
        <f t="shared" si="43"/>
        <v>0</v>
      </c>
      <c r="AH49" s="213">
        <f t="shared" si="43"/>
        <v>0</v>
      </c>
      <c r="AI49" s="210">
        <f t="shared" si="43"/>
        <v>0</v>
      </c>
      <c r="AJ49" s="209">
        <f t="shared" si="43"/>
        <v>0</v>
      </c>
      <c r="AK49" s="210">
        <f t="shared" ref="AK49:AR49" si="45">SUM(AK50:AK52)</f>
        <v>0</v>
      </c>
      <c r="AL49" s="209">
        <f t="shared" si="45"/>
        <v>0</v>
      </c>
      <c r="AM49" s="210">
        <f t="shared" si="45"/>
        <v>0</v>
      </c>
      <c r="AN49" s="209">
        <f t="shared" si="45"/>
        <v>0</v>
      </c>
      <c r="AO49" s="210">
        <f t="shared" si="45"/>
        <v>0</v>
      </c>
      <c r="AP49" s="213">
        <f t="shared" si="45"/>
        <v>0</v>
      </c>
      <c r="AQ49" s="210">
        <f t="shared" si="45"/>
        <v>0</v>
      </c>
      <c r="AR49" s="213">
        <f t="shared" si="45"/>
        <v>0</v>
      </c>
      <c r="AS49" s="210">
        <f>SUM(AS50:AS52)</f>
        <v>0</v>
      </c>
      <c r="AT49" s="213">
        <f>SUM(AT50:AT52)</f>
        <v>0</v>
      </c>
      <c r="AU49" s="210">
        <f>SUM(AU50:AU52)</f>
        <v>4</v>
      </c>
      <c r="AV49" s="209">
        <f>SUM(AV50:AV52)</f>
        <v>150652000</v>
      </c>
      <c r="AW49" s="210">
        <f t="shared" ref="AW49:BS49" si="46">SUM(AW50:AW52)</f>
        <v>0</v>
      </c>
      <c r="AX49" s="213">
        <f t="shared" si="46"/>
        <v>0</v>
      </c>
      <c r="AY49" s="210">
        <f t="shared" si="46"/>
        <v>0</v>
      </c>
      <c r="AZ49" s="209">
        <f t="shared" si="46"/>
        <v>0</v>
      </c>
      <c r="BA49" s="242"/>
      <c r="BB49" s="206" t="s">
        <v>79</v>
      </c>
      <c r="BC49" s="207"/>
      <c r="BD49" s="210">
        <f t="shared" si="46"/>
        <v>0</v>
      </c>
      <c r="BE49" s="213">
        <f t="shared" si="46"/>
        <v>0</v>
      </c>
      <c r="BF49" s="210">
        <f t="shared" si="46"/>
        <v>0</v>
      </c>
      <c r="BG49" s="213">
        <f t="shared" si="46"/>
        <v>0</v>
      </c>
      <c r="BH49" s="210">
        <f t="shared" si="46"/>
        <v>0</v>
      </c>
      <c r="BI49" s="213">
        <f t="shared" si="46"/>
        <v>0</v>
      </c>
      <c r="BJ49" s="210">
        <f t="shared" si="46"/>
        <v>0</v>
      </c>
      <c r="BK49" s="215">
        <v>0</v>
      </c>
      <c r="BL49" s="213">
        <f t="shared" si="46"/>
        <v>0</v>
      </c>
      <c r="BM49" s="210">
        <f t="shared" si="46"/>
        <v>0</v>
      </c>
      <c r="BN49" s="221">
        <f t="shared" si="46"/>
        <v>0</v>
      </c>
      <c r="BO49" s="213">
        <f t="shared" si="46"/>
        <v>0</v>
      </c>
      <c r="BP49" s="210">
        <f t="shared" si="46"/>
        <v>0</v>
      </c>
      <c r="BQ49" s="213">
        <f t="shared" si="46"/>
        <v>0</v>
      </c>
      <c r="BR49" s="210">
        <f t="shared" si="46"/>
        <v>0</v>
      </c>
      <c r="BS49" s="213">
        <f t="shared" si="46"/>
        <v>0</v>
      </c>
      <c r="BT49" s="210">
        <f>SUM(BT50:BT52)</f>
        <v>0</v>
      </c>
      <c r="BU49" s="219">
        <f>SUM(BU50:BU52)</f>
        <v>0</v>
      </c>
      <c r="BV49" s="213">
        <f>SUM(BV50:BV52)</f>
        <v>0</v>
      </c>
      <c r="BW49" s="242"/>
    </row>
    <row r="50" spans="1:75" s="256" customFormat="1" ht="13.5" customHeight="1">
      <c r="A50" s="245">
        <v>29</v>
      </c>
      <c r="B50" s="246" t="s">
        <v>54</v>
      </c>
      <c r="C50" s="247">
        <f>SUM(E50,G50,I50,K50,M50,O50,Q50,S50,V50,AA50,AD50,AG50,AI50,AK50,AM50,AO50,AQ50,AS50,AU50,AW50,AY50,BD50,BF50,BH50,BJ50,BM50,BP50,BR50,BT50)</f>
        <v>3</v>
      </c>
      <c r="D50" s="248">
        <f>SUM(F50,H50,J50,L50,N50,P50,R50,U50,W50,AC50,AF50,AH50,AJ50,AL50,AN50,AP50,AR50,AT50,AV50,AX50,AZ50,BE50,BG50,BI50,BL50,BO50,BQ50,BS50,BV50)</f>
        <v>95736076</v>
      </c>
      <c r="E50" s="196">
        <v>1</v>
      </c>
      <c r="F50" s="249">
        <v>33000000</v>
      </c>
      <c r="G50" s="250">
        <v>0</v>
      </c>
      <c r="H50" s="251">
        <v>0</v>
      </c>
      <c r="I50" s="196">
        <v>0</v>
      </c>
      <c r="J50" s="252">
        <v>0</v>
      </c>
      <c r="K50" s="198">
        <v>0</v>
      </c>
      <c r="L50" s="248">
        <v>0</v>
      </c>
      <c r="M50" s="196">
        <v>0</v>
      </c>
      <c r="N50" s="249">
        <v>0</v>
      </c>
      <c r="O50" s="196">
        <v>0</v>
      </c>
      <c r="P50" s="249">
        <v>0</v>
      </c>
      <c r="Q50" s="196">
        <v>0</v>
      </c>
      <c r="R50" s="252">
        <v>0</v>
      </c>
      <c r="S50" s="196">
        <v>0</v>
      </c>
      <c r="T50" s="199">
        <v>0</v>
      </c>
      <c r="U50" s="248">
        <v>0</v>
      </c>
      <c r="V50" s="196">
        <v>0</v>
      </c>
      <c r="W50" s="249">
        <v>0</v>
      </c>
      <c r="X50" s="253">
        <v>29</v>
      </c>
      <c r="Y50" s="245">
        <v>29</v>
      </c>
      <c r="Z50" s="254" t="s">
        <v>54</v>
      </c>
      <c r="AA50" s="196">
        <v>0</v>
      </c>
      <c r="AB50" s="203">
        <v>0</v>
      </c>
      <c r="AC50" s="249">
        <v>0</v>
      </c>
      <c r="AD50" s="196">
        <v>0</v>
      </c>
      <c r="AE50" s="199">
        <v>0</v>
      </c>
      <c r="AF50" s="249">
        <v>0</v>
      </c>
      <c r="AG50" s="250">
        <v>0</v>
      </c>
      <c r="AH50" s="251">
        <v>0</v>
      </c>
      <c r="AI50" s="196">
        <v>0</v>
      </c>
      <c r="AJ50" s="249">
        <v>0</v>
      </c>
      <c r="AK50" s="250">
        <v>0</v>
      </c>
      <c r="AL50" s="255">
        <v>0</v>
      </c>
      <c r="AM50" s="250">
        <v>0</v>
      </c>
      <c r="AN50" s="255">
        <v>0</v>
      </c>
      <c r="AO50" s="196">
        <v>0</v>
      </c>
      <c r="AP50" s="197">
        <v>0</v>
      </c>
      <c r="AQ50" s="196">
        <v>0</v>
      </c>
      <c r="AR50" s="197">
        <v>0</v>
      </c>
      <c r="AS50" s="196">
        <v>0</v>
      </c>
      <c r="AT50" s="197">
        <v>0</v>
      </c>
      <c r="AU50" s="196">
        <v>2</v>
      </c>
      <c r="AV50" s="249">
        <v>62736076</v>
      </c>
      <c r="AW50" s="250">
        <v>0</v>
      </c>
      <c r="AX50" s="251">
        <v>0</v>
      </c>
      <c r="AY50" s="196">
        <v>0</v>
      </c>
      <c r="AZ50" s="248">
        <v>0</v>
      </c>
      <c r="BA50" s="253">
        <v>29</v>
      </c>
      <c r="BB50" s="245">
        <v>29</v>
      </c>
      <c r="BC50" s="254" t="s">
        <v>54</v>
      </c>
      <c r="BD50" s="250">
        <v>0</v>
      </c>
      <c r="BE50" s="251">
        <v>0</v>
      </c>
      <c r="BF50" s="250">
        <v>0</v>
      </c>
      <c r="BG50" s="251">
        <v>0</v>
      </c>
      <c r="BH50" s="250">
        <v>0</v>
      </c>
      <c r="BI50" s="251">
        <v>0</v>
      </c>
      <c r="BJ50" s="196">
        <v>0</v>
      </c>
      <c r="BK50" s="199">
        <v>0</v>
      </c>
      <c r="BL50" s="197">
        <v>0</v>
      </c>
      <c r="BM50" s="196">
        <v>0</v>
      </c>
      <c r="BN50" s="204">
        <v>0</v>
      </c>
      <c r="BO50" s="197">
        <v>0</v>
      </c>
      <c r="BP50" s="196">
        <v>0</v>
      </c>
      <c r="BQ50" s="197">
        <v>0</v>
      </c>
      <c r="BR50" s="196">
        <v>0</v>
      </c>
      <c r="BS50" s="252">
        <v>0</v>
      </c>
      <c r="BT50" s="196">
        <v>0</v>
      </c>
      <c r="BU50" s="203">
        <v>0</v>
      </c>
      <c r="BV50" s="252">
        <v>0</v>
      </c>
      <c r="BW50" s="253">
        <v>29</v>
      </c>
    </row>
    <row r="51" spans="1:75" s="256" customFormat="1" ht="13.5" customHeight="1">
      <c r="A51" s="245">
        <v>30</v>
      </c>
      <c r="B51" s="246" t="s">
        <v>55</v>
      </c>
      <c r="C51" s="247">
        <f>SUM(E51,G51,I51,K51,M51,O51,Q51,S51,V51,AA51,AD51,AG51,AI51,AK51,AM51,AO51,AQ51,AS51,AU51,AW51,AY51,BD51,BF51,BH51,BJ51,BM51,BP51,BR51,BT51)</f>
        <v>6</v>
      </c>
      <c r="D51" s="248">
        <f>SUM(F51,H51,J51,L51,N51,P51,R51,U51,W51,AC51,AF51,AH51,AJ51,AL51,AN51,AP51,AR51,AT51,AV51,AX51,AZ51,BE51,BG51,BI51,BL51,BO51,BQ51,BS51,BV51)</f>
        <v>280166924</v>
      </c>
      <c r="E51" s="196">
        <v>1</v>
      </c>
      <c r="F51" s="249">
        <v>70000000</v>
      </c>
      <c r="G51" s="250">
        <v>0</v>
      </c>
      <c r="H51" s="251">
        <v>0</v>
      </c>
      <c r="I51" s="196">
        <v>0</v>
      </c>
      <c r="J51" s="252">
        <v>0</v>
      </c>
      <c r="K51" s="198">
        <v>0</v>
      </c>
      <c r="L51" s="248">
        <v>0</v>
      </c>
      <c r="M51" s="196">
        <v>0</v>
      </c>
      <c r="N51" s="249">
        <v>0</v>
      </c>
      <c r="O51" s="196">
        <v>0</v>
      </c>
      <c r="P51" s="249">
        <v>0</v>
      </c>
      <c r="Q51" s="196">
        <v>0</v>
      </c>
      <c r="R51" s="252">
        <v>0</v>
      </c>
      <c r="S51" s="196">
        <v>0</v>
      </c>
      <c r="T51" s="199">
        <v>0</v>
      </c>
      <c r="U51" s="248">
        <v>0</v>
      </c>
      <c r="V51" s="196">
        <v>2</v>
      </c>
      <c r="W51" s="249">
        <v>119138000</v>
      </c>
      <c r="X51" s="253">
        <v>30</v>
      </c>
      <c r="Y51" s="245">
        <v>30</v>
      </c>
      <c r="Z51" s="254" t="s">
        <v>55</v>
      </c>
      <c r="AA51" s="196">
        <v>0</v>
      </c>
      <c r="AB51" s="203">
        <v>0</v>
      </c>
      <c r="AC51" s="249">
        <v>0</v>
      </c>
      <c r="AD51" s="196">
        <v>1</v>
      </c>
      <c r="AE51" s="199">
        <v>4.9000000000000004</v>
      </c>
      <c r="AF51" s="249">
        <v>3113000</v>
      </c>
      <c r="AG51" s="250">
        <v>0</v>
      </c>
      <c r="AH51" s="251">
        <v>0</v>
      </c>
      <c r="AI51" s="196">
        <v>0</v>
      </c>
      <c r="AJ51" s="249">
        <v>0</v>
      </c>
      <c r="AK51" s="196">
        <v>0</v>
      </c>
      <c r="AL51" s="248">
        <v>0</v>
      </c>
      <c r="AM51" s="250">
        <v>0</v>
      </c>
      <c r="AN51" s="255">
        <v>0</v>
      </c>
      <c r="AO51" s="196">
        <v>0</v>
      </c>
      <c r="AP51" s="197">
        <v>0</v>
      </c>
      <c r="AQ51" s="196">
        <v>0</v>
      </c>
      <c r="AR51" s="197">
        <v>0</v>
      </c>
      <c r="AS51" s="196">
        <v>0</v>
      </c>
      <c r="AT51" s="197">
        <v>0</v>
      </c>
      <c r="AU51" s="196">
        <v>2</v>
      </c>
      <c r="AV51" s="249">
        <v>87915924</v>
      </c>
      <c r="AW51" s="250">
        <v>0</v>
      </c>
      <c r="AX51" s="251">
        <v>0</v>
      </c>
      <c r="AY51" s="196">
        <v>0</v>
      </c>
      <c r="AZ51" s="248">
        <v>0</v>
      </c>
      <c r="BA51" s="253">
        <v>30</v>
      </c>
      <c r="BB51" s="245">
        <v>30</v>
      </c>
      <c r="BC51" s="254" t="s">
        <v>55</v>
      </c>
      <c r="BD51" s="250">
        <v>0</v>
      </c>
      <c r="BE51" s="251">
        <v>0</v>
      </c>
      <c r="BF51" s="250">
        <v>0</v>
      </c>
      <c r="BG51" s="251">
        <v>0</v>
      </c>
      <c r="BH51" s="250">
        <v>0</v>
      </c>
      <c r="BI51" s="251">
        <v>0</v>
      </c>
      <c r="BJ51" s="196">
        <v>0</v>
      </c>
      <c r="BK51" s="199">
        <v>0</v>
      </c>
      <c r="BL51" s="197">
        <v>0</v>
      </c>
      <c r="BM51" s="196">
        <v>0</v>
      </c>
      <c r="BN51" s="204">
        <v>0</v>
      </c>
      <c r="BO51" s="197">
        <v>0</v>
      </c>
      <c r="BP51" s="196">
        <v>0</v>
      </c>
      <c r="BQ51" s="197">
        <v>0</v>
      </c>
      <c r="BR51" s="196">
        <v>0</v>
      </c>
      <c r="BS51" s="252">
        <v>0</v>
      </c>
      <c r="BT51" s="196">
        <v>0</v>
      </c>
      <c r="BU51" s="203">
        <v>0</v>
      </c>
      <c r="BV51" s="252">
        <v>0</v>
      </c>
      <c r="BW51" s="253">
        <v>30</v>
      </c>
    </row>
    <row r="52" spans="1:75" s="256" customFormat="1" ht="13.5" customHeight="1">
      <c r="A52" s="245">
        <v>31</v>
      </c>
      <c r="B52" s="246" t="s">
        <v>56</v>
      </c>
      <c r="C52" s="247">
        <f>SUM(E52,G52,I52,K52,M52,O52,Q52,S52,V52,AA52,AD52,AG52,AI52,AK52,AM52,AO52,AQ52,AS52,AU52,AW52,AY52,BD52,BF52,BH52,BJ52,BM52,BP52,BR52,BT52)</f>
        <v>5</v>
      </c>
      <c r="D52" s="248">
        <f>SUM(F52,H52,J52,L52,N52,P52,R52,U52,W52,AC52,AF52,AH52,AJ52,AL52,AN52,AP52,AR52,AT52,AV52,AX52,AZ52,BE52,BG52,BI52,BL52,BO52,BQ52,BS52,BV52)</f>
        <v>165492000</v>
      </c>
      <c r="E52" s="196">
        <v>2</v>
      </c>
      <c r="F52" s="249">
        <v>115600000</v>
      </c>
      <c r="G52" s="250">
        <v>0</v>
      </c>
      <c r="H52" s="251">
        <v>0</v>
      </c>
      <c r="I52" s="196">
        <v>0</v>
      </c>
      <c r="J52" s="252">
        <v>0</v>
      </c>
      <c r="K52" s="198">
        <v>0</v>
      </c>
      <c r="L52" s="248">
        <v>0</v>
      </c>
      <c r="M52" s="196">
        <v>0</v>
      </c>
      <c r="N52" s="249">
        <v>0</v>
      </c>
      <c r="O52" s="196">
        <v>1</v>
      </c>
      <c r="P52" s="249">
        <v>41400000</v>
      </c>
      <c r="Q52" s="196">
        <v>0</v>
      </c>
      <c r="R52" s="252">
        <v>0</v>
      </c>
      <c r="S52" s="196">
        <v>1</v>
      </c>
      <c r="T52" s="199">
        <v>0.8</v>
      </c>
      <c r="U52" s="248">
        <v>6204000</v>
      </c>
      <c r="V52" s="196">
        <v>0</v>
      </c>
      <c r="W52" s="249">
        <v>0</v>
      </c>
      <c r="X52" s="253">
        <v>31</v>
      </c>
      <c r="Y52" s="245">
        <v>31</v>
      </c>
      <c r="Z52" s="254" t="s">
        <v>56</v>
      </c>
      <c r="AA52" s="196">
        <v>0</v>
      </c>
      <c r="AB52" s="203">
        <v>0</v>
      </c>
      <c r="AC52" s="249">
        <v>0</v>
      </c>
      <c r="AD52" s="196">
        <v>1</v>
      </c>
      <c r="AE52" s="199">
        <v>3.43</v>
      </c>
      <c r="AF52" s="249">
        <v>2288000</v>
      </c>
      <c r="AG52" s="250">
        <v>0</v>
      </c>
      <c r="AH52" s="251">
        <v>0</v>
      </c>
      <c r="AI52" s="196">
        <v>0</v>
      </c>
      <c r="AJ52" s="249">
        <v>0</v>
      </c>
      <c r="AK52" s="250">
        <v>0</v>
      </c>
      <c r="AL52" s="255">
        <v>0</v>
      </c>
      <c r="AM52" s="250">
        <v>0</v>
      </c>
      <c r="AN52" s="255">
        <v>0</v>
      </c>
      <c r="AO52" s="196">
        <v>0</v>
      </c>
      <c r="AP52" s="197">
        <v>0</v>
      </c>
      <c r="AQ52" s="196">
        <v>0</v>
      </c>
      <c r="AR52" s="197">
        <v>0</v>
      </c>
      <c r="AS52" s="196">
        <v>0</v>
      </c>
      <c r="AT52" s="197">
        <v>0</v>
      </c>
      <c r="AU52" s="196">
        <v>0</v>
      </c>
      <c r="AV52" s="249">
        <v>0</v>
      </c>
      <c r="AW52" s="250">
        <v>0</v>
      </c>
      <c r="AX52" s="251">
        <v>0</v>
      </c>
      <c r="AY52" s="196">
        <v>0</v>
      </c>
      <c r="AZ52" s="248">
        <v>0</v>
      </c>
      <c r="BA52" s="253">
        <v>31</v>
      </c>
      <c r="BB52" s="245">
        <v>31</v>
      </c>
      <c r="BC52" s="254" t="s">
        <v>56</v>
      </c>
      <c r="BD52" s="250">
        <v>0</v>
      </c>
      <c r="BE52" s="251">
        <v>0</v>
      </c>
      <c r="BF52" s="250">
        <v>0</v>
      </c>
      <c r="BG52" s="251">
        <v>0</v>
      </c>
      <c r="BH52" s="250">
        <v>0</v>
      </c>
      <c r="BI52" s="251">
        <v>0</v>
      </c>
      <c r="BJ52" s="196">
        <v>0</v>
      </c>
      <c r="BK52" s="199">
        <v>0</v>
      </c>
      <c r="BL52" s="197">
        <v>0</v>
      </c>
      <c r="BM52" s="196">
        <v>0</v>
      </c>
      <c r="BN52" s="204">
        <v>0</v>
      </c>
      <c r="BO52" s="197">
        <v>0</v>
      </c>
      <c r="BP52" s="196">
        <v>0</v>
      </c>
      <c r="BQ52" s="197">
        <v>0</v>
      </c>
      <c r="BR52" s="196">
        <v>0</v>
      </c>
      <c r="BS52" s="252">
        <v>0</v>
      </c>
      <c r="BT52" s="196">
        <v>0</v>
      </c>
      <c r="BU52" s="203">
        <v>0</v>
      </c>
      <c r="BV52" s="252">
        <v>0</v>
      </c>
      <c r="BW52" s="253">
        <v>31</v>
      </c>
    </row>
    <row r="53" spans="1:75" s="257" customFormat="1" ht="13.5" customHeight="1">
      <c r="A53" s="206" t="s">
        <v>80</v>
      </c>
      <c r="B53" s="207"/>
      <c r="C53" s="240">
        <f>SUM(C54:C57)</f>
        <v>17</v>
      </c>
      <c r="D53" s="241">
        <f t="shared" ref="D53:AJ53" si="47">SUM(D54:D57)</f>
        <v>377277440</v>
      </c>
      <c r="E53" s="210">
        <f t="shared" si="47"/>
        <v>3</v>
      </c>
      <c r="F53" s="209">
        <f t="shared" si="47"/>
        <v>125500000</v>
      </c>
      <c r="G53" s="210">
        <f t="shared" si="47"/>
        <v>0</v>
      </c>
      <c r="H53" s="213">
        <f t="shared" si="47"/>
        <v>0</v>
      </c>
      <c r="I53" s="210">
        <f t="shared" si="47"/>
        <v>0</v>
      </c>
      <c r="J53" s="213">
        <f t="shared" si="47"/>
        <v>0</v>
      </c>
      <c r="K53" s="214">
        <f t="shared" si="47"/>
        <v>0</v>
      </c>
      <c r="L53" s="209">
        <f t="shared" si="47"/>
        <v>0</v>
      </c>
      <c r="M53" s="210">
        <f t="shared" si="47"/>
        <v>1</v>
      </c>
      <c r="N53" s="209">
        <f t="shared" si="47"/>
        <v>38300000</v>
      </c>
      <c r="O53" s="210">
        <f t="shared" si="47"/>
        <v>1</v>
      </c>
      <c r="P53" s="209">
        <f t="shared" si="47"/>
        <v>58578440</v>
      </c>
      <c r="Q53" s="210">
        <f t="shared" si="47"/>
        <v>0</v>
      </c>
      <c r="R53" s="213">
        <f t="shared" si="47"/>
        <v>0</v>
      </c>
      <c r="S53" s="210">
        <f t="shared" si="47"/>
        <v>0</v>
      </c>
      <c r="T53" s="215">
        <f t="shared" si="47"/>
        <v>0</v>
      </c>
      <c r="U53" s="209">
        <f t="shared" si="47"/>
        <v>0</v>
      </c>
      <c r="V53" s="210">
        <f t="shared" ref="V53:W53" si="48">SUM(V54:V57)</f>
        <v>0</v>
      </c>
      <c r="W53" s="209">
        <f t="shared" si="48"/>
        <v>0</v>
      </c>
      <c r="X53" s="242"/>
      <c r="Y53" s="217" t="s">
        <v>80</v>
      </c>
      <c r="Z53" s="218"/>
      <c r="AA53" s="210">
        <f t="shared" si="47"/>
        <v>6</v>
      </c>
      <c r="AB53" s="219">
        <f t="shared" si="47"/>
        <v>17.670000000000002</v>
      </c>
      <c r="AC53" s="209">
        <f t="shared" si="47"/>
        <v>21600000</v>
      </c>
      <c r="AD53" s="210">
        <f t="shared" si="47"/>
        <v>2</v>
      </c>
      <c r="AE53" s="215">
        <f t="shared" si="47"/>
        <v>6.6</v>
      </c>
      <c r="AF53" s="209">
        <f t="shared" si="47"/>
        <v>14799000</v>
      </c>
      <c r="AG53" s="210">
        <f t="shared" si="47"/>
        <v>0</v>
      </c>
      <c r="AH53" s="213">
        <f t="shared" si="47"/>
        <v>0</v>
      </c>
      <c r="AI53" s="210">
        <f t="shared" si="47"/>
        <v>0</v>
      </c>
      <c r="AJ53" s="209">
        <f t="shared" si="47"/>
        <v>0</v>
      </c>
      <c r="AK53" s="210">
        <f t="shared" ref="AK53:AR53" si="49">SUM(AK54:AK57)</f>
        <v>0</v>
      </c>
      <c r="AL53" s="209">
        <f t="shared" si="49"/>
        <v>0</v>
      </c>
      <c r="AM53" s="210">
        <f t="shared" si="49"/>
        <v>0</v>
      </c>
      <c r="AN53" s="209">
        <f t="shared" si="49"/>
        <v>0</v>
      </c>
      <c r="AO53" s="210">
        <f t="shared" si="49"/>
        <v>0</v>
      </c>
      <c r="AP53" s="213">
        <f t="shared" si="49"/>
        <v>0</v>
      </c>
      <c r="AQ53" s="210">
        <f t="shared" si="49"/>
        <v>0</v>
      </c>
      <c r="AR53" s="213">
        <f t="shared" si="49"/>
        <v>0</v>
      </c>
      <c r="AS53" s="210">
        <f>SUM(AS54:AS57)</f>
        <v>0</v>
      </c>
      <c r="AT53" s="213">
        <f>SUM(AT54:AT57)</f>
        <v>0</v>
      </c>
      <c r="AU53" s="210">
        <f>SUM(AU54:AU57)</f>
        <v>4</v>
      </c>
      <c r="AV53" s="209">
        <f>SUM(AV54:AV57)</f>
        <v>118500000</v>
      </c>
      <c r="AW53" s="210">
        <f t="shared" ref="AW53:BS53" si="50">SUM(AW54:AW57)</f>
        <v>0</v>
      </c>
      <c r="AX53" s="213">
        <f t="shared" si="50"/>
        <v>0</v>
      </c>
      <c r="AY53" s="210">
        <f t="shared" si="50"/>
        <v>0</v>
      </c>
      <c r="AZ53" s="209">
        <f t="shared" si="50"/>
        <v>0</v>
      </c>
      <c r="BA53" s="242"/>
      <c r="BB53" s="206" t="s">
        <v>80</v>
      </c>
      <c r="BC53" s="207"/>
      <c r="BD53" s="210">
        <f t="shared" si="50"/>
        <v>0</v>
      </c>
      <c r="BE53" s="213">
        <f t="shared" si="50"/>
        <v>0</v>
      </c>
      <c r="BF53" s="210">
        <f t="shared" si="50"/>
        <v>0</v>
      </c>
      <c r="BG53" s="213">
        <f t="shared" si="50"/>
        <v>0</v>
      </c>
      <c r="BH53" s="210">
        <f t="shared" si="50"/>
        <v>0</v>
      </c>
      <c r="BI53" s="213">
        <f t="shared" si="50"/>
        <v>0</v>
      </c>
      <c r="BJ53" s="210">
        <f t="shared" si="50"/>
        <v>0</v>
      </c>
      <c r="BK53" s="219">
        <f>SUM(BK54:BK57)</f>
        <v>0</v>
      </c>
      <c r="BL53" s="213">
        <f>SUM(BL54:BL57)</f>
        <v>0</v>
      </c>
      <c r="BM53" s="210">
        <f t="shared" si="50"/>
        <v>0</v>
      </c>
      <c r="BN53" s="221">
        <f t="shared" si="50"/>
        <v>0</v>
      </c>
      <c r="BO53" s="213">
        <f t="shared" si="50"/>
        <v>0</v>
      </c>
      <c r="BP53" s="210">
        <f t="shared" si="50"/>
        <v>0</v>
      </c>
      <c r="BQ53" s="213">
        <f t="shared" si="50"/>
        <v>0</v>
      </c>
      <c r="BR53" s="210">
        <f t="shared" si="50"/>
        <v>0</v>
      </c>
      <c r="BS53" s="213">
        <f t="shared" si="50"/>
        <v>0</v>
      </c>
      <c r="BT53" s="210">
        <f>SUM(BT54:BT57)</f>
        <v>0</v>
      </c>
      <c r="BU53" s="219">
        <f>SUM(BU54:BU57)</f>
        <v>0</v>
      </c>
      <c r="BV53" s="213">
        <f>SUM(BV54:BV57)</f>
        <v>0</v>
      </c>
      <c r="BW53" s="242"/>
    </row>
    <row r="54" spans="1:75" s="205" customFormat="1" ht="13.5" customHeight="1">
      <c r="A54" s="245">
        <v>32</v>
      </c>
      <c r="B54" s="246" t="s">
        <v>57</v>
      </c>
      <c r="C54" s="247">
        <f>SUM(E54,G54,I54,K54,M54,O54,Q54,S54,V54,AA54,AD54,AG54,AI54,AK54,AM54,AO54,AQ54,AS54,AU54,AW54,AY54,BD54,BF54,BH54,BJ54,BM54,BP54,BR54,BT54)</f>
        <v>0</v>
      </c>
      <c r="D54" s="248">
        <f>SUM(F54,H54,J54,L54,N54,P54,R54,U54,W54,AC54,AF54,AH54,AJ54,AL54,AN54,AP54,AR54,AT54,AV54,AX54,AZ54,BE54,BG54,BI54,BL54,BO54,BQ54,BS54,BV54)</f>
        <v>0</v>
      </c>
      <c r="E54" s="196">
        <v>0</v>
      </c>
      <c r="F54" s="249">
        <v>0</v>
      </c>
      <c r="G54" s="250">
        <v>0</v>
      </c>
      <c r="H54" s="251">
        <v>0</v>
      </c>
      <c r="I54" s="196">
        <v>0</v>
      </c>
      <c r="J54" s="252">
        <v>0</v>
      </c>
      <c r="K54" s="198">
        <v>0</v>
      </c>
      <c r="L54" s="248">
        <v>0</v>
      </c>
      <c r="M54" s="196">
        <v>0</v>
      </c>
      <c r="N54" s="249">
        <v>0</v>
      </c>
      <c r="O54" s="196">
        <v>0</v>
      </c>
      <c r="P54" s="249">
        <v>0</v>
      </c>
      <c r="Q54" s="196">
        <v>0</v>
      </c>
      <c r="R54" s="252">
        <v>0</v>
      </c>
      <c r="S54" s="196">
        <v>0</v>
      </c>
      <c r="T54" s="199">
        <v>0</v>
      </c>
      <c r="U54" s="248">
        <v>0</v>
      </c>
      <c r="V54" s="196">
        <v>0</v>
      </c>
      <c r="W54" s="249">
        <v>0</v>
      </c>
      <c r="X54" s="253">
        <v>32</v>
      </c>
      <c r="Y54" s="245">
        <v>32</v>
      </c>
      <c r="Z54" s="254" t="s">
        <v>57</v>
      </c>
      <c r="AA54" s="196">
        <v>0</v>
      </c>
      <c r="AB54" s="203">
        <v>0</v>
      </c>
      <c r="AC54" s="249">
        <v>0</v>
      </c>
      <c r="AD54" s="196">
        <v>0</v>
      </c>
      <c r="AE54" s="199">
        <v>0</v>
      </c>
      <c r="AF54" s="249">
        <v>0</v>
      </c>
      <c r="AG54" s="250">
        <v>0</v>
      </c>
      <c r="AH54" s="251">
        <v>0</v>
      </c>
      <c r="AI54" s="196">
        <v>0</v>
      </c>
      <c r="AJ54" s="249">
        <v>0</v>
      </c>
      <c r="AK54" s="250">
        <v>0</v>
      </c>
      <c r="AL54" s="255">
        <v>0</v>
      </c>
      <c r="AM54" s="250">
        <v>0</v>
      </c>
      <c r="AN54" s="255">
        <v>0</v>
      </c>
      <c r="AO54" s="196">
        <v>0</v>
      </c>
      <c r="AP54" s="197">
        <v>0</v>
      </c>
      <c r="AQ54" s="196">
        <v>0</v>
      </c>
      <c r="AR54" s="197">
        <v>0</v>
      </c>
      <c r="AS54" s="196">
        <v>0</v>
      </c>
      <c r="AT54" s="197">
        <v>0</v>
      </c>
      <c r="AU54" s="196">
        <v>0</v>
      </c>
      <c r="AV54" s="249">
        <v>0</v>
      </c>
      <c r="AW54" s="250">
        <v>0</v>
      </c>
      <c r="AX54" s="251">
        <v>0</v>
      </c>
      <c r="AY54" s="196">
        <v>0</v>
      </c>
      <c r="AZ54" s="248">
        <v>0</v>
      </c>
      <c r="BA54" s="253">
        <v>32</v>
      </c>
      <c r="BB54" s="245">
        <v>32</v>
      </c>
      <c r="BC54" s="254" t="s">
        <v>57</v>
      </c>
      <c r="BD54" s="250">
        <v>0</v>
      </c>
      <c r="BE54" s="251">
        <v>0</v>
      </c>
      <c r="BF54" s="250">
        <v>0</v>
      </c>
      <c r="BG54" s="251">
        <v>0</v>
      </c>
      <c r="BH54" s="250">
        <v>0</v>
      </c>
      <c r="BI54" s="251">
        <v>0</v>
      </c>
      <c r="BJ54" s="196">
        <v>0</v>
      </c>
      <c r="BK54" s="199">
        <v>0</v>
      </c>
      <c r="BL54" s="197">
        <v>0</v>
      </c>
      <c r="BM54" s="196">
        <v>0</v>
      </c>
      <c r="BN54" s="204">
        <v>0</v>
      </c>
      <c r="BO54" s="197">
        <v>0</v>
      </c>
      <c r="BP54" s="196">
        <v>0</v>
      </c>
      <c r="BQ54" s="197">
        <v>0</v>
      </c>
      <c r="BR54" s="196">
        <v>0</v>
      </c>
      <c r="BS54" s="252">
        <v>0</v>
      </c>
      <c r="BT54" s="196">
        <v>0</v>
      </c>
      <c r="BU54" s="203">
        <v>0</v>
      </c>
      <c r="BV54" s="252">
        <v>0</v>
      </c>
      <c r="BW54" s="253">
        <v>32</v>
      </c>
    </row>
    <row r="55" spans="1:75" s="205" customFormat="1" ht="13.5" customHeight="1">
      <c r="A55" s="245">
        <v>33</v>
      </c>
      <c r="B55" s="246" t="s">
        <v>58</v>
      </c>
      <c r="C55" s="247">
        <f>SUM(E55,G55,I55,K55,M55,O55,Q55,S55,V55,AA55,AD55,AG55,AI55,AK55,AM55,AO55,AQ55,AS55,AU55,AW55,AY55,BD55,BF55,BH55,BJ55,BM55,BP55,BR55,BT55)</f>
        <v>11</v>
      </c>
      <c r="D55" s="248">
        <f>SUM(F55,H55,J55,L55,N55,P55,R55,U55,W55,AC55,AF55,AH55,AJ55,AL55,AN55,AP55,AR55,AT55,AV55,AX55,AZ55,BE55,BG55,BI55,BL55,BO55,BQ55,BS55,BV55)</f>
        <v>235240440</v>
      </c>
      <c r="E55" s="196">
        <v>1</v>
      </c>
      <c r="F55" s="249">
        <v>45000000</v>
      </c>
      <c r="G55" s="250">
        <v>0</v>
      </c>
      <c r="H55" s="251">
        <v>0</v>
      </c>
      <c r="I55" s="196">
        <v>0</v>
      </c>
      <c r="J55" s="252">
        <v>0</v>
      </c>
      <c r="K55" s="198">
        <v>0</v>
      </c>
      <c r="L55" s="248">
        <v>0</v>
      </c>
      <c r="M55" s="196">
        <v>1</v>
      </c>
      <c r="N55" s="249">
        <v>38300000</v>
      </c>
      <c r="O55" s="196">
        <v>1</v>
      </c>
      <c r="P55" s="249">
        <v>58578440</v>
      </c>
      <c r="Q55" s="196">
        <v>0</v>
      </c>
      <c r="R55" s="252">
        <v>0</v>
      </c>
      <c r="S55" s="196">
        <v>0</v>
      </c>
      <c r="T55" s="199">
        <v>0</v>
      </c>
      <c r="U55" s="248">
        <v>0</v>
      </c>
      <c r="V55" s="196">
        <v>0</v>
      </c>
      <c r="W55" s="249">
        <v>0</v>
      </c>
      <c r="X55" s="253">
        <v>33</v>
      </c>
      <c r="Y55" s="245">
        <v>33</v>
      </c>
      <c r="Z55" s="254" t="s">
        <v>58</v>
      </c>
      <c r="AA55" s="196">
        <v>4</v>
      </c>
      <c r="AB55" s="203">
        <v>15.370000000000001</v>
      </c>
      <c r="AC55" s="249">
        <v>14263000</v>
      </c>
      <c r="AD55" s="196">
        <v>1</v>
      </c>
      <c r="AE55" s="199">
        <v>4.3</v>
      </c>
      <c r="AF55" s="249">
        <v>3099000</v>
      </c>
      <c r="AG55" s="250">
        <v>0</v>
      </c>
      <c r="AH55" s="251">
        <v>0</v>
      </c>
      <c r="AI55" s="196">
        <v>0</v>
      </c>
      <c r="AJ55" s="249">
        <v>0</v>
      </c>
      <c r="AK55" s="250">
        <v>0</v>
      </c>
      <c r="AL55" s="255">
        <v>0</v>
      </c>
      <c r="AM55" s="250">
        <v>0</v>
      </c>
      <c r="AN55" s="255">
        <v>0</v>
      </c>
      <c r="AO55" s="196">
        <v>0</v>
      </c>
      <c r="AP55" s="197">
        <v>0</v>
      </c>
      <c r="AQ55" s="196">
        <v>0</v>
      </c>
      <c r="AR55" s="197">
        <v>0</v>
      </c>
      <c r="AS55" s="196">
        <v>0</v>
      </c>
      <c r="AT55" s="197">
        <v>0</v>
      </c>
      <c r="AU55" s="196">
        <v>3</v>
      </c>
      <c r="AV55" s="249">
        <v>76000000</v>
      </c>
      <c r="AW55" s="250">
        <v>0</v>
      </c>
      <c r="AX55" s="251">
        <v>0</v>
      </c>
      <c r="AY55" s="196">
        <v>0</v>
      </c>
      <c r="AZ55" s="248">
        <v>0</v>
      </c>
      <c r="BA55" s="253">
        <v>33</v>
      </c>
      <c r="BB55" s="245">
        <v>33</v>
      </c>
      <c r="BC55" s="254" t="s">
        <v>58</v>
      </c>
      <c r="BD55" s="250">
        <v>0</v>
      </c>
      <c r="BE55" s="251">
        <v>0</v>
      </c>
      <c r="BF55" s="250">
        <v>0</v>
      </c>
      <c r="BG55" s="251">
        <v>0</v>
      </c>
      <c r="BH55" s="250">
        <v>0</v>
      </c>
      <c r="BI55" s="251">
        <v>0</v>
      </c>
      <c r="BJ55" s="196">
        <v>0</v>
      </c>
      <c r="BK55" s="199">
        <v>0</v>
      </c>
      <c r="BL55" s="197">
        <v>0</v>
      </c>
      <c r="BM55" s="196">
        <v>0</v>
      </c>
      <c r="BN55" s="204">
        <v>0</v>
      </c>
      <c r="BO55" s="197">
        <v>0</v>
      </c>
      <c r="BP55" s="196">
        <v>0</v>
      </c>
      <c r="BQ55" s="197">
        <v>0</v>
      </c>
      <c r="BR55" s="196">
        <v>0</v>
      </c>
      <c r="BS55" s="252">
        <v>0</v>
      </c>
      <c r="BT55" s="196">
        <v>0</v>
      </c>
      <c r="BU55" s="203">
        <v>0</v>
      </c>
      <c r="BV55" s="252">
        <v>0</v>
      </c>
      <c r="BW55" s="253">
        <v>33</v>
      </c>
    </row>
    <row r="56" spans="1:75" s="205" customFormat="1" ht="13.5" customHeight="1">
      <c r="A56" s="245">
        <v>34</v>
      </c>
      <c r="B56" s="246" t="s">
        <v>59</v>
      </c>
      <c r="C56" s="247">
        <f>SUM(E56,G56,I56,K56,M56,O56,Q56,S56,V56,AA56,AD56,AG56,AI56,AK56,AM56,AO56,AQ56,AS56,AU56,AW56,AY56,BD56,BF56,BH56,BJ56,BM56,BP56,BR56,BT56)</f>
        <v>5</v>
      </c>
      <c r="D56" s="248">
        <f>SUM(F56,H56,J56,L56,N56,P56,R56,U56,W56,AC56,AF56,AH56,AJ56,AL56,AN56,AP56,AR56,AT56,AV56,AX56,AZ56,BE56,BG56,BI56,BL56,BO56,BQ56,BS56,BV56)</f>
        <v>115537000</v>
      </c>
      <c r="E56" s="196">
        <v>1</v>
      </c>
      <c r="F56" s="249">
        <v>54000000</v>
      </c>
      <c r="G56" s="250">
        <v>0</v>
      </c>
      <c r="H56" s="251">
        <v>0</v>
      </c>
      <c r="I56" s="196">
        <v>0</v>
      </c>
      <c r="J56" s="252">
        <v>0</v>
      </c>
      <c r="K56" s="198">
        <v>0</v>
      </c>
      <c r="L56" s="248">
        <v>0</v>
      </c>
      <c r="M56" s="196">
        <v>0</v>
      </c>
      <c r="N56" s="249">
        <v>0</v>
      </c>
      <c r="O56" s="196">
        <v>0</v>
      </c>
      <c r="P56" s="249">
        <v>0</v>
      </c>
      <c r="Q56" s="196">
        <v>0</v>
      </c>
      <c r="R56" s="252">
        <v>0</v>
      </c>
      <c r="S56" s="196">
        <v>0</v>
      </c>
      <c r="T56" s="199">
        <v>0</v>
      </c>
      <c r="U56" s="248">
        <v>0</v>
      </c>
      <c r="V56" s="196">
        <v>0</v>
      </c>
      <c r="W56" s="249">
        <v>0</v>
      </c>
      <c r="X56" s="253">
        <v>34</v>
      </c>
      <c r="Y56" s="245">
        <v>34</v>
      </c>
      <c r="Z56" s="254" t="s">
        <v>59</v>
      </c>
      <c r="AA56" s="196">
        <v>2</v>
      </c>
      <c r="AB56" s="203">
        <v>2.2999999999999998</v>
      </c>
      <c r="AC56" s="249">
        <v>7337000</v>
      </c>
      <c r="AD56" s="196">
        <v>1</v>
      </c>
      <c r="AE56" s="199">
        <v>2.2999999999999998</v>
      </c>
      <c r="AF56" s="249">
        <v>11700000</v>
      </c>
      <c r="AG56" s="250">
        <v>0</v>
      </c>
      <c r="AH56" s="251">
        <v>0</v>
      </c>
      <c r="AI56" s="196">
        <v>0</v>
      </c>
      <c r="AJ56" s="249">
        <v>0</v>
      </c>
      <c r="AK56" s="250">
        <v>0</v>
      </c>
      <c r="AL56" s="255">
        <v>0</v>
      </c>
      <c r="AM56" s="250">
        <v>0</v>
      </c>
      <c r="AN56" s="255">
        <v>0</v>
      </c>
      <c r="AO56" s="196">
        <v>0</v>
      </c>
      <c r="AP56" s="197">
        <v>0</v>
      </c>
      <c r="AQ56" s="196">
        <v>0</v>
      </c>
      <c r="AR56" s="197">
        <v>0</v>
      </c>
      <c r="AS56" s="196">
        <v>0</v>
      </c>
      <c r="AT56" s="197">
        <v>0</v>
      </c>
      <c r="AU56" s="196">
        <v>1</v>
      </c>
      <c r="AV56" s="249">
        <v>42500000</v>
      </c>
      <c r="AW56" s="250">
        <v>0</v>
      </c>
      <c r="AX56" s="251">
        <v>0</v>
      </c>
      <c r="AY56" s="196">
        <v>0</v>
      </c>
      <c r="AZ56" s="248">
        <v>0</v>
      </c>
      <c r="BA56" s="253">
        <v>34</v>
      </c>
      <c r="BB56" s="245">
        <v>34</v>
      </c>
      <c r="BC56" s="254" t="s">
        <v>59</v>
      </c>
      <c r="BD56" s="250">
        <v>0</v>
      </c>
      <c r="BE56" s="251">
        <v>0</v>
      </c>
      <c r="BF56" s="250">
        <v>0</v>
      </c>
      <c r="BG56" s="251">
        <v>0</v>
      </c>
      <c r="BH56" s="250">
        <v>0</v>
      </c>
      <c r="BI56" s="251">
        <v>0</v>
      </c>
      <c r="BJ56" s="196">
        <v>0</v>
      </c>
      <c r="BK56" s="199">
        <v>0</v>
      </c>
      <c r="BL56" s="197">
        <v>0</v>
      </c>
      <c r="BM56" s="196">
        <v>0</v>
      </c>
      <c r="BN56" s="204">
        <v>0</v>
      </c>
      <c r="BO56" s="197">
        <v>0</v>
      </c>
      <c r="BP56" s="196">
        <v>0</v>
      </c>
      <c r="BQ56" s="197">
        <v>0</v>
      </c>
      <c r="BR56" s="196">
        <v>0</v>
      </c>
      <c r="BS56" s="252">
        <v>0</v>
      </c>
      <c r="BT56" s="196">
        <v>0</v>
      </c>
      <c r="BU56" s="203">
        <v>0</v>
      </c>
      <c r="BV56" s="252">
        <v>0</v>
      </c>
      <c r="BW56" s="253">
        <v>34</v>
      </c>
    </row>
    <row r="57" spans="1:75" s="205" customFormat="1" ht="13.5" customHeight="1" thickBot="1">
      <c r="A57" s="259">
        <v>35</v>
      </c>
      <c r="B57" s="260" t="s">
        <v>60</v>
      </c>
      <c r="C57" s="261">
        <f>SUM(E57,G57,I57,K57,M57,O57,Q57,S57,V57,AA57,AD57,AG57,AI57,AK57,AM57,AO57,AQ57,AS57,AU57,AW57,AY57,BD57,BF57,BH57,BJ57,BM57,BP57,BR57,BT57)</f>
        <v>1</v>
      </c>
      <c r="D57" s="262">
        <f>SUM(F57,H57,J57,L57,N57,P57,R57,U57,W57,AC57,AF57,AH57,AJ57,AL57,AN57,AP57,AR57,AT57,AV57,AX57,AZ57,BE57,BG57,BI57,BL57,BO57,BQ57,BS57,BV57)</f>
        <v>26500000</v>
      </c>
      <c r="E57" s="263">
        <v>1</v>
      </c>
      <c r="F57" s="264">
        <v>26500000</v>
      </c>
      <c r="G57" s="265">
        <v>0</v>
      </c>
      <c r="H57" s="266">
        <v>0</v>
      </c>
      <c r="I57" s="263">
        <v>0</v>
      </c>
      <c r="J57" s="267">
        <v>0</v>
      </c>
      <c r="K57" s="268">
        <v>0</v>
      </c>
      <c r="L57" s="262">
        <v>0</v>
      </c>
      <c r="M57" s="263">
        <v>0</v>
      </c>
      <c r="N57" s="264">
        <v>0</v>
      </c>
      <c r="O57" s="263">
        <v>0</v>
      </c>
      <c r="P57" s="264">
        <v>0</v>
      </c>
      <c r="Q57" s="263">
        <v>0</v>
      </c>
      <c r="R57" s="267">
        <v>0</v>
      </c>
      <c r="S57" s="263">
        <v>0</v>
      </c>
      <c r="T57" s="269">
        <v>0</v>
      </c>
      <c r="U57" s="262">
        <v>0</v>
      </c>
      <c r="V57" s="263">
        <v>0</v>
      </c>
      <c r="W57" s="264">
        <v>0</v>
      </c>
      <c r="X57" s="270">
        <v>35</v>
      </c>
      <c r="Y57" s="259">
        <v>35</v>
      </c>
      <c r="Z57" s="271" t="s">
        <v>60</v>
      </c>
      <c r="AA57" s="263">
        <v>0</v>
      </c>
      <c r="AB57" s="272">
        <v>0</v>
      </c>
      <c r="AC57" s="264">
        <v>0</v>
      </c>
      <c r="AD57" s="263">
        <v>0</v>
      </c>
      <c r="AE57" s="269">
        <v>0</v>
      </c>
      <c r="AF57" s="264">
        <v>0</v>
      </c>
      <c r="AG57" s="265">
        <v>0</v>
      </c>
      <c r="AH57" s="266">
        <v>0</v>
      </c>
      <c r="AI57" s="263">
        <v>0</v>
      </c>
      <c r="AJ57" s="264">
        <v>0</v>
      </c>
      <c r="AK57" s="265">
        <v>0</v>
      </c>
      <c r="AL57" s="273">
        <v>0</v>
      </c>
      <c r="AM57" s="265">
        <v>0</v>
      </c>
      <c r="AN57" s="273">
        <v>0</v>
      </c>
      <c r="AO57" s="263">
        <v>0</v>
      </c>
      <c r="AP57" s="274">
        <v>0</v>
      </c>
      <c r="AQ57" s="263">
        <v>0</v>
      </c>
      <c r="AR57" s="274">
        <v>0</v>
      </c>
      <c r="AS57" s="263">
        <v>0</v>
      </c>
      <c r="AT57" s="274">
        <v>0</v>
      </c>
      <c r="AU57" s="263">
        <v>0</v>
      </c>
      <c r="AV57" s="264">
        <v>0</v>
      </c>
      <c r="AW57" s="265">
        <v>0</v>
      </c>
      <c r="AX57" s="266">
        <v>0</v>
      </c>
      <c r="AY57" s="263">
        <v>0</v>
      </c>
      <c r="AZ57" s="262">
        <v>0</v>
      </c>
      <c r="BA57" s="270">
        <v>35</v>
      </c>
      <c r="BB57" s="259">
        <v>35</v>
      </c>
      <c r="BC57" s="271" t="s">
        <v>60</v>
      </c>
      <c r="BD57" s="265">
        <v>0</v>
      </c>
      <c r="BE57" s="266">
        <v>0</v>
      </c>
      <c r="BF57" s="265">
        <v>0</v>
      </c>
      <c r="BG57" s="266">
        <v>0</v>
      </c>
      <c r="BH57" s="265">
        <v>0</v>
      </c>
      <c r="BI57" s="266">
        <v>0</v>
      </c>
      <c r="BJ57" s="263">
        <v>0</v>
      </c>
      <c r="BK57" s="269">
        <v>0</v>
      </c>
      <c r="BL57" s="274">
        <v>0</v>
      </c>
      <c r="BM57" s="263">
        <v>0</v>
      </c>
      <c r="BN57" s="275">
        <v>0</v>
      </c>
      <c r="BO57" s="274">
        <v>0</v>
      </c>
      <c r="BP57" s="263">
        <v>0</v>
      </c>
      <c r="BQ57" s="274">
        <v>0</v>
      </c>
      <c r="BR57" s="263">
        <v>0</v>
      </c>
      <c r="BS57" s="267">
        <v>0</v>
      </c>
      <c r="BT57" s="263">
        <v>0</v>
      </c>
      <c r="BU57" s="272">
        <v>0</v>
      </c>
      <c r="BV57" s="267">
        <v>0</v>
      </c>
      <c r="BW57" s="270">
        <v>35</v>
      </c>
    </row>
    <row r="58" spans="1:75" s="205" customFormat="1" ht="15" customHeight="1">
      <c r="A58" s="276" t="s">
        <v>337</v>
      </c>
      <c r="B58" s="277"/>
      <c r="C58" s="256"/>
      <c r="D58" s="256"/>
      <c r="E58" s="256"/>
      <c r="F58" s="278"/>
      <c r="G58" s="256"/>
      <c r="H58" s="278"/>
      <c r="I58" s="256"/>
      <c r="L58" s="279" t="s">
        <v>224</v>
      </c>
      <c r="M58" s="256"/>
      <c r="N58" s="107"/>
      <c r="O58" s="280"/>
      <c r="P58" s="278"/>
      <c r="Q58" s="256"/>
      <c r="R58" s="278"/>
      <c r="S58" s="256"/>
      <c r="T58" s="281"/>
      <c r="U58" s="278"/>
      <c r="V58" s="278"/>
      <c r="W58" s="278"/>
      <c r="X58" s="282"/>
      <c r="Y58" s="276" t="str">
        <f>A58</f>
        <v>＊本表は令和３年度　国庫債務負担行為（ゼロ国債）に係る令和４年度歳出化分を含む。</v>
      </c>
      <c r="Z58" s="277"/>
      <c r="AA58" s="256"/>
      <c r="AB58" s="281"/>
      <c r="AC58" s="278"/>
      <c r="AD58" s="256"/>
      <c r="AE58" s="281"/>
      <c r="AF58" s="278"/>
      <c r="AG58" s="256"/>
      <c r="AH58" s="278"/>
      <c r="AI58" s="256"/>
      <c r="AJ58" s="278"/>
      <c r="AK58" s="256"/>
      <c r="AL58" s="278"/>
      <c r="AM58" s="256"/>
      <c r="AN58" s="279"/>
      <c r="AO58" s="256"/>
      <c r="AP58" s="278"/>
      <c r="AQ58" s="256"/>
      <c r="AR58" s="278"/>
      <c r="AS58" s="256"/>
      <c r="AT58" s="278"/>
      <c r="AU58" s="256"/>
      <c r="AV58" s="278"/>
      <c r="AW58" s="256"/>
      <c r="AX58" s="278"/>
      <c r="AY58" s="256"/>
      <c r="AZ58" s="278"/>
      <c r="BA58" s="282"/>
      <c r="BB58" s="276" t="str">
        <f>A58</f>
        <v>＊本表は令和３年度　国庫債務負担行為（ゼロ国債）に係る令和４年度歳出化分を含む。</v>
      </c>
      <c r="BC58" s="277"/>
      <c r="BD58" s="256"/>
      <c r="BE58" s="278"/>
      <c r="BF58" s="256"/>
      <c r="BG58" s="278"/>
      <c r="BH58" s="256"/>
      <c r="BI58" s="278"/>
      <c r="BJ58" s="256"/>
      <c r="BK58" s="256"/>
      <c r="BL58" s="278"/>
      <c r="BM58" s="283"/>
      <c r="BN58" s="283"/>
      <c r="BO58" s="283"/>
      <c r="BP58" s="283"/>
      <c r="BQ58" s="283"/>
      <c r="BR58" s="256"/>
      <c r="BS58" s="278"/>
      <c r="BT58" s="256"/>
      <c r="BU58" s="281"/>
      <c r="BV58" s="278"/>
      <c r="BW58" s="282"/>
    </row>
    <row r="59" spans="1:75" ht="12" customHeight="1">
      <c r="A59" s="256"/>
      <c r="B59" s="104"/>
      <c r="X59" s="104"/>
      <c r="Y59" s="104"/>
      <c r="Z59" s="104"/>
      <c r="BA59" s="104"/>
      <c r="BB59" s="104"/>
      <c r="BC59" s="104"/>
      <c r="BW59" s="104"/>
    </row>
    <row r="60" spans="1:75" ht="12" customHeight="1"/>
    <row r="61" spans="1:75" ht="12" customHeight="1"/>
    <row r="62" spans="1:75" ht="12" customHeight="1"/>
    <row r="63" spans="1:75" ht="12" customHeight="1"/>
    <row r="64" spans="1:75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</sheetData>
  <mergeCells count="85">
    <mergeCell ref="BB49:BC49"/>
    <mergeCell ref="BB53:BC53"/>
    <mergeCell ref="AU5:AV7"/>
    <mergeCell ref="AW5:AX7"/>
    <mergeCell ref="BD4:BL4"/>
    <mergeCell ref="BB13:BC13"/>
    <mergeCell ref="BB20:BC20"/>
    <mergeCell ref="BB28:BC28"/>
    <mergeCell ref="BB35:BC35"/>
    <mergeCell ref="BB46:BC46"/>
    <mergeCell ref="BA4:BA8"/>
    <mergeCell ref="BB4:BC8"/>
    <mergeCell ref="BB9:BC9"/>
    <mergeCell ref="BB10:BC10"/>
    <mergeCell ref="BB11:BC11"/>
    <mergeCell ref="BH5:BI7"/>
    <mergeCell ref="BJ5:BL5"/>
    <mergeCell ref="BM4:BQ4"/>
    <mergeCell ref="BT5:BV7"/>
    <mergeCell ref="BR5:BS7"/>
    <mergeCell ref="AG6:AH7"/>
    <mergeCell ref="AI6:AJ7"/>
    <mergeCell ref="BF5:BG7"/>
    <mergeCell ref="AM5:AN5"/>
    <mergeCell ref="AG4:AL4"/>
    <mergeCell ref="AG5:AL5"/>
    <mergeCell ref="A11:B11"/>
    <mergeCell ref="A13:B13"/>
    <mergeCell ref="A9:B9"/>
    <mergeCell ref="A10:B10"/>
    <mergeCell ref="Q7:R7"/>
    <mergeCell ref="A4:B8"/>
    <mergeCell ref="C4:D7"/>
    <mergeCell ref="Q6:R6"/>
    <mergeCell ref="A49:B49"/>
    <mergeCell ref="A53:B53"/>
    <mergeCell ref="A35:B35"/>
    <mergeCell ref="A46:B46"/>
    <mergeCell ref="A20:B20"/>
    <mergeCell ref="A28:B28"/>
    <mergeCell ref="BW4:BW8"/>
    <mergeCell ref="E5:F7"/>
    <mergeCell ref="G5:H7"/>
    <mergeCell ref="I5:J7"/>
    <mergeCell ref="M5:N7"/>
    <mergeCell ref="O5:P7"/>
    <mergeCell ref="Q5:U5"/>
    <mergeCell ref="BM5:BO5"/>
    <mergeCell ref="BP5:BQ7"/>
    <mergeCell ref="AO4:AR4"/>
    <mergeCell ref="AS4:AT7"/>
    <mergeCell ref="BD5:BE7"/>
    <mergeCell ref="S7:U7"/>
    <mergeCell ref="BR4:BV4"/>
    <mergeCell ref="BJ6:BL7"/>
    <mergeCell ref="BM6:BO7"/>
    <mergeCell ref="S6:U6"/>
    <mergeCell ref="K5:L7"/>
    <mergeCell ref="E4:L4"/>
    <mergeCell ref="M4:U4"/>
    <mergeCell ref="AU4:AZ4"/>
    <mergeCell ref="AK6:AL7"/>
    <mergeCell ref="AY5:AZ7"/>
    <mergeCell ref="AQ5:AR7"/>
    <mergeCell ref="AM6:AN7"/>
    <mergeCell ref="AO5:AP7"/>
    <mergeCell ref="X4:X8"/>
    <mergeCell ref="Y4:Z8"/>
    <mergeCell ref="V4:W4"/>
    <mergeCell ref="V5:W7"/>
    <mergeCell ref="AA5:AF5"/>
    <mergeCell ref="AM4:AN4"/>
    <mergeCell ref="Y49:Z49"/>
    <mergeCell ref="Y53:Z53"/>
    <mergeCell ref="Y9:Z9"/>
    <mergeCell ref="Y10:Z10"/>
    <mergeCell ref="Y11:Z11"/>
    <mergeCell ref="Y13:Z13"/>
    <mergeCell ref="Y20:Z20"/>
    <mergeCell ref="Y28:Z28"/>
    <mergeCell ref="AA6:AC7"/>
    <mergeCell ref="AD6:AF7"/>
    <mergeCell ref="AA4:AF4"/>
    <mergeCell ref="Y35:Z35"/>
    <mergeCell ref="Y46:Z46"/>
  </mergeCells>
  <phoneticPr fontId="4"/>
  <pageMargins left="0.70866141732283472" right="0.70866141732283472" top="0.78740157480314965" bottom="0.19685039370078741" header="0.35433070866141736" footer="0"/>
  <pageSetup paperSize="9" scale="91" firstPageNumber="46" pageOrder="overThenDown" orientation="portrait" useFirstPageNumber="1" r:id="rId1"/>
  <headerFooter differentOddEven="1" scaleWithDoc="0" alignWithMargins="0">
    <oddHeader>&amp;R&amp;"ＭＳ Ｐ明朝,標準"Ⅴ治　　山　　　　　- &amp;P -</oddHeader>
    <evenHeader>&amp;L&amp;"ＭＳ Ｐ明朝,標準"- &amp;P -</evenHeader>
  </headerFooter>
  <colBreaks count="5" manualBreakCount="5">
    <brk id="12" max="57" man="1"/>
    <brk id="24" max="57" man="1"/>
    <brk id="38" max="57" man="1"/>
    <brk id="53" max="57" man="1"/>
    <brk id="64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L96"/>
  <sheetViews>
    <sheetView showGridLines="0" view="pageBreakPreview" topLeftCell="K31" zoomScale="118" zoomScaleNormal="70" zoomScaleSheetLayoutView="118" workbookViewId="0">
      <selection activeCell="K1" sqref="A1:XFD1048576"/>
    </sheetView>
  </sheetViews>
  <sheetFormatPr defaultColWidth="9" defaultRowHeight="12"/>
  <cols>
    <col min="1" max="1" width="5.6640625" style="102" customWidth="1"/>
    <col min="2" max="2" width="12.6640625" style="104" customWidth="1"/>
    <col min="3" max="3" width="5.6640625" style="102" customWidth="1"/>
    <col min="4" max="4" width="11.6640625" style="102" customWidth="1"/>
    <col min="5" max="5" width="3.6640625" style="102" customWidth="1"/>
    <col min="6" max="6" width="11.6640625" style="109" customWidth="1"/>
    <col min="7" max="7" width="3.6640625" style="102" customWidth="1"/>
    <col min="8" max="8" width="11.6640625" style="109" customWidth="1"/>
    <col min="9" max="9" width="3.6640625" style="102" customWidth="1"/>
    <col min="10" max="10" width="11.6640625" style="109" customWidth="1"/>
    <col min="11" max="11" width="3.6640625" style="102" customWidth="1"/>
    <col min="12" max="12" width="11.6640625" style="109" customWidth="1"/>
    <col min="13" max="13" width="3.6640625" style="102" customWidth="1"/>
    <col min="14" max="14" width="11.6640625" style="109" customWidth="1"/>
    <col min="15" max="15" width="3.6640625" style="102" customWidth="1"/>
    <col min="16" max="16" width="11.6640625" style="109" customWidth="1"/>
    <col min="17" max="17" width="3.6640625" style="102" customWidth="1"/>
    <col min="18" max="18" width="11.6640625" style="327" customWidth="1"/>
    <col min="19" max="19" width="3.6640625" style="102" customWidth="1"/>
    <col min="20" max="20" width="11.6640625" style="109" customWidth="1"/>
    <col min="21" max="21" width="3.6640625" style="102" customWidth="1"/>
    <col min="22" max="22" width="5.6640625" style="102" customWidth="1"/>
    <col min="23" max="23" width="12.6640625" style="104" customWidth="1"/>
    <col min="24" max="24" width="3.6640625" style="102" customWidth="1"/>
    <col min="25" max="25" width="11.6640625" style="109" customWidth="1"/>
    <col min="26" max="26" width="3.6640625" style="102" customWidth="1"/>
    <col min="27" max="27" width="11.6640625" style="109" customWidth="1"/>
    <col min="28" max="28" width="3.6640625" style="102" customWidth="1"/>
    <col min="29" max="29" width="11.6640625" style="109" customWidth="1"/>
    <col min="30" max="30" width="3.6640625" style="102" customWidth="1"/>
    <col min="31" max="31" width="11.6640625" style="109" customWidth="1"/>
    <col min="32" max="32" width="3.6640625" style="102" customWidth="1"/>
    <col min="33" max="33" width="11.6640625" style="109" customWidth="1"/>
    <col min="34" max="34" width="3.6640625" style="102" customWidth="1"/>
    <col min="35" max="35" width="11.6640625" style="109" customWidth="1"/>
    <col min="36" max="36" width="3.6640625" style="102" customWidth="1"/>
    <col min="37" max="37" width="11.6640625" style="327" customWidth="1"/>
    <col min="38" max="38" width="3.6640625" style="102" customWidth="1"/>
    <col min="39" max="16384" width="9" style="102"/>
  </cols>
  <sheetData>
    <row r="1" spans="1:38" s="94" customFormat="1" ht="21">
      <c r="A1" s="92" t="s">
        <v>222</v>
      </c>
      <c r="B1" s="93"/>
      <c r="D1" s="93"/>
      <c r="E1" s="93"/>
      <c r="F1" s="95"/>
      <c r="H1" s="96"/>
      <c r="J1" s="96"/>
      <c r="L1" s="96"/>
      <c r="N1" s="96"/>
      <c r="P1" s="96"/>
      <c r="R1" s="286"/>
      <c r="T1" s="96"/>
      <c r="U1" s="98"/>
      <c r="V1" s="99"/>
      <c r="W1" s="93"/>
      <c r="Y1" s="96"/>
      <c r="AA1" s="96"/>
      <c r="AC1" s="96"/>
      <c r="AE1" s="96"/>
      <c r="AG1" s="96"/>
      <c r="AI1" s="96"/>
      <c r="AK1" s="286"/>
      <c r="AL1" s="98"/>
    </row>
    <row r="2" spans="1:38" ht="15.9" customHeight="1">
      <c r="B2" s="103"/>
      <c r="C2" s="104"/>
      <c r="D2" s="104"/>
      <c r="E2" s="104"/>
      <c r="F2" s="105"/>
      <c r="G2" s="104"/>
      <c r="H2" s="105"/>
      <c r="I2" s="104"/>
      <c r="J2" s="105"/>
      <c r="K2" s="104"/>
      <c r="L2" s="105"/>
      <c r="M2" s="104"/>
      <c r="N2" s="105"/>
      <c r="O2" s="104"/>
      <c r="P2" s="105"/>
      <c r="Q2" s="104"/>
      <c r="R2" s="287"/>
      <c r="S2" s="104"/>
      <c r="T2" s="105"/>
      <c r="U2" s="107"/>
      <c r="V2" s="107"/>
      <c r="W2" s="103"/>
      <c r="X2" s="104"/>
      <c r="Y2" s="105"/>
      <c r="Z2" s="104"/>
      <c r="AA2" s="105"/>
      <c r="AB2" s="104"/>
      <c r="AC2" s="105"/>
      <c r="AD2" s="104"/>
      <c r="AE2" s="105"/>
      <c r="AF2" s="104"/>
      <c r="AG2" s="105"/>
      <c r="AH2" s="104"/>
      <c r="AI2" s="105"/>
      <c r="AJ2" s="104"/>
      <c r="AK2" s="287"/>
      <c r="AL2" s="107"/>
    </row>
    <row r="3" spans="1:38" ht="15.9" customHeight="1" thickBot="1">
      <c r="A3" s="98"/>
      <c r="C3" s="111"/>
      <c r="D3" s="111"/>
      <c r="E3" s="111"/>
      <c r="F3" s="112"/>
      <c r="G3" s="111"/>
      <c r="H3" s="112"/>
      <c r="I3" s="111"/>
      <c r="J3" s="112"/>
      <c r="K3" s="111"/>
      <c r="L3" s="112"/>
      <c r="M3" s="113"/>
      <c r="N3" s="114"/>
      <c r="O3" s="111"/>
      <c r="P3" s="112"/>
      <c r="Q3" s="111"/>
      <c r="R3" s="288"/>
      <c r="S3" s="111"/>
      <c r="T3" s="112"/>
      <c r="U3" s="115" t="s">
        <v>223</v>
      </c>
      <c r="V3" s="289"/>
      <c r="W3" s="111"/>
      <c r="X3" s="111"/>
      <c r="Y3" s="112"/>
      <c r="Z3" s="111"/>
      <c r="AA3" s="112"/>
      <c r="AB3" s="111"/>
      <c r="AC3" s="112"/>
      <c r="AD3" s="111"/>
      <c r="AE3" s="112"/>
      <c r="AF3" s="111"/>
      <c r="AG3" s="112"/>
      <c r="AH3" s="111"/>
      <c r="AI3" s="112"/>
      <c r="AJ3" s="111"/>
      <c r="AK3" s="288"/>
      <c r="AL3" s="115" t="s">
        <v>223</v>
      </c>
    </row>
    <row r="4" spans="1:38" s="298" customFormat="1" ht="27" customHeight="1">
      <c r="A4" s="119" t="s">
        <v>17</v>
      </c>
      <c r="B4" s="120"/>
      <c r="C4" s="290" t="s">
        <v>208</v>
      </c>
      <c r="D4" s="291"/>
      <c r="E4" s="292" t="s">
        <v>68</v>
      </c>
      <c r="F4" s="292"/>
      <c r="G4" s="292" t="s">
        <v>69</v>
      </c>
      <c r="H4" s="292"/>
      <c r="I4" s="293" t="s">
        <v>221</v>
      </c>
      <c r="J4" s="293"/>
      <c r="K4" s="292" t="s">
        <v>70</v>
      </c>
      <c r="L4" s="292"/>
      <c r="M4" s="292" t="s">
        <v>71</v>
      </c>
      <c r="N4" s="292"/>
      <c r="O4" s="292" t="s">
        <v>72</v>
      </c>
      <c r="P4" s="292"/>
      <c r="Q4" s="292" t="s">
        <v>82</v>
      </c>
      <c r="R4" s="292"/>
      <c r="S4" s="294" t="s">
        <v>219</v>
      </c>
      <c r="T4" s="295"/>
      <c r="U4" s="296"/>
      <c r="V4" s="119" t="s">
        <v>207</v>
      </c>
      <c r="W4" s="120"/>
      <c r="X4" s="293" t="s">
        <v>73</v>
      </c>
      <c r="Y4" s="293"/>
      <c r="Z4" s="293" t="s">
        <v>264</v>
      </c>
      <c r="AA4" s="293"/>
      <c r="AB4" s="293" t="s">
        <v>74</v>
      </c>
      <c r="AC4" s="293"/>
      <c r="AD4" s="293" t="s">
        <v>265</v>
      </c>
      <c r="AE4" s="293"/>
      <c r="AF4" s="293" t="s">
        <v>61</v>
      </c>
      <c r="AG4" s="293"/>
      <c r="AH4" s="293" t="s">
        <v>236</v>
      </c>
      <c r="AI4" s="293"/>
      <c r="AJ4" s="293" t="s">
        <v>89</v>
      </c>
      <c r="AK4" s="293"/>
      <c r="AL4" s="297"/>
    </row>
    <row r="5" spans="1:38" s="304" customFormat="1" ht="14.4" customHeight="1">
      <c r="A5" s="135"/>
      <c r="B5" s="136"/>
      <c r="C5" s="299" t="s">
        <v>20</v>
      </c>
      <c r="D5" s="300" t="s">
        <v>62</v>
      </c>
      <c r="E5" s="299" t="s">
        <v>20</v>
      </c>
      <c r="F5" s="300" t="s">
        <v>62</v>
      </c>
      <c r="G5" s="299" t="s">
        <v>20</v>
      </c>
      <c r="H5" s="300" t="s">
        <v>62</v>
      </c>
      <c r="I5" s="299" t="s">
        <v>20</v>
      </c>
      <c r="J5" s="300" t="s">
        <v>62</v>
      </c>
      <c r="K5" s="299" t="s">
        <v>20</v>
      </c>
      <c r="L5" s="300" t="s">
        <v>62</v>
      </c>
      <c r="M5" s="299" t="s">
        <v>20</v>
      </c>
      <c r="N5" s="300" t="s">
        <v>62</v>
      </c>
      <c r="O5" s="299" t="s">
        <v>20</v>
      </c>
      <c r="P5" s="300" t="s">
        <v>62</v>
      </c>
      <c r="Q5" s="299" t="s">
        <v>20</v>
      </c>
      <c r="R5" s="301" t="s">
        <v>62</v>
      </c>
      <c r="S5" s="299" t="s">
        <v>20</v>
      </c>
      <c r="T5" s="300" t="s">
        <v>62</v>
      </c>
      <c r="U5" s="302"/>
      <c r="V5" s="135"/>
      <c r="W5" s="136"/>
      <c r="X5" s="299" t="s">
        <v>20</v>
      </c>
      <c r="Y5" s="300" t="s">
        <v>62</v>
      </c>
      <c r="Z5" s="299" t="s">
        <v>20</v>
      </c>
      <c r="AA5" s="300" t="s">
        <v>62</v>
      </c>
      <c r="AB5" s="299" t="s">
        <v>20</v>
      </c>
      <c r="AC5" s="300" t="s">
        <v>62</v>
      </c>
      <c r="AD5" s="299" t="s">
        <v>20</v>
      </c>
      <c r="AE5" s="300" t="s">
        <v>62</v>
      </c>
      <c r="AF5" s="299" t="s">
        <v>20</v>
      </c>
      <c r="AG5" s="300" t="s">
        <v>62</v>
      </c>
      <c r="AH5" s="299" t="s">
        <v>20</v>
      </c>
      <c r="AI5" s="300" t="s">
        <v>62</v>
      </c>
      <c r="AJ5" s="299" t="s">
        <v>20</v>
      </c>
      <c r="AK5" s="301" t="s">
        <v>62</v>
      </c>
      <c r="AL5" s="303"/>
    </row>
    <row r="6" spans="1:38" s="256" customFormat="1" ht="14.1" customHeight="1">
      <c r="A6" s="201" t="s">
        <v>105</v>
      </c>
      <c r="B6" s="202"/>
      <c r="C6" s="196">
        <v>169</v>
      </c>
      <c r="D6" s="197">
        <v>1887189.05</v>
      </c>
      <c r="E6" s="196">
        <v>104</v>
      </c>
      <c r="F6" s="197">
        <v>1555822.09</v>
      </c>
      <c r="G6" s="196">
        <v>0</v>
      </c>
      <c r="H6" s="197">
        <v>0</v>
      </c>
      <c r="I6" s="196">
        <v>0</v>
      </c>
      <c r="J6" s="197">
        <v>0</v>
      </c>
      <c r="K6" s="196">
        <v>1</v>
      </c>
      <c r="L6" s="197">
        <v>2993</v>
      </c>
      <c r="M6" s="196">
        <v>19</v>
      </c>
      <c r="N6" s="197">
        <v>229500</v>
      </c>
      <c r="O6" s="196">
        <v>18</v>
      </c>
      <c r="P6" s="197">
        <v>58100.76</v>
      </c>
      <c r="Q6" s="196">
        <v>11</v>
      </c>
      <c r="R6" s="197">
        <v>5745.6</v>
      </c>
      <c r="S6" s="196">
        <v>0</v>
      </c>
      <c r="T6" s="197">
        <v>0</v>
      </c>
      <c r="U6" s="200" t="s">
        <v>117</v>
      </c>
      <c r="V6" s="201" t="s">
        <v>105</v>
      </c>
      <c r="W6" s="202"/>
      <c r="X6" s="196">
        <v>0</v>
      </c>
      <c r="Y6" s="197">
        <v>0</v>
      </c>
      <c r="Z6" s="196">
        <v>1</v>
      </c>
      <c r="AA6" s="197">
        <v>9410</v>
      </c>
      <c r="AB6" s="196">
        <v>0</v>
      </c>
      <c r="AC6" s="197">
        <v>0</v>
      </c>
      <c r="AD6" s="196">
        <v>0</v>
      </c>
      <c r="AE6" s="197">
        <v>0</v>
      </c>
      <c r="AF6" s="196">
        <v>12</v>
      </c>
      <c r="AG6" s="197">
        <v>9385.2000000000007</v>
      </c>
      <c r="AH6" s="196">
        <v>2</v>
      </c>
      <c r="AI6" s="197">
        <v>11502</v>
      </c>
      <c r="AJ6" s="196">
        <v>1</v>
      </c>
      <c r="AK6" s="197">
        <v>4730.3999999999996</v>
      </c>
      <c r="AL6" s="200" t="s">
        <v>117</v>
      </c>
    </row>
    <row r="7" spans="1:38" s="256" customFormat="1" ht="14.1" customHeight="1">
      <c r="A7" s="201" t="s">
        <v>314</v>
      </c>
      <c r="B7" s="202"/>
      <c r="C7" s="196">
        <v>201</v>
      </c>
      <c r="D7" s="197">
        <v>1983561</v>
      </c>
      <c r="E7" s="196">
        <v>121</v>
      </c>
      <c r="F7" s="197">
        <v>1559327</v>
      </c>
      <c r="G7" s="196">
        <v>0</v>
      </c>
      <c r="H7" s="197">
        <v>0</v>
      </c>
      <c r="I7" s="196">
        <v>0</v>
      </c>
      <c r="J7" s="197">
        <v>0</v>
      </c>
      <c r="K7" s="196">
        <v>0</v>
      </c>
      <c r="L7" s="197">
        <v>0</v>
      </c>
      <c r="M7" s="196">
        <v>26</v>
      </c>
      <c r="N7" s="197">
        <v>292109</v>
      </c>
      <c r="O7" s="196">
        <v>23</v>
      </c>
      <c r="P7" s="197">
        <v>59114</v>
      </c>
      <c r="Q7" s="196">
        <v>9</v>
      </c>
      <c r="R7" s="197">
        <v>5258</v>
      </c>
      <c r="S7" s="196">
        <v>0</v>
      </c>
      <c r="T7" s="197">
        <v>0</v>
      </c>
      <c r="U7" s="200" t="s">
        <v>317</v>
      </c>
      <c r="V7" s="201" t="s">
        <v>314</v>
      </c>
      <c r="W7" s="202"/>
      <c r="X7" s="196">
        <v>0</v>
      </c>
      <c r="Y7" s="197">
        <v>0</v>
      </c>
      <c r="Z7" s="196">
        <v>1</v>
      </c>
      <c r="AA7" s="197">
        <v>9850</v>
      </c>
      <c r="AB7" s="196">
        <v>0</v>
      </c>
      <c r="AC7" s="197">
        <v>0</v>
      </c>
      <c r="AD7" s="196">
        <v>0</v>
      </c>
      <c r="AE7" s="197">
        <v>0</v>
      </c>
      <c r="AF7" s="196">
        <v>13</v>
      </c>
      <c r="AG7" s="197">
        <v>15686</v>
      </c>
      <c r="AH7" s="196">
        <v>0</v>
      </c>
      <c r="AI7" s="197">
        <v>0</v>
      </c>
      <c r="AJ7" s="196">
        <v>8</v>
      </c>
      <c r="AK7" s="197">
        <v>42217</v>
      </c>
      <c r="AL7" s="200" t="s">
        <v>317</v>
      </c>
    </row>
    <row r="8" spans="1:38" s="305" customFormat="1" ht="14.1" customHeight="1">
      <c r="A8" s="217" t="s">
        <v>325</v>
      </c>
      <c r="B8" s="218"/>
      <c r="C8" s="208">
        <f t="shared" ref="C8" si="0">SUM(C9,C16,C24,C42,C55)</f>
        <v>174</v>
      </c>
      <c r="D8" s="209">
        <f>SUM(D9,D16,D24,D42,D55)</f>
        <v>1695906000</v>
      </c>
      <c r="E8" s="210">
        <f t="shared" ref="E8:T8" si="1">SUM(E9,E16,E24,E42,E55)</f>
        <v>115</v>
      </c>
      <c r="F8" s="209">
        <f t="shared" si="1"/>
        <v>1436964100</v>
      </c>
      <c r="G8" s="210">
        <f t="shared" si="1"/>
        <v>2</v>
      </c>
      <c r="H8" s="209">
        <f t="shared" si="1"/>
        <v>16060000</v>
      </c>
      <c r="I8" s="210">
        <f t="shared" si="1"/>
        <v>0</v>
      </c>
      <c r="J8" s="209">
        <f t="shared" si="1"/>
        <v>0</v>
      </c>
      <c r="K8" s="210">
        <f t="shared" si="1"/>
        <v>1</v>
      </c>
      <c r="L8" s="209">
        <f t="shared" si="1"/>
        <v>5500000</v>
      </c>
      <c r="M8" s="210">
        <f t="shared" si="1"/>
        <v>12</v>
      </c>
      <c r="N8" s="209">
        <f t="shared" si="1"/>
        <v>112959000</v>
      </c>
      <c r="O8" s="210">
        <f t="shared" si="1"/>
        <v>17</v>
      </c>
      <c r="P8" s="209">
        <f t="shared" si="1"/>
        <v>44504900</v>
      </c>
      <c r="Q8" s="210">
        <f t="shared" si="1"/>
        <v>10</v>
      </c>
      <c r="R8" s="209">
        <f t="shared" si="1"/>
        <v>7722000</v>
      </c>
      <c r="S8" s="210">
        <f t="shared" si="1"/>
        <v>0</v>
      </c>
      <c r="T8" s="209">
        <f t="shared" si="1"/>
        <v>0</v>
      </c>
      <c r="U8" s="216" t="s">
        <v>326</v>
      </c>
      <c r="V8" s="217" t="s">
        <v>325</v>
      </c>
      <c r="W8" s="218"/>
      <c r="X8" s="210">
        <f>SUM(X9,X16,X24,X42)</f>
        <v>0</v>
      </c>
      <c r="Y8" s="209">
        <f>SUM(Y9,Y16,Y24,Y42)</f>
        <v>0</v>
      </c>
      <c r="Z8" s="210">
        <f t="shared" ref="Z8:AC8" si="2">SUM(Z9,Z16,Z24,Z42,Z55)</f>
        <v>0</v>
      </c>
      <c r="AA8" s="209">
        <f t="shared" si="2"/>
        <v>9760000</v>
      </c>
      <c r="AB8" s="210">
        <f t="shared" si="2"/>
        <v>0</v>
      </c>
      <c r="AC8" s="209">
        <f t="shared" si="2"/>
        <v>0</v>
      </c>
      <c r="AD8" s="210">
        <f>SUM(AD9,AD16,AD24,AD42)</f>
        <v>0</v>
      </c>
      <c r="AE8" s="209">
        <f>SUM(AE9,AE16,AE24,AE42)</f>
        <v>0</v>
      </c>
      <c r="AF8" s="210">
        <f t="shared" ref="AF8:AI8" si="3">SUM(AF9,AF16,AF24,AF42,AF55)</f>
        <v>9</v>
      </c>
      <c r="AG8" s="209">
        <f>SUM(AG9,AG16,AG24,AG42,AG55)</f>
        <v>10659000</v>
      </c>
      <c r="AH8" s="210">
        <f t="shared" si="3"/>
        <v>0</v>
      </c>
      <c r="AI8" s="209">
        <f t="shared" si="3"/>
        <v>0</v>
      </c>
      <c r="AJ8" s="210">
        <f>SUM(AJ9,AJ16,AJ24,AJ42,AJ55)</f>
        <v>8</v>
      </c>
      <c r="AK8" s="209">
        <f>SUM(AK9,AK16,AK24,AK42,AK55)</f>
        <v>51777000</v>
      </c>
      <c r="AL8" s="216" t="s">
        <v>326</v>
      </c>
    </row>
    <row r="9" spans="1:38" s="257" customFormat="1" ht="14.1" customHeight="1">
      <c r="A9" s="223" t="s">
        <v>21</v>
      </c>
      <c r="B9" s="224"/>
      <c r="C9" s="225">
        <f>C10</f>
        <v>26</v>
      </c>
      <c r="D9" s="226">
        <f t="shared" ref="D9:AJ9" si="4">D10</f>
        <v>271997000</v>
      </c>
      <c r="E9" s="225">
        <f t="shared" si="4"/>
        <v>21</v>
      </c>
      <c r="F9" s="226">
        <f t="shared" si="4"/>
        <v>253627000</v>
      </c>
      <c r="G9" s="225">
        <f t="shared" si="4"/>
        <v>1</v>
      </c>
      <c r="H9" s="226">
        <f t="shared" si="4"/>
        <v>4037000</v>
      </c>
      <c r="I9" s="225">
        <f t="shared" si="4"/>
        <v>0</v>
      </c>
      <c r="J9" s="226">
        <f t="shared" si="4"/>
        <v>0</v>
      </c>
      <c r="K9" s="225">
        <f t="shared" si="4"/>
        <v>0</v>
      </c>
      <c r="L9" s="226">
        <f t="shared" si="4"/>
        <v>0</v>
      </c>
      <c r="M9" s="225">
        <f t="shared" si="4"/>
        <v>2</v>
      </c>
      <c r="N9" s="226">
        <f t="shared" si="4"/>
        <v>4895000</v>
      </c>
      <c r="O9" s="225">
        <f t="shared" si="4"/>
        <v>1</v>
      </c>
      <c r="P9" s="226">
        <f t="shared" si="4"/>
        <v>6721000</v>
      </c>
      <c r="Q9" s="225">
        <f t="shared" si="4"/>
        <v>1</v>
      </c>
      <c r="R9" s="226">
        <f t="shared" si="4"/>
        <v>2717000</v>
      </c>
      <c r="S9" s="225">
        <f t="shared" si="4"/>
        <v>0</v>
      </c>
      <c r="T9" s="226">
        <f t="shared" si="4"/>
        <v>0</v>
      </c>
      <c r="U9" s="232"/>
      <c r="V9" s="223" t="s">
        <v>21</v>
      </c>
      <c r="W9" s="224"/>
      <c r="X9" s="225">
        <f>X10</f>
        <v>0</v>
      </c>
      <c r="Y9" s="226">
        <f>Y10</f>
        <v>0</v>
      </c>
      <c r="Z9" s="225">
        <f t="shared" si="4"/>
        <v>0</v>
      </c>
      <c r="AA9" s="226">
        <f t="shared" si="4"/>
        <v>0</v>
      </c>
      <c r="AB9" s="225">
        <f t="shared" si="4"/>
        <v>0</v>
      </c>
      <c r="AC9" s="226">
        <f t="shared" si="4"/>
        <v>0</v>
      </c>
      <c r="AD9" s="225">
        <f t="shared" si="4"/>
        <v>0</v>
      </c>
      <c r="AE9" s="226">
        <f t="shared" si="4"/>
        <v>0</v>
      </c>
      <c r="AF9" s="225">
        <f t="shared" si="4"/>
        <v>0</v>
      </c>
      <c r="AG9" s="226">
        <f>AG10</f>
        <v>0</v>
      </c>
      <c r="AH9" s="225">
        <f t="shared" si="4"/>
        <v>0</v>
      </c>
      <c r="AI9" s="226">
        <f t="shared" si="4"/>
        <v>0</v>
      </c>
      <c r="AJ9" s="225">
        <f t="shared" si="4"/>
        <v>0</v>
      </c>
      <c r="AK9" s="226">
        <f>AK10</f>
        <v>0</v>
      </c>
      <c r="AL9" s="232"/>
    </row>
    <row r="10" spans="1:38" s="257" customFormat="1" ht="14.1" customHeight="1">
      <c r="A10" s="306" t="s">
        <v>256</v>
      </c>
      <c r="B10" s="307"/>
      <c r="C10" s="308">
        <f t="shared" ref="C10:AK10" si="5">SUM(C11:C15)</f>
        <v>26</v>
      </c>
      <c r="D10" s="309">
        <f t="shared" si="5"/>
        <v>271997000</v>
      </c>
      <c r="E10" s="308">
        <f t="shared" si="5"/>
        <v>21</v>
      </c>
      <c r="F10" s="309">
        <f t="shared" si="5"/>
        <v>253627000</v>
      </c>
      <c r="G10" s="308">
        <f t="shared" si="5"/>
        <v>1</v>
      </c>
      <c r="H10" s="309">
        <f t="shared" si="5"/>
        <v>4037000</v>
      </c>
      <c r="I10" s="308">
        <f t="shared" si="5"/>
        <v>0</v>
      </c>
      <c r="J10" s="309">
        <f t="shared" si="5"/>
        <v>0</v>
      </c>
      <c r="K10" s="308">
        <f>SUM(K11:K15)</f>
        <v>0</v>
      </c>
      <c r="L10" s="309">
        <f>SUM(L11:L15)</f>
        <v>0</v>
      </c>
      <c r="M10" s="308">
        <f t="shared" si="5"/>
        <v>2</v>
      </c>
      <c r="N10" s="309">
        <f t="shared" si="5"/>
        <v>4895000</v>
      </c>
      <c r="O10" s="308">
        <f t="shared" si="5"/>
        <v>1</v>
      </c>
      <c r="P10" s="309">
        <f t="shared" si="5"/>
        <v>6721000</v>
      </c>
      <c r="Q10" s="308">
        <f t="shared" si="5"/>
        <v>1</v>
      </c>
      <c r="R10" s="309">
        <f>SUM(R11:R15)</f>
        <v>2717000</v>
      </c>
      <c r="S10" s="308">
        <f t="shared" si="5"/>
        <v>0</v>
      </c>
      <c r="T10" s="309">
        <f t="shared" si="5"/>
        <v>0</v>
      </c>
      <c r="U10" s="310"/>
      <c r="V10" s="306" t="s">
        <v>256</v>
      </c>
      <c r="W10" s="307"/>
      <c r="X10" s="308">
        <f>SUM(X11:X15)</f>
        <v>0</v>
      </c>
      <c r="Y10" s="309">
        <f>SUM(Y11:Y15)</f>
        <v>0</v>
      </c>
      <c r="Z10" s="308">
        <f t="shared" ref="Z10:AC10" si="6">SUM(Z11:Z15)</f>
        <v>0</v>
      </c>
      <c r="AA10" s="309">
        <f t="shared" si="6"/>
        <v>0</v>
      </c>
      <c r="AB10" s="308">
        <f t="shared" si="6"/>
        <v>0</v>
      </c>
      <c r="AC10" s="309">
        <f t="shared" si="6"/>
        <v>0</v>
      </c>
      <c r="AD10" s="308">
        <f t="shared" si="5"/>
        <v>0</v>
      </c>
      <c r="AE10" s="309">
        <f t="shared" si="5"/>
        <v>0</v>
      </c>
      <c r="AF10" s="308">
        <f t="shared" si="5"/>
        <v>0</v>
      </c>
      <c r="AG10" s="309">
        <f t="shared" si="5"/>
        <v>0</v>
      </c>
      <c r="AH10" s="308">
        <f t="shared" si="5"/>
        <v>0</v>
      </c>
      <c r="AI10" s="309">
        <f t="shared" si="5"/>
        <v>0</v>
      </c>
      <c r="AJ10" s="308">
        <f t="shared" si="5"/>
        <v>0</v>
      </c>
      <c r="AK10" s="309">
        <f t="shared" si="5"/>
        <v>0</v>
      </c>
      <c r="AL10" s="310"/>
    </row>
    <row r="11" spans="1:38" s="256" customFormat="1" ht="14.1" customHeight="1">
      <c r="A11" s="245">
        <v>1</v>
      </c>
      <c r="B11" s="254" t="s">
        <v>22</v>
      </c>
      <c r="C11" s="247">
        <f t="shared" ref="C11:D15" si="7">SUM(E11,G11,I11,K11,M11,O11,Q11,S11,X11,Z11,AB11,AD11,AF11,AH11,AJ11)</f>
        <v>5</v>
      </c>
      <c r="D11" s="248">
        <f t="shared" si="7"/>
        <v>12694000</v>
      </c>
      <c r="E11" s="311">
        <v>4</v>
      </c>
      <c r="F11" s="312">
        <v>10318000</v>
      </c>
      <c r="G11" s="311">
        <v>0</v>
      </c>
      <c r="H11" s="312">
        <v>0</v>
      </c>
      <c r="I11" s="311">
        <v>0</v>
      </c>
      <c r="J11" s="312">
        <v>0</v>
      </c>
      <c r="K11" s="311">
        <v>0</v>
      </c>
      <c r="L11" s="312">
        <v>0</v>
      </c>
      <c r="M11" s="311">
        <v>1</v>
      </c>
      <c r="N11" s="312">
        <v>2376000</v>
      </c>
      <c r="O11" s="311">
        <v>0</v>
      </c>
      <c r="P11" s="312">
        <v>0</v>
      </c>
      <c r="Q11" s="311">
        <v>0</v>
      </c>
      <c r="R11" s="312">
        <v>0</v>
      </c>
      <c r="S11" s="311">
        <v>0</v>
      </c>
      <c r="T11" s="312">
        <v>0</v>
      </c>
      <c r="U11" s="253">
        <v>1</v>
      </c>
      <c r="V11" s="245">
        <v>1</v>
      </c>
      <c r="W11" s="254" t="s">
        <v>22</v>
      </c>
      <c r="X11" s="311">
        <v>0</v>
      </c>
      <c r="Y11" s="312">
        <v>0</v>
      </c>
      <c r="Z11" s="311">
        <v>0</v>
      </c>
      <c r="AA11" s="312">
        <v>0</v>
      </c>
      <c r="AB11" s="311">
        <v>0</v>
      </c>
      <c r="AC11" s="312">
        <v>0</v>
      </c>
      <c r="AD11" s="311">
        <v>0</v>
      </c>
      <c r="AE11" s="312">
        <v>0</v>
      </c>
      <c r="AF11" s="311">
        <v>0</v>
      </c>
      <c r="AG11" s="312">
        <v>0</v>
      </c>
      <c r="AH11" s="311">
        <v>0</v>
      </c>
      <c r="AI11" s="312">
        <v>0</v>
      </c>
      <c r="AJ11" s="311">
        <v>0</v>
      </c>
      <c r="AK11" s="312">
        <v>0</v>
      </c>
      <c r="AL11" s="253">
        <v>1</v>
      </c>
    </row>
    <row r="12" spans="1:38" s="256" customFormat="1" ht="14.1" customHeight="1">
      <c r="A12" s="245">
        <v>2</v>
      </c>
      <c r="B12" s="254" t="s">
        <v>23</v>
      </c>
      <c r="C12" s="247">
        <f t="shared" si="7"/>
        <v>6</v>
      </c>
      <c r="D12" s="248">
        <f t="shared" si="7"/>
        <v>76571000</v>
      </c>
      <c r="E12" s="311">
        <v>4</v>
      </c>
      <c r="F12" s="312">
        <v>70015000</v>
      </c>
      <c r="G12" s="311">
        <v>1</v>
      </c>
      <c r="H12" s="312">
        <v>4037000</v>
      </c>
      <c r="I12" s="311">
        <v>0</v>
      </c>
      <c r="J12" s="312">
        <v>0</v>
      </c>
      <c r="K12" s="311">
        <v>0</v>
      </c>
      <c r="L12" s="312">
        <v>0</v>
      </c>
      <c r="M12" s="311">
        <v>1</v>
      </c>
      <c r="N12" s="312">
        <v>2519000</v>
      </c>
      <c r="O12" s="311">
        <v>0</v>
      </c>
      <c r="P12" s="312">
        <v>0</v>
      </c>
      <c r="Q12" s="311">
        <v>0</v>
      </c>
      <c r="R12" s="312">
        <v>0</v>
      </c>
      <c r="S12" s="311">
        <v>0</v>
      </c>
      <c r="T12" s="312">
        <v>0</v>
      </c>
      <c r="U12" s="253">
        <v>2</v>
      </c>
      <c r="V12" s="245">
        <v>2</v>
      </c>
      <c r="W12" s="254" t="s">
        <v>23</v>
      </c>
      <c r="X12" s="311">
        <v>0</v>
      </c>
      <c r="Y12" s="312">
        <v>0</v>
      </c>
      <c r="Z12" s="311">
        <v>0</v>
      </c>
      <c r="AA12" s="312">
        <v>0</v>
      </c>
      <c r="AB12" s="311">
        <v>0</v>
      </c>
      <c r="AC12" s="312">
        <v>0</v>
      </c>
      <c r="AD12" s="311">
        <v>0</v>
      </c>
      <c r="AE12" s="312">
        <v>0</v>
      </c>
      <c r="AF12" s="311">
        <v>0</v>
      </c>
      <c r="AG12" s="312">
        <v>0</v>
      </c>
      <c r="AH12" s="311">
        <v>0</v>
      </c>
      <c r="AI12" s="312">
        <v>0</v>
      </c>
      <c r="AJ12" s="311">
        <v>0</v>
      </c>
      <c r="AK12" s="312">
        <v>0</v>
      </c>
      <c r="AL12" s="253">
        <v>2</v>
      </c>
    </row>
    <row r="13" spans="1:38" s="256" customFormat="1" ht="14.1" customHeight="1">
      <c r="A13" s="245">
        <v>3</v>
      </c>
      <c r="B13" s="254" t="s">
        <v>24</v>
      </c>
      <c r="C13" s="247">
        <f t="shared" si="7"/>
        <v>1</v>
      </c>
      <c r="D13" s="248">
        <f t="shared" si="7"/>
        <v>8052000</v>
      </c>
      <c r="E13" s="311">
        <v>1</v>
      </c>
      <c r="F13" s="312">
        <v>8052000</v>
      </c>
      <c r="G13" s="311">
        <v>0</v>
      </c>
      <c r="H13" s="312">
        <v>0</v>
      </c>
      <c r="I13" s="311">
        <v>0</v>
      </c>
      <c r="J13" s="312">
        <v>0</v>
      </c>
      <c r="K13" s="311">
        <v>0</v>
      </c>
      <c r="L13" s="312">
        <v>0</v>
      </c>
      <c r="M13" s="311">
        <v>0</v>
      </c>
      <c r="N13" s="312">
        <v>0</v>
      </c>
      <c r="O13" s="311">
        <v>0</v>
      </c>
      <c r="P13" s="312">
        <v>0</v>
      </c>
      <c r="Q13" s="311">
        <v>0</v>
      </c>
      <c r="R13" s="312">
        <v>0</v>
      </c>
      <c r="S13" s="311">
        <v>0</v>
      </c>
      <c r="T13" s="312">
        <v>0</v>
      </c>
      <c r="U13" s="253">
        <v>3</v>
      </c>
      <c r="V13" s="245">
        <v>3</v>
      </c>
      <c r="W13" s="254" t="s">
        <v>24</v>
      </c>
      <c r="X13" s="311">
        <v>0</v>
      </c>
      <c r="Y13" s="312">
        <v>0</v>
      </c>
      <c r="Z13" s="311">
        <v>0</v>
      </c>
      <c r="AA13" s="312">
        <v>0</v>
      </c>
      <c r="AB13" s="311">
        <v>0</v>
      </c>
      <c r="AC13" s="312">
        <v>0</v>
      </c>
      <c r="AD13" s="311">
        <v>0</v>
      </c>
      <c r="AE13" s="312">
        <v>0</v>
      </c>
      <c r="AF13" s="311">
        <v>0</v>
      </c>
      <c r="AG13" s="312">
        <v>0</v>
      </c>
      <c r="AH13" s="311">
        <v>0</v>
      </c>
      <c r="AI13" s="312">
        <v>0</v>
      </c>
      <c r="AJ13" s="311">
        <v>0</v>
      </c>
      <c r="AK13" s="312">
        <v>0</v>
      </c>
      <c r="AL13" s="253">
        <v>3</v>
      </c>
    </row>
    <row r="14" spans="1:38" s="256" customFormat="1" ht="14.1" customHeight="1">
      <c r="A14" s="245">
        <v>4</v>
      </c>
      <c r="B14" s="254" t="s">
        <v>26</v>
      </c>
      <c r="C14" s="247">
        <f t="shared" si="7"/>
        <v>8</v>
      </c>
      <c r="D14" s="248">
        <f t="shared" si="7"/>
        <v>115247000</v>
      </c>
      <c r="E14" s="311">
        <v>6</v>
      </c>
      <c r="F14" s="312">
        <v>105809000</v>
      </c>
      <c r="G14" s="311">
        <v>0</v>
      </c>
      <c r="H14" s="312">
        <v>0</v>
      </c>
      <c r="I14" s="311">
        <v>0</v>
      </c>
      <c r="J14" s="312">
        <v>0</v>
      </c>
      <c r="K14" s="311">
        <v>0</v>
      </c>
      <c r="L14" s="312">
        <v>0</v>
      </c>
      <c r="M14" s="311">
        <v>0</v>
      </c>
      <c r="N14" s="312">
        <v>0</v>
      </c>
      <c r="O14" s="311">
        <v>1</v>
      </c>
      <c r="P14" s="312">
        <v>6721000</v>
      </c>
      <c r="Q14" s="311">
        <v>1</v>
      </c>
      <c r="R14" s="312">
        <v>2717000</v>
      </c>
      <c r="S14" s="311">
        <v>0</v>
      </c>
      <c r="T14" s="312">
        <v>0</v>
      </c>
      <c r="U14" s="253">
        <v>4</v>
      </c>
      <c r="V14" s="245">
        <v>4</v>
      </c>
      <c r="W14" s="254" t="s">
        <v>26</v>
      </c>
      <c r="X14" s="311">
        <v>0</v>
      </c>
      <c r="Y14" s="312">
        <v>0</v>
      </c>
      <c r="Z14" s="311">
        <v>0</v>
      </c>
      <c r="AA14" s="312">
        <v>0</v>
      </c>
      <c r="AB14" s="311">
        <v>0</v>
      </c>
      <c r="AC14" s="312">
        <v>0</v>
      </c>
      <c r="AD14" s="311">
        <v>0</v>
      </c>
      <c r="AE14" s="312">
        <v>0</v>
      </c>
      <c r="AF14" s="311">
        <v>0</v>
      </c>
      <c r="AG14" s="312">
        <v>0</v>
      </c>
      <c r="AH14" s="311">
        <v>0</v>
      </c>
      <c r="AI14" s="312">
        <v>0</v>
      </c>
      <c r="AJ14" s="311">
        <v>0</v>
      </c>
      <c r="AK14" s="312">
        <v>0</v>
      </c>
      <c r="AL14" s="253">
        <v>4</v>
      </c>
    </row>
    <row r="15" spans="1:38" s="256" customFormat="1" ht="14.1" customHeight="1">
      <c r="A15" s="245">
        <v>5</v>
      </c>
      <c r="B15" s="254" t="s">
        <v>25</v>
      </c>
      <c r="C15" s="247">
        <f t="shared" si="7"/>
        <v>6</v>
      </c>
      <c r="D15" s="248">
        <f t="shared" si="7"/>
        <v>59433000</v>
      </c>
      <c r="E15" s="311">
        <v>6</v>
      </c>
      <c r="F15" s="312">
        <v>59433000</v>
      </c>
      <c r="G15" s="311">
        <v>0</v>
      </c>
      <c r="H15" s="312">
        <v>0</v>
      </c>
      <c r="I15" s="311">
        <v>0</v>
      </c>
      <c r="J15" s="312">
        <v>0</v>
      </c>
      <c r="K15" s="311">
        <v>0</v>
      </c>
      <c r="L15" s="312">
        <v>0</v>
      </c>
      <c r="M15" s="311">
        <v>0</v>
      </c>
      <c r="N15" s="312">
        <v>0</v>
      </c>
      <c r="O15" s="311">
        <v>0</v>
      </c>
      <c r="P15" s="312">
        <v>0</v>
      </c>
      <c r="Q15" s="311">
        <v>0</v>
      </c>
      <c r="R15" s="312">
        <v>0</v>
      </c>
      <c r="S15" s="311">
        <v>0</v>
      </c>
      <c r="T15" s="312">
        <v>0</v>
      </c>
      <c r="U15" s="253">
        <v>5</v>
      </c>
      <c r="V15" s="245">
        <v>5</v>
      </c>
      <c r="W15" s="254" t="s">
        <v>25</v>
      </c>
      <c r="X15" s="311">
        <v>0</v>
      </c>
      <c r="Y15" s="312">
        <v>0</v>
      </c>
      <c r="Z15" s="311">
        <v>0</v>
      </c>
      <c r="AA15" s="312">
        <v>0</v>
      </c>
      <c r="AB15" s="311">
        <v>0</v>
      </c>
      <c r="AC15" s="312">
        <v>0</v>
      </c>
      <c r="AD15" s="311">
        <v>0</v>
      </c>
      <c r="AE15" s="312">
        <v>0</v>
      </c>
      <c r="AF15" s="311">
        <v>0</v>
      </c>
      <c r="AG15" s="312">
        <v>0</v>
      </c>
      <c r="AH15" s="311">
        <v>0</v>
      </c>
      <c r="AI15" s="312">
        <v>0</v>
      </c>
      <c r="AJ15" s="311">
        <v>0</v>
      </c>
      <c r="AK15" s="312">
        <v>0</v>
      </c>
      <c r="AL15" s="253">
        <v>5</v>
      </c>
    </row>
    <row r="16" spans="1:38" s="257" customFormat="1" ht="14.1" customHeight="1">
      <c r="A16" s="223" t="s">
        <v>27</v>
      </c>
      <c r="B16" s="224"/>
      <c r="C16" s="225">
        <f>C17</f>
        <v>17</v>
      </c>
      <c r="D16" s="226">
        <f t="shared" ref="D16:AK16" si="8">D17</f>
        <v>272998000</v>
      </c>
      <c r="E16" s="227">
        <f t="shared" si="8"/>
        <v>11</v>
      </c>
      <c r="F16" s="230">
        <f t="shared" si="8"/>
        <v>243584000</v>
      </c>
      <c r="G16" s="227">
        <f t="shared" si="8"/>
        <v>0</v>
      </c>
      <c r="H16" s="230">
        <f t="shared" si="8"/>
        <v>0</v>
      </c>
      <c r="I16" s="227">
        <f t="shared" si="8"/>
        <v>0</v>
      </c>
      <c r="J16" s="230">
        <f t="shared" si="8"/>
        <v>0</v>
      </c>
      <c r="K16" s="227">
        <f t="shared" si="8"/>
        <v>0</v>
      </c>
      <c r="L16" s="230">
        <f t="shared" si="8"/>
        <v>0</v>
      </c>
      <c r="M16" s="227">
        <f t="shared" si="8"/>
        <v>3</v>
      </c>
      <c r="N16" s="230">
        <f t="shared" si="8"/>
        <v>17369000</v>
      </c>
      <c r="O16" s="227">
        <f t="shared" si="8"/>
        <v>0</v>
      </c>
      <c r="P16" s="230">
        <f t="shared" si="8"/>
        <v>0</v>
      </c>
      <c r="Q16" s="227">
        <f t="shared" si="8"/>
        <v>0</v>
      </c>
      <c r="R16" s="230">
        <f t="shared" si="8"/>
        <v>0</v>
      </c>
      <c r="S16" s="227">
        <f t="shared" si="8"/>
        <v>0</v>
      </c>
      <c r="T16" s="230">
        <f t="shared" si="8"/>
        <v>0</v>
      </c>
      <c r="U16" s="232"/>
      <c r="V16" s="223" t="s">
        <v>27</v>
      </c>
      <c r="W16" s="224"/>
      <c r="X16" s="227">
        <f>X17</f>
        <v>0</v>
      </c>
      <c r="Y16" s="230">
        <f>Y17</f>
        <v>0</v>
      </c>
      <c r="Z16" s="227">
        <f t="shared" si="8"/>
        <v>0</v>
      </c>
      <c r="AA16" s="230">
        <f t="shared" si="8"/>
        <v>0</v>
      </c>
      <c r="AB16" s="227">
        <f t="shared" si="8"/>
        <v>0</v>
      </c>
      <c r="AC16" s="230">
        <f t="shared" si="8"/>
        <v>0</v>
      </c>
      <c r="AD16" s="227">
        <f t="shared" si="8"/>
        <v>0</v>
      </c>
      <c r="AE16" s="230">
        <f t="shared" si="8"/>
        <v>0</v>
      </c>
      <c r="AF16" s="227">
        <f t="shared" si="8"/>
        <v>2</v>
      </c>
      <c r="AG16" s="230">
        <f>AG17</f>
        <v>5346000</v>
      </c>
      <c r="AH16" s="227">
        <f t="shared" si="8"/>
        <v>0</v>
      </c>
      <c r="AI16" s="230">
        <f t="shared" si="8"/>
        <v>0</v>
      </c>
      <c r="AJ16" s="227">
        <f t="shared" si="8"/>
        <v>1</v>
      </c>
      <c r="AK16" s="230">
        <f t="shared" si="8"/>
        <v>6699000</v>
      </c>
      <c r="AL16" s="232"/>
    </row>
    <row r="17" spans="1:38" s="257" customFormat="1" ht="14.1" customHeight="1">
      <c r="A17" s="217" t="s">
        <v>28</v>
      </c>
      <c r="B17" s="218"/>
      <c r="C17" s="240">
        <f>SUM(C18:C23)</f>
        <v>17</v>
      </c>
      <c r="D17" s="241">
        <f t="shared" ref="D17:AK17" si="9">SUM(D18:D23)</f>
        <v>272998000</v>
      </c>
      <c r="E17" s="210">
        <f>SUM(E18:E23)</f>
        <v>11</v>
      </c>
      <c r="F17" s="209">
        <f>SUM(F18:F23)</f>
        <v>243584000</v>
      </c>
      <c r="G17" s="210">
        <f t="shared" si="9"/>
        <v>0</v>
      </c>
      <c r="H17" s="209">
        <f t="shared" si="9"/>
        <v>0</v>
      </c>
      <c r="I17" s="210">
        <f t="shared" si="9"/>
        <v>0</v>
      </c>
      <c r="J17" s="209">
        <f t="shared" si="9"/>
        <v>0</v>
      </c>
      <c r="K17" s="210">
        <f t="shared" si="9"/>
        <v>0</v>
      </c>
      <c r="L17" s="209">
        <f t="shared" si="9"/>
        <v>0</v>
      </c>
      <c r="M17" s="210">
        <f t="shared" si="9"/>
        <v>3</v>
      </c>
      <c r="N17" s="209">
        <f t="shared" si="9"/>
        <v>17369000</v>
      </c>
      <c r="O17" s="210">
        <f t="shared" si="9"/>
        <v>0</v>
      </c>
      <c r="P17" s="209">
        <f t="shared" si="9"/>
        <v>0</v>
      </c>
      <c r="Q17" s="210">
        <f t="shared" si="9"/>
        <v>0</v>
      </c>
      <c r="R17" s="209">
        <f t="shared" si="9"/>
        <v>0</v>
      </c>
      <c r="S17" s="210">
        <f t="shared" si="9"/>
        <v>0</v>
      </c>
      <c r="T17" s="209">
        <f t="shared" si="9"/>
        <v>0</v>
      </c>
      <c r="U17" s="242"/>
      <c r="V17" s="217" t="s">
        <v>28</v>
      </c>
      <c r="W17" s="218"/>
      <c r="X17" s="210">
        <f>SUM(X18:X23)</f>
        <v>0</v>
      </c>
      <c r="Y17" s="209">
        <f>SUM(Y18:Y23)</f>
        <v>0</v>
      </c>
      <c r="Z17" s="210">
        <f t="shared" ref="Z17:AC17" si="10">SUM(Z18:Z23)</f>
        <v>0</v>
      </c>
      <c r="AA17" s="209">
        <f t="shared" si="10"/>
        <v>0</v>
      </c>
      <c r="AB17" s="210">
        <f t="shared" si="10"/>
        <v>0</v>
      </c>
      <c r="AC17" s="209">
        <f t="shared" si="10"/>
        <v>0</v>
      </c>
      <c r="AD17" s="210">
        <f t="shared" si="9"/>
        <v>0</v>
      </c>
      <c r="AE17" s="209">
        <f t="shared" si="9"/>
        <v>0</v>
      </c>
      <c r="AF17" s="210">
        <f t="shared" si="9"/>
        <v>2</v>
      </c>
      <c r="AG17" s="209">
        <f t="shared" si="9"/>
        <v>5346000</v>
      </c>
      <c r="AH17" s="210">
        <f t="shared" si="9"/>
        <v>0</v>
      </c>
      <c r="AI17" s="209">
        <f t="shared" si="9"/>
        <v>0</v>
      </c>
      <c r="AJ17" s="210">
        <f t="shared" si="9"/>
        <v>1</v>
      </c>
      <c r="AK17" s="209">
        <f t="shared" si="9"/>
        <v>6699000</v>
      </c>
      <c r="AL17" s="242"/>
    </row>
    <row r="18" spans="1:38" s="256" customFormat="1" ht="14.1" customHeight="1">
      <c r="A18" s="245">
        <v>6</v>
      </c>
      <c r="B18" s="254" t="s">
        <v>29</v>
      </c>
      <c r="C18" s="247">
        <f t="shared" ref="C18:D23" si="11">SUM(E18,G18,I18,K18,M18,O18,Q18,S18,X18,Z18,AB18,AD18,AF18,AH18,AJ18)</f>
        <v>4</v>
      </c>
      <c r="D18" s="248">
        <f t="shared" si="11"/>
        <v>41140000</v>
      </c>
      <c r="E18" s="311">
        <v>1</v>
      </c>
      <c r="F18" s="312">
        <v>28820000</v>
      </c>
      <c r="G18" s="311">
        <v>0</v>
      </c>
      <c r="H18" s="312">
        <v>0</v>
      </c>
      <c r="I18" s="311">
        <v>0</v>
      </c>
      <c r="J18" s="312">
        <v>0</v>
      </c>
      <c r="K18" s="311">
        <v>0</v>
      </c>
      <c r="L18" s="312">
        <v>0</v>
      </c>
      <c r="M18" s="311">
        <v>1</v>
      </c>
      <c r="N18" s="312">
        <v>4895000</v>
      </c>
      <c r="O18" s="311">
        <v>0</v>
      </c>
      <c r="P18" s="312">
        <v>0</v>
      </c>
      <c r="Q18" s="311">
        <v>0</v>
      </c>
      <c r="R18" s="312">
        <v>0</v>
      </c>
      <c r="S18" s="311">
        <v>0</v>
      </c>
      <c r="T18" s="312">
        <v>0</v>
      </c>
      <c r="U18" s="253">
        <v>6</v>
      </c>
      <c r="V18" s="245">
        <v>6</v>
      </c>
      <c r="W18" s="254" t="s">
        <v>29</v>
      </c>
      <c r="X18" s="311">
        <v>0</v>
      </c>
      <c r="Y18" s="312">
        <v>0</v>
      </c>
      <c r="Z18" s="311">
        <v>0</v>
      </c>
      <c r="AA18" s="312">
        <v>0</v>
      </c>
      <c r="AB18" s="311">
        <v>0</v>
      </c>
      <c r="AC18" s="312">
        <v>0</v>
      </c>
      <c r="AD18" s="311">
        <v>0</v>
      </c>
      <c r="AE18" s="312">
        <v>0</v>
      </c>
      <c r="AF18" s="311">
        <v>1</v>
      </c>
      <c r="AG18" s="312">
        <v>726000</v>
      </c>
      <c r="AH18" s="311">
        <v>0</v>
      </c>
      <c r="AI18" s="312">
        <v>0</v>
      </c>
      <c r="AJ18" s="311">
        <v>1</v>
      </c>
      <c r="AK18" s="312">
        <v>6699000</v>
      </c>
      <c r="AL18" s="253">
        <v>6</v>
      </c>
    </row>
    <row r="19" spans="1:38" s="256" customFormat="1" ht="14.1" customHeight="1">
      <c r="A19" s="245">
        <v>7</v>
      </c>
      <c r="B19" s="254" t="s">
        <v>31</v>
      </c>
      <c r="C19" s="247">
        <f t="shared" si="11"/>
        <v>5</v>
      </c>
      <c r="D19" s="248">
        <f t="shared" si="11"/>
        <v>45474000</v>
      </c>
      <c r="E19" s="311">
        <v>4</v>
      </c>
      <c r="F19" s="312">
        <v>43010000</v>
      </c>
      <c r="G19" s="311">
        <v>0</v>
      </c>
      <c r="H19" s="312">
        <v>0</v>
      </c>
      <c r="I19" s="311">
        <v>0</v>
      </c>
      <c r="J19" s="312">
        <v>0</v>
      </c>
      <c r="K19" s="311">
        <v>0</v>
      </c>
      <c r="L19" s="312">
        <v>0</v>
      </c>
      <c r="M19" s="311">
        <v>1</v>
      </c>
      <c r="N19" s="312">
        <v>2464000</v>
      </c>
      <c r="O19" s="311">
        <v>0</v>
      </c>
      <c r="P19" s="312">
        <v>0</v>
      </c>
      <c r="Q19" s="311">
        <v>0</v>
      </c>
      <c r="R19" s="312">
        <v>0</v>
      </c>
      <c r="S19" s="311">
        <v>0</v>
      </c>
      <c r="T19" s="312">
        <v>0</v>
      </c>
      <c r="U19" s="253">
        <v>7</v>
      </c>
      <c r="V19" s="245">
        <v>7</v>
      </c>
      <c r="W19" s="254" t="s">
        <v>31</v>
      </c>
      <c r="X19" s="311">
        <v>0</v>
      </c>
      <c r="Y19" s="312">
        <v>0</v>
      </c>
      <c r="Z19" s="311">
        <v>0</v>
      </c>
      <c r="AA19" s="312">
        <v>0</v>
      </c>
      <c r="AB19" s="311">
        <v>0</v>
      </c>
      <c r="AC19" s="312">
        <v>0</v>
      </c>
      <c r="AD19" s="311">
        <v>0</v>
      </c>
      <c r="AE19" s="312">
        <v>0</v>
      </c>
      <c r="AF19" s="311">
        <v>0</v>
      </c>
      <c r="AG19" s="312">
        <v>0</v>
      </c>
      <c r="AH19" s="311">
        <v>0</v>
      </c>
      <c r="AI19" s="312">
        <v>0</v>
      </c>
      <c r="AJ19" s="311">
        <v>0</v>
      </c>
      <c r="AK19" s="312">
        <v>0</v>
      </c>
      <c r="AL19" s="253">
        <v>7</v>
      </c>
    </row>
    <row r="20" spans="1:38" s="256" customFormat="1" ht="14.1" customHeight="1">
      <c r="A20" s="245">
        <v>8</v>
      </c>
      <c r="B20" s="254" t="s">
        <v>32</v>
      </c>
      <c r="C20" s="247">
        <f t="shared" si="11"/>
        <v>5</v>
      </c>
      <c r="D20" s="248">
        <f t="shared" si="11"/>
        <v>154011000</v>
      </c>
      <c r="E20" s="311">
        <v>3</v>
      </c>
      <c r="F20" s="312">
        <v>139381000</v>
      </c>
      <c r="G20" s="311">
        <v>0</v>
      </c>
      <c r="H20" s="312">
        <v>0</v>
      </c>
      <c r="I20" s="311">
        <v>0</v>
      </c>
      <c r="J20" s="312">
        <v>0</v>
      </c>
      <c r="K20" s="311">
        <v>0</v>
      </c>
      <c r="L20" s="312">
        <v>0</v>
      </c>
      <c r="M20" s="311">
        <v>1</v>
      </c>
      <c r="N20" s="312">
        <v>10010000</v>
      </c>
      <c r="O20" s="311">
        <v>0</v>
      </c>
      <c r="P20" s="312">
        <v>0</v>
      </c>
      <c r="Q20" s="311">
        <v>0</v>
      </c>
      <c r="R20" s="312">
        <v>0</v>
      </c>
      <c r="S20" s="311">
        <v>0</v>
      </c>
      <c r="T20" s="312">
        <v>0</v>
      </c>
      <c r="U20" s="253">
        <v>8</v>
      </c>
      <c r="V20" s="245">
        <v>8</v>
      </c>
      <c r="W20" s="254" t="s">
        <v>32</v>
      </c>
      <c r="X20" s="311">
        <v>0</v>
      </c>
      <c r="Y20" s="312">
        <v>0</v>
      </c>
      <c r="Z20" s="311">
        <v>0</v>
      </c>
      <c r="AA20" s="312">
        <v>0</v>
      </c>
      <c r="AB20" s="311">
        <v>0</v>
      </c>
      <c r="AC20" s="312">
        <v>0</v>
      </c>
      <c r="AD20" s="311">
        <v>0</v>
      </c>
      <c r="AE20" s="312">
        <v>0</v>
      </c>
      <c r="AF20" s="311">
        <v>1</v>
      </c>
      <c r="AG20" s="312">
        <v>4620000</v>
      </c>
      <c r="AH20" s="311">
        <v>0</v>
      </c>
      <c r="AI20" s="312">
        <v>0</v>
      </c>
      <c r="AJ20" s="311">
        <v>0</v>
      </c>
      <c r="AK20" s="312">
        <v>0</v>
      </c>
      <c r="AL20" s="253">
        <v>8</v>
      </c>
    </row>
    <row r="21" spans="1:38" s="256" customFormat="1" ht="14.1" customHeight="1">
      <c r="A21" s="245">
        <v>9</v>
      </c>
      <c r="B21" s="254" t="s">
        <v>33</v>
      </c>
      <c r="C21" s="247">
        <f t="shared" si="11"/>
        <v>0</v>
      </c>
      <c r="D21" s="248">
        <f t="shared" si="11"/>
        <v>0</v>
      </c>
      <c r="E21" s="311">
        <v>0</v>
      </c>
      <c r="F21" s="312">
        <v>0</v>
      </c>
      <c r="G21" s="311">
        <v>0</v>
      </c>
      <c r="H21" s="312">
        <v>0</v>
      </c>
      <c r="I21" s="311">
        <v>0</v>
      </c>
      <c r="J21" s="312">
        <v>0</v>
      </c>
      <c r="K21" s="311">
        <v>0</v>
      </c>
      <c r="L21" s="312">
        <v>0</v>
      </c>
      <c r="M21" s="311">
        <v>0</v>
      </c>
      <c r="N21" s="312">
        <v>0</v>
      </c>
      <c r="O21" s="311">
        <v>0</v>
      </c>
      <c r="P21" s="312">
        <v>0</v>
      </c>
      <c r="Q21" s="311">
        <v>0</v>
      </c>
      <c r="R21" s="312">
        <v>0</v>
      </c>
      <c r="S21" s="311">
        <v>0</v>
      </c>
      <c r="T21" s="312">
        <v>0</v>
      </c>
      <c r="U21" s="253">
        <v>9</v>
      </c>
      <c r="V21" s="245">
        <v>9</v>
      </c>
      <c r="W21" s="254" t="s">
        <v>33</v>
      </c>
      <c r="X21" s="311">
        <v>0</v>
      </c>
      <c r="Y21" s="312">
        <v>0</v>
      </c>
      <c r="Z21" s="311">
        <v>0</v>
      </c>
      <c r="AA21" s="312">
        <v>0</v>
      </c>
      <c r="AB21" s="311">
        <v>0</v>
      </c>
      <c r="AC21" s="312">
        <v>0</v>
      </c>
      <c r="AD21" s="311">
        <v>0</v>
      </c>
      <c r="AE21" s="312">
        <v>0</v>
      </c>
      <c r="AF21" s="311">
        <v>0</v>
      </c>
      <c r="AG21" s="312">
        <v>0</v>
      </c>
      <c r="AH21" s="311">
        <v>0</v>
      </c>
      <c r="AI21" s="312">
        <v>0</v>
      </c>
      <c r="AJ21" s="311">
        <v>0</v>
      </c>
      <c r="AK21" s="312">
        <v>0</v>
      </c>
      <c r="AL21" s="253">
        <v>9</v>
      </c>
    </row>
    <row r="22" spans="1:38" s="256" customFormat="1" ht="14.1" customHeight="1">
      <c r="A22" s="245">
        <v>10</v>
      </c>
      <c r="B22" s="254" t="s">
        <v>34</v>
      </c>
      <c r="C22" s="247">
        <f t="shared" si="11"/>
        <v>0</v>
      </c>
      <c r="D22" s="248">
        <f t="shared" si="11"/>
        <v>0</v>
      </c>
      <c r="E22" s="311">
        <v>0</v>
      </c>
      <c r="F22" s="312">
        <v>0</v>
      </c>
      <c r="G22" s="311">
        <v>0</v>
      </c>
      <c r="H22" s="312">
        <v>0</v>
      </c>
      <c r="I22" s="311">
        <v>0</v>
      </c>
      <c r="J22" s="312">
        <v>0</v>
      </c>
      <c r="K22" s="311"/>
      <c r="L22" s="312">
        <v>0</v>
      </c>
      <c r="M22" s="311">
        <v>0</v>
      </c>
      <c r="N22" s="312">
        <v>0</v>
      </c>
      <c r="O22" s="311">
        <v>0</v>
      </c>
      <c r="P22" s="312">
        <v>0</v>
      </c>
      <c r="Q22" s="311">
        <v>0</v>
      </c>
      <c r="R22" s="312">
        <v>0</v>
      </c>
      <c r="S22" s="311">
        <v>0</v>
      </c>
      <c r="T22" s="312">
        <v>0</v>
      </c>
      <c r="U22" s="253">
        <v>10</v>
      </c>
      <c r="V22" s="245">
        <v>10</v>
      </c>
      <c r="W22" s="254" t="s">
        <v>34</v>
      </c>
      <c r="X22" s="311">
        <v>0</v>
      </c>
      <c r="Y22" s="312">
        <v>0</v>
      </c>
      <c r="Z22" s="311">
        <v>0</v>
      </c>
      <c r="AA22" s="312">
        <v>0</v>
      </c>
      <c r="AB22" s="311">
        <v>0</v>
      </c>
      <c r="AC22" s="312">
        <v>0</v>
      </c>
      <c r="AD22" s="311">
        <v>0</v>
      </c>
      <c r="AE22" s="312">
        <v>0</v>
      </c>
      <c r="AF22" s="311">
        <v>0</v>
      </c>
      <c r="AG22" s="312">
        <v>0</v>
      </c>
      <c r="AH22" s="311">
        <v>0</v>
      </c>
      <c r="AI22" s="312">
        <v>0</v>
      </c>
      <c r="AJ22" s="311">
        <v>0</v>
      </c>
      <c r="AK22" s="312">
        <v>0</v>
      </c>
      <c r="AL22" s="253">
        <v>10</v>
      </c>
    </row>
    <row r="23" spans="1:38" s="256" customFormat="1" ht="14.1" customHeight="1">
      <c r="A23" s="245">
        <v>11</v>
      </c>
      <c r="B23" s="254" t="s">
        <v>30</v>
      </c>
      <c r="C23" s="247">
        <f t="shared" si="11"/>
        <v>3</v>
      </c>
      <c r="D23" s="248">
        <f t="shared" si="11"/>
        <v>32373000</v>
      </c>
      <c r="E23" s="311">
        <v>3</v>
      </c>
      <c r="F23" s="312">
        <v>32373000</v>
      </c>
      <c r="G23" s="311">
        <v>0</v>
      </c>
      <c r="H23" s="312">
        <v>0</v>
      </c>
      <c r="I23" s="311">
        <v>0</v>
      </c>
      <c r="J23" s="312">
        <v>0</v>
      </c>
      <c r="K23" s="311">
        <v>0</v>
      </c>
      <c r="L23" s="312">
        <v>0</v>
      </c>
      <c r="M23" s="311">
        <v>0</v>
      </c>
      <c r="N23" s="312">
        <v>0</v>
      </c>
      <c r="O23" s="311">
        <v>0</v>
      </c>
      <c r="P23" s="312">
        <v>0</v>
      </c>
      <c r="Q23" s="311">
        <v>0</v>
      </c>
      <c r="R23" s="312">
        <v>0</v>
      </c>
      <c r="S23" s="311">
        <v>0</v>
      </c>
      <c r="T23" s="312">
        <v>0</v>
      </c>
      <c r="U23" s="253">
        <v>11</v>
      </c>
      <c r="V23" s="245">
        <v>11</v>
      </c>
      <c r="W23" s="254" t="s">
        <v>30</v>
      </c>
      <c r="X23" s="311">
        <v>0</v>
      </c>
      <c r="Y23" s="312">
        <v>0</v>
      </c>
      <c r="Z23" s="311">
        <v>0</v>
      </c>
      <c r="AA23" s="312">
        <v>0</v>
      </c>
      <c r="AB23" s="311">
        <v>0</v>
      </c>
      <c r="AC23" s="312">
        <v>0</v>
      </c>
      <c r="AD23" s="311">
        <v>0</v>
      </c>
      <c r="AE23" s="312">
        <v>0</v>
      </c>
      <c r="AF23" s="311">
        <v>0</v>
      </c>
      <c r="AG23" s="312">
        <v>0</v>
      </c>
      <c r="AH23" s="311">
        <v>0</v>
      </c>
      <c r="AI23" s="312">
        <v>0</v>
      </c>
      <c r="AJ23" s="311">
        <v>0</v>
      </c>
      <c r="AK23" s="312">
        <v>0</v>
      </c>
      <c r="AL23" s="253">
        <v>11</v>
      </c>
    </row>
    <row r="24" spans="1:38" s="257" customFormat="1" ht="14.1" customHeight="1">
      <c r="A24" s="223" t="s">
        <v>35</v>
      </c>
      <c r="B24" s="224"/>
      <c r="C24" s="225">
        <f t="shared" ref="C24:T24" si="12">SUM(C25,C32)</f>
        <v>52</v>
      </c>
      <c r="D24" s="226">
        <f t="shared" si="12"/>
        <v>377619000</v>
      </c>
      <c r="E24" s="227">
        <f t="shared" si="12"/>
        <v>29</v>
      </c>
      <c r="F24" s="230">
        <f t="shared" si="12"/>
        <v>289015100</v>
      </c>
      <c r="G24" s="227">
        <f t="shared" si="12"/>
        <v>0</v>
      </c>
      <c r="H24" s="230">
        <f t="shared" si="12"/>
        <v>0</v>
      </c>
      <c r="I24" s="227">
        <f t="shared" si="12"/>
        <v>0</v>
      </c>
      <c r="J24" s="230">
        <f t="shared" si="12"/>
        <v>0</v>
      </c>
      <c r="K24" s="227">
        <f t="shared" si="12"/>
        <v>0</v>
      </c>
      <c r="L24" s="230">
        <f t="shared" si="12"/>
        <v>0</v>
      </c>
      <c r="M24" s="227">
        <f t="shared" si="12"/>
        <v>3</v>
      </c>
      <c r="N24" s="230">
        <f t="shared" si="12"/>
        <v>42350000</v>
      </c>
      <c r="O24" s="227">
        <f t="shared" si="12"/>
        <v>11</v>
      </c>
      <c r="P24" s="230">
        <f t="shared" si="12"/>
        <v>27025900</v>
      </c>
      <c r="Q24" s="227">
        <f t="shared" si="12"/>
        <v>2</v>
      </c>
      <c r="R24" s="230">
        <f t="shared" si="12"/>
        <v>2145000</v>
      </c>
      <c r="S24" s="227">
        <f t="shared" si="12"/>
        <v>0</v>
      </c>
      <c r="T24" s="230">
        <f t="shared" si="12"/>
        <v>0</v>
      </c>
      <c r="U24" s="232"/>
      <c r="V24" s="223" t="s">
        <v>35</v>
      </c>
      <c r="W24" s="224"/>
      <c r="X24" s="227">
        <f t="shared" ref="X24:AK24" si="13">SUM(X25,X32)</f>
        <v>0</v>
      </c>
      <c r="Y24" s="230">
        <f t="shared" si="13"/>
        <v>0</v>
      </c>
      <c r="Z24" s="227">
        <f t="shared" si="13"/>
        <v>0</v>
      </c>
      <c r="AA24" s="230">
        <f t="shared" si="13"/>
        <v>0</v>
      </c>
      <c r="AB24" s="227">
        <f t="shared" si="13"/>
        <v>0</v>
      </c>
      <c r="AC24" s="230">
        <f t="shared" si="13"/>
        <v>0</v>
      </c>
      <c r="AD24" s="227">
        <f t="shared" si="13"/>
        <v>0</v>
      </c>
      <c r="AE24" s="230">
        <f t="shared" si="13"/>
        <v>0</v>
      </c>
      <c r="AF24" s="227">
        <f t="shared" si="13"/>
        <v>5</v>
      </c>
      <c r="AG24" s="230">
        <f>SUM(AG25,AG32)</f>
        <v>4752000</v>
      </c>
      <c r="AH24" s="227">
        <f t="shared" si="13"/>
        <v>0</v>
      </c>
      <c r="AI24" s="230">
        <f t="shared" si="13"/>
        <v>0</v>
      </c>
      <c r="AJ24" s="227">
        <f t="shared" si="13"/>
        <v>2</v>
      </c>
      <c r="AK24" s="230">
        <f t="shared" si="13"/>
        <v>12331000</v>
      </c>
      <c r="AL24" s="232"/>
    </row>
    <row r="25" spans="1:38" s="257" customFormat="1" ht="14.1" customHeight="1">
      <c r="A25" s="217" t="s">
        <v>76</v>
      </c>
      <c r="B25" s="218"/>
      <c r="C25" s="240">
        <f>SUM(C26:C31)</f>
        <v>23</v>
      </c>
      <c r="D25" s="241">
        <f t="shared" ref="D25:AK25" si="14">SUM(D26:D31)</f>
        <v>209979000</v>
      </c>
      <c r="E25" s="210">
        <f>SUM(E26:E31)</f>
        <v>15</v>
      </c>
      <c r="F25" s="209">
        <f>SUM(F26:F31)</f>
        <v>178827000</v>
      </c>
      <c r="G25" s="210">
        <f t="shared" si="14"/>
        <v>0</v>
      </c>
      <c r="H25" s="209">
        <f t="shared" si="14"/>
        <v>0</v>
      </c>
      <c r="I25" s="210">
        <f t="shared" si="14"/>
        <v>0</v>
      </c>
      <c r="J25" s="209">
        <f t="shared" si="14"/>
        <v>0</v>
      </c>
      <c r="K25" s="210">
        <f t="shared" si="14"/>
        <v>0</v>
      </c>
      <c r="L25" s="209">
        <f t="shared" si="14"/>
        <v>0</v>
      </c>
      <c r="M25" s="210">
        <f t="shared" si="14"/>
        <v>0</v>
      </c>
      <c r="N25" s="209">
        <f t="shared" si="14"/>
        <v>0</v>
      </c>
      <c r="O25" s="210">
        <f t="shared" si="14"/>
        <v>4</v>
      </c>
      <c r="P25" s="209">
        <f t="shared" si="14"/>
        <v>16676000</v>
      </c>
      <c r="Q25" s="210">
        <f t="shared" si="14"/>
        <v>2</v>
      </c>
      <c r="R25" s="209">
        <f t="shared" si="14"/>
        <v>2145000</v>
      </c>
      <c r="S25" s="210">
        <f t="shared" si="14"/>
        <v>0</v>
      </c>
      <c r="T25" s="209">
        <f t="shared" si="14"/>
        <v>0</v>
      </c>
      <c r="U25" s="258"/>
      <c r="V25" s="217" t="s">
        <v>76</v>
      </c>
      <c r="W25" s="218"/>
      <c r="X25" s="210">
        <f>SUM(X26:X31)</f>
        <v>0</v>
      </c>
      <c r="Y25" s="209">
        <f>SUM(Y26:Y31)</f>
        <v>0</v>
      </c>
      <c r="Z25" s="210">
        <f t="shared" ref="Z25:AC25" si="15">SUM(Z26:Z31)</f>
        <v>0</v>
      </c>
      <c r="AA25" s="209">
        <f t="shared" si="15"/>
        <v>0</v>
      </c>
      <c r="AB25" s="210">
        <f t="shared" si="15"/>
        <v>0</v>
      </c>
      <c r="AC25" s="209">
        <f t="shared" si="15"/>
        <v>0</v>
      </c>
      <c r="AD25" s="210">
        <f t="shared" si="14"/>
        <v>0</v>
      </c>
      <c r="AE25" s="209">
        <f t="shared" si="14"/>
        <v>0</v>
      </c>
      <c r="AF25" s="210">
        <f t="shared" si="14"/>
        <v>0</v>
      </c>
      <c r="AG25" s="209">
        <f t="shared" si="14"/>
        <v>0</v>
      </c>
      <c r="AH25" s="210">
        <f t="shared" si="14"/>
        <v>0</v>
      </c>
      <c r="AI25" s="209">
        <f t="shared" si="14"/>
        <v>0</v>
      </c>
      <c r="AJ25" s="210">
        <f>SUM(AJ26:AJ31)</f>
        <v>2</v>
      </c>
      <c r="AK25" s="209">
        <f t="shared" si="14"/>
        <v>12331000</v>
      </c>
      <c r="AL25" s="258"/>
    </row>
    <row r="26" spans="1:38" s="256" customFormat="1" ht="14.1" customHeight="1">
      <c r="A26" s="245">
        <v>12</v>
      </c>
      <c r="B26" s="254" t="s">
        <v>36</v>
      </c>
      <c r="C26" s="247">
        <f t="shared" ref="C26:D31" si="16">SUM(E26,G26,I26,K26,M26,O26,Q26,S26,X26,Z26,AB26,AD26,AF26,AH26,AJ26)</f>
        <v>8</v>
      </c>
      <c r="D26" s="248">
        <f t="shared" si="16"/>
        <v>88880000</v>
      </c>
      <c r="E26" s="311">
        <v>5</v>
      </c>
      <c r="F26" s="312">
        <v>73392000</v>
      </c>
      <c r="G26" s="311">
        <v>0</v>
      </c>
      <c r="H26" s="312">
        <v>0</v>
      </c>
      <c r="I26" s="311">
        <v>0</v>
      </c>
      <c r="J26" s="312">
        <v>0</v>
      </c>
      <c r="K26" s="311">
        <v>0</v>
      </c>
      <c r="L26" s="312">
        <v>0</v>
      </c>
      <c r="M26" s="311">
        <v>0</v>
      </c>
      <c r="N26" s="312">
        <v>0</v>
      </c>
      <c r="O26" s="311">
        <v>1</v>
      </c>
      <c r="P26" s="312">
        <v>7997000</v>
      </c>
      <c r="Q26" s="311">
        <v>1</v>
      </c>
      <c r="R26" s="312">
        <v>440000</v>
      </c>
      <c r="S26" s="311">
        <v>0</v>
      </c>
      <c r="T26" s="312">
        <v>0</v>
      </c>
      <c r="U26" s="253">
        <v>12</v>
      </c>
      <c r="V26" s="245">
        <v>12</v>
      </c>
      <c r="W26" s="254" t="s">
        <v>36</v>
      </c>
      <c r="X26" s="311">
        <v>0</v>
      </c>
      <c r="Y26" s="312">
        <v>0</v>
      </c>
      <c r="Z26" s="311">
        <v>0</v>
      </c>
      <c r="AA26" s="312">
        <v>0</v>
      </c>
      <c r="AB26" s="311">
        <v>0</v>
      </c>
      <c r="AC26" s="312">
        <v>0</v>
      </c>
      <c r="AD26" s="311">
        <v>0</v>
      </c>
      <c r="AE26" s="312">
        <v>0</v>
      </c>
      <c r="AF26" s="311">
        <v>0</v>
      </c>
      <c r="AG26" s="312">
        <v>0</v>
      </c>
      <c r="AH26" s="311">
        <v>0</v>
      </c>
      <c r="AI26" s="312">
        <v>0</v>
      </c>
      <c r="AJ26" s="311">
        <v>1</v>
      </c>
      <c r="AK26" s="312">
        <v>7051000</v>
      </c>
      <c r="AL26" s="253">
        <v>12</v>
      </c>
    </row>
    <row r="27" spans="1:38" s="256" customFormat="1" ht="14.1" customHeight="1">
      <c r="A27" s="245">
        <v>13</v>
      </c>
      <c r="B27" s="254" t="s">
        <v>41</v>
      </c>
      <c r="C27" s="247">
        <f t="shared" si="16"/>
        <v>0</v>
      </c>
      <c r="D27" s="248">
        <f t="shared" si="16"/>
        <v>0</v>
      </c>
      <c r="E27" s="311">
        <v>0</v>
      </c>
      <c r="F27" s="312">
        <v>0</v>
      </c>
      <c r="G27" s="311">
        <v>0</v>
      </c>
      <c r="H27" s="312">
        <v>0</v>
      </c>
      <c r="I27" s="311">
        <v>0</v>
      </c>
      <c r="J27" s="312">
        <v>0</v>
      </c>
      <c r="K27" s="311">
        <v>0</v>
      </c>
      <c r="L27" s="312">
        <v>0</v>
      </c>
      <c r="M27" s="311">
        <v>0</v>
      </c>
      <c r="N27" s="312">
        <v>0</v>
      </c>
      <c r="O27" s="311">
        <v>0</v>
      </c>
      <c r="P27" s="312">
        <v>0</v>
      </c>
      <c r="Q27" s="311">
        <v>0</v>
      </c>
      <c r="R27" s="312">
        <v>0</v>
      </c>
      <c r="S27" s="311">
        <v>0</v>
      </c>
      <c r="T27" s="312">
        <v>0</v>
      </c>
      <c r="U27" s="253">
        <v>13</v>
      </c>
      <c r="V27" s="245">
        <v>13</v>
      </c>
      <c r="W27" s="254" t="s">
        <v>41</v>
      </c>
      <c r="X27" s="311">
        <v>0</v>
      </c>
      <c r="Y27" s="312">
        <v>0</v>
      </c>
      <c r="Z27" s="311">
        <v>0</v>
      </c>
      <c r="AA27" s="312">
        <v>0</v>
      </c>
      <c r="AB27" s="311">
        <v>0</v>
      </c>
      <c r="AC27" s="312">
        <v>0</v>
      </c>
      <c r="AD27" s="311">
        <v>0</v>
      </c>
      <c r="AE27" s="312">
        <v>0</v>
      </c>
      <c r="AF27" s="311">
        <v>0</v>
      </c>
      <c r="AG27" s="312">
        <v>0</v>
      </c>
      <c r="AH27" s="311">
        <v>0</v>
      </c>
      <c r="AI27" s="312">
        <v>0</v>
      </c>
      <c r="AJ27" s="311">
        <v>0</v>
      </c>
      <c r="AK27" s="312">
        <v>0</v>
      </c>
      <c r="AL27" s="253">
        <v>13</v>
      </c>
    </row>
    <row r="28" spans="1:38" s="256" customFormat="1" ht="14.1" customHeight="1">
      <c r="A28" s="245">
        <v>14</v>
      </c>
      <c r="B28" s="254" t="s">
        <v>45</v>
      </c>
      <c r="C28" s="247">
        <f t="shared" si="16"/>
        <v>0</v>
      </c>
      <c r="D28" s="248">
        <f t="shared" si="16"/>
        <v>0</v>
      </c>
      <c r="E28" s="311">
        <v>0</v>
      </c>
      <c r="F28" s="312">
        <v>0</v>
      </c>
      <c r="G28" s="311">
        <v>0</v>
      </c>
      <c r="H28" s="312">
        <v>0</v>
      </c>
      <c r="I28" s="311">
        <v>0</v>
      </c>
      <c r="J28" s="312">
        <v>0</v>
      </c>
      <c r="K28" s="311">
        <v>0</v>
      </c>
      <c r="L28" s="312">
        <v>0</v>
      </c>
      <c r="M28" s="311">
        <v>0</v>
      </c>
      <c r="N28" s="312">
        <v>0</v>
      </c>
      <c r="O28" s="311">
        <v>0</v>
      </c>
      <c r="P28" s="312">
        <v>0</v>
      </c>
      <c r="Q28" s="311">
        <v>0</v>
      </c>
      <c r="R28" s="312">
        <v>0</v>
      </c>
      <c r="S28" s="311">
        <v>0</v>
      </c>
      <c r="T28" s="312">
        <v>0</v>
      </c>
      <c r="U28" s="253">
        <v>14</v>
      </c>
      <c r="V28" s="245">
        <v>14</v>
      </c>
      <c r="W28" s="254" t="s">
        <v>45</v>
      </c>
      <c r="X28" s="311">
        <v>0</v>
      </c>
      <c r="Y28" s="312">
        <v>0</v>
      </c>
      <c r="Z28" s="311">
        <v>0</v>
      </c>
      <c r="AA28" s="312">
        <v>0</v>
      </c>
      <c r="AB28" s="311">
        <v>0</v>
      </c>
      <c r="AC28" s="312">
        <v>0</v>
      </c>
      <c r="AD28" s="311">
        <v>0</v>
      </c>
      <c r="AE28" s="312">
        <v>0</v>
      </c>
      <c r="AF28" s="311">
        <v>0</v>
      </c>
      <c r="AG28" s="312">
        <v>0</v>
      </c>
      <c r="AH28" s="311">
        <v>0</v>
      </c>
      <c r="AI28" s="312">
        <v>0</v>
      </c>
      <c r="AJ28" s="311">
        <v>0</v>
      </c>
      <c r="AK28" s="312">
        <v>0</v>
      </c>
      <c r="AL28" s="253">
        <v>14</v>
      </c>
    </row>
    <row r="29" spans="1:38" s="256" customFormat="1" ht="14.1" customHeight="1">
      <c r="A29" s="245">
        <v>15</v>
      </c>
      <c r="B29" s="254" t="s">
        <v>37</v>
      </c>
      <c r="C29" s="247">
        <f t="shared" si="16"/>
        <v>13</v>
      </c>
      <c r="D29" s="248">
        <f t="shared" si="16"/>
        <v>93324000</v>
      </c>
      <c r="E29" s="311">
        <v>8</v>
      </c>
      <c r="F29" s="312">
        <v>77660000</v>
      </c>
      <c r="G29" s="311">
        <v>0</v>
      </c>
      <c r="H29" s="312">
        <v>0</v>
      </c>
      <c r="I29" s="311">
        <v>0</v>
      </c>
      <c r="J29" s="312">
        <v>0</v>
      </c>
      <c r="K29" s="311">
        <v>0</v>
      </c>
      <c r="L29" s="312">
        <v>0</v>
      </c>
      <c r="M29" s="311">
        <v>0</v>
      </c>
      <c r="N29" s="312">
        <v>0</v>
      </c>
      <c r="O29" s="311">
        <v>3</v>
      </c>
      <c r="P29" s="312">
        <v>8679000</v>
      </c>
      <c r="Q29" s="311">
        <v>1</v>
      </c>
      <c r="R29" s="312">
        <v>1705000</v>
      </c>
      <c r="S29" s="311">
        <v>0</v>
      </c>
      <c r="T29" s="312">
        <v>0</v>
      </c>
      <c r="U29" s="253">
        <v>15</v>
      </c>
      <c r="V29" s="245">
        <v>15</v>
      </c>
      <c r="W29" s="254" t="s">
        <v>37</v>
      </c>
      <c r="X29" s="311">
        <v>0</v>
      </c>
      <c r="Y29" s="312">
        <v>0</v>
      </c>
      <c r="Z29" s="311">
        <v>0</v>
      </c>
      <c r="AA29" s="312">
        <v>0</v>
      </c>
      <c r="AB29" s="311">
        <v>0</v>
      </c>
      <c r="AC29" s="312">
        <v>0</v>
      </c>
      <c r="AD29" s="311">
        <v>0</v>
      </c>
      <c r="AE29" s="312">
        <v>0</v>
      </c>
      <c r="AF29" s="311">
        <v>0</v>
      </c>
      <c r="AG29" s="312">
        <v>0</v>
      </c>
      <c r="AH29" s="311">
        <v>0</v>
      </c>
      <c r="AI29" s="312">
        <v>0</v>
      </c>
      <c r="AJ29" s="311">
        <v>1</v>
      </c>
      <c r="AK29" s="312">
        <v>5280000</v>
      </c>
      <c r="AL29" s="253">
        <v>15</v>
      </c>
    </row>
    <row r="30" spans="1:38" s="256" customFormat="1" ht="14.1" customHeight="1">
      <c r="A30" s="245">
        <v>16</v>
      </c>
      <c r="B30" s="254" t="s">
        <v>38</v>
      </c>
      <c r="C30" s="247">
        <f t="shared" si="16"/>
        <v>1</v>
      </c>
      <c r="D30" s="248">
        <f t="shared" si="16"/>
        <v>22561000</v>
      </c>
      <c r="E30" s="311">
        <v>1</v>
      </c>
      <c r="F30" s="312">
        <v>22561000</v>
      </c>
      <c r="G30" s="311">
        <v>0</v>
      </c>
      <c r="H30" s="312">
        <v>0</v>
      </c>
      <c r="I30" s="311">
        <v>0</v>
      </c>
      <c r="J30" s="312">
        <v>0</v>
      </c>
      <c r="K30" s="311">
        <v>0</v>
      </c>
      <c r="L30" s="312">
        <v>0</v>
      </c>
      <c r="M30" s="311">
        <v>0</v>
      </c>
      <c r="N30" s="312">
        <v>0</v>
      </c>
      <c r="O30" s="311">
        <v>0</v>
      </c>
      <c r="P30" s="312">
        <v>0</v>
      </c>
      <c r="Q30" s="311">
        <v>0</v>
      </c>
      <c r="R30" s="312">
        <v>0</v>
      </c>
      <c r="S30" s="311">
        <v>0</v>
      </c>
      <c r="T30" s="312">
        <v>0</v>
      </c>
      <c r="U30" s="253">
        <v>16</v>
      </c>
      <c r="V30" s="245">
        <v>16</v>
      </c>
      <c r="W30" s="254" t="s">
        <v>38</v>
      </c>
      <c r="X30" s="311">
        <v>0</v>
      </c>
      <c r="Y30" s="312">
        <v>0</v>
      </c>
      <c r="Z30" s="311">
        <v>0</v>
      </c>
      <c r="AA30" s="312">
        <v>0</v>
      </c>
      <c r="AB30" s="311">
        <v>0</v>
      </c>
      <c r="AC30" s="312">
        <v>0</v>
      </c>
      <c r="AD30" s="311">
        <v>0</v>
      </c>
      <c r="AE30" s="312">
        <v>0</v>
      </c>
      <c r="AF30" s="311">
        <v>0</v>
      </c>
      <c r="AG30" s="312">
        <v>0</v>
      </c>
      <c r="AH30" s="311">
        <v>0</v>
      </c>
      <c r="AI30" s="312">
        <v>0</v>
      </c>
      <c r="AJ30" s="311">
        <v>0</v>
      </c>
      <c r="AK30" s="312">
        <v>0</v>
      </c>
      <c r="AL30" s="253">
        <v>16</v>
      </c>
    </row>
    <row r="31" spans="1:38" s="256" customFormat="1" ht="14.1" customHeight="1">
      <c r="A31" s="245">
        <v>17</v>
      </c>
      <c r="B31" s="254" t="s">
        <v>39</v>
      </c>
      <c r="C31" s="247">
        <f t="shared" si="16"/>
        <v>1</v>
      </c>
      <c r="D31" s="248">
        <f t="shared" si="16"/>
        <v>5214000</v>
      </c>
      <c r="E31" s="311">
        <v>1</v>
      </c>
      <c r="F31" s="312">
        <v>5214000</v>
      </c>
      <c r="G31" s="311">
        <v>0</v>
      </c>
      <c r="H31" s="312">
        <v>0</v>
      </c>
      <c r="I31" s="311">
        <v>0</v>
      </c>
      <c r="J31" s="312">
        <v>0</v>
      </c>
      <c r="K31" s="311">
        <v>0</v>
      </c>
      <c r="L31" s="312">
        <v>0</v>
      </c>
      <c r="M31" s="311">
        <v>0</v>
      </c>
      <c r="N31" s="312">
        <v>0</v>
      </c>
      <c r="O31" s="311">
        <v>0</v>
      </c>
      <c r="P31" s="312">
        <v>0</v>
      </c>
      <c r="Q31" s="311">
        <v>0</v>
      </c>
      <c r="R31" s="312">
        <v>0</v>
      </c>
      <c r="S31" s="311">
        <v>0</v>
      </c>
      <c r="T31" s="312">
        <v>0</v>
      </c>
      <c r="U31" s="253">
        <v>17</v>
      </c>
      <c r="V31" s="245">
        <v>17</v>
      </c>
      <c r="W31" s="254" t="s">
        <v>39</v>
      </c>
      <c r="X31" s="311">
        <v>0</v>
      </c>
      <c r="Y31" s="312">
        <v>0</v>
      </c>
      <c r="Z31" s="311">
        <v>0</v>
      </c>
      <c r="AA31" s="312">
        <v>0</v>
      </c>
      <c r="AB31" s="311">
        <v>0</v>
      </c>
      <c r="AC31" s="312">
        <v>0</v>
      </c>
      <c r="AD31" s="311">
        <v>0</v>
      </c>
      <c r="AE31" s="312">
        <v>0</v>
      </c>
      <c r="AF31" s="311">
        <v>0</v>
      </c>
      <c r="AG31" s="312">
        <v>0</v>
      </c>
      <c r="AH31" s="311">
        <v>0</v>
      </c>
      <c r="AI31" s="312">
        <v>0</v>
      </c>
      <c r="AJ31" s="311">
        <v>0</v>
      </c>
      <c r="AK31" s="312">
        <v>0</v>
      </c>
      <c r="AL31" s="253">
        <v>17</v>
      </c>
    </row>
    <row r="32" spans="1:38" s="257" customFormat="1" ht="14.1" customHeight="1">
      <c r="A32" s="217" t="s">
        <v>77</v>
      </c>
      <c r="B32" s="218"/>
      <c r="C32" s="240">
        <f>SUM(C33:C41)</f>
        <v>29</v>
      </c>
      <c r="D32" s="241">
        <f>SUM(D33:D41)</f>
        <v>167640000</v>
      </c>
      <c r="E32" s="210">
        <f t="shared" ref="E32:AK32" si="17">SUM(E33:E41)</f>
        <v>14</v>
      </c>
      <c r="F32" s="209">
        <f t="shared" si="17"/>
        <v>110188100</v>
      </c>
      <c r="G32" s="210">
        <f t="shared" si="17"/>
        <v>0</v>
      </c>
      <c r="H32" s="209">
        <f t="shared" si="17"/>
        <v>0</v>
      </c>
      <c r="I32" s="210">
        <f t="shared" si="17"/>
        <v>0</v>
      </c>
      <c r="J32" s="209">
        <f t="shared" si="17"/>
        <v>0</v>
      </c>
      <c r="K32" s="210">
        <f t="shared" si="17"/>
        <v>0</v>
      </c>
      <c r="L32" s="209">
        <f t="shared" si="17"/>
        <v>0</v>
      </c>
      <c r="M32" s="210">
        <f t="shared" si="17"/>
        <v>3</v>
      </c>
      <c r="N32" s="209">
        <f t="shared" si="17"/>
        <v>42350000</v>
      </c>
      <c r="O32" s="210">
        <f t="shared" si="17"/>
        <v>7</v>
      </c>
      <c r="P32" s="209">
        <f t="shared" si="17"/>
        <v>10349900</v>
      </c>
      <c r="Q32" s="210">
        <f t="shared" si="17"/>
        <v>0</v>
      </c>
      <c r="R32" s="209">
        <f t="shared" si="17"/>
        <v>0</v>
      </c>
      <c r="S32" s="210">
        <f t="shared" si="17"/>
        <v>0</v>
      </c>
      <c r="T32" s="209">
        <f t="shared" si="17"/>
        <v>0</v>
      </c>
      <c r="U32" s="242"/>
      <c r="V32" s="217" t="s">
        <v>77</v>
      </c>
      <c r="W32" s="218"/>
      <c r="X32" s="210">
        <f>SUM(X33:X41)</f>
        <v>0</v>
      </c>
      <c r="Y32" s="209">
        <f>SUM(Y33:Y41)</f>
        <v>0</v>
      </c>
      <c r="Z32" s="210">
        <f t="shared" ref="Z32:AC32" si="18">SUM(Z33:Z41)</f>
        <v>0</v>
      </c>
      <c r="AA32" s="209">
        <f t="shared" si="18"/>
        <v>0</v>
      </c>
      <c r="AB32" s="210">
        <f t="shared" si="18"/>
        <v>0</v>
      </c>
      <c r="AC32" s="209">
        <f t="shared" si="18"/>
        <v>0</v>
      </c>
      <c r="AD32" s="210">
        <f t="shared" si="17"/>
        <v>0</v>
      </c>
      <c r="AE32" s="209">
        <f t="shared" si="17"/>
        <v>0</v>
      </c>
      <c r="AF32" s="210">
        <f t="shared" si="17"/>
        <v>5</v>
      </c>
      <c r="AG32" s="209">
        <f t="shared" si="17"/>
        <v>4752000</v>
      </c>
      <c r="AH32" s="210">
        <f t="shared" si="17"/>
        <v>0</v>
      </c>
      <c r="AI32" s="209">
        <f t="shared" si="17"/>
        <v>0</v>
      </c>
      <c r="AJ32" s="210">
        <f t="shared" si="17"/>
        <v>0</v>
      </c>
      <c r="AK32" s="209">
        <f t="shared" si="17"/>
        <v>0</v>
      </c>
      <c r="AL32" s="242"/>
    </row>
    <row r="33" spans="1:38" s="256" customFormat="1" ht="14.1" customHeight="1">
      <c r="A33" s="245">
        <v>18</v>
      </c>
      <c r="B33" s="254" t="s">
        <v>42</v>
      </c>
      <c r="C33" s="247">
        <f t="shared" ref="C33:D41" si="19">SUM(E33,G33,I33,K33,M33,O33,Q33,S33,X33,Z33,AB33,AD33,AF33,AH33,AJ33)</f>
        <v>1</v>
      </c>
      <c r="D33" s="248">
        <f t="shared" si="19"/>
        <v>4994000</v>
      </c>
      <c r="E33" s="311">
        <v>0</v>
      </c>
      <c r="F33" s="312">
        <v>0</v>
      </c>
      <c r="G33" s="311">
        <v>0</v>
      </c>
      <c r="H33" s="312">
        <v>0</v>
      </c>
      <c r="I33" s="311">
        <v>0</v>
      </c>
      <c r="J33" s="312">
        <v>0</v>
      </c>
      <c r="K33" s="311">
        <v>0</v>
      </c>
      <c r="L33" s="312">
        <v>0</v>
      </c>
      <c r="M33" s="311">
        <v>0</v>
      </c>
      <c r="N33" s="312">
        <v>0</v>
      </c>
      <c r="O33" s="311">
        <v>1</v>
      </c>
      <c r="P33" s="312">
        <v>4994000</v>
      </c>
      <c r="Q33" s="311">
        <v>0</v>
      </c>
      <c r="R33" s="312">
        <v>0</v>
      </c>
      <c r="S33" s="311">
        <v>0</v>
      </c>
      <c r="T33" s="312">
        <v>0</v>
      </c>
      <c r="U33" s="253">
        <v>18</v>
      </c>
      <c r="V33" s="245">
        <v>18</v>
      </c>
      <c r="W33" s="254" t="s">
        <v>42</v>
      </c>
      <c r="X33" s="311">
        <v>0</v>
      </c>
      <c r="Y33" s="312">
        <v>0</v>
      </c>
      <c r="Z33" s="311">
        <v>0</v>
      </c>
      <c r="AA33" s="312">
        <v>0</v>
      </c>
      <c r="AB33" s="311">
        <v>0</v>
      </c>
      <c r="AC33" s="312">
        <v>0</v>
      </c>
      <c r="AD33" s="311">
        <v>0</v>
      </c>
      <c r="AE33" s="312">
        <v>0</v>
      </c>
      <c r="AF33" s="311">
        <v>0</v>
      </c>
      <c r="AG33" s="312">
        <v>0</v>
      </c>
      <c r="AH33" s="311">
        <v>0</v>
      </c>
      <c r="AI33" s="312">
        <v>0</v>
      </c>
      <c r="AJ33" s="311"/>
      <c r="AK33" s="312"/>
      <c r="AL33" s="253">
        <v>18</v>
      </c>
    </row>
    <row r="34" spans="1:38" s="256" customFormat="1" ht="14.1" customHeight="1">
      <c r="A34" s="245">
        <v>19</v>
      </c>
      <c r="B34" s="254" t="s">
        <v>43</v>
      </c>
      <c r="C34" s="247">
        <f t="shared" si="19"/>
        <v>1</v>
      </c>
      <c r="D34" s="248">
        <f t="shared" si="19"/>
        <v>935000</v>
      </c>
      <c r="E34" s="311">
        <v>0</v>
      </c>
      <c r="F34" s="312">
        <v>0</v>
      </c>
      <c r="G34" s="311">
        <v>0</v>
      </c>
      <c r="H34" s="312">
        <v>0</v>
      </c>
      <c r="I34" s="311">
        <v>0</v>
      </c>
      <c r="J34" s="312">
        <v>0</v>
      </c>
      <c r="K34" s="311">
        <v>0</v>
      </c>
      <c r="L34" s="312">
        <v>0</v>
      </c>
      <c r="M34" s="311">
        <v>0</v>
      </c>
      <c r="N34" s="312">
        <v>0</v>
      </c>
      <c r="O34" s="311">
        <v>1</v>
      </c>
      <c r="P34" s="312">
        <v>935000</v>
      </c>
      <c r="Q34" s="311">
        <v>0</v>
      </c>
      <c r="R34" s="312">
        <v>0</v>
      </c>
      <c r="S34" s="311">
        <v>0</v>
      </c>
      <c r="T34" s="312">
        <v>0</v>
      </c>
      <c r="U34" s="253">
        <v>19</v>
      </c>
      <c r="V34" s="245">
        <v>19</v>
      </c>
      <c r="W34" s="254" t="s">
        <v>43</v>
      </c>
      <c r="X34" s="311">
        <v>0</v>
      </c>
      <c r="Y34" s="312">
        <v>0</v>
      </c>
      <c r="Z34" s="311">
        <v>0</v>
      </c>
      <c r="AA34" s="312">
        <v>0</v>
      </c>
      <c r="AB34" s="311">
        <v>0</v>
      </c>
      <c r="AC34" s="312">
        <v>0</v>
      </c>
      <c r="AD34" s="311">
        <v>0</v>
      </c>
      <c r="AE34" s="312">
        <v>0</v>
      </c>
      <c r="AF34" s="311">
        <v>0</v>
      </c>
      <c r="AG34" s="312">
        <v>0</v>
      </c>
      <c r="AH34" s="311">
        <v>0</v>
      </c>
      <c r="AI34" s="312">
        <v>0</v>
      </c>
      <c r="AJ34" s="311">
        <v>0</v>
      </c>
      <c r="AK34" s="312">
        <v>0</v>
      </c>
      <c r="AL34" s="253">
        <v>19</v>
      </c>
    </row>
    <row r="35" spans="1:38" s="256" customFormat="1" ht="14.1" customHeight="1">
      <c r="A35" s="245">
        <v>20</v>
      </c>
      <c r="B35" s="254" t="s">
        <v>46</v>
      </c>
      <c r="C35" s="247">
        <f t="shared" si="19"/>
        <v>0</v>
      </c>
      <c r="D35" s="248">
        <f t="shared" si="19"/>
        <v>0</v>
      </c>
      <c r="E35" s="311">
        <v>0</v>
      </c>
      <c r="F35" s="312">
        <v>0</v>
      </c>
      <c r="G35" s="311">
        <v>0</v>
      </c>
      <c r="H35" s="312">
        <v>0</v>
      </c>
      <c r="I35" s="311">
        <v>0</v>
      </c>
      <c r="J35" s="312">
        <v>0</v>
      </c>
      <c r="K35" s="311">
        <v>0</v>
      </c>
      <c r="L35" s="312">
        <v>0</v>
      </c>
      <c r="M35" s="311">
        <v>0</v>
      </c>
      <c r="N35" s="312">
        <v>0</v>
      </c>
      <c r="O35" s="311">
        <v>0</v>
      </c>
      <c r="P35" s="312">
        <v>0</v>
      </c>
      <c r="Q35" s="311">
        <v>0</v>
      </c>
      <c r="R35" s="312">
        <v>0</v>
      </c>
      <c r="S35" s="311">
        <v>0</v>
      </c>
      <c r="T35" s="312">
        <v>0</v>
      </c>
      <c r="U35" s="253">
        <v>20</v>
      </c>
      <c r="V35" s="245">
        <v>20</v>
      </c>
      <c r="W35" s="254" t="s">
        <v>46</v>
      </c>
      <c r="X35" s="311">
        <v>0</v>
      </c>
      <c r="Y35" s="312">
        <v>0</v>
      </c>
      <c r="Z35" s="311">
        <v>0</v>
      </c>
      <c r="AA35" s="312">
        <v>0</v>
      </c>
      <c r="AB35" s="311">
        <v>0</v>
      </c>
      <c r="AC35" s="312">
        <v>0</v>
      </c>
      <c r="AD35" s="311">
        <v>0</v>
      </c>
      <c r="AE35" s="312">
        <v>0</v>
      </c>
      <c r="AF35" s="311">
        <v>0</v>
      </c>
      <c r="AG35" s="312">
        <v>0</v>
      </c>
      <c r="AH35" s="311">
        <v>0</v>
      </c>
      <c r="AI35" s="312">
        <v>0</v>
      </c>
      <c r="AJ35" s="311">
        <v>0</v>
      </c>
      <c r="AK35" s="312">
        <v>0</v>
      </c>
      <c r="AL35" s="253">
        <v>20</v>
      </c>
    </row>
    <row r="36" spans="1:38" s="256" customFormat="1" ht="14.1" customHeight="1">
      <c r="A36" s="245">
        <v>21</v>
      </c>
      <c r="B36" s="254" t="s">
        <v>47</v>
      </c>
      <c r="C36" s="247">
        <f t="shared" si="19"/>
        <v>0</v>
      </c>
      <c r="D36" s="248">
        <f t="shared" si="19"/>
        <v>0</v>
      </c>
      <c r="E36" s="311">
        <v>0</v>
      </c>
      <c r="F36" s="312">
        <v>0</v>
      </c>
      <c r="G36" s="311">
        <v>0</v>
      </c>
      <c r="H36" s="312">
        <v>0</v>
      </c>
      <c r="I36" s="311">
        <v>0</v>
      </c>
      <c r="J36" s="312">
        <v>0</v>
      </c>
      <c r="K36" s="311">
        <v>0</v>
      </c>
      <c r="L36" s="312">
        <v>0</v>
      </c>
      <c r="M36" s="311">
        <v>0</v>
      </c>
      <c r="N36" s="312">
        <v>0</v>
      </c>
      <c r="O36" s="311">
        <v>0</v>
      </c>
      <c r="P36" s="312">
        <v>0</v>
      </c>
      <c r="Q36" s="311">
        <v>0</v>
      </c>
      <c r="R36" s="312">
        <v>0</v>
      </c>
      <c r="S36" s="311">
        <v>0</v>
      </c>
      <c r="T36" s="312">
        <v>0</v>
      </c>
      <c r="U36" s="253">
        <v>21</v>
      </c>
      <c r="V36" s="245">
        <v>21</v>
      </c>
      <c r="W36" s="254" t="s">
        <v>47</v>
      </c>
      <c r="X36" s="311">
        <v>0</v>
      </c>
      <c r="Y36" s="312">
        <v>0</v>
      </c>
      <c r="Z36" s="311">
        <v>0</v>
      </c>
      <c r="AA36" s="312">
        <v>0</v>
      </c>
      <c r="AB36" s="311">
        <v>0</v>
      </c>
      <c r="AC36" s="312">
        <v>0</v>
      </c>
      <c r="AD36" s="311">
        <v>0</v>
      </c>
      <c r="AE36" s="312">
        <v>0</v>
      </c>
      <c r="AF36" s="311">
        <v>0</v>
      </c>
      <c r="AG36" s="312">
        <v>0</v>
      </c>
      <c r="AH36" s="311">
        <v>0</v>
      </c>
      <c r="AI36" s="312">
        <v>0</v>
      </c>
      <c r="AJ36" s="311">
        <v>0</v>
      </c>
      <c r="AK36" s="312">
        <v>0</v>
      </c>
      <c r="AL36" s="253">
        <v>21</v>
      </c>
    </row>
    <row r="37" spans="1:38" s="256" customFormat="1" ht="14.1" customHeight="1">
      <c r="A37" s="245">
        <v>22</v>
      </c>
      <c r="B37" s="254" t="s">
        <v>48</v>
      </c>
      <c r="C37" s="247">
        <f t="shared" si="19"/>
        <v>1</v>
      </c>
      <c r="D37" s="248">
        <f t="shared" si="19"/>
        <v>627000</v>
      </c>
      <c r="E37" s="311">
        <v>0</v>
      </c>
      <c r="F37" s="312">
        <v>0</v>
      </c>
      <c r="G37" s="311">
        <v>0</v>
      </c>
      <c r="H37" s="312">
        <v>0</v>
      </c>
      <c r="I37" s="311">
        <v>0</v>
      </c>
      <c r="J37" s="312">
        <v>0</v>
      </c>
      <c r="K37" s="311">
        <v>0</v>
      </c>
      <c r="L37" s="312">
        <v>0</v>
      </c>
      <c r="M37" s="311">
        <v>0</v>
      </c>
      <c r="N37" s="312">
        <v>0</v>
      </c>
      <c r="O37" s="311">
        <v>1</v>
      </c>
      <c r="P37" s="312">
        <v>627000</v>
      </c>
      <c r="Q37" s="311">
        <v>0</v>
      </c>
      <c r="R37" s="312">
        <v>0</v>
      </c>
      <c r="S37" s="311">
        <v>0</v>
      </c>
      <c r="T37" s="312">
        <v>0</v>
      </c>
      <c r="U37" s="253">
        <v>22</v>
      </c>
      <c r="V37" s="245">
        <v>22</v>
      </c>
      <c r="W37" s="254" t="s">
        <v>48</v>
      </c>
      <c r="X37" s="311">
        <v>0</v>
      </c>
      <c r="Y37" s="312">
        <v>0</v>
      </c>
      <c r="Z37" s="311">
        <v>0</v>
      </c>
      <c r="AA37" s="312">
        <v>0</v>
      </c>
      <c r="AB37" s="311">
        <v>0</v>
      </c>
      <c r="AC37" s="312">
        <v>0</v>
      </c>
      <c r="AD37" s="311">
        <v>0</v>
      </c>
      <c r="AE37" s="312">
        <v>0</v>
      </c>
      <c r="AF37" s="311">
        <v>0</v>
      </c>
      <c r="AG37" s="312">
        <v>0</v>
      </c>
      <c r="AH37" s="311">
        <v>0</v>
      </c>
      <c r="AI37" s="312">
        <v>0</v>
      </c>
      <c r="AJ37" s="311">
        <v>0</v>
      </c>
      <c r="AK37" s="312">
        <v>0</v>
      </c>
      <c r="AL37" s="253">
        <v>22</v>
      </c>
    </row>
    <row r="38" spans="1:38" s="256" customFormat="1" ht="14.1" customHeight="1">
      <c r="A38" s="245">
        <v>23</v>
      </c>
      <c r="B38" s="254" t="s">
        <v>49</v>
      </c>
      <c r="C38" s="247">
        <f t="shared" si="19"/>
        <v>1</v>
      </c>
      <c r="D38" s="248">
        <f t="shared" si="19"/>
        <v>231000</v>
      </c>
      <c r="E38" s="311">
        <v>0</v>
      </c>
      <c r="F38" s="312">
        <v>0</v>
      </c>
      <c r="G38" s="311">
        <v>0</v>
      </c>
      <c r="H38" s="312">
        <v>0</v>
      </c>
      <c r="I38" s="311">
        <v>0</v>
      </c>
      <c r="J38" s="312">
        <v>0</v>
      </c>
      <c r="K38" s="311">
        <v>0</v>
      </c>
      <c r="L38" s="312">
        <v>0</v>
      </c>
      <c r="M38" s="311">
        <v>0</v>
      </c>
      <c r="N38" s="312">
        <v>0</v>
      </c>
      <c r="O38" s="311">
        <v>1</v>
      </c>
      <c r="P38" s="312">
        <v>231000</v>
      </c>
      <c r="Q38" s="311">
        <v>0</v>
      </c>
      <c r="R38" s="312">
        <v>0</v>
      </c>
      <c r="S38" s="311">
        <v>0</v>
      </c>
      <c r="T38" s="312">
        <v>0</v>
      </c>
      <c r="U38" s="253">
        <v>23</v>
      </c>
      <c r="V38" s="245">
        <v>23</v>
      </c>
      <c r="W38" s="254" t="s">
        <v>49</v>
      </c>
      <c r="X38" s="311">
        <v>0</v>
      </c>
      <c r="Y38" s="312">
        <v>0</v>
      </c>
      <c r="Z38" s="311">
        <v>0</v>
      </c>
      <c r="AA38" s="312">
        <v>0</v>
      </c>
      <c r="AB38" s="311">
        <v>0</v>
      </c>
      <c r="AC38" s="312">
        <v>0</v>
      </c>
      <c r="AD38" s="311">
        <v>0</v>
      </c>
      <c r="AE38" s="312">
        <v>0</v>
      </c>
      <c r="AF38" s="311">
        <v>0</v>
      </c>
      <c r="AG38" s="312">
        <v>0</v>
      </c>
      <c r="AH38" s="311">
        <v>0</v>
      </c>
      <c r="AI38" s="312">
        <v>0</v>
      </c>
      <c r="AJ38" s="311">
        <v>0</v>
      </c>
      <c r="AK38" s="312">
        <v>0</v>
      </c>
      <c r="AL38" s="253">
        <v>23</v>
      </c>
    </row>
    <row r="39" spans="1:38" s="256" customFormat="1" ht="14.1" customHeight="1">
      <c r="A39" s="245">
        <v>24</v>
      </c>
      <c r="B39" s="254" t="s">
        <v>50</v>
      </c>
      <c r="C39" s="247">
        <f t="shared" si="19"/>
        <v>1</v>
      </c>
      <c r="D39" s="248">
        <f t="shared" si="19"/>
        <v>990000</v>
      </c>
      <c r="E39" s="311">
        <v>0</v>
      </c>
      <c r="F39" s="312">
        <v>0</v>
      </c>
      <c r="G39" s="311">
        <v>0</v>
      </c>
      <c r="H39" s="312">
        <v>0</v>
      </c>
      <c r="I39" s="311">
        <v>0</v>
      </c>
      <c r="J39" s="312">
        <v>0</v>
      </c>
      <c r="K39" s="311">
        <v>0</v>
      </c>
      <c r="L39" s="312">
        <v>0</v>
      </c>
      <c r="M39" s="311">
        <v>0</v>
      </c>
      <c r="N39" s="312">
        <v>0</v>
      </c>
      <c r="O39" s="311">
        <v>1</v>
      </c>
      <c r="P39" s="312">
        <v>990000</v>
      </c>
      <c r="Q39" s="311">
        <v>0</v>
      </c>
      <c r="R39" s="312">
        <v>0</v>
      </c>
      <c r="S39" s="311">
        <v>0</v>
      </c>
      <c r="T39" s="312">
        <v>0</v>
      </c>
      <c r="U39" s="253">
        <v>24</v>
      </c>
      <c r="V39" s="245">
        <v>24</v>
      </c>
      <c r="W39" s="254" t="s">
        <v>50</v>
      </c>
      <c r="X39" s="311">
        <v>0</v>
      </c>
      <c r="Y39" s="312">
        <v>0</v>
      </c>
      <c r="Z39" s="311">
        <v>0</v>
      </c>
      <c r="AA39" s="312">
        <v>0</v>
      </c>
      <c r="AB39" s="311">
        <v>0</v>
      </c>
      <c r="AC39" s="312">
        <v>0</v>
      </c>
      <c r="AD39" s="311">
        <v>0</v>
      </c>
      <c r="AE39" s="312">
        <v>0</v>
      </c>
      <c r="AF39" s="311">
        <v>0</v>
      </c>
      <c r="AG39" s="312">
        <v>0</v>
      </c>
      <c r="AH39" s="311">
        <v>0</v>
      </c>
      <c r="AI39" s="312">
        <v>0</v>
      </c>
      <c r="AJ39" s="311">
        <v>0</v>
      </c>
      <c r="AK39" s="312">
        <v>0</v>
      </c>
      <c r="AL39" s="253">
        <v>24</v>
      </c>
    </row>
    <row r="40" spans="1:38" s="256" customFormat="1" ht="14.1" customHeight="1">
      <c r="A40" s="245">
        <v>25</v>
      </c>
      <c r="B40" s="254" t="s">
        <v>40</v>
      </c>
      <c r="C40" s="247">
        <f t="shared" si="19"/>
        <v>8</v>
      </c>
      <c r="D40" s="248">
        <f t="shared" si="19"/>
        <v>57761000</v>
      </c>
      <c r="E40" s="311">
        <v>5</v>
      </c>
      <c r="F40" s="312">
        <v>52889100</v>
      </c>
      <c r="G40" s="311">
        <v>0</v>
      </c>
      <c r="H40" s="312">
        <v>0</v>
      </c>
      <c r="I40" s="311">
        <v>0</v>
      </c>
      <c r="J40" s="312">
        <v>0</v>
      </c>
      <c r="K40" s="311">
        <v>0</v>
      </c>
      <c r="L40" s="312">
        <v>0</v>
      </c>
      <c r="M40" s="311">
        <v>1</v>
      </c>
      <c r="N40" s="312">
        <v>2299000</v>
      </c>
      <c r="O40" s="311">
        <v>2</v>
      </c>
      <c r="P40" s="312">
        <v>2572900</v>
      </c>
      <c r="Q40" s="311">
        <v>0</v>
      </c>
      <c r="R40" s="312">
        <v>0</v>
      </c>
      <c r="S40" s="311">
        <v>0</v>
      </c>
      <c r="T40" s="312">
        <v>0</v>
      </c>
      <c r="U40" s="253">
        <v>25</v>
      </c>
      <c r="V40" s="245">
        <v>25</v>
      </c>
      <c r="W40" s="254" t="s">
        <v>40</v>
      </c>
      <c r="X40" s="311">
        <v>0</v>
      </c>
      <c r="Y40" s="312">
        <v>0</v>
      </c>
      <c r="Z40" s="311">
        <v>0</v>
      </c>
      <c r="AA40" s="312">
        <v>0</v>
      </c>
      <c r="AB40" s="311">
        <v>0</v>
      </c>
      <c r="AC40" s="312">
        <v>0</v>
      </c>
      <c r="AD40" s="311">
        <v>0</v>
      </c>
      <c r="AE40" s="312">
        <v>0</v>
      </c>
      <c r="AF40" s="311">
        <v>0</v>
      </c>
      <c r="AG40" s="312">
        <v>0</v>
      </c>
      <c r="AH40" s="311">
        <v>0</v>
      </c>
      <c r="AI40" s="312">
        <v>0</v>
      </c>
      <c r="AJ40" s="311">
        <v>0</v>
      </c>
      <c r="AK40" s="312">
        <v>0</v>
      </c>
      <c r="AL40" s="253">
        <v>25</v>
      </c>
    </row>
    <row r="41" spans="1:38" s="256" customFormat="1" ht="14.1" customHeight="1">
      <c r="A41" s="245">
        <v>26</v>
      </c>
      <c r="B41" s="254" t="s">
        <v>44</v>
      </c>
      <c r="C41" s="247">
        <f t="shared" si="19"/>
        <v>16</v>
      </c>
      <c r="D41" s="248">
        <f t="shared" si="19"/>
        <v>102102000</v>
      </c>
      <c r="E41" s="311">
        <v>9</v>
      </c>
      <c r="F41" s="312">
        <v>57299000</v>
      </c>
      <c r="G41" s="311">
        <v>0</v>
      </c>
      <c r="H41" s="312">
        <v>0</v>
      </c>
      <c r="I41" s="311">
        <v>0</v>
      </c>
      <c r="J41" s="312">
        <v>0</v>
      </c>
      <c r="K41" s="311">
        <v>0</v>
      </c>
      <c r="L41" s="312">
        <v>0</v>
      </c>
      <c r="M41" s="311">
        <v>2</v>
      </c>
      <c r="N41" s="312">
        <v>40051000</v>
      </c>
      <c r="O41" s="311">
        <v>0</v>
      </c>
      <c r="P41" s="312">
        <v>0</v>
      </c>
      <c r="Q41" s="311">
        <v>0</v>
      </c>
      <c r="R41" s="312">
        <v>0</v>
      </c>
      <c r="S41" s="311">
        <v>0</v>
      </c>
      <c r="T41" s="312">
        <v>0</v>
      </c>
      <c r="U41" s="253">
        <v>26</v>
      </c>
      <c r="V41" s="245">
        <v>26</v>
      </c>
      <c r="W41" s="254" t="s">
        <v>44</v>
      </c>
      <c r="X41" s="311">
        <v>0</v>
      </c>
      <c r="Y41" s="312">
        <v>0</v>
      </c>
      <c r="Z41" s="311">
        <v>0</v>
      </c>
      <c r="AA41" s="312">
        <v>0</v>
      </c>
      <c r="AB41" s="311">
        <v>0</v>
      </c>
      <c r="AC41" s="312">
        <v>0</v>
      </c>
      <c r="AD41" s="311">
        <v>0</v>
      </c>
      <c r="AE41" s="312">
        <v>0</v>
      </c>
      <c r="AF41" s="311">
        <v>5</v>
      </c>
      <c r="AG41" s="312">
        <v>4752000</v>
      </c>
      <c r="AH41" s="311">
        <v>0</v>
      </c>
      <c r="AI41" s="312">
        <v>0</v>
      </c>
      <c r="AJ41" s="311">
        <v>0</v>
      </c>
      <c r="AK41" s="312">
        <v>0</v>
      </c>
      <c r="AL41" s="253">
        <v>26</v>
      </c>
    </row>
    <row r="42" spans="1:38" s="257" customFormat="1" ht="14.1" customHeight="1">
      <c r="A42" s="223" t="s">
        <v>51</v>
      </c>
      <c r="B42" s="224"/>
      <c r="C42" s="225">
        <f t="shared" ref="C42:T42" si="20">SUM(C43,C46,C50)</f>
        <v>79</v>
      </c>
      <c r="D42" s="226">
        <f t="shared" si="20"/>
        <v>760012000</v>
      </c>
      <c r="E42" s="227">
        <f t="shared" si="20"/>
        <v>54</v>
      </c>
      <c r="F42" s="230">
        <f t="shared" si="20"/>
        <v>650738000</v>
      </c>
      <c r="G42" s="227">
        <f t="shared" si="20"/>
        <v>1</v>
      </c>
      <c r="H42" s="230">
        <f t="shared" si="20"/>
        <v>12023000</v>
      </c>
      <c r="I42" s="227">
        <f t="shared" si="20"/>
        <v>0</v>
      </c>
      <c r="J42" s="230">
        <f t="shared" si="20"/>
        <v>0</v>
      </c>
      <c r="K42" s="227">
        <f t="shared" si="20"/>
        <v>1</v>
      </c>
      <c r="L42" s="230">
        <f t="shared" si="20"/>
        <v>5500000</v>
      </c>
      <c r="M42" s="227">
        <f t="shared" si="20"/>
        <v>4</v>
      </c>
      <c r="N42" s="230">
        <f t="shared" si="20"/>
        <v>48345000</v>
      </c>
      <c r="O42" s="227">
        <f t="shared" si="20"/>
        <v>5</v>
      </c>
      <c r="P42" s="230">
        <f t="shared" si="20"/>
        <v>10758000</v>
      </c>
      <c r="Q42" s="227">
        <f t="shared" si="20"/>
        <v>7</v>
      </c>
      <c r="R42" s="230">
        <f t="shared" si="20"/>
        <v>2860000</v>
      </c>
      <c r="S42" s="227">
        <f t="shared" si="20"/>
        <v>0</v>
      </c>
      <c r="T42" s="230">
        <f t="shared" si="20"/>
        <v>0</v>
      </c>
      <c r="U42" s="232"/>
      <c r="V42" s="223" t="s">
        <v>51</v>
      </c>
      <c r="W42" s="224"/>
      <c r="X42" s="227">
        <f t="shared" ref="X42:AK42" si="21">SUM(X43,X46,X50)</f>
        <v>0</v>
      </c>
      <c r="Y42" s="230">
        <f t="shared" si="21"/>
        <v>0</v>
      </c>
      <c r="Z42" s="227">
        <f t="shared" si="21"/>
        <v>0</v>
      </c>
      <c r="AA42" s="230">
        <f t="shared" si="21"/>
        <v>0</v>
      </c>
      <c r="AB42" s="227">
        <f t="shared" si="21"/>
        <v>0</v>
      </c>
      <c r="AC42" s="230">
        <f t="shared" si="21"/>
        <v>0</v>
      </c>
      <c r="AD42" s="227">
        <f t="shared" si="21"/>
        <v>0</v>
      </c>
      <c r="AE42" s="230">
        <f t="shared" si="21"/>
        <v>0</v>
      </c>
      <c r="AF42" s="227">
        <f t="shared" si="21"/>
        <v>2</v>
      </c>
      <c r="AG42" s="230">
        <f>SUM(AG43,AG46,AG50)</f>
        <v>561000</v>
      </c>
      <c r="AH42" s="227">
        <f t="shared" si="21"/>
        <v>0</v>
      </c>
      <c r="AI42" s="230">
        <f t="shared" si="21"/>
        <v>0</v>
      </c>
      <c r="AJ42" s="227">
        <f t="shared" si="21"/>
        <v>5</v>
      </c>
      <c r="AK42" s="230">
        <f t="shared" si="21"/>
        <v>29227000</v>
      </c>
      <c r="AL42" s="232"/>
    </row>
    <row r="43" spans="1:38" s="257" customFormat="1" ht="14.1" customHeight="1">
      <c r="A43" s="217" t="s">
        <v>78</v>
      </c>
      <c r="B43" s="218"/>
      <c r="C43" s="240">
        <f>SUM(C44:C45)</f>
        <v>28</v>
      </c>
      <c r="D43" s="241">
        <f>SUM(D44:D45)</f>
        <v>253000000</v>
      </c>
      <c r="E43" s="210">
        <f t="shared" ref="E43:AK43" si="22">SUM(E44:E45)</f>
        <v>21</v>
      </c>
      <c r="F43" s="209">
        <f t="shared" si="22"/>
        <v>225203000</v>
      </c>
      <c r="G43" s="210">
        <f t="shared" si="22"/>
        <v>0</v>
      </c>
      <c r="H43" s="209">
        <f t="shared" si="22"/>
        <v>0</v>
      </c>
      <c r="I43" s="210">
        <f t="shared" si="22"/>
        <v>0</v>
      </c>
      <c r="J43" s="209">
        <f t="shared" si="22"/>
        <v>0</v>
      </c>
      <c r="K43" s="210">
        <f t="shared" si="22"/>
        <v>1</v>
      </c>
      <c r="L43" s="209">
        <f t="shared" si="22"/>
        <v>5500000</v>
      </c>
      <c r="M43" s="210">
        <f t="shared" si="22"/>
        <v>0</v>
      </c>
      <c r="N43" s="209">
        <f t="shared" si="22"/>
        <v>0</v>
      </c>
      <c r="O43" s="210">
        <f t="shared" si="22"/>
        <v>2</v>
      </c>
      <c r="P43" s="209">
        <f t="shared" si="22"/>
        <v>7689000</v>
      </c>
      <c r="Q43" s="210">
        <f t="shared" si="22"/>
        <v>2</v>
      </c>
      <c r="R43" s="209">
        <f t="shared" si="22"/>
        <v>1122000</v>
      </c>
      <c r="S43" s="210">
        <f t="shared" si="22"/>
        <v>0</v>
      </c>
      <c r="T43" s="209">
        <f t="shared" si="22"/>
        <v>0</v>
      </c>
      <c r="U43" s="242"/>
      <c r="V43" s="217" t="s">
        <v>78</v>
      </c>
      <c r="W43" s="218"/>
      <c r="X43" s="210">
        <f>SUM(X44:X45)</f>
        <v>0</v>
      </c>
      <c r="Y43" s="209">
        <f>SUM(Y44:Y45)</f>
        <v>0</v>
      </c>
      <c r="Z43" s="210">
        <f t="shared" ref="Z43:AC43" si="23">SUM(Z44:Z45)</f>
        <v>0</v>
      </c>
      <c r="AA43" s="209">
        <f t="shared" si="23"/>
        <v>0</v>
      </c>
      <c r="AB43" s="210">
        <f t="shared" si="23"/>
        <v>0</v>
      </c>
      <c r="AC43" s="209">
        <f t="shared" si="23"/>
        <v>0</v>
      </c>
      <c r="AD43" s="210">
        <f t="shared" si="22"/>
        <v>0</v>
      </c>
      <c r="AE43" s="209">
        <f t="shared" si="22"/>
        <v>0</v>
      </c>
      <c r="AF43" s="210">
        <f t="shared" si="22"/>
        <v>0</v>
      </c>
      <c r="AG43" s="209">
        <f t="shared" si="22"/>
        <v>0</v>
      </c>
      <c r="AH43" s="210">
        <f t="shared" si="22"/>
        <v>0</v>
      </c>
      <c r="AI43" s="209">
        <f t="shared" si="22"/>
        <v>0</v>
      </c>
      <c r="AJ43" s="210">
        <f t="shared" si="22"/>
        <v>2</v>
      </c>
      <c r="AK43" s="209">
        <f t="shared" si="22"/>
        <v>13486000</v>
      </c>
      <c r="AL43" s="242"/>
    </row>
    <row r="44" spans="1:38" s="256" customFormat="1" ht="14.1" customHeight="1">
      <c r="A44" s="245">
        <v>27</v>
      </c>
      <c r="B44" s="254" t="s">
        <v>52</v>
      </c>
      <c r="C44" s="247">
        <f>SUM(E44,G44,I44,K44,M44,O44,Q44,S44,X44,Z44,AB44,AD44,AF44,AH44,AJ44)</f>
        <v>14</v>
      </c>
      <c r="D44" s="248">
        <f>SUM(F44,H44,J44,L44,N44,P44,R44,T44,Y44,AA44,AC44,AE44,AG44,AI44,AK44)</f>
        <v>132726000</v>
      </c>
      <c r="E44" s="311">
        <v>10</v>
      </c>
      <c r="F44" s="312">
        <v>117502000</v>
      </c>
      <c r="G44" s="311">
        <v>0</v>
      </c>
      <c r="H44" s="312">
        <v>0</v>
      </c>
      <c r="I44" s="311">
        <v>0</v>
      </c>
      <c r="J44" s="312">
        <v>0</v>
      </c>
      <c r="K44" s="311">
        <v>0</v>
      </c>
      <c r="L44" s="312">
        <v>0</v>
      </c>
      <c r="M44" s="311">
        <v>0</v>
      </c>
      <c r="N44" s="312">
        <v>0</v>
      </c>
      <c r="O44" s="311">
        <v>1</v>
      </c>
      <c r="P44" s="312">
        <v>957000</v>
      </c>
      <c r="Q44" s="311">
        <v>1</v>
      </c>
      <c r="R44" s="312">
        <v>781000</v>
      </c>
      <c r="S44" s="311">
        <v>0</v>
      </c>
      <c r="T44" s="312">
        <v>0</v>
      </c>
      <c r="U44" s="253">
        <v>27</v>
      </c>
      <c r="V44" s="245">
        <v>27</v>
      </c>
      <c r="W44" s="254" t="s">
        <v>52</v>
      </c>
      <c r="X44" s="311">
        <v>0</v>
      </c>
      <c r="Y44" s="312">
        <v>0</v>
      </c>
      <c r="Z44" s="311">
        <v>0</v>
      </c>
      <c r="AA44" s="312">
        <v>0</v>
      </c>
      <c r="AB44" s="311">
        <v>0</v>
      </c>
      <c r="AC44" s="312">
        <v>0</v>
      </c>
      <c r="AD44" s="311">
        <v>0</v>
      </c>
      <c r="AE44" s="312">
        <v>0</v>
      </c>
      <c r="AF44" s="311">
        <v>0</v>
      </c>
      <c r="AG44" s="312">
        <v>0</v>
      </c>
      <c r="AH44" s="311">
        <v>0</v>
      </c>
      <c r="AI44" s="312">
        <v>0</v>
      </c>
      <c r="AJ44" s="311">
        <v>2</v>
      </c>
      <c r="AK44" s="312">
        <v>13486000</v>
      </c>
      <c r="AL44" s="253">
        <v>27</v>
      </c>
    </row>
    <row r="45" spans="1:38" s="256" customFormat="1" ht="14.1" customHeight="1">
      <c r="A45" s="245">
        <v>28</v>
      </c>
      <c r="B45" s="254" t="s">
        <v>53</v>
      </c>
      <c r="C45" s="247">
        <f>SUM(E45,G45,I45,K45,M45,O45,Q45,S45,X45,Z45,AB45,AD45,AF45,AH45,AJ45)</f>
        <v>14</v>
      </c>
      <c r="D45" s="248">
        <f>SUM(F45,H45,J45,L45,N45,P45,R45,T45,Y45,AA45,AC45,AE45,AG45,AI45,AK45)</f>
        <v>120274000</v>
      </c>
      <c r="E45" s="311">
        <v>11</v>
      </c>
      <c r="F45" s="312">
        <v>107701000</v>
      </c>
      <c r="G45" s="311">
        <v>0</v>
      </c>
      <c r="H45" s="312">
        <v>0</v>
      </c>
      <c r="I45" s="311">
        <v>0</v>
      </c>
      <c r="J45" s="312">
        <v>0</v>
      </c>
      <c r="K45" s="311">
        <v>1</v>
      </c>
      <c r="L45" s="312">
        <v>5500000</v>
      </c>
      <c r="M45" s="311">
        <v>0</v>
      </c>
      <c r="N45" s="312">
        <v>0</v>
      </c>
      <c r="O45" s="311">
        <v>1</v>
      </c>
      <c r="P45" s="312">
        <v>6732000</v>
      </c>
      <c r="Q45" s="311">
        <v>1</v>
      </c>
      <c r="R45" s="312">
        <v>341000</v>
      </c>
      <c r="S45" s="311">
        <v>0</v>
      </c>
      <c r="T45" s="312">
        <v>0</v>
      </c>
      <c r="U45" s="253">
        <v>28</v>
      </c>
      <c r="V45" s="245">
        <v>28</v>
      </c>
      <c r="W45" s="254" t="s">
        <v>53</v>
      </c>
      <c r="X45" s="311">
        <v>0</v>
      </c>
      <c r="Y45" s="312">
        <v>0</v>
      </c>
      <c r="Z45" s="311">
        <v>0</v>
      </c>
      <c r="AA45" s="312">
        <v>0</v>
      </c>
      <c r="AB45" s="311">
        <v>0</v>
      </c>
      <c r="AC45" s="312">
        <v>0</v>
      </c>
      <c r="AD45" s="311">
        <v>0</v>
      </c>
      <c r="AE45" s="312">
        <v>0</v>
      </c>
      <c r="AF45" s="311">
        <v>0</v>
      </c>
      <c r="AG45" s="312">
        <v>0</v>
      </c>
      <c r="AH45" s="311">
        <v>0</v>
      </c>
      <c r="AI45" s="312">
        <v>0</v>
      </c>
      <c r="AJ45" s="311">
        <v>0</v>
      </c>
      <c r="AK45" s="312">
        <v>0</v>
      </c>
      <c r="AL45" s="253">
        <v>28</v>
      </c>
    </row>
    <row r="46" spans="1:38" s="257" customFormat="1" ht="14.1" customHeight="1">
      <c r="A46" s="217" t="s">
        <v>79</v>
      </c>
      <c r="B46" s="218"/>
      <c r="C46" s="240">
        <f>SUM(C47:C49)</f>
        <v>25</v>
      </c>
      <c r="D46" s="241">
        <f>SUM(D47:D49)</f>
        <v>245014000</v>
      </c>
      <c r="E46" s="210">
        <f t="shared" ref="E46:AK46" si="24">SUM(E47:E49)</f>
        <v>12</v>
      </c>
      <c r="F46" s="209">
        <f t="shared" si="24"/>
        <v>176693000</v>
      </c>
      <c r="G46" s="210">
        <f t="shared" si="24"/>
        <v>0</v>
      </c>
      <c r="H46" s="209">
        <f t="shared" si="24"/>
        <v>0</v>
      </c>
      <c r="I46" s="210">
        <f t="shared" si="24"/>
        <v>0</v>
      </c>
      <c r="J46" s="209">
        <f t="shared" si="24"/>
        <v>0</v>
      </c>
      <c r="K46" s="210">
        <f t="shared" si="24"/>
        <v>0</v>
      </c>
      <c r="L46" s="209">
        <f t="shared" si="24"/>
        <v>0</v>
      </c>
      <c r="M46" s="210">
        <f t="shared" si="24"/>
        <v>4</v>
      </c>
      <c r="N46" s="209">
        <f t="shared" si="24"/>
        <v>48345000</v>
      </c>
      <c r="O46" s="210">
        <f t="shared" si="24"/>
        <v>3</v>
      </c>
      <c r="P46" s="209">
        <f t="shared" si="24"/>
        <v>3069000</v>
      </c>
      <c r="Q46" s="210">
        <f t="shared" si="24"/>
        <v>3</v>
      </c>
      <c r="R46" s="209">
        <f t="shared" si="24"/>
        <v>1166000</v>
      </c>
      <c r="S46" s="210">
        <f t="shared" si="24"/>
        <v>0</v>
      </c>
      <c r="T46" s="209">
        <f t="shared" si="24"/>
        <v>0</v>
      </c>
      <c r="U46" s="242"/>
      <c r="V46" s="217" t="s">
        <v>79</v>
      </c>
      <c r="W46" s="218"/>
      <c r="X46" s="210">
        <f>SUM(X47:X49)</f>
        <v>0</v>
      </c>
      <c r="Y46" s="209">
        <f>SUM(Y47:Y49)</f>
        <v>0</v>
      </c>
      <c r="Z46" s="210">
        <f t="shared" ref="Z46:AC46" si="25">SUM(Z47:Z49)</f>
        <v>0</v>
      </c>
      <c r="AA46" s="209">
        <f t="shared" si="25"/>
        <v>0</v>
      </c>
      <c r="AB46" s="210">
        <f t="shared" si="25"/>
        <v>0</v>
      </c>
      <c r="AC46" s="209">
        <f t="shared" si="25"/>
        <v>0</v>
      </c>
      <c r="AD46" s="210">
        <f t="shared" si="24"/>
        <v>0</v>
      </c>
      <c r="AE46" s="209">
        <f t="shared" si="24"/>
        <v>0</v>
      </c>
      <c r="AF46" s="210">
        <f t="shared" si="24"/>
        <v>0</v>
      </c>
      <c r="AG46" s="209">
        <f t="shared" si="24"/>
        <v>0</v>
      </c>
      <c r="AH46" s="210">
        <f t="shared" si="24"/>
        <v>0</v>
      </c>
      <c r="AI46" s="209">
        <f t="shared" si="24"/>
        <v>0</v>
      </c>
      <c r="AJ46" s="210">
        <f t="shared" si="24"/>
        <v>3</v>
      </c>
      <c r="AK46" s="209">
        <f t="shared" si="24"/>
        <v>15741000</v>
      </c>
      <c r="AL46" s="242"/>
    </row>
    <row r="47" spans="1:38" s="256" customFormat="1" ht="14.1" customHeight="1">
      <c r="A47" s="245">
        <v>29</v>
      </c>
      <c r="B47" s="254" t="s">
        <v>54</v>
      </c>
      <c r="C47" s="247">
        <f t="shared" ref="C47:D49" si="26">SUM(E47,G47,I47,K47,M47,O47,Q47,S47,X47,Z47,AB47,AD47,AF47,AH47,AJ47)</f>
        <v>8</v>
      </c>
      <c r="D47" s="248">
        <f t="shared" si="26"/>
        <v>30327000</v>
      </c>
      <c r="E47" s="311">
        <v>4</v>
      </c>
      <c r="F47" s="312">
        <v>18612000</v>
      </c>
      <c r="G47" s="311">
        <v>0</v>
      </c>
      <c r="H47" s="312">
        <v>0</v>
      </c>
      <c r="I47" s="311">
        <v>0</v>
      </c>
      <c r="J47" s="312">
        <v>0</v>
      </c>
      <c r="K47" s="311">
        <v>0</v>
      </c>
      <c r="L47" s="312">
        <v>0</v>
      </c>
      <c r="M47" s="311">
        <v>1</v>
      </c>
      <c r="N47" s="312">
        <v>6380000</v>
      </c>
      <c r="O47" s="311">
        <v>1</v>
      </c>
      <c r="P47" s="312">
        <v>737000</v>
      </c>
      <c r="Q47" s="311">
        <v>1</v>
      </c>
      <c r="R47" s="312">
        <v>231000</v>
      </c>
      <c r="S47" s="311">
        <v>0</v>
      </c>
      <c r="T47" s="312">
        <v>0</v>
      </c>
      <c r="U47" s="253">
        <v>29</v>
      </c>
      <c r="V47" s="245">
        <v>29</v>
      </c>
      <c r="W47" s="254" t="s">
        <v>54</v>
      </c>
      <c r="X47" s="311">
        <v>0</v>
      </c>
      <c r="Y47" s="312">
        <v>0</v>
      </c>
      <c r="Z47" s="311">
        <v>0</v>
      </c>
      <c r="AA47" s="312">
        <v>0</v>
      </c>
      <c r="AB47" s="311">
        <v>0</v>
      </c>
      <c r="AC47" s="312">
        <v>0</v>
      </c>
      <c r="AD47" s="311">
        <v>0</v>
      </c>
      <c r="AE47" s="312">
        <v>0</v>
      </c>
      <c r="AF47" s="311">
        <v>0</v>
      </c>
      <c r="AG47" s="312">
        <v>0</v>
      </c>
      <c r="AH47" s="311">
        <v>0</v>
      </c>
      <c r="AI47" s="312">
        <v>0</v>
      </c>
      <c r="AJ47" s="311">
        <v>1</v>
      </c>
      <c r="AK47" s="312">
        <v>4367000</v>
      </c>
      <c r="AL47" s="253">
        <v>29</v>
      </c>
    </row>
    <row r="48" spans="1:38" s="256" customFormat="1" ht="14.1" customHeight="1">
      <c r="A48" s="245">
        <v>30</v>
      </c>
      <c r="B48" s="254" t="s">
        <v>55</v>
      </c>
      <c r="C48" s="247">
        <f t="shared" si="26"/>
        <v>11</v>
      </c>
      <c r="D48" s="248">
        <f t="shared" si="26"/>
        <v>139029000</v>
      </c>
      <c r="E48" s="311">
        <v>6</v>
      </c>
      <c r="F48" s="312">
        <v>113993000</v>
      </c>
      <c r="G48" s="311">
        <v>0</v>
      </c>
      <c r="H48" s="312">
        <v>0</v>
      </c>
      <c r="I48" s="311">
        <v>0</v>
      </c>
      <c r="J48" s="312">
        <v>0</v>
      </c>
      <c r="K48" s="311">
        <v>0</v>
      </c>
      <c r="L48" s="312">
        <v>0</v>
      </c>
      <c r="M48" s="311">
        <v>1</v>
      </c>
      <c r="N48" s="312">
        <v>17149000</v>
      </c>
      <c r="O48" s="311">
        <v>2</v>
      </c>
      <c r="P48" s="312">
        <v>2332000</v>
      </c>
      <c r="Q48" s="311">
        <v>1</v>
      </c>
      <c r="R48" s="312">
        <v>198000</v>
      </c>
      <c r="S48" s="311">
        <v>0</v>
      </c>
      <c r="T48" s="312">
        <v>0</v>
      </c>
      <c r="U48" s="253">
        <v>30</v>
      </c>
      <c r="V48" s="245">
        <v>30</v>
      </c>
      <c r="W48" s="254" t="s">
        <v>55</v>
      </c>
      <c r="X48" s="311">
        <v>0</v>
      </c>
      <c r="Y48" s="312">
        <v>0</v>
      </c>
      <c r="Z48" s="311">
        <v>0</v>
      </c>
      <c r="AA48" s="312">
        <v>0</v>
      </c>
      <c r="AB48" s="311">
        <v>0</v>
      </c>
      <c r="AC48" s="312">
        <v>0</v>
      </c>
      <c r="AD48" s="311">
        <v>0</v>
      </c>
      <c r="AE48" s="312">
        <v>0</v>
      </c>
      <c r="AF48" s="311">
        <v>0</v>
      </c>
      <c r="AG48" s="312">
        <v>0</v>
      </c>
      <c r="AH48" s="311">
        <v>0</v>
      </c>
      <c r="AI48" s="312">
        <v>0</v>
      </c>
      <c r="AJ48" s="311">
        <v>1</v>
      </c>
      <c r="AK48" s="312">
        <v>5357000</v>
      </c>
      <c r="AL48" s="253">
        <v>30</v>
      </c>
    </row>
    <row r="49" spans="1:38" s="256" customFormat="1" ht="14.1" customHeight="1">
      <c r="A49" s="245">
        <v>31</v>
      </c>
      <c r="B49" s="254" t="s">
        <v>56</v>
      </c>
      <c r="C49" s="247">
        <f t="shared" si="26"/>
        <v>6</v>
      </c>
      <c r="D49" s="248">
        <f t="shared" si="26"/>
        <v>75658000</v>
      </c>
      <c r="E49" s="311">
        <v>2</v>
      </c>
      <c r="F49" s="312">
        <v>44088000</v>
      </c>
      <c r="G49" s="311">
        <v>0</v>
      </c>
      <c r="H49" s="312">
        <v>0</v>
      </c>
      <c r="I49" s="311">
        <v>0</v>
      </c>
      <c r="J49" s="312">
        <v>0</v>
      </c>
      <c r="K49" s="311">
        <v>0</v>
      </c>
      <c r="L49" s="312">
        <v>0</v>
      </c>
      <c r="M49" s="311">
        <v>2</v>
      </c>
      <c r="N49" s="312">
        <v>24816000</v>
      </c>
      <c r="O49" s="311">
        <v>0</v>
      </c>
      <c r="P49" s="312">
        <v>0</v>
      </c>
      <c r="Q49" s="311">
        <v>1</v>
      </c>
      <c r="R49" s="312">
        <v>737000</v>
      </c>
      <c r="S49" s="311">
        <v>0</v>
      </c>
      <c r="T49" s="312">
        <v>0</v>
      </c>
      <c r="U49" s="253">
        <v>31</v>
      </c>
      <c r="V49" s="245">
        <v>31</v>
      </c>
      <c r="W49" s="254" t="s">
        <v>56</v>
      </c>
      <c r="X49" s="311">
        <v>0</v>
      </c>
      <c r="Y49" s="312">
        <v>0</v>
      </c>
      <c r="Z49" s="311">
        <v>0</v>
      </c>
      <c r="AA49" s="312">
        <v>0</v>
      </c>
      <c r="AB49" s="311">
        <v>0</v>
      </c>
      <c r="AC49" s="312">
        <v>0</v>
      </c>
      <c r="AD49" s="311">
        <v>0</v>
      </c>
      <c r="AE49" s="312">
        <v>0</v>
      </c>
      <c r="AF49" s="311">
        <v>0</v>
      </c>
      <c r="AG49" s="312">
        <v>0</v>
      </c>
      <c r="AH49" s="311">
        <v>0</v>
      </c>
      <c r="AI49" s="312">
        <v>0</v>
      </c>
      <c r="AJ49" s="311">
        <v>1</v>
      </c>
      <c r="AK49" s="312">
        <v>6017000</v>
      </c>
      <c r="AL49" s="253">
        <v>31</v>
      </c>
    </row>
    <row r="50" spans="1:38" s="257" customFormat="1" ht="14.1" customHeight="1">
      <c r="A50" s="217" t="s">
        <v>80</v>
      </c>
      <c r="B50" s="218"/>
      <c r="C50" s="240">
        <f t="shared" ref="C50:T50" si="27">SUM(C51:C54)</f>
        <v>26</v>
      </c>
      <c r="D50" s="241">
        <f t="shared" si="27"/>
        <v>261998000</v>
      </c>
      <c r="E50" s="210">
        <f t="shared" si="27"/>
        <v>21</v>
      </c>
      <c r="F50" s="209">
        <f t="shared" si="27"/>
        <v>248842000</v>
      </c>
      <c r="G50" s="210">
        <f t="shared" si="27"/>
        <v>1</v>
      </c>
      <c r="H50" s="209">
        <f t="shared" si="27"/>
        <v>12023000</v>
      </c>
      <c r="I50" s="210">
        <f t="shared" si="27"/>
        <v>0</v>
      </c>
      <c r="J50" s="209">
        <f t="shared" si="27"/>
        <v>0</v>
      </c>
      <c r="K50" s="210">
        <f t="shared" si="27"/>
        <v>0</v>
      </c>
      <c r="L50" s="209">
        <f t="shared" si="27"/>
        <v>0</v>
      </c>
      <c r="M50" s="210">
        <f t="shared" si="27"/>
        <v>0</v>
      </c>
      <c r="N50" s="209">
        <f t="shared" si="27"/>
        <v>0</v>
      </c>
      <c r="O50" s="210">
        <f t="shared" si="27"/>
        <v>0</v>
      </c>
      <c r="P50" s="209">
        <f t="shared" si="27"/>
        <v>0</v>
      </c>
      <c r="Q50" s="210">
        <f t="shared" si="27"/>
        <v>2</v>
      </c>
      <c r="R50" s="209">
        <f t="shared" si="27"/>
        <v>572000</v>
      </c>
      <c r="S50" s="210">
        <f t="shared" si="27"/>
        <v>0</v>
      </c>
      <c r="T50" s="209">
        <f t="shared" si="27"/>
        <v>0</v>
      </c>
      <c r="U50" s="242"/>
      <c r="V50" s="217" t="s">
        <v>80</v>
      </c>
      <c r="W50" s="218"/>
      <c r="X50" s="210">
        <f t="shared" ref="X50:AK50" si="28">SUM(X51:X54)</f>
        <v>0</v>
      </c>
      <c r="Y50" s="209">
        <f t="shared" si="28"/>
        <v>0</v>
      </c>
      <c r="Z50" s="210">
        <f t="shared" si="28"/>
        <v>0</v>
      </c>
      <c r="AA50" s="209">
        <f t="shared" si="28"/>
        <v>0</v>
      </c>
      <c r="AB50" s="210">
        <f t="shared" si="28"/>
        <v>0</v>
      </c>
      <c r="AC50" s="209">
        <f t="shared" si="28"/>
        <v>0</v>
      </c>
      <c r="AD50" s="210">
        <f t="shared" si="28"/>
        <v>0</v>
      </c>
      <c r="AE50" s="209">
        <f t="shared" si="28"/>
        <v>0</v>
      </c>
      <c r="AF50" s="210">
        <f t="shared" si="28"/>
        <v>2</v>
      </c>
      <c r="AG50" s="209">
        <f t="shared" si="28"/>
        <v>561000</v>
      </c>
      <c r="AH50" s="210">
        <f t="shared" si="28"/>
        <v>0</v>
      </c>
      <c r="AI50" s="209">
        <f t="shared" si="28"/>
        <v>0</v>
      </c>
      <c r="AJ50" s="210">
        <f t="shared" si="28"/>
        <v>0</v>
      </c>
      <c r="AK50" s="209">
        <f t="shared" si="28"/>
        <v>0</v>
      </c>
      <c r="AL50" s="242"/>
    </row>
    <row r="51" spans="1:38" s="256" customFormat="1" ht="14.1" customHeight="1">
      <c r="A51" s="245">
        <v>32</v>
      </c>
      <c r="B51" s="254" t="s">
        <v>57</v>
      </c>
      <c r="C51" s="247">
        <f t="shared" ref="C51:D55" si="29">SUM(E51,G51,I51,K51,M51,O51,Q51,S51,X51,Z51,AB51,AD51,AF51,AH51,AJ51)</f>
        <v>3</v>
      </c>
      <c r="D51" s="248">
        <f t="shared" si="29"/>
        <v>41096000</v>
      </c>
      <c r="E51" s="311">
        <v>3</v>
      </c>
      <c r="F51" s="312">
        <v>41096000</v>
      </c>
      <c r="G51" s="311">
        <v>0</v>
      </c>
      <c r="H51" s="312">
        <v>0</v>
      </c>
      <c r="I51" s="311">
        <v>0</v>
      </c>
      <c r="J51" s="312">
        <v>0</v>
      </c>
      <c r="K51" s="311">
        <v>0</v>
      </c>
      <c r="L51" s="312">
        <v>0</v>
      </c>
      <c r="M51" s="311">
        <v>0</v>
      </c>
      <c r="N51" s="312">
        <v>0</v>
      </c>
      <c r="O51" s="311">
        <v>0</v>
      </c>
      <c r="P51" s="312">
        <v>0</v>
      </c>
      <c r="Q51" s="311">
        <v>0</v>
      </c>
      <c r="R51" s="312">
        <v>0</v>
      </c>
      <c r="S51" s="311">
        <v>0</v>
      </c>
      <c r="T51" s="312">
        <v>0</v>
      </c>
      <c r="U51" s="253">
        <v>32</v>
      </c>
      <c r="V51" s="245">
        <v>32</v>
      </c>
      <c r="W51" s="254" t="s">
        <v>57</v>
      </c>
      <c r="X51" s="311">
        <v>0</v>
      </c>
      <c r="Y51" s="312">
        <v>0</v>
      </c>
      <c r="Z51" s="311">
        <v>0</v>
      </c>
      <c r="AA51" s="312">
        <v>0</v>
      </c>
      <c r="AB51" s="311">
        <v>0</v>
      </c>
      <c r="AC51" s="312">
        <v>0</v>
      </c>
      <c r="AD51" s="311">
        <v>0</v>
      </c>
      <c r="AE51" s="312">
        <v>0</v>
      </c>
      <c r="AF51" s="311">
        <v>0</v>
      </c>
      <c r="AG51" s="312">
        <v>0</v>
      </c>
      <c r="AH51" s="311">
        <v>0</v>
      </c>
      <c r="AI51" s="312">
        <v>0</v>
      </c>
      <c r="AJ51" s="311">
        <v>0</v>
      </c>
      <c r="AK51" s="312">
        <v>0</v>
      </c>
      <c r="AL51" s="253">
        <v>32</v>
      </c>
    </row>
    <row r="52" spans="1:38" s="256" customFormat="1" ht="14.1" customHeight="1">
      <c r="A52" s="245">
        <v>33</v>
      </c>
      <c r="B52" s="254" t="s">
        <v>58</v>
      </c>
      <c r="C52" s="247">
        <f t="shared" si="29"/>
        <v>9</v>
      </c>
      <c r="D52" s="248">
        <f t="shared" si="29"/>
        <v>91707000</v>
      </c>
      <c r="E52" s="311">
        <v>7</v>
      </c>
      <c r="F52" s="312">
        <v>91157000</v>
      </c>
      <c r="G52" s="311">
        <v>0</v>
      </c>
      <c r="H52" s="312">
        <v>0</v>
      </c>
      <c r="I52" s="311">
        <v>0</v>
      </c>
      <c r="J52" s="312">
        <v>0</v>
      </c>
      <c r="K52" s="311">
        <v>0</v>
      </c>
      <c r="L52" s="312">
        <v>0</v>
      </c>
      <c r="M52" s="311">
        <v>0</v>
      </c>
      <c r="N52" s="312">
        <v>0</v>
      </c>
      <c r="O52" s="311">
        <v>0</v>
      </c>
      <c r="P52" s="312">
        <v>0</v>
      </c>
      <c r="Q52" s="311">
        <v>1</v>
      </c>
      <c r="R52" s="312">
        <v>330000</v>
      </c>
      <c r="S52" s="311">
        <v>0</v>
      </c>
      <c r="T52" s="312">
        <v>0</v>
      </c>
      <c r="U52" s="253">
        <v>33</v>
      </c>
      <c r="V52" s="245">
        <v>33</v>
      </c>
      <c r="W52" s="254" t="s">
        <v>58</v>
      </c>
      <c r="X52" s="311">
        <v>0</v>
      </c>
      <c r="Y52" s="312">
        <v>0</v>
      </c>
      <c r="Z52" s="311">
        <v>0</v>
      </c>
      <c r="AA52" s="312">
        <v>0</v>
      </c>
      <c r="AB52" s="311">
        <v>0</v>
      </c>
      <c r="AC52" s="312">
        <v>0</v>
      </c>
      <c r="AD52" s="311">
        <v>0</v>
      </c>
      <c r="AE52" s="312">
        <v>0</v>
      </c>
      <c r="AF52" s="311">
        <v>1</v>
      </c>
      <c r="AG52" s="312">
        <v>220000</v>
      </c>
      <c r="AH52" s="311">
        <v>0</v>
      </c>
      <c r="AI52" s="312">
        <v>0</v>
      </c>
      <c r="AJ52" s="311">
        <v>0</v>
      </c>
      <c r="AK52" s="312">
        <v>0</v>
      </c>
      <c r="AL52" s="253">
        <v>33</v>
      </c>
    </row>
    <row r="53" spans="1:38" s="256" customFormat="1" ht="14.1" customHeight="1">
      <c r="A53" s="245">
        <v>34</v>
      </c>
      <c r="B53" s="254" t="s">
        <v>59</v>
      </c>
      <c r="C53" s="247">
        <f t="shared" si="29"/>
        <v>9</v>
      </c>
      <c r="D53" s="248">
        <f t="shared" si="29"/>
        <v>71973000</v>
      </c>
      <c r="E53" s="311">
        <v>7</v>
      </c>
      <c r="F53" s="312">
        <v>71390000</v>
      </c>
      <c r="G53" s="311">
        <v>0</v>
      </c>
      <c r="H53" s="312">
        <v>0</v>
      </c>
      <c r="I53" s="311">
        <v>0</v>
      </c>
      <c r="J53" s="312">
        <v>0</v>
      </c>
      <c r="K53" s="311">
        <v>0</v>
      </c>
      <c r="L53" s="312">
        <v>0</v>
      </c>
      <c r="M53" s="311">
        <v>0</v>
      </c>
      <c r="N53" s="312">
        <v>0</v>
      </c>
      <c r="O53" s="311">
        <v>0</v>
      </c>
      <c r="P53" s="312">
        <v>0</v>
      </c>
      <c r="Q53" s="311">
        <v>1</v>
      </c>
      <c r="R53" s="312">
        <v>242000</v>
      </c>
      <c r="S53" s="311">
        <v>0</v>
      </c>
      <c r="T53" s="312">
        <v>0</v>
      </c>
      <c r="U53" s="253">
        <v>34</v>
      </c>
      <c r="V53" s="245">
        <v>34</v>
      </c>
      <c r="W53" s="254" t="s">
        <v>59</v>
      </c>
      <c r="X53" s="311">
        <v>0</v>
      </c>
      <c r="Y53" s="312">
        <v>0</v>
      </c>
      <c r="Z53" s="311">
        <v>0</v>
      </c>
      <c r="AA53" s="312">
        <v>0</v>
      </c>
      <c r="AB53" s="311">
        <v>0</v>
      </c>
      <c r="AC53" s="312">
        <v>0</v>
      </c>
      <c r="AD53" s="311">
        <v>0</v>
      </c>
      <c r="AE53" s="312">
        <v>0</v>
      </c>
      <c r="AF53" s="311">
        <v>1</v>
      </c>
      <c r="AG53" s="312">
        <v>341000</v>
      </c>
      <c r="AH53" s="311">
        <v>0</v>
      </c>
      <c r="AI53" s="312">
        <v>0</v>
      </c>
      <c r="AJ53" s="311">
        <v>0</v>
      </c>
      <c r="AK53" s="312">
        <v>0</v>
      </c>
      <c r="AL53" s="253">
        <v>34</v>
      </c>
    </row>
    <row r="54" spans="1:38" s="256" customFormat="1" ht="14.1" customHeight="1">
      <c r="A54" s="313">
        <v>35</v>
      </c>
      <c r="B54" s="314" t="s">
        <v>60</v>
      </c>
      <c r="C54" s="315">
        <f t="shared" si="29"/>
        <v>5</v>
      </c>
      <c r="D54" s="316">
        <f t="shared" si="29"/>
        <v>57222000</v>
      </c>
      <c r="E54" s="317">
        <v>4</v>
      </c>
      <c r="F54" s="318">
        <v>45199000</v>
      </c>
      <c r="G54" s="317">
        <v>1</v>
      </c>
      <c r="H54" s="318">
        <v>12023000</v>
      </c>
      <c r="I54" s="317">
        <v>0</v>
      </c>
      <c r="J54" s="318">
        <v>0</v>
      </c>
      <c r="K54" s="317">
        <v>0</v>
      </c>
      <c r="L54" s="318">
        <v>0</v>
      </c>
      <c r="M54" s="317">
        <v>0</v>
      </c>
      <c r="N54" s="318">
        <v>0</v>
      </c>
      <c r="O54" s="317">
        <v>0</v>
      </c>
      <c r="P54" s="318">
        <v>0</v>
      </c>
      <c r="Q54" s="317">
        <v>0</v>
      </c>
      <c r="R54" s="318">
        <v>0</v>
      </c>
      <c r="S54" s="317">
        <v>0</v>
      </c>
      <c r="T54" s="318">
        <v>0</v>
      </c>
      <c r="U54" s="319">
        <v>35</v>
      </c>
      <c r="V54" s="313">
        <v>35</v>
      </c>
      <c r="W54" s="314" t="s">
        <v>60</v>
      </c>
      <c r="X54" s="317">
        <v>0</v>
      </c>
      <c r="Y54" s="318">
        <v>0</v>
      </c>
      <c r="Z54" s="317">
        <v>0</v>
      </c>
      <c r="AA54" s="318">
        <v>0</v>
      </c>
      <c r="AB54" s="317">
        <v>0</v>
      </c>
      <c r="AC54" s="318">
        <v>0</v>
      </c>
      <c r="AD54" s="317">
        <v>0</v>
      </c>
      <c r="AE54" s="318">
        <v>0</v>
      </c>
      <c r="AF54" s="317">
        <v>0</v>
      </c>
      <c r="AG54" s="318">
        <v>0</v>
      </c>
      <c r="AH54" s="317">
        <v>0</v>
      </c>
      <c r="AI54" s="318">
        <v>0</v>
      </c>
      <c r="AJ54" s="317">
        <v>0</v>
      </c>
      <c r="AK54" s="318">
        <v>0</v>
      </c>
      <c r="AL54" s="319">
        <v>35</v>
      </c>
    </row>
    <row r="55" spans="1:38" s="256" customFormat="1" ht="14.1" customHeight="1" thickBot="1">
      <c r="A55" s="320" t="s">
        <v>75</v>
      </c>
      <c r="B55" s="321"/>
      <c r="C55" s="322">
        <f t="shared" si="29"/>
        <v>0</v>
      </c>
      <c r="D55" s="323">
        <f t="shared" si="29"/>
        <v>13280000</v>
      </c>
      <c r="E55" s="324">
        <v>0</v>
      </c>
      <c r="F55" s="325">
        <v>0</v>
      </c>
      <c r="G55" s="324">
        <v>0</v>
      </c>
      <c r="H55" s="325">
        <v>0</v>
      </c>
      <c r="I55" s="324">
        <v>0</v>
      </c>
      <c r="J55" s="325">
        <v>0</v>
      </c>
      <c r="K55" s="324">
        <v>0</v>
      </c>
      <c r="L55" s="325">
        <v>0</v>
      </c>
      <c r="M55" s="324">
        <v>0</v>
      </c>
      <c r="N55" s="325">
        <v>0</v>
      </c>
      <c r="O55" s="324">
        <v>0</v>
      </c>
      <c r="P55" s="325">
        <v>0</v>
      </c>
      <c r="Q55" s="324">
        <v>0</v>
      </c>
      <c r="R55" s="325">
        <v>0</v>
      </c>
      <c r="S55" s="324">
        <v>0</v>
      </c>
      <c r="T55" s="325">
        <v>0</v>
      </c>
      <c r="U55" s="270"/>
      <c r="V55" s="320" t="s">
        <v>75</v>
      </c>
      <c r="W55" s="321"/>
      <c r="X55" s="324">
        <v>0</v>
      </c>
      <c r="Y55" s="325">
        <v>0</v>
      </c>
      <c r="Z55" s="324">
        <v>0</v>
      </c>
      <c r="AA55" s="325">
        <v>9760000</v>
      </c>
      <c r="AB55" s="324">
        <v>0</v>
      </c>
      <c r="AC55" s="325">
        <v>0</v>
      </c>
      <c r="AD55" s="324">
        <v>0</v>
      </c>
      <c r="AE55" s="325">
        <v>0</v>
      </c>
      <c r="AF55" s="324">
        <v>0</v>
      </c>
      <c r="AG55" s="325">
        <v>0</v>
      </c>
      <c r="AH55" s="324">
        <v>0</v>
      </c>
      <c r="AI55" s="325">
        <v>0</v>
      </c>
      <c r="AJ55" s="324">
        <v>0</v>
      </c>
      <c r="AK55" s="325">
        <v>3520000</v>
      </c>
      <c r="AL55" s="270"/>
    </row>
    <row r="56" spans="1:38" s="205" customFormat="1" ht="14.25" customHeight="1">
      <c r="A56" s="276" t="s">
        <v>220</v>
      </c>
      <c r="B56" s="277"/>
      <c r="C56" s="256"/>
      <c r="D56" s="256"/>
      <c r="E56" s="256"/>
      <c r="F56" s="278"/>
      <c r="G56" s="256"/>
      <c r="H56" s="278"/>
      <c r="I56" s="256"/>
      <c r="J56" s="279" t="s">
        <v>224</v>
      </c>
      <c r="K56" s="256"/>
      <c r="L56" s="278"/>
      <c r="M56" s="256"/>
      <c r="N56" s="278"/>
      <c r="O56" s="256"/>
      <c r="P56" s="278"/>
      <c r="Q56" s="256"/>
      <c r="R56" s="326"/>
      <c r="S56" s="256"/>
      <c r="T56" s="278"/>
      <c r="U56" s="282"/>
      <c r="V56" s="276"/>
      <c r="W56" s="277"/>
      <c r="X56" s="256"/>
      <c r="Y56" s="278"/>
      <c r="Z56" s="256"/>
      <c r="AA56" s="278"/>
      <c r="AB56" s="256"/>
      <c r="AC56" s="278"/>
      <c r="AD56" s="256"/>
      <c r="AE56" s="107"/>
      <c r="AF56" s="256"/>
      <c r="AG56" s="278"/>
      <c r="AH56" s="256"/>
      <c r="AI56" s="278"/>
      <c r="AJ56" s="256"/>
      <c r="AK56" s="326"/>
      <c r="AL56" s="282"/>
    </row>
    <row r="57" spans="1:38" ht="12" customHeight="1">
      <c r="A57" s="104"/>
      <c r="U57" s="104"/>
      <c r="V57" s="104"/>
      <c r="AL57" s="104"/>
    </row>
    <row r="58" spans="1:38" ht="12" customHeight="1"/>
    <row r="59" spans="1:38" ht="12" customHeight="1"/>
    <row r="60" spans="1:38" ht="12" customHeight="1"/>
    <row r="61" spans="1:38" ht="12" customHeight="1"/>
    <row r="62" spans="1:38" ht="12" customHeight="1"/>
    <row r="63" spans="1:38" ht="12" customHeight="1"/>
    <row r="64" spans="1:3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</sheetData>
  <mergeCells count="42">
    <mergeCell ref="V55:W55"/>
    <mergeCell ref="A55:B55"/>
    <mergeCell ref="AD4:AE4"/>
    <mergeCell ref="AF4:AG4"/>
    <mergeCell ref="AH4:AI4"/>
    <mergeCell ref="A46:B46"/>
    <mergeCell ref="V46:W46"/>
    <mergeCell ref="A50:B50"/>
    <mergeCell ref="V50:W50"/>
    <mergeCell ref="A32:B32"/>
    <mergeCell ref="V32:W32"/>
    <mergeCell ref="A43:B43"/>
    <mergeCell ref="V43:W43"/>
    <mergeCell ref="A25:B25"/>
    <mergeCell ref="V25:W25"/>
    <mergeCell ref="A8:B8"/>
    <mergeCell ref="O4:P4"/>
    <mergeCell ref="Q4:R4"/>
    <mergeCell ref="S4:T4"/>
    <mergeCell ref="X4:Y4"/>
    <mergeCell ref="V4:W5"/>
    <mergeCell ref="E4:F4"/>
    <mergeCell ref="G4:H4"/>
    <mergeCell ref="I4:J4"/>
    <mergeCell ref="K4:L4"/>
    <mergeCell ref="M4:N4"/>
    <mergeCell ref="A17:B17"/>
    <mergeCell ref="V17:W17"/>
    <mergeCell ref="C4:D4"/>
    <mergeCell ref="AL4:AL5"/>
    <mergeCell ref="A4:B5"/>
    <mergeCell ref="U4:U5"/>
    <mergeCell ref="A6:B6"/>
    <mergeCell ref="V6:W6"/>
    <mergeCell ref="V8:W8"/>
    <mergeCell ref="A10:B10"/>
    <mergeCell ref="V10:W10"/>
    <mergeCell ref="A7:B7"/>
    <mergeCell ref="V7:W7"/>
    <mergeCell ref="AJ4:AK4"/>
    <mergeCell ref="Z4:AA4"/>
    <mergeCell ref="AB4:AC4"/>
  </mergeCells>
  <phoneticPr fontId="4"/>
  <pageMargins left="0.70866141732283472" right="0.70866141732283472" top="0.78740157480314965" bottom="0.19685039370078741" header="0.35433070866141736" footer="0"/>
  <pageSetup paperSize="9" firstPageNumber="52" pageOrder="overThenDown" orientation="portrait" useFirstPageNumber="1" r:id="rId1"/>
  <headerFooter differentOddEven="1" scaleWithDoc="0" alignWithMargins="0">
    <oddHeader>&amp;R&amp;"ＭＳ Ｐ明朝,標準"Ⅴ治　　山　　　　　- &amp;P -</oddHeader>
    <evenHeader>&amp;L&amp;"ＭＳ Ｐ明朝,標準"- &amp;P -</evenHeader>
  </headerFooter>
  <colBreaks count="3" manualBreakCount="3">
    <brk id="10" max="59" man="1"/>
    <brk id="21" max="59" man="1"/>
    <brk id="3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55A6-34D6-49BE-95DB-A1554DA9C447}">
  <sheetPr>
    <tabColor rgb="FFFF0000"/>
  </sheetPr>
  <dimension ref="A1:CF191"/>
  <sheetViews>
    <sheetView showGridLines="0" view="pageBreakPreview" zoomScaleNormal="100" zoomScaleSheetLayoutView="100" workbookViewId="0">
      <selection sqref="A1:XFD1048576"/>
    </sheetView>
  </sheetViews>
  <sheetFormatPr defaultColWidth="9" defaultRowHeight="14.4"/>
  <cols>
    <col min="1" max="1" width="2.6640625" style="561" customWidth="1"/>
    <col min="2" max="2" width="8.6640625" style="574" customWidth="1"/>
    <col min="3" max="3" width="1.6640625" style="576" customWidth="1"/>
    <col min="4" max="4" width="6.6640625" style="561" customWidth="1"/>
    <col min="5" max="5" width="1.6640625" style="576" customWidth="1"/>
    <col min="6" max="6" width="6.6640625" style="561" customWidth="1"/>
    <col min="7" max="7" width="1.6640625" style="576" customWidth="1"/>
    <col min="8" max="8" width="4.6640625" style="561" bestFit="1" customWidth="1"/>
    <col min="9" max="9" width="1.6640625" style="576" customWidth="1"/>
    <col min="10" max="10" width="6.6640625" style="561" customWidth="1"/>
    <col min="11" max="11" width="1.6640625" style="576" customWidth="1"/>
    <col min="12" max="12" width="6.6640625" style="561" customWidth="1"/>
    <col min="13" max="13" width="1.6640625" style="576" customWidth="1"/>
    <col min="14" max="14" width="6.6640625" style="561" customWidth="1"/>
    <col min="15" max="15" width="1.6640625" style="576" customWidth="1"/>
    <col min="16" max="16" width="6.6640625" style="561" customWidth="1"/>
    <col min="17" max="17" width="1.6640625" style="576" customWidth="1"/>
    <col min="18" max="18" width="3.6640625" style="561" customWidth="1"/>
    <col min="19" max="19" width="1.6640625" style="576" customWidth="1"/>
    <col min="20" max="20" width="6.6640625" style="561" customWidth="1"/>
    <col min="21" max="21" width="1.6640625" style="576" customWidth="1"/>
    <col min="22" max="22" width="6.6640625" style="561" customWidth="1"/>
    <col min="23" max="23" width="1.6640625" style="576" customWidth="1"/>
    <col min="24" max="24" width="6.6640625" style="561" customWidth="1"/>
    <col min="25" max="25" width="1.6640625" style="576" customWidth="1"/>
    <col min="26" max="26" width="6.6640625" style="561" customWidth="1"/>
    <col min="27" max="27" width="1.6640625" style="576" customWidth="1"/>
    <col min="28" max="28" width="4.6640625" style="561" bestFit="1" customWidth="1"/>
    <col min="29" max="29" width="1.6640625" style="576" customWidth="1"/>
    <col min="30" max="30" width="6.6640625" style="561" customWidth="1"/>
    <col min="31" max="31" width="1.6640625" style="576" customWidth="1"/>
    <col min="32" max="32" width="6.6640625" style="561" customWidth="1"/>
    <col min="33" max="33" width="1.6640625" style="576" customWidth="1"/>
    <col min="34" max="34" width="6.6640625" style="561" customWidth="1"/>
    <col min="35" max="35" width="1.6640625" style="576" customWidth="1"/>
    <col min="36" max="36" width="6.6640625" style="561" customWidth="1"/>
    <col min="37" max="37" width="1.6640625" style="576" customWidth="1"/>
    <col min="38" max="38" width="3.6640625" style="561" customWidth="1"/>
    <col min="39" max="39" width="1.6640625" style="576" customWidth="1"/>
    <col min="40" max="40" width="6.6640625" style="561" customWidth="1"/>
    <col min="41" max="41" width="1.6640625" style="576" customWidth="1"/>
    <col min="42" max="42" width="6.6640625" style="561" customWidth="1"/>
    <col min="43" max="43" width="2.6640625" style="574" customWidth="1"/>
    <col min="44" max="44" width="8.6640625" style="574" customWidth="1"/>
    <col min="45" max="45" width="1.6640625" style="575" customWidth="1"/>
    <col min="46" max="46" width="6.6640625" style="574" customWidth="1"/>
    <col min="47" max="47" width="1.6640625" style="575" customWidth="1"/>
    <col min="48" max="48" width="6.6640625" style="574" customWidth="1"/>
    <col min="49" max="49" width="1.6640625" style="575" customWidth="1"/>
    <col min="50" max="50" width="3.6640625" style="574" customWidth="1"/>
    <col min="51" max="51" width="1.6640625" style="575" customWidth="1"/>
    <col min="52" max="52" width="6.6640625" style="574" customWidth="1"/>
    <col min="53" max="53" width="1.6640625" style="575" customWidth="1"/>
    <col min="54" max="54" width="6.6640625" style="574" customWidth="1"/>
    <col min="55" max="55" width="1.6640625" style="575" customWidth="1"/>
    <col min="56" max="56" width="6.6640625" style="574" customWidth="1"/>
    <col min="57" max="57" width="1.6640625" style="575" customWidth="1"/>
    <col min="58" max="58" width="6.6640625" style="574" customWidth="1"/>
    <col min="59" max="59" width="1.6640625" style="575" customWidth="1"/>
    <col min="60" max="60" width="3.6640625" style="574" customWidth="1"/>
    <col min="61" max="61" width="1.6640625" style="575" customWidth="1"/>
    <col min="62" max="62" width="6.6640625" style="574" customWidth="1"/>
    <col min="63" max="63" width="1.6640625" style="575" customWidth="1"/>
    <col min="64" max="64" width="6.6640625" style="574" customWidth="1"/>
    <col min="65" max="65" width="1.6640625" style="575" customWidth="1"/>
    <col min="66" max="66" width="6.6640625" style="574" customWidth="1"/>
    <col min="67" max="67" width="1.6640625" style="575" customWidth="1"/>
    <col min="68" max="68" width="6.6640625" style="574" customWidth="1"/>
    <col min="69" max="69" width="1.6640625" style="575" customWidth="1"/>
    <col min="70" max="70" width="3.6640625" style="574" customWidth="1"/>
    <col min="71" max="71" width="1.6640625" style="575" customWidth="1"/>
    <col min="72" max="72" width="6.6640625" style="574" customWidth="1"/>
    <col min="73" max="73" width="1.6640625" style="575" customWidth="1"/>
    <col min="74" max="74" width="6.6640625" style="574" customWidth="1"/>
    <col min="75" max="75" width="1.6640625" style="575" customWidth="1"/>
    <col min="76" max="76" width="6.6640625" style="574" customWidth="1"/>
    <col min="77" max="77" width="1.6640625" style="575" customWidth="1"/>
    <col min="78" max="78" width="6.6640625" style="574" customWidth="1"/>
    <col min="79" max="79" width="1.6640625" style="575" customWidth="1"/>
    <col min="80" max="80" width="3.6640625" style="574" customWidth="1"/>
    <col min="81" max="81" width="1.6640625" style="575" customWidth="1"/>
    <col min="82" max="82" width="6.6640625" style="574" customWidth="1"/>
    <col min="83" max="83" width="1.6640625" style="575" customWidth="1"/>
    <col min="84" max="84" width="6.6640625" style="574" customWidth="1"/>
    <col min="85" max="16384" width="9" style="574"/>
  </cols>
  <sheetData>
    <row r="1" spans="1:84" s="329" customFormat="1" ht="24" customHeight="1">
      <c r="A1" s="328" t="s">
        <v>120</v>
      </c>
      <c r="C1" s="330"/>
      <c r="D1" s="331"/>
      <c r="E1" s="330"/>
      <c r="F1" s="331"/>
      <c r="G1" s="330"/>
      <c r="H1" s="331"/>
      <c r="I1" s="332"/>
      <c r="J1" s="333"/>
      <c r="K1" s="332"/>
      <c r="L1" s="334"/>
      <c r="M1" s="332"/>
      <c r="N1" s="335"/>
      <c r="O1" s="330"/>
      <c r="P1" s="335"/>
      <c r="Q1" s="330"/>
      <c r="R1" s="331"/>
      <c r="S1" s="330"/>
      <c r="T1" s="331"/>
      <c r="U1" s="330"/>
      <c r="V1" s="336"/>
      <c r="W1" s="330"/>
      <c r="Y1" s="330"/>
      <c r="Z1" s="331"/>
      <c r="AA1" s="330"/>
      <c r="AB1" s="331"/>
      <c r="AC1" s="330"/>
      <c r="AD1" s="331"/>
      <c r="AE1" s="330"/>
      <c r="AF1" s="331"/>
      <c r="AG1" s="330"/>
      <c r="AH1" s="331"/>
      <c r="AI1" s="330"/>
      <c r="AJ1" s="331"/>
      <c r="AK1" s="330"/>
      <c r="AL1" s="331"/>
      <c r="AM1" s="330"/>
      <c r="AN1" s="337"/>
      <c r="AO1" s="330"/>
      <c r="AP1" s="331"/>
      <c r="AR1" s="338"/>
      <c r="AS1" s="339"/>
      <c r="AT1" s="340"/>
      <c r="AU1" s="339"/>
      <c r="AV1" s="340"/>
      <c r="AW1" s="339"/>
      <c r="AY1" s="339"/>
      <c r="BA1" s="339"/>
      <c r="BC1" s="339"/>
      <c r="BE1" s="339"/>
      <c r="BG1" s="339"/>
      <c r="BI1" s="339"/>
      <c r="BK1" s="339"/>
      <c r="BM1" s="339"/>
      <c r="BO1" s="339"/>
      <c r="BQ1" s="339"/>
      <c r="BS1" s="339"/>
      <c r="BU1" s="339"/>
      <c r="BW1" s="339"/>
      <c r="BY1" s="339"/>
      <c r="CA1" s="339"/>
      <c r="CC1" s="339"/>
      <c r="CE1" s="339"/>
    </row>
    <row r="2" spans="1:84" s="329" customFormat="1" ht="15.9" customHeight="1">
      <c r="A2" s="331"/>
      <c r="C2" s="330"/>
      <c r="D2" s="333"/>
      <c r="E2" s="330"/>
      <c r="F2" s="331"/>
      <c r="G2" s="330"/>
      <c r="H2" s="331"/>
      <c r="I2" s="330"/>
      <c r="J2" s="331"/>
      <c r="K2" s="330"/>
      <c r="L2" s="331"/>
      <c r="M2" s="330"/>
      <c r="N2" s="331"/>
      <c r="O2" s="330"/>
      <c r="P2" s="331"/>
      <c r="Q2" s="330"/>
      <c r="R2" s="331"/>
      <c r="S2" s="330"/>
      <c r="T2" s="331"/>
      <c r="U2" s="330"/>
      <c r="V2" s="331"/>
      <c r="W2" s="330"/>
      <c r="Y2" s="330"/>
      <c r="Z2" s="331"/>
      <c r="AA2" s="330"/>
      <c r="AB2" s="331"/>
      <c r="AC2" s="330"/>
      <c r="AD2" s="341"/>
      <c r="AE2" s="330"/>
      <c r="AF2" s="331"/>
      <c r="AG2" s="330"/>
      <c r="AH2" s="331"/>
      <c r="AI2" s="330"/>
      <c r="AJ2" s="331"/>
      <c r="AK2" s="330"/>
      <c r="AL2" s="331"/>
      <c r="AM2" s="330"/>
      <c r="AN2" s="331"/>
      <c r="AO2" s="330"/>
      <c r="AP2" s="331"/>
      <c r="AS2" s="339"/>
      <c r="AU2" s="339"/>
      <c r="AV2" s="342"/>
      <c r="AW2" s="339"/>
      <c r="AY2" s="339"/>
      <c r="BA2" s="339"/>
      <c r="BC2" s="339"/>
      <c r="BE2" s="339"/>
      <c r="BG2" s="339"/>
      <c r="BI2" s="339"/>
      <c r="BK2" s="339"/>
      <c r="BM2" s="339"/>
      <c r="BO2" s="339"/>
      <c r="BQ2" s="339"/>
      <c r="BS2" s="339"/>
      <c r="BU2" s="339"/>
      <c r="BW2" s="339"/>
      <c r="BY2" s="339"/>
      <c r="CA2" s="339"/>
      <c r="CC2" s="339"/>
      <c r="CE2" s="339"/>
    </row>
    <row r="3" spans="1:84" s="329" customFormat="1" ht="12" customHeight="1" thickBot="1">
      <c r="A3" s="331"/>
      <c r="C3" s="330"/>
      <c r="D3" s="331"/>
      <c r="E3" s="330"/>
      <c r="F3" s="331"/>
      <c r="G3" s="330"/>
      <c r="H3" s="331"/>
      <c r="I3" s="330"/>
      <c r="J3" s="331"/>
      <c r="K3" s="330"/>
      <c r="L3" s="331"/>
      <c r="M3" s="330"/>
      <c r="N3" s="331"/>
      <c r="O3" s="330"/>
      <c r="P3" s="331"/>
      <c r="Q3" s="330"/>
      <c r="R3" s="331"/>
      <c r="S3" s="330"/>
      <c r="T3" s="331"/>
      <c r="U3" s="330"/>
      <c r="V3" s="331"/>
      <c r="W3" s="330"/>
      <c r="X3" s="331"/>
      <c r="Y3" s="330"/>
      <c r="Z3" s="331"/>
      <c r="AA3" s="330"/>
      <c r="AB3" s="331"/>
      <c r="AC3" s="330"/>
      <c r="AD3" s="331"/>
      <c r="AE3" s="330"/>
      <c r="AF3" s="331"/>
      <c r="AG3" s="330"/>
      <c r="AH3" s="331"/>
      <c r="AI3" s="330"/>
      <c r="AJ3" s="331"/>
      <c r="AK3" s="330"/>
      <c r="AL3" s="331"/>
      <c r="AM3" s="330"/>
      <c r="AN3" s="331"/>
      <c r="AO3" s="330"/>
      <c r="AP3" s="331"/>
      <c r="AS3" s="339"/>
      <c r="AU3" s="339"/>
      <c r="AW3" s="339"/>
      <c r="AY3" s="339"/>
      <c r="BA3" s="339"/>
      <c r="BC3" s="339"/>
      <c r="BE3" s="339"/>
      <c r="BG3" s="339"/>
      <c r="BI3" s="339"/>
      <c r="BK3" s="339"/>
      <c r="BM3" s="339"/>
      <c r="BO3" s="339"/>
      <c r="BQ3" s="339"/>
      <c r="BS3" s="339"/>
      <c r="BU3" s="339"/>
      <c r="BW3" s="339"/>
      <c r="BY3" s="339"/>
      <c r="CA3" s="339"/>
      <c r="CC3" s="339"/>
      <c r="CE3" s="339"/>
    </row>
    <row r="4" spans="1:84" s="355" customFormat="1" ht="12.9" customHeight="1">
      <c r="A4" s="343" t="s">
        <v>122</v>
      </c>
      <c r="B4" s="344"/>
      <c r="C4" s="345" t="s">
        <v>123</v>
      </c>
      <c r="D4" s="346"/>
      <c r="E4" s="346"/>
      <c r="F4" s="346"/>
      <c r="G4" s="346"/>
      <c r="H4" s="346"/>
      <c r="I4" s="346"/>
      <c r="J4" s="346"/>
      <c r="K4" s="346"/>
      <c r="L4" s="346"/>
      <c r="M4" s="347" t="s">
        <v>124</v>
      </c>
      <c r="N4" s="348"/>
      <c r="O4" s="348"/>
      <c r="P4" s="348"/>
      <c r="Q4" s="348"/>
      <c r="R4" s="348"/>
      <c r="S4" s="348"/>
      <c r="T4" s="348"/>
      <c r="U4" s="348"/>
      <c r="V4" s="349"/>
      <c r="W4" s="347" t="s">
        <v>125</v>
      </c>
      <c r="X4" s="350"/>
      <c r="Y4" s="350"/>
      <c r="Z4" s="350"/>
      <c r="AA4" s="350"/>
      <c r="AB4" s="350"/>
      <c r="AC4" s="350"/>
      <c r="AD4" s="350"/>
      <c r="AE4" s="350"/>
      <c r="AF4" s="351"/>
      <c r="AG4" s="347" t="s">
        <v>126</v>
      </c>
      <c r="AH4" s="350"/>
      <c r="AI4" s="350"/>
      <c r="AJ4" s="350"/>
      <c r="AK4" s="350"/>
      <c r="AL4" s="350"/>
      <c r="AM4" s="350"/>
      <c r="AN4" s="350"/>
      <c r="AO4" s="350"/>
      <c r="AP4" s="352"/>
      <c r="AQ4" s="343" t="s">
        <v>122</v>
      </c>
      <c r="AR4" s="344"/>
      <c r="AS4" s="353" t="s">
        <v>123</v>
      </c>
      <c r="AT4" s="354"/>
      <c r="AU4" s="354"/>
      <c r="AV4" s="354"/>
      <c r="AW4" s="354"/>
      <c r="AX4" s="354"/>
      <c r="AY4" s="354"/>
      <c r="AZ4" s="354"/>
      <c r="BA4" s="354"/>
      <c r="BB4" s="354"/>
      <c r="BC4" s="347" t="s">
        <v>156</v>
      </c>
      <c r="BD4" s="350"/>
      <c r="BE4" s="350"/>
      <c r="BF4" s="350"/>
      <c r="BG4" s="350"/>
      <c r="BH4" s="350"/>
      <c r="BI4" s="350"/>
      <c r="BJ4" s="350"/>
      <c r="BK4" s="350"/>
      <c r="BL4" s="351"/>
      <c r="BM4" s="347" t="s">
        <v>125</v>
      </c>
      <c r="BN4" s="350"/>
      <c r="BO4" s="350"/>
      <c r="BP4" s="350"/>
      <c r="BQ4" s="350"/>
      <c r="BR4" s="350"/>
      <c r="BS4" s="350"/>
      <c r="BT4" s="350"/>
      <c r="BU4" s="350"/>
      <c r="BV4" s="351"/>
      <c r="BW4" s="347" t="s">
        <v>126</v>
      </c>
      <c r="BX4" s="350"/>
      <c r="BY4" s="350"/>
      <c r="BZ4" s="350"/>
      <c r="CA4" s="350"/>
      <c r="CB4" s="350"/>
      <c r="CC4" s="350"/>
      <c r="CD4" s="350"/>
      <c r="CE4" s="350"/>
      <c r="CF4" s="352"/>
    </row>
    <row r="5" spans="1:84" s="355" customFormat="1" ht="12.9" customHeight="1">
      <c r="A5" s="356"/>
      <c r="B5" s="357"/>
      <c r="C5" s="358" t="s">
        <v>127</v>
      </c>
      <c r="D5" s="359"/>
      <c r="E5" s="360" t="s">
        <v>128</v>
      </c>
      <c r="F5" s="361"/>
      <c r="G5" s="361"/>
      <c r="H5" s="361"/>
      <c r="I5" s="361"/>
      <c r="J5" s="361"/>
      <c r="K5" s="362" t="s">
        <v>129</v>
      </c>
      <c r="L5" s="359"/>
      <c r="M5" s="362" t="s">
        <v>127</v>
      </c>
      <c r="N5" s="359"/>
      <c r="O5" s="360" t="s">
        <v>128</v>
      </c>
      <c r="P5" s="361"/>
      <c r="Q5" s="361"/>
      <c r="R5" s="361"/>
      <c r="S5" s="361"/>
      <c r="T5" s="361"/>
      <c r="U5" s="362" t="s">
        <v>129</v>
      </c>
      <c r="V5" s="363"/>
      <c r="W5" s="362" t="s">
        <v>127</v>
      </c>
      <c r="X5" s="359"/>
      <c r="Y5" s="360" t="s">
        <v>128</v>
      </c>
      <c r="Z5" s="361"/>
      <c r="AA5" s="361"/>
      <c r="AB5" s="361"/>
      <c r="AC5" s="361"/>
      <c r="AD5" s="361"/>
      <c r="AE5" s="362" t="s">
        <v>129</v>
      </c>
      <c r="AF5" s="363"/>
      <c r="AG5" s="362" t="s">
        <v>127</v>
      </c>
      <c r="AH5" s="359"/>
      <c r="AI5" s="360" t="s">
        <v>128</v>
      </c>
      <c r="AJ5" s="361"/>
      <c r="AK5" s="361"/>
      <c r="AL5" s="361"/>
      <c r="AM5" s="361"/>
      <c r="AN5" s="361"/>
      <c r="AO5" s="362" t="s">
        <v>129</v>
      </c>
      <c r="AP5" s="364"/>
      <c r="AQ5" s="356"/>
      <c r="AR5" s="357"/>
      <c r="AS5" s="365" t="s">
        <v>127</v>
      </c>
      <c r="AT5" s="366"/>
      <c r="AU5" s="360" t="s">
        <v>128</v>
      </c>
      <c r="AV5" s="361"/>
      <c r="AW5" s="361"/>
      <c r="AX5" s="361"/>
      <c r="AY5" s="361"/>
      <c r="AZ5" s="367"/>
      <c r="BA5" s="368" t="s">
        <v>129</v>
      </c>
      <c r="BB5" s="369"/>
      <c r="BC5" s="368" t="s">
        <v>127</v>
      </c>
      <c r="BD5" s="366"/>
      <c r="BE5" s="360" t="s">
        <v>128</v>
      </c>
      <c r="BF5" s="361"/>
      <c r="BG5" s="361"/>
      <c r="BH5" s="361"/>
      <c r="BI5" s="361"/>
      <c r="BJ5" s="367"/>
      <c r="BK5" s="368" t="s">
        <v>129</v>
      </c>
      <c r="BL5" s="366"/>
      <c r="BM5" s="370" t="s">
        <v>127</v>
      </c>
      <c r="BN5" s="371"/>
      <c r="BO5" s="360" t="s">
        <v>128</v>
      </c>
      <c r="BP5" s="361"/>
      <c r="BQ5" s="361"/>
      <c r="BR5" s="361"/>
      <c r="BS5" s="361"/>
      <c r="BT5" s="367"/>
      <c r="BU5" s="368" t="s">
        <v>129</v>
      </c>
      <c r="BV5" s="366"/>
      <c r="BW5" s="368" t="s">
        <v>127</v>
      </c>
      <c r="BX5" s="366"/>
      <c r="BY5" s="360" t="s">
        <v>128</v>
      </c>
      <c r="BZ5" s="361"/>
      <c r="CA5" s="361"/>
      <c r="CB5" s="361"/>
      <c r="CC5" s="361"/>
      <c r="CD5" s="367"/>
      <c r="CE5" s="368" t="s">
        <v>129</v>
      </c>
      <c r="CF5" s="372"/>
    </row>
    <row r="6" spans="1:84" s="355" customFormat="1" ht="12.9" customHeight="1">
      <c r="A6" s="373"/>
      <c r="B6" s="374"/>
      <c r="C6" s="375"/>
      <c r="D6" s="376"/>
      <c r="E6" s="377" t="s">
        <v>130</v>
      </c>
      <c r="F6" s="378"/>
      <c r="G6" s="379" t="s">
        <v>131</v>
      </c>
      <c r="H6" s="378"/>
      <c r="I6" s="379" t="s">
        <v>132</v>
      </c>
      <c r="J6" s="380"/>
      <c r="K6" s="381"/>
      <c r="L6" s="376"/>
      <c r="M6" s="381"/>
      <c r="N6" s="376"/>
      <c r="O6" s="377" t="s">
        <v>130</v>
      </c>
      <c r="P6" s="378"/>
      <c r="Q6" s="379" t="s">
        <v>131</v>
      </c>
      <c r="R6" s="378"/>
      <c r="S6" s="379" t="s">
        <v>132</v>
      </c>
      <c r="T6" s="380"/>
      <c r="U6" s="381"/>
      <c r="V6" s="382"/>
      <c r="W6" s="381"/>
      <c r="X6" s="376"/>
      <c r="Y6" s="377" t="s">
        <v>130</v>
      </c>
      <c r="Z6" s="378"/>
      <c r="AA6" s="379" t="s">
        <v>131</v>
      </c>
      <c r="AB6" s="378"/>
      <c r="AC6" s="379" t="s">
        <v>132</v>
      </c>
      <c r="AD6" s="380"/>
      <c r="AE6" s="381"/>
      <c r="AF6" s="382"/>
      <c r="AG6" s="381"/>
      <c r="AH6" s="376"/>
      <c r="AI6" s="377" t="s">
        <v>130</v>
      </c>
      <c r="AJ6" s="378"/>
      <c r="AK6" s="379" t="s">
        <v>131</v>
      </c>
      <c r="AL6" s="378"/>
      <c r="AM6" s="379" t="s">
        <v>132</v>
      </c>
      <c r="AN6" s="380"/>
      <c r="AO6" s="381"/>
      <c r="AP6" s="383"/>
      <c r="AQ6" s="373"/>
      <c r="AR6" s="374"/>
      <c r="AS6" s="384"/>
      <c r="AT6" s="385"/>
      <c r="AU6" s="377" t="s">
        <v>130</v>
      </c>
      <c r="AV6" s="378"/>
      <c r="AW6" s="379" t="s">
        <v>131</v>
      </c>
      <c r="AX6" s="386"/>
      <c r="AY6" s="378" t="s">
        <v>132</v>
      </c>
      <c r="AZ6" s="380"/>
      <c r="BA6" s="387"/>
      <c r="BB6" s="388"/>
      <c r="BC6" s="387"/>
      <c r="BD6" s="385"/>
      <c r="BE6" s="377" t="s">
        <v>130</v>
      </c>
      <c r="BF6" s="378"/>
      <c r="BG6" s="379" t="s">
        <v>131</v>
      </c>
      <c r="BH6" s="386"/>
      <c r="BI6" s="378" t="s">
        <v>132</v>
      </c>
      <c r="BJ6" s="380"/>
      <c r="BK6" s="387"/>
      <c r="BL6" s="385"/>
      <c r="BM6" s="389"/>
      <c r="BN6" s="390"/>
      <c r="BO6" s="377" t="s">
        <v>130</v>
      </c>
      <c r="BP6" s="378"/>
      <c r="BQ6" s="379" t="s">
        <v>131</v>
      </c>
      <c r="BR6" s="386"/>
      <c r="BS6" s="378" t="s">
        <v>132</v>
      </c>
      <c r="BT6" s="380"/>
      <c r="BU6" s="387"/>
      <c r="BV6" s="385"/>
      <c r="BW6" s="387"/>
      <c r="BX6" s="385"/>
      <c r="BY6" s="377" t="s">
        <v>130</v>
      </c>
      <c r="BZ6" s="378"/>
      <c r="CA6" s="379" t="s">
        <v>131</v>
      </c>
      <c r="CB6" s="386"/>
      <c r="CC6" s="378" t="s">
        <v>132</v>
      </c>
      <c r="CD6" s="380"/>
      <c r="CE6" s="387"/>
      <c r="CF6" s="391"/>
    </row>
    <row r="7" spans="1:84" s="329" customFormat="1" ht="12.9" customHeight="1">
      <c r="A7" s="392" t="s">
        <v>104</v>
      </c>
      <c r="B7" s="393"/>
      <c r="C7" s="394" t="s">
        <v>133</v>
      </c>
      <c r="D7" s="395">
        <v>19355.274239000002</v>
      </c>
      <c r="E7" s="396" t="s">
        <v>133</v>
      </c>
      <c r="F7" s="395">
        <v>6917.1920000000009</v>
      </c>
      <c r="G7" s="397" t="s">
        <v>133</v>
      </c>
      <c r="H7" s="395">
        <v>6.2057800000000007</v>
      </c>
      <c r="I7" s="397" t="s">
        <v>133</v>
      </c>
      <c r="J7" s="395">
        <v>6923.3977800000011</v>
      </c>
      <c r="K7" s="396" t="s">
        <v>133</v>
      </c>
      <c r="L7" s="395">
        <v>12431.876459000001</v>
      </c>
      <c r="M7" s="396" t="s">
        <v>133</v>
      </c>
      <c r="N7" s="395">
        <v>0</v>
      </c>
      <c r="O7" s="396" t="s">
        <v>133</v>
      </c>
      <c r="P7" s="395">
        <v>0</v>
      </c>
      <c r="Q7" s="397" t="s">
        <v>133</v>
      </c>
      <c r="R7" s="395">
        <v>0</v>
      </c>
      <c r="S7" s="397" t="s">
        <v>133</v>
      </c>
      <c r="T7" s="395">
        <v>0</v>
      </c>
      <c r="U7" s="396" t="s">
        <v>133</v>
      </c>
      <c r="V7" s="398">
        <v>0</v>
      </c>
      <c r="W7" s="399" t="s">
        <v>133</v>
      </c>
      <c r="X7" s="395">
        <v>0</v>
      </c>
      <c r="Y7" s="399" t="s">
        <v>133</v>
      </c>
      <c r="Z7" s="395">
        <v>0</v>
      </c>
      <c r="AA7" s="400" t="s">
        <v>133</v>
      </c>
      <c r="AB7" s="395">
        <v>0</v>
      </c>
      <c r="AC7" s="400" t="s">
        <v>133</v>
      </c>
      <c r="AD7" s="395"/>
      <c r="AE7" s="399" t="s">
        <v>133</v>
      </c>
      <c r="AF7" s="398">
        <v>0</v>
      </c>
      <c r="AG7" s="399" t="s">
        <v>133</v>
      </c>
      <c r="AH7" s="395">
        <v>0</v>
      </c>
      <c r="AI7" s="399" t="s">
        <v>133</v>
      </c>
      <c r="AJ7" s="395"/>
      <c r="AK7" s="400" t="s">
        <v>133</v>
      </c>
      <c r="AL7" s="395"/>
      <c r="AM7" s="400" t="s">
        <v>133</v>
      </c>
      <c r="AN7" s="398">
        <v>0</v>
      </c>
      <c r="AO7" s="399" t="s">
        <v>133</v>
      </c>
      <c r="AP7" s="401"/>
      <c r="AQ7" s="402"/>
      <c r="AR7" s="403" t="s">
        <v>157</v>
      </c>
      <c r="AS7" s="404" t="s">
        <v>133</v>
      </c>
      <c r="AT7" s="405">
        <f>SUM(AT9,AT11,AT13,AT15,AT17,AT19,AT21,AT23,AT25)</f>
        <v>1342.0844999999999</v>
      </c>
      <c r="AU7" s="406" t="s">
        <v>133</v>
      </c>
      <c r="AV7" s="405">
        <f>SUM(AV9,AV11,AV13,AV15,AV17,AV19,AV21,AV23,AV25)</f>
        <v>132.22999999999999</v>
      </c>
      <c r="AW7" s="407" t="s">
        <v>133</v>
      </c>
      <c r="AX7" s="408">
        <f>SUM(AX9,AX11,AX13,AX15,AX17,AX19,AX21,AX23,AX25)</f>
        <v>0.25459999999999999</v>
      </c>
      <c r="AY7" s="409" t="s">
        <v>133</v>
      </c>
      <c r="AZ7" s="405">
        <f>SUM(AZ9,AZ11,AZ13,AZ15,AZ17,AZ19,AZ21,AZ23,AZ25)</f>
        <v>132.4846</v>
      </c>
      <c r="BA7" s="410" t="s">
        <v>133</v>
      </c>
      <c r="BB7" s="405">
        <f>SUM(BB9,BB11,BB13,BB15,BB17,BB19,BB21,BB23,BB25)</f>
        <v>1209.5998999999999</v>
      </c>
      <c r="BC7" s="406" t="s">
        <v>133</v>
      </c>
      <c r="BD7" s="405">
        <f>SUM(BD9,BD11,BD13,BD15,BD17,BD19,BD21,BD23,BD25)</f>
        <v>0</v>
      </c>
      <c r="BE7" s="406" t="s">
        <v>133</v>
      </c>
      <c r="BF7" s="405">
        <f>SUM(BF9,BF11,BF13,BF15,BF17,BF19,BF21,BF23,BF25)</f>
        <v>0</v>
      </c>
      <c r="BG7" s="407" t="s">
        <v>133</v>
      </c>
      <c r="BH7" s="408">
        <f>SUM(BH9,BH11,BH13,BH15,BH17,BH19,BH21,BH23,BH25)</f>
        <v>0</v>
      </c>
      <c r="BI7" s="409" t="s">
        <v>133</v>
      </c>
      <c r="BJ7" s="405">
        <f>SUM(BJ9,BJ11,BJ13,BJ15,BJ17,BJ19,BJ21,BJ23,BJ25)</f>
        <v>0</v>
      </c>
      <c r="BK7" s="410" t="s">
        <v>133</v>
      </c>
      <c r="BL7" s="411">
        <f>SUM(BL9,BL11,BL13,BL15,BL17,BL19,BL21,BL23,BL25)</f>
        <v>0</v>
      </c>
      <c r="BM7" s="412" t="s">
        <v>133</v>
      </c>
      <c r="BN7" s="405">
        <f>SUM(BN9,BN11,BN13,BN15,BN17,BN19,BN21,BN23,BN25)</f>
        <v>0</v>
      </c>
      <c r="BO7" s="406" t="s">
        <v>133</v>
      </c>
      <c r="BP7" s="405">
        <f>SUM(BP9,BP11,BP13,BP15,BP17,BP19,BP21,BP23,BP25)</f>
        <v>0</v>
      </c>
      <c r="BQ7" s="407" t="s">
        <v>133</v>
      </c>
      <c r="BR7" s="408">
        <f>SUM(BR9,BR11,BR13,BR15,BR17,BR19,BR21,BR23,BR25)</f>
        <v>0</v>
      </c>
      <c r="BS7" s="409" t="s">
        <v>133</v>
      </c>
      <c r="BT7" s="405">
        <f>SUM(BT9,BT11,BT13,BT15,BT17,BT19,BT21,BT23,BT25)</f>
        <v>0</v>
      </c>
      <c r="BU7" s="410" t="s">
        <v>133</v>
      </c>
      <c r="BV7" s="411">
        <f>SUM(BV9,BV11,BV13,BV15,BV17,BV19,BV21,BV23,BV25)</f>
        <v>0</v>
      </c>
      <c r="BW7" s="406" t="s">
        <v>133</v>
      </c>
      <c r="BX7" s="405">
        <f>SUM(BX9,BX11,BX13,BX15,BX17,BX19,BX21,BX23,BX25)</f>
        <v>0</v>
      </c>
      <c r="BY7" s="406" t="s">
        <v>133</v>
      </c>
      <c r="BZ7" s="405">
        <f>SUM(BZ9,BZ11,BZ13,BZ15,BZ17,BZ19,BZ21,BZ23,BZ25)</f>
        <v>0</v>
      </c>
      <c r="CA7" s="407" t="s">
        <v>133</v>
      </c>
      <c r="CB7" s="408">
        <f>SUM(CB9,CB11,CB13,CB15,CB17,CB19,CB21,CB23,CB25)</f>
        <v>0</v>
      </c>
      <c r="CC7" s="409" t="s">
        <v>133</v>
      </c>
      <c r="CD7" s="405">
        <f>SUM(CD9,CD11,CD13,CD15,CD17,CD19,CD21,CD23,CD25)</f>
        <v>0</v>
      </c>
      <c r="CE7" s="410" t="s">
        <v>133</v>
      </c>
      <c r="CF7" s="413">
        <f>SUM(CF9,CF11,CF13,CF15,CF17,CF19,CF21,CF23,CF25)</f>
        <v>0</v>
      </c>
    </row>
    <row r="8" spans="1:84" s="435" customFormat="1" ht="12.9" customHeight="1">
      <c r="A8" s="414"/>
      <c r="B8" s="415"/>
      <c r="C8" s="416"/>
      <c r="D8" s="417">
        <v>233782.317304</v>
      </c>
      <c r="E8" s="418"/>
      <c r="F8" s="417">
        <v>139704.46390000003</v>
      </c>
      <c r="G8" s="419"/>
      <c r="H8" s="417">
        <v>329.93561499999998</v>
      </c>
      <c r="I8" s="419"/>
      <c r="J8" s="417">
        <v>140034.399515</v>
      </c>
      <c r="K8" s="418"/>
      <c r="L8" s="417">
        <v>93747.917788999999</v>
      </c>
      <c r="M8" s="418"/>
      <c r="N8" s="417">
        <v>176127.27397000001</v>
      </c>
      <c r="O8" s="418"/>
      <c r="P8" s="417">
        <v>116077.4406</v>
      </c>
      <c r="Q8" s="419"/>
      <c r="R8" s="417">
        <v>72.448980000000006</v>
      </c>
      <c r="S8" s="419"/>
      <c r="T8" s="417">
        <v>116149.88958</v>
      </c>
      <c r="U8" s="418"/>
      <c r="V8" s="420">
        <v>59977.384390000007</v>
      </c>
      <c r="W8" s="421"/>
      <c r="X8" s="417">
        <v>51436.203800000003</v>
      </c>
      <c r="Y8" s="418"/>
      <c r="Z8" s="417">
        <v>21182.278299999998</v>
      </c>
      <c r="AA8" s="419"/>
      <c r="AB8" s="417">
        <v>241.44431499999999</v>
      </c>
      <c r="AC8" s="419"/>
      <c r="AD8" s="417">
        <v>21423.722615000002</v>
      </c>
      <c r="AE8" s="418"/>
      <c r="AF8" s="420">
        <v>30012.481184999997</v>
      </c>
      <c r="AG8" s="418"/>
      <c r="AH8" s="417">
        <v>1127.6849710000001</v>
      </c>
      <c r="AI8" s="418"/>
      <c r="AJ8" s="417">
        <v>576.76580000000013</v>
      </c>
      <c r="AK8" s="419"/>
      <c r="AL8" s="417">
        <v>1.2414709999999998</v>
      </c>
      <c r="AM8" s="419"/>
      <c r="AN8" s="420">
        <v>578.00727100000017</v>
      </c>
      <c r="AO8" s="418"/>
      <c r="AP8" s="422">
        <v>549.67769999999996</v>
      </c>
      <c r="AQ8" s="423"/>
      <c r="AR8" s="424"/>
      <c r="AS8" s="425"/>
      <c r="AT8" s="426">
        <f>SUM(AT10,AT12,AT14,AT16,AT18,AT20,AT22,AT24,AT26)</f>
        <v>18144.361065999998</v>
      </c>
      <c r="AU8" s="427"/>
      <c r="AV8" s="426">
        <f>SUM(AV10,AV12,AV14,AV16,AV18,AV20,AV22,AV24,AV26)</f>
        <v>4660.5245000000004</v>
      </c>
      <c r="AW8" s="428"/>
      <c r="AX8" s="429">
        <f>SUM(AX10,AX12,AX14,AX16,AX18,AX20,AX22,AX24,AX26)</f>
        <v>38.461066000000002</v>
      </c>
      <c r="AY8" s="430"/>
      <c r="AZ8" s="426">
        <f>SUM(AZ10,AZ12,AZ14,AZ16,AZ18,AZ20,AZ22,AZ24,AZ26)</f>
        <v>4698.9855660000003</v>
      </c>
      <c r="BA8" s="431"/>
      <c r="BB8" s="426">
        <f>SUM(BB10,BB12,BB14,BB16,BB18,BB20,BB22,BB24,BB26)</f>
        <v>13445.375500000002</v>
      </c>
      <c r="BC8" s="427"/>
      <c r="BD8" s="426">
        <f>SUM(BD10,BD12,BD14,BD16,BD18,BD20,BD22,BD24,BD26)</f>
        <v>11824.7302</v>
      </c>
      <c r="BE8" s="427"/>
      <c r="BF8" s="426">
        <f>SUM(BF10,BF12,BF14,BF16,BF18,BF20,BF22,BF24,BF26)</f>
        <v>2953.63</v>
      </c>
      <c r="BG8" s="428"/>
      <c r="BH8" s="429">
        <f>SUM(BH10,BH12,BH14,BH16,BH18,BH20,BH22,BH24,BH26)</f>
        <v>4.1196000000000002</v>
      </c>
      <c r="BI8" s="430"/>
      <c r="BJ8" s="426">
        <f>SUM(BJ10,BJ12,BJ14,BJ16,BJ18,BJ20,BJ22,BJ24,BJ26)</f>
        <v>2957.7496000000001</v>
      </c>
      <c r="BK8" s="431"/>
      <c r="BL8" s="432">
        <f>SUM(BL10,BL12,BL14,BL16,BL18,BL20,BL22,BL24,BL26)</f>
        <v>8866.9806000000008</v>
      </c>
      <c r="BM8" s="433"/>
      <c r="BN8" s="426">
        <f>SUM(BN10,BN12,BN14,BN16,BN18,BN20,BN22,BN24,BN26)</f>
        <v>5951.5727360000001</v>
      </c>
      <c r="BO8" s="427"/>
      <c r="BP8" s="426">
        <f>SUM(BP10,BP12,BP14,BP16,BP18,BP20,BP22,BP24,BP26)</f>
        <v>1619.8941</v>
      </c>
      <c r="BQ8" s="428"/>
      <c r="BR8" s="429">
        <f>SUM(BR10,BR12,BR14,BR16,BR18,BR20,BR22,BR24,BR26)</f>
        <v>32.336836000000005</v>
      </c>
      <c r="BS8" s="430"/>
      <c r="BT8" s="426">
        <f>SUM(BT10,BT12,BT14,BT16,BT18,BT20,BT22,BT24,BT26)</f>
        <v>1652.2309359999999</v>
      </c>
      <c r="BU8" s="431"/>
      <c r="BV8" s="432">
        <f>SUM(BV10,BV12,BV14,BV16,BV18,BV20,BV22,BV24,BV26)</f>
        <v>4299.3418000000001</v>
      </c>
      <c r="BW8" s="427"/>
      <c r="BX8" s="426">
        <f>SUM(BX10,BX12,BX14,BX16,BX18,BX20,BX22,BX24,BX26)</f>
        <v>86.974600000000009</v>
      </c>
      <c r="BY8" s="427"/>
      <c r="BZ8" s="426">
        <f>SUM(BZ10,BZ12,BZ14,BZ16,BZ18,BZ20,BZ22,BZ24,BZ26)</f>
        <v>60.630400000000002</v>
      </c>
      <c r="CA8" s="428"/>
      <c r="CB8" s="429">
        <f>SUM(CB10,CB12,CB14,CB16,CB18,CB20,CB22,CB24,CB26)</f>
        <v>0</v>
      </c>
      <c r="CC8" s="430"/>
      <c r="CD8" s="426">
        <f>SUM(CD10,CD12,CD14,CD16,CD18,CD20,CD22,CD24,CD26)</f>
        <v>60.630400000000002</v>
      </c>
      <c r="CE8" s="431"/>
      <c r="CF8" s="434">
        <f>SUM(CF10,CF12,CF14,CF16,CF18,CF20,CF22,CF24,CF26)</f>
        <v>26.344200000000001</v>
      </c>
    </row>
    <row r="9" spans="1:84" s="329" customFormat="1" ht="12.9" customHeight="1">
      <c r="A9" s="392" t="s">
        <v>315</v>
      </c>
      <c r="B9" s="393"/>
      <c r="C9" s="394" t="s">
        <v>133</v>
      </c>
      <c r="D9" s="395">
        <v>19353.688739000001</v>
      </c>
      <c r="E9" s="396" t="s">
        <v>133</v>
      </c>
      <c r="F9" s="395">
        <v>6917.1920000000009</v>
      </c>
      <c r="G9" s="397" t="s">
        <v>133</v>
      </c>
      <c r="H9" s="395">
        <v>6.2057800000000007</v>
      </c>
      <c r="I9" s="397" t="s">
        <v>133</v>
      </c>
      <c r="J9" s="395">
        <v>6923.3977800000011</v>
      </c>
      <c r="K9" s="396" t="s">
        <v>133</v>
      </c>
      <c r="L9" s="395">
        <v>12430.290959</v>
      </c>
      <c r="M9" s="396" t="s">
        <v>133</v>
      </c>
      <c r="N9" s="395">
        <v>0</v>
      </c>
      <c r="O9" s="396" t="s">
        <v>133</v>
      </c>
      <c r="P9" s="395">
        <v>0</v>
      </c>
      <c r="Q9" s="397" t="s">
        <v>133</v>
      </c>
      <c r="R9" s="395">
        <v>0</v>
      </c>
      <c r="S9" s="397" t="s">
        <v>133</v>
      </c>
      <c r="T9" s="395">
        <v>0</v>
      </c>
      <c r="U9" s="396" t="s">
        <v>133</v>
      </c>
      <c r="V9" s="398">
        <v>0</v>
      </c>
      <c r="W9" s="399" t="s">
        <v>133</v>
      </c>
      <c r="X9" s="395">
        <v>0</v>
      </c>
      <c r="Y9" s="399" t="s">
        <v>133</v>
      </c>
      <c r="Z9" s="395">
        <v>0</v>
      </c>
      <c r="AA9" s="400" t="s">
        <v>133</v>
      </c>
      <c r="AB9" s="395">
        <v>0</v>
      </c>
      <c r="AC9" s="400" t="s">
        <v>133</v>
      </c>
      <c r="AD9" s="395">
        <v>0</v>
      </c>
      <c r="AE9" s="399" t="s">
        <v>133</v>
      </c>
      <c r="AF9" s="398">
        <v>0</v>
      </c>
      <c r="AG9" s="399" t="s">
        <v>133</v>
      </c>
      <c r="AH9" s="395">
        <v>0</v>
      </c>
      <c r="AI9" s="399" t="s">
        <v>133</v>
      </c>
      <c r="AJ9" s="395">
        <v>0</v>
      </c>
      <c r="AK9" s="400" t="s">
        <v>133</v>
      </c>
      <c r="AL9" s="395">
        <v>0</v>
      </c>
      <c r="AM9" s="400" t="s">
        <v>133</v>
      </c>
      <c r="AN9" s="398">
        <v>0</v>
      </c>
      <c r="AO9" s="399" t="s">
        <v>133</v>
      </c>
      <c r="AP9" s="401">
        <v>0</v>
      </c>
      <c r="AQ9" s="436">
        <v>18</v>
      </c>
      <c r="AR9" s="437" t="s">
        <v>158</v>
      </c>
      <c r="AS9" s="438" t="s">
        <v>133</v>
      </c>
      <c r="AT9" s="439">
        <f t="shared" ref="AT9:AT26" si="0">SUM(AZ9,BB9)</f>
        <v>45.164599999999993</v>
      </c>
      <c r="AU9" s="440" t="s">
        <v>133</v>
      </c>
      <c r="AV9" s="439">
        <f t="shared" ref="AV9:AV26" si="1">SUM(BF9,BP9,BZ9,AV72,BF72,BP72,BZ72,AV133,BF133,BP133)</f>
        <v>0</v>
      </c>
      <c r="AW9" s="441" t="s">
        <v>133</v>
      </c>
      <c r="AX9" s="442">
        <f t="shared" ref="AX9:AX26" si="2">SUM(BH9,BR9,CB9,AX72,BH72,BR72,CB72,AX133,BH133,BR133)</f>
        <v>0.22550000000000001</v>
      </c>
      <c r="AY9" s="443" t="s">
        <v>133</v>
      </c>
      <c r="AZ9" s="439">
        <f>SUM(AV9,AX9)</f>
        <v>0.22550000000000001</v>
      </c>
      <c r="BA9" s="444" t="s">
        <v>133</v>
      </c>
      <c r="BB9" s="439">
        <f t="shared" ref="BB9:BB26" si="3">SUM(BL9,BV9,CF9,BB72,BL72,BV72,CF72,BB133,BL133,BV133)</f>
        <v>44.939099999999996</v>
      </c>
      <c r="BC9" s="440" t="s">
        <v>133</v>
      </c>
      <c r="BD9" s="439">
        <f t="shared" ref="BD9:BD26" si="4">SUM(BJ9,BL9)</f>
        <v>0</v>
      </c>
      <c r="BE9" s="440" t="s">
        <v>133</v>
      </c>
      <c r="BF9" s="439">
        <v>0</v>
      </c>
      <c r="BG9" s="441" t="s">
        <v>133</v>
      </c>
      <c r="BH9" s="442">
        <v>0</v>
      </c>
      <c r="BI9" s="443" t="s">
        <v>133</v>
      </c>
      <c r="BJ9" s="439">
        <v>0</v>
      </c>
      <c r="BK9" s="440" t="s">
        <v>133</v>
      </c>
      <c r="BL9" s="445">
        <v>0</v>
      </c>
      <c r="BM9" s="446" t="s">
        <v>133</v>
      </c>
      <c r="BN9" s="439">
        <f t="shared" ref="BN9:BN28" si="5">SUM(BT9,BV9)</f>
        <v>0</v>
      </c>
      <c r="BO9" s="440" t="s">
        <v>133</v>
      </c>
      <c r="BP9" s="439">
        <v>0</v>
      </c>
      <c r="BQ9" s="441" t="s">
        <v>133</v>
      </c>
      <c r="BR9" s="442">
        <v>0</v>
      </c>
      <c r="BS9" s="443" t="s">
        <v>133</v>
      </c>
      <c r="BT9" s="439">
        <f t="shared" ref="BT9:BT28" si="6">SUM(BP9,BR9)</f>
        <v>0</v>
      </c>
      <c r="BU9" s="440" t="s">
        <v>133</v>
      </c>
      <c r="BV9" s="445">
        <v>0</v>
      </c>
      <c r="BW9" s="440" t="s">
        <v>133</v>
      </c>
      <c r="BX9" s="439">
        <f t="shared" ref="BX9:BX28" si="7">SUM(CD9,CF9)</f>
        <v>0</v>
      </c>
      <c r="BY9" s="440" t="s">
        <v>133</v>
      </c>
      <c r="BZ9" s="439">
        <v>0</v>
      </c>
      <c r="CA9" s="441" t="s">
        <v>133</v>
      </c>
      <c r="CB9" s="442">
        <v>0</v>
      </c>
      <c r="CC9" s="443" t="s">
        <v>133</v>
      </c>
      <c r="CD9" s="439">
        <f t="shared" ref="CD9:CD28" si="8">SUM(BZ9,CB9)</f>
        <v>0</v>
      </c>
      <c r="CE9" s="440" t="s">
        <v>133</v>
      </c>
      <c r="CF9" s="447">
        <v>0</v>
      </c>
    </row>
    <row r="10" spans="1:84" s="435" customFormat="1" ht="12.9" customHeight="1">
      <c r="A10" s="414"/>
      <c r="B10" s="415"/>
      <c r="C10" s="416"/>
      <c r="D10" s="417">
        <v>234700.12910899997</v>
      </c>
      <c r="E10" s="418"/>
      <c r="F10" s="417">
        <v>139771.1507</v>
      </c>
      <c r="G10" s="419"/>
      <c r="H10" s="417">
        <v>313.57054800000003</v>
      </c>
      <c r="I10" s="419"/>
      <c r="J10" s="417">
        <v>140084.72124799999</v>
      </c>
      <c r="K10" s="418"/>
      <c r="L10" s="417">
        <v>94615.407861</v>
      </c>
      <c r="M10" s="418"/>
      <c r="N10" s="417">
        <v>176389.29958000002</v>
      </c>
      <c r="O10" s="418"/>
      <c r="P10" s="417">
        <v>116086.66030000002</v>
      </c>
      <c r="Q10" s="419"/>
      <c r="R10" s="417">
        <v>72.448980000000006</v>
      </c>
      <c r="S10" s="419"/>
      <c r="T10" s="417">
        <v>116159.10928000002</v>
      </c>
      <c r="U10" s="418"/>
      <c r="V10" s="420">
        <v>60230.190300000002</v>
      </c>
      <c r="W10" s="421"/>
      <c r="X10" s="417">
        <v>52022.330199999997</v>
      </c>
      <c r="Y10" s="418"/>
      <c r="Z10" s="417">
        <v>21239.955599999998</v>
      </c>
      <c r="AA10" s="419"/>
      <c r="AB10" s="417">
        <v>225.68431499999997</v>
      </c>
      <c r="AC10" s="419"/>
      <c r="AD10" s="417">
        <v>21465.639914999996</v>
      </c>
      <c r="AE10" s="418"/>
      <c r="AF10" s="420">
        <v>30556.690285000001</v>
      </c>
      <c r="AG10" s="418"/>
      <c r="AH10" s="417">
        <v>1128.9532710000001</v>
      </c>
      <c r="AI10" s="418"/>
      <c r="AJ10" s="417">
        <v>576.55560000000014</v>
      </c>
      <c r="AK10" s="419"/>
      <c r="AL10" s="417">
        <v>1.6310709999999999</v>
      </c>
      <c r="AM10" s="419"/>
      <c r="AN10" s="420">
        <v>578.18667100000016</v>
      </c>
      <c r="AO10" s="418"/>
      <c r="AP10" s="422">
        <v>550.76659999999993</v>
      </c>
      <c r="AQ10" s="448"/>
      <c r="AR10" s="449"/>
      <c r="AS10" s="450"/>
      <c r="AT10" s="451">
        <f t="shared" si="0"/>
        <v>234.68979999999999</v>
      </c>
      <c r="AU10" s="452"/>
      <c r="AV10" s="451">
        <f t="shared" si="1"/>
        <v>0</v>
      </c>
      <c r="AW10" s="453"/>
      <c r="AX10" s="454">
        <f t="shared" si="2"/>
        <v>1.6342999999999999</v>
      </c>
      <c r="AY10" s="455"/>
      <c r="AZ10" s="451">
        <f t="shared" ref="AZ10:AZ26" si="9">SUM(AV10,AX10)</f>
        <v>1.6342999999999999</v>
      </c>
      <c r="BA10" s="456"/>
      <c r="BB10" s="451">
        <f t="shared" si="3"/>
        <v>233.05549999999999</v>
      </c>
      <c r="BC10" s="452"/>
      <c r="BD10" s="451">
        <f t="shared" si="4"/>
        <v>0</v>
      </c>
      <c r="BE10" s="452"/>
      <c r="BF10" s="451">
        <v>0</v>
      </c>
      <c r="BG10" s="453"/>
      <c r="BH10" s="454">
        <v>0</v>
      </c>
      <c r="BI10" s="455"/>
      <c r="BJ10" s="451">
        <v>0</v>
      </c>
      <c r="BK10" s="452"/>
      <c r="BL10" s="457">
        <v>0</v>
      </c>
      <c r="BM10" s="458"/>
      <c r="BN10" s="451">
        <f t="shared" si="5"/>
        <v>186.94800000000001</v>
      </c>
      <c r="BO10" s="452"/>
      <c r="BP10" s="451">
        <v>0</v>
      </c>
      <c r="BQ10" s="453"/>
      <c r="BR10" s="454">
        <v>0.32719999999999999</v>
      </c>
      <c r="BS10" s="455"/>
      <c r="BT10" s="451">
        <f t="shared" si="6"/>
        <v>0.32719999999999999</v>
      </c>
      <c r="BU10" s="452"/>
      <c r="BV10" s="457">
        <v>186.6208</v>
      </c>
      <c r="BW10" s="452"/>
      <c r="BX10" s="451">
        <f t="shared" si="7"/>
        <v>2</v>
      </c>
      <c r="BY10" s="452"/>
      <c r="BZ10" s="451">
        <v>0</v>
      </c>
      <c r="CA10" s="453"/>
      <c r="CB10" s="454">
        <v>0</v>
      </c>
      <c r="CC10" s="455"/>
      <c r="CD10" s="451">
        <f t="shared" si="8"/>
        <v>0</v>
      </c>
      <c r="CE10" s="452"/>
      <c r="CF10" s="459">
        <v>2</v>
      </c>
    </row>
    <row r="11" spans="1:84" s="477" customFormat="1" ht="12.9" customHeight="1">
      <c r="A11" s="402" t="s">
        <v>338</v>
      </c>
      <c r="B11" s="460"/>
      <c r="C11" s="461" t="s">
        <v>133</v>
      </c>
      <c r="D11" s="405">
        <f>SUM(J11,L11)</f>
        <v>19353.688739000001</v>
      </c>
      <c r="E11" s="462" t="s">
        <v>133</v>
      </c>
      <c r="F11" s="405">
        <f>SUM(F13,F27,F43,AV27)</f>
        <v>6917.1920000000009</v>
      </c>
      <c r="G11" s="463" t="s">
        <v>133</v>
      </c>
      <c r="H11" s="405">
        <f>SUM(H13,H27,H43,AX27)</f>
        <v>6.2057800000000007</v>
      </c>
      <c r="I11" s="463" t="s">
        <v>133</v>
      </c>
      <c r="J11" s="405">
        <f t="shared" ref="J11" si="10">SUM(F11,H11)</f>
        <v>6923.3977800000011</v>
      </c>
      <c r="K11" s="462" t="s">
        <v>133</v>
      </c>
      <c r="L11" s="405">
        <f>SUM(L13,L27,L43,BB27)</f>
        <v>12430.290959</v>
      </c>
      <c r="M11" s="464" t="s">
        <v>133</v>
      </c>
      <c r="N11" s="405">
        <f>SUM(T11,V11)</f>
        <v>0</v>
      </c>
      <c r="O11" s="462" t="s">
        <v>133</v>
      </c>
      <c r="P11" s="405">
        <f>SUM(P13,P27,P43,BF27)</f>
        <v>0</v>
      </c>
      <c r="Q11" s="463" t="s">
        <v>133</v>
      </c>
      <c r="R11" s="405">
        <f>SUM(R13,R27,R43,BH27)</f>
        <v>0</v>
      </c>
      <c r="S11" s="463" t="s">
        <v>133</v>
      </c>
      <c r="T11" s="405">
        <v>0</v>
      </c>
      <c r="U11" s="462" t="s">
        <v>133</v>
      </c>
      <c r="V11" s="411">
        <f>SUM(V13,V27,V43,BL27)</f>
        <v>0</v>
      </c>
      <c r="W11" s="406" t="s">
        <v>133</v>
      </c>
      <c r="X11" s="405">
        <f>SUM(AD11,AF11)</f>
        <v>0</v>
      </c>
      <c r="Y11" s="406" t="s">
        <v>133</v>
      </c>
      <c r="Z11" s="405">
        <f>SUM(Z13,Z27,Z43,BP27)</f>
        <v>0</v>
      </c>
      <c r="AA11" s="407" t="s">
        <v>133</v>
      </c>
      <c r="AB11" s="405">
        <f>SUM(AB13,AB27,AB43,BR27)</f>
        <v>0</v>
      </c>
      <c r="AC11" s="407" t="s">
        <v>133</v>
      </c>
      <c r="AD11" s="405">
        <v>0</v>
      </c>
      <c r="AE11" s="406" t="s">
        <v>133</v>
      </c>
      <c r="AF11" s="411">
        <f>SUM(AF13,AF27,AF43,BV27)</f>
        <v>0</v>
      </c>
      <c r="AG11" s="406" t="s">
        <v>133</v>
      </c>
      <c r="AH11" s="405">
        <f>SUM(AN11,AP11)</f>
        <v>0</v>
      </c>
      <c r="AI11" s="406" t="s">
        <v>133</v>
      </c>
      <c r="AJ11" s="405">
        <f>SUM(AJ13,AJ27,AJ43,BZ27)</f>
        <v>0</v>
      </c>
      <c r="AK11" s="407" t="s">
        <v>133</v>
      </c>
      <c r="AL11" s="405">
        <f>SUM(AL13,AL27,AL43,CB27)</f>
        <v>0</v>
      </c>
      <c r="AM11" s="407" t="s">
        <v>133</v>
      </c>
      <c r="AN11" s="411">
        <v>0</v>
      </c>
      <c r="AO11" s="406" t="s">
        <v>133</v>
      </c>
      <c r="AP11" s="413">
        <f>SUM(AP13,AP27,AP43,CF27)</f>
        <v>0</v>
      </c>
      <c r="AQ11" s="465">
        <v>19</v>
      </c>
      <c r="AR11" s="466" t="s">
        <v>159</v>
      </c>
      <c r="AS11" s="467" t="s">
        <v>133</v>
      </c>
      <c r="AT11" s="468">
        <f t="shared" si="0"/>
        <v>13.1913</v>
      </c>
      <c r="AU11" s="469" t="s">
        <v>133</v>
      </c>
      <c r="AV11" s="468">
        <f t="shared" si="1"/>
        <v>0</v>
      </c>
      <c r="AW11" s="470" t="s">
        <v>133</v>
      </c>
      <c r="AX11" s="471">
        <f t="shared" si="2"/>
        <v>2.9100000000000001E-2</v>
      </c>
      <c r="AY11" s="472" t="s">
        <v>133</v>
      </c>
      <c r="AZ11" s="468">
        <f t="shared" si="9"/>
        <v>2.9100000000000001E-2</v>
      </c>
      <c r="BA11" s="473" t="s">
        <v>133</v>
      </c>
      <c r="BB11" s="468">
        <f t="shared" si="3"/>
        <v>13.1622</v>
      </c>
      <c r="BC11" s="469" t="s">
        <v>133</v>
      </c>
      <c r="BD11" s="468">
        <f t="shared" si="4"/>
        <v>0</v>
      </c>
      <c r="BE11" s="469" t="s">
        <v>133</v>
      </c>
      <c r="BF11" s="468">
        <v>0</v>
      </c>
      <c r="BG11" s="470" t="s">
        <v>133</v>
      </c>
      <c r="BH11" s="471">
        <v>0</v>
      </c>
      <c r="BI11" s="472" t="s">
        <v>133</v>
      </c>
      <c r="BJ11" s="468">
        <v>0</v>
      </c>
      <c r="BK11" s="469" t="s">
        <v>133</v>
      </c>
      <c r="BL11" s="474">
        <v>0</v>
      </c>
      <c r="BM11" s="475" t="s">
        <v>133</v>
      </c>
      <c r="BN11" s="468">
        <f t="shared" si="5"/>
        <v>0</v>
      </c>
      <c r="BO11" s="469" t="s">
        <v>133</v>
      </c>
      <c r="BP11" s="468">
        <v>0</v>
      </c>
      <c r="BQ11" s="470" t="s">
        <v>133</v>
      </c>
      <c r="BR11" s="471">
        <v>0</v>
      </c>
      <c r="BS11" s="472" t="s">
        <v>133</v>
      </c>
      <c r="BT11" s="468">
        <f t="shared" si="6"/>
        <v>0</v>
      </c>
      <c r="BU11" s="469" t="s">
        <v>133</v>
      </c>
      <c r="BV11" s="474">
        <v>0</v>
      </c>
      <c r="BW11" s="469" t="s">
        <v>133</v>
      </c>
      <c r="BX11" s="468">
        <f t="shared" si="7"/>
        <v>0</v>
      </c>
      <c r="BY11" s="469" t="s">
        <v>133</v>
      </c>
      <c r="BZ11" s="468">
        <v>0</v>
      </c>
      <c r="CA11" s="470" t="s">
        <v>133</v>
      </c>
      <c r="CB11" s="471">
        <v>0</v>
      </c>
      <c r="CC11" s="472" t="s">
        <v>133</v>
      </c>
      <c r="CD11" s="468">
        <f t="shared" si="8"/>
        <v>0</v>
      </c>
      <c r="CE11" s="469" t="s">
        <v>133</v>
      </c>
      <c r="CF11" s="476">
        <v>0</v>
      </c>
    </row>
    <row r="12" spans="1:84" s="488" customFormat="1" ht="12.9" customHeight="1">
      <c r="A12" s="478"/>
      <c r="B12" s="479"/>
      <c r="C12" s="480"/>
      <c r="D12" s="481">
        <f>SUM(J12,L12)</f>
        <v>235493.42696300001</v>
      </c>
      <c r="E12" s="482"/>
      <c r="F12" s="481">
        <f>SUM(F14,F28,F44,AV28)</f>
        <v>140454.95759999999</v>
      </c>
      <c r="G12" s="483"/>
      <c r="H12" s="484">
        <f>SUM(H14,H28,H44,AX28)</f>
        <v>313.06608700000004</v>
      </c>
      <c r="I12" s="483"/>
      <c r="J12" s="481">
        <f>SUM(F12,H12)</f>
        <v>140768.02368700001</v>
      </c>
      <c r="K12" s="482"/>
      <c r="L12" s="484">
        <f>SUM(L14,L28,L44,BB28)</f>
        <v>94725.403275999997</v>
      </c>
      <c r="M12" s="482"/>
      <c r="N12" s="481">
        <f>SUM(T12,V12)</f>
        <v>177097.994183</v>
      </c>
      <c r="O12" s="482"/>
      <c r="P12" s="481">
        <f>SUM(P14,P28,P44,BF28)</f>
        <v>116770.5034</v>
      </c>
      <c r="Q12" s="483"/>
      <c r="R12" s="484">
        <f>SUM(R14,R28,R44,BH28)</f>
        <v>72.404482999999999</v>
      </c>
      <c r="S12" s="483"/>
      <c r="T12" s="481">
        <f>SUM(P12,R12)</f>
        <v>116842.90788300001</v>
      </c>
      <c r="U12" s="482"/>
      <c r="V12" s="485">
        <f>SUM(V14,V28,V44,BL28)</f>
        <v>60255.08630000001</v>
      </c>
      <c r="W12" s="486"/>
      <c r="X12" s="484">
        <f>SUM(AD12,AF12)</f>
        <v>52102.974251</v>
      </c>
      <c r="Y12" s="482"/>
      <c r="Z12" s="484">
        <f>SUM(Z14,Z28,Z44,BP28)</f>
        <v>21239.919399999999</v>
      </c>
      <c r="AA12" s="483"/>
      <c r="AB12" s="484">
        <f>SUM(AB14,AB28,AB44,BR28)</f>
        <v>225.22435099999996</v>
      </c>
      <c r="AC12" s="483"/>
      <c r="AD12" s="484">
        <f>Z12+AB12</f>
        <v>21465.143751</v>
      </c>
      <c r="AE12" s="482"/>
      <c r="AF12" s="485">
        <f>SUM(AF14,AF28,AF44,BV28)</f>
        <v>30637.8305</v>
      </c>
      <c r="AG12" s="482"/>
      <c r="AH12" s="484">
        <f>SUM(AN12,AP12)</f>
        <v>1129.132071</v>
      </c>
      <c r="AI12" s="482"/>
      <c r="AJ12" s="484">
        <f>SUM(AJ14,AJ28,AJ44,BZ28)</f>
        <v>576.55560000000014</v>
      </c>
      <c r="AK12" s="483"/>
      <c r="AL12" s="484">
        <f>SUM(AL14,AL28,AL44,CB28)</f>
        <v>1.6310709999999999</v>
      </c>
      <c r="AM12" s="483"/>
      <c r="AN12" s="485">
        <f>AJ12+AL12</f>
        <v>578.18667100000016</v>
      </c>
      <c r="AO12" s="482"/>
      <c r="AP12" s="487">
        <f>SUM(AP14,AP28,AP44,CF28)</f>
        <v>550.94539999999995</v>
      </c>
      <c r="AQ12" s="448"/>
      <c r="AR12" s="449"/>
      <c r="AS12" s="450"/>
      <c r="AT12" s="451">
        <f t="shared" si="0"/>
        <v>22.544599999999999</v>
      </c>
      <c r="AU12" s="452"/>
      <c r="AV12" s="451">
        <f t="shared" si="1"/>
        <v>0</v>
      </c>
      <c r="AW12" s="453"/>
      <c r="AX12" s="454">
        <f t="shared" si="2"/>
        <v>2.9100000000000001E-2</v>
      </c>
      <c r="AY12" s="455"/>
      <c r="AZ12" s="451">
        <f t="shared" si="9"/>
        <v>2.9100000000000001E-2</v>
      </c>
      <c r="BA12" s="456"/>
      <c r="BB12" s="451">
        <f t="shared" si="3"/>
        <v>22.515499999999999</v>
      </c>
      <c r="BC12" s="452"/>
      <c r="BD12" s="451">
        <f t="shared" si="4"/>
        <v>0</v>
      </c>
      <c r="BE12" s="452"/>
      <c r="BF12" s="451">
        <v>0</v>
      </c>
      <c r="BG12" s="453"/>
      <c r="BH12" s="454">
        <v>0</v>
      </c>
      <c r="BI12" s="455"/>
      <c r="BJ12" s="451">
        <v>0</v>
      </c>
      <c r="BK12" s="452"/>
      <c r="BL12" s="457">
        <v>0</v>
      </c>
      <c r="BM12" s="458"/>
      <c r="BN12" s="451">
        <f t="shared" si="5"/>
        <v>0</v>
      </c>
      <c r="BO12" s="452"/>
      <c r="BP12" s="451">
        <v>0</v>
      </c>
      <c r="BQ12" s="453"/>
      <c r="BR12" s="454"/>
      <c r="BS12" s="455"/>
      <c r="BT12" s="451">
        <f t="shared" si="6"/>
        <v>0</v>
      </c>
      <c r="BU12" s="452"/>
      <c r="BV12" s="457">
        <v>0</v>
      </c>
      <c r="BW12" s="452"/>
      <c r="BX12" s="451">
        <f t="shared" si="7"/>
        <v>0</v>
      </c>
      <c r="BY12" s="452"/>
      <c r="BZ12" s="451">
        <v>0</v>
      </c>
      <c r="CA12" s="453"/>
      <c r="CB12" s="454">
        <v>0</v>
      </c>
      <c r="CC12" s="455"/>
      <c r="CD12" s="451">
        <f t="shared" si="8"/>
        <v>0</v>
      </c>
      <c r="CE12" s="452"/>
      <c r="CF12" s="459">
        <v>0</v>
      </c>
    </row>
    <row r="13" spans="1:84" s="490" customFormat="1" ht="12.9" customHeight="1">
      <c r="A13" s="402" t="s">
        <v>134</v>
      </c>
      <c r="B13" s="460"/>
      <c r="C13" s="461" t="s">
        <v>133</v>
      </c>
      <c r="D13" s="405">
        <f>D15</f>
        <v>9167.1722000000009</v>
      </c>
      <c r="E13" s="464" t="s">
        <v>133</v>
      </c>
      <c r="F13" s="405">
        <f>F15</f>
        <v>3089.9035000000003</v>
      </c>
      <c r="G13" s="489" t="s">
        <v>133</v>
      </c>
      <c r="H13" s="405">
        <f>H15</f>
        <v>5.2233000000000001</v>
      </c>
      <c r="I13" s="489" t="s">
        <v>133</v>
      </c>
      <c r="J13" s="405">
        <f>J15</f>
        <v>3095.1268000000005</v>
      </c>
      <c r="K13" s="412" t="s">
        <v>133</v>
      </c>
      <c r="L13" s="405">
        <f>L15</f>
        <v>6072.0454</v>
      </c>
      <c r="M13" s="464" t="s">
        <v>133</v>
      </c>
      <c r="N13" s="405">
        <f>N15</f>
        <v>0</v>
      </c>
      <c r="O13" s="464" t="s">
        <v>133</v>
      </c>
      <c r="P13" s="405">
        <f>P15</f>
        <v>0</v>
      </c>
      <c r="Q13" s="489" t="s">
        <v>133</v>
      </c>
      <c r="R13" s="405">
        <f>R15</f>
        <v>0</v>
      </c>
      <c r="S13" s="489" t="s">
        <v>133</v>
      </c>
      <c r="T13" s="405">
        <f>T15</f>
        <v>0</v>
      </c>
      <c r="U13" s="412" t="s">
        <v>133</v>
      </c>
      <c r="V13" s="411">
        <f>V15</f>
        <v>0</v>
      </c>
      <c r="W13" s="406" t="s">
        <v>133</v>
      </c>
      <c r="X13" s="405">
        <f>X15</f>
        <v>0</v>
      </c>
      <c r="Y13" s="406" t="s">
        <v>133</v>
      </c>
      <c r="Z13" s="405">
        <f>Z15</f>
        <v>0</v>
      </c>
      <c r="AA13" s="407" t="s">
        <v>133</v>
      </c>
      <c r="AB13" s="405">
        <f>AB15</f>
        <v>0</v>
      </c>
      <c r="AC13" s="407" t="s">
        <v>133</v>
      </c>
      <c r="AD13" s="405">
        <f>AD15</f>
        <v>0</v>
      </c>
      <c r="AE13" s="410" t="s">
        <v>133</v>
      </c>
      <c r="AF13" s="411">
        <f>AF15</f>
        <v>0</v>
      </c>
      <c r="AG13" s="406" t="s">
        <v>133</v>
      </c>
      <c r="AH13" s="405">
        <f>AH15</f>
        <v>0</v>
      </c>
      <c r="AI13" s="406" t="s">
        <v>133</v>
      </c>
      <c r="AJ13" s="405">
        <f>AJ15</f>
        <v>0</v>
      </c>
      <c r="AK13" s="407" t="s">
        <v>133</v>
      </c>
      <c r="AL13" s="405">
        <f>AL15</f>
        <v>0</v>
      </c>
      <c r="AM13" s="407" t="s">
        <v>133</v>
      </c>
      <c r="AN13" s="411">
        <f>AN15</f>
        <v>0</v>
      </c>
      <c r="AO13" s="410" t="s">
        <v>133</v>
      </c>
      <c r="AP13" s="413">
        <f>AP15</f>
        <v>0</v>
      </c>
      <c r="AQ13" s="465">
        <v>20</v>
      </c>
      <c r="AR13" s="466" t="s">
        <v>160</v>
      </c>
      <c r="AS13" s="467" t="s">
        <v>133</v>
      </c>
      <c r="AT13" s="468">
        <f t="shared" si="0"/>
        <v>0</v>
      </c>
      <c r="AU13" s="469" t="s">
        <v>133</v>
      </c>
      <c r="AV13" s="468">
        <f t="shared" si="1"/>
        <v>0</v>
      </c>
      <c r="AW13" s="470" t="s">
        <v>133</v>
      </c>
      <c r="AX13" s="471">
        <f t="shared" si="2"/>
        <v>0</v>
      </c>
      <c r="AY13" s="472" t="s">
        <v>133</v>
      </c>
      <c r="AZ13" s="468">
        <f t="shared" si="9"/>
        <v>0</v>
      </c>
      <c r="BA13" s="473" t="s">
        <v>133</v>
      </c>
      <c r="BB13" s="468">
        <f t="shared" si="3"/>
        <v>0</v>
      </c>
      <c r="BC13" s="469" t="s">
        <v>133</v>
      </c>
      <c r="BD13" s="468">
        <f t="shared" si="4"/>
        <v>0</v>
      </c>
      <c r="BE13" s="469" t="s">
        <v>133</v>
      </c>
      <c r="BF13" s="468">
        <v>0</v>
      </c>
      <c r="BG13" s="470" t="s">
        <v>133</v>
      </c>
      <c r="BH13" s="471">
        <v>0</v>
      </c>
      <c r="BI13" s="472" t="s">
        <v>133</v>
      </c>
      <c r="BJ13" s="468">
        <v>0</v>
      </c>
      <c r="BK13" s="469" t="s">
        <v>133</v>
      </c>
      <c r="BL13" s="474">
        <v>0</v>
      </c>
      <c r="BM13" s="475" t="s">
        <v>133</v>
      </c>
      <c r="BN13" s="468">
        <f t="shared" si="5"/>
        <v>0</v>
      </c>
      <c r="BO13" s="469" t="s">
        <v>133</v>
      </c>
      <c r="BP13" s="468">
        <v>0</v>
      </c>
      <c r="BQ13" s="470" t="s">
        <v>133</v>
      </c>
      <c r="BR13" s="471">
        <v>0</v>
      </c>
      <c r="BS13" s="472" t="s">
        <v>133</v>
      </c>
      <c r="BT13" s="468">
        <f t="shared" si="6"/>
        <v>0</v>
      </c>
      <c r="BU13" s="469" t="s">
        <v>133</v>
      </c>
      <c r="BV13" s="474">
        <v>0</v>
      </c>
      <c r="BW13" s="469" t="s">
        <v>133</v>
      </c>
      <c r="BX13" s="468">
        <f t="shared" si="7"/>
        <v>0</v>
      </c>
      <c r="BY13" s="469" t="s">
        <v>133</v>
      </c>
      <c r="BZ13" s="468">
        <v>0</v>
      </c>
      <c r="CA13" s="470" t="s">
        <v>133</v>
      </c>
      <c r="CB13" s="471">
        <v>0</v>
      </c>
      <c r="CC13" s="472" t="s">
        <v>133</v>
      </c>
      <c r="CD13" s="468">
        <f t="shared" si="8"/>
        <v>0</v>
      </c>
      <c r="CE13" s="469" t="s">
        <v>133</v>
      </c>
      <c r="CF13" s="476">
        <v>0</v>
      </c>
    </row>
    <row r="14" spans="1:84" s="492" customFormat="1" ht="12.9" customHeight="1">
      <c r="A14" s="478"/>
      <c r="B14" s="479"/>
      <c r="C14" s="480"/>
      <c r="D14" s="481">
        <f>D16</f>
        <v>105759.92400699999</v>
      </c>
      <c r="E14" s="482"/>
      <c r="F14" s="484">
        <f>F16</f>
        <v>75174.3508</v>
      </c>
      <c r="G14" s="483"/>
      <c r="H14" s="484">
        <f>H16</f>
        <v>70.387707000000006</v>
      </c>
      <c r="I14" s="483"/>
      <c r="J14" s="484">
        <f>J16</f>
        <v>75244.738507000002</v>
      </c>
      <c r="K14" s="491"/>
      <c r="L14" s="484">
        <f>L16</f>
        <v>30515.1855</v>
      </c>
      <c r="M14" s="482"/>
      <c r="N14" s="484">
        <f>N16</f>
        <v>91094.845799999996</v>
      </c>
      <c r="O14" s="482"/>
      <c r="P14" s="484">
        <f>P16</f>
        <v>63801.143700000001</v>
      </c>
      <c r="Q14" s="483"/>
      <c r="R14" s="484">
        <f>R16</f>
        <v>14.837200000000001</v>
      </c>
      <c r="S14" s="483"/>
      <c r="T14" s="484">
        <f>T16</f>
        <v>63815.980899999995</v>
      </c>
      <c r="U14" s="491"/>
      <c r="V14" s="485">
        <f>V16</f>
        <v>27278.864900000004</v>
      </c>
      <c r="W14" s="486"/>
      <c r="X14" s="484">
        <f>X16</f>
        <v>13748.333498999998</v>
      </c>
      <c r="Y14" s="482"/>
      <c r="Z14" s="484">
        <f>Z16</f>
        <v>10768.308899999998</v>
      </c>
      <c r="AA14" s="483"/>
      <c r="AB14" s="484">
        <f>AB16</f>
        <v>55.018098999999992</v>
      </c>
      <c r="AC14" s="483"/>
      <c r="AD14" s="484">
        <f>AD16</f>
        <v>10823.326998999999</v>
      </c>
      <c r="AE14" s="491"/>
      <c r="AF14" s="485">
        <f>AF16</f>
        <v>2925.0065</v>
      </c>
      <c r="AG14" s="482"/>
      <c r="AH14" s="484">
        <f>AH16</f>
        <v>121.74140799999998</v>
      </c>
      <c r="AI14" s="482"/>
      <c r="AJ14" s="484">
        <f>AJ16</f>
        <v>80.549299999999988</v>
      </c>
      <c r="AK14" s="483"/>
      <c r="AL14" s="484">
        <f>AL16</f>
        <v>0.14260799999999998</v>
      </c>
      <c r="AM14" s="483"/>
      <c r="AN14" s="485">
        <f>AN16</f>
        <v>80.691907999999984</v>
      </c>
      <c r="AO14" s="491"/>
      <c r="AP14" s="487">
        <f>AP16</f>
        <v>41.049500000000002</v>
      </c>
      <c r="AQ14" s="448"/>
      <c r="AR14" s="449"/>
      <c r="AS14" s="450"/>
      <c r="AT14" s="451">
        <f t="shared" si="0"/>
        <v>0</v>
      </c>
      <c r="AU14" s="452"/>
      <c r="AV14" s="451">
        <f t="shared" si="1"/>
        <v>0</v>
      </c>
      <c r="AW14" s="453"/>
      <c r="AX14" s="454">
        <f t="shared" si="2"/>
        <v>0</v>
      </c>
      <c r="AY14" s="455"/>
      <c r="AZ14" s="451">
        <f t="shared" si="9"/>
        <v>0</v>
      </c>
      <c r="BA14" s="456"/>
      <c r="BB14" s="451">
        <f t="shared" si="3"/>
        <v>0</v>
      </c>
      <c r="BC14" s="452"/>
      <c r="BD14" s="451">
        <f t="shared" si="4"/>
        <v>0</v>
      </c>
      <c r="BE14" s="452"/>
      <c r="BF14" s="451">
        <v>0</v>
      </c>
      <c r="BG14" s="453"/>
      <c r="BH14" s="454">
        <v>0</v>
      </c>
      <c r="BI14" s="455"/>
      <c r="BJ14" s="451">
        <v>0</v>
      </c>
      <c r="BK14" s="452"/>
      <c r="BL14" s="457">
        <v>0</v>
      </c>
      <c r="BM14" s="458"/>
      <c r="BN14" s="451">
        <f t="shared" si="5"/>
        <v>0</v>
      </c>
      <c r="BO14" s="452"/>
      <c r="BP14" s="451">
        <v>0</v>
      </c>
      <c r="BQ14" s="453"/>
      <c r="BR14" s="454">
        <v>0</v>
      </c>
      <c r="BS14" s="455"/>
      <c r="BT14" s="451">
        <f t="shared" si="6"/>
        <v>0</v>
      </c>
      <c r="BU14" s="452"/>
      <c r="BV14" s="457">
        <v>0</v>
      </c>
      <c r="BW14" s="452"/>
      <c r="BX14" s="451">
        <f t="shared" si="7"/>
        <v>0</v>
      </c>
      <c r="BY14" s="452"/>
      <c r="BZ14" s="451">
        <v>0</v>
      </c>
      <c r="CA14" s="453"/>
      <c r="CB14" s="454">
        <v>0</v>
      </c>
      <c r="CC14" s="455"/>
      <c r="CD14" s="451">
        <f t="shared" si="8"/>
        <v>0</v>
      </c>
      <c r="CE14" s="452"/>
      <c r="CF14" s="459"/>
    </row>
    <row r="15" spans="1:84" s="490" customFormat="1" ht="12.9" customHeight="1">
      <c r="A15" s="402"/>
      <c r="B15" s="403" t="s">
        <v>135</v>
      </c>
      <c r="C15" s="461" t="s">
        <v>133</v>
      </c>
      <c r="D15" s="405">
        <f>SUM(J15,L15)</f>
        <v>9167.1722000000009</v>
      </c>
      <c r="E15" s="464" t="s">
        <v>133</v>
      </c>
      <c r="F15" s="405">
        <f>SUM(F17,F19,F21,F23,F25)</f>
        <v>3089.9035000000003</v>
      </c>
      <c r="G15" s="489" t="s">
        <v>133</v>
      </c>
      <c r="H15" s="405">
        <f>SUM(H17,H19,H21,H23,H25)</f>
        <v>5.2233000000000001</v>
      </c>
      <c r="I15" s="489" t="s">
        <v>133</v>
      </c>
      <c r="J15" s="405">
        <f>SUM(F15,H15)</f>
        <v>3095.1268000000005</v>
      </c>
      <c r="K15" s="412" t="s">
        <v>133</v>
      </c>
      <c r="L15" s="405">
        <f>SUM(L17,L19,L21,L23,L25)</f>
        <v>6072.0454</v>
      </c>
      <c r="M15" s="464" t="s">
        <v>133</v>
      </c>
      <c r="N15" s="405">
        <f t="shared" ref="N15:N27" si="11">SUM(T15,V15)</f>
        <v>0</v>
      </c>
      <c r="O15" s="464" t="s">
        <v>133</v>
      </c>
      <c r="P15" s="405">
        <f>SUM(P17,P19,P21,P23,P25)</f>
        <v>0</v>
      </c>
      <c r="Q15" s="489" t="s">
        <v>133</v>
      </c>
      <c r="R15" s="405">
        <f>SUM(R17,R19,R21,R23,R25)</f>
        <v>0</v>
      </c>
      <c r="S15" s="489" t="s">
        <v>133</v>
      </c>
      <c r="T15" s="405">
        <f t="shared" ref="T15:T27" si="12">SUM(P15+R15)</f>
        <v>0</v>
      </c>
      <c r="U15" s="412" t="s">
        <v>133</v>
      </c>
      <c r="V15" s="411">
        <f>SUM(V17,V19,V21,V23,V25)</f>
        <v>0</v>
      </c>
      <c r="W15" s="406" t="s">
        <v>133</v>
      </c>
      <c r="X15" s="405">
        <f t="shared" ref="X15:X26" si="13">SUM(AD15,AF15)</f>
        <v>0</v>
      </c>
      <c r="Y15" s="406" t="s">
        <v>133</v>
      </c>
      <c r="Z15" s="405">
        <f>SUM(Z17,Z19,Z21,Z23,Z25)</f>
        <v>0</v>
      </c>
      <c r="AA15" s="407" t="s">
        <v>133</v>
      </c>
      <c r="AB15" s="405">
        <f>SUM(AB17,AB19,AB21,AB23,AB25)</f>
        <v>0</v>
      </c>
      <c r="AC15" s="407" t="s">
        <v>133</v>
      </c>
      <c r="AD15" s="405">
        <f t="shared" ref="AD15:AD26" si="14">SUM(Z15+AB15)</f>
        <v>0</v>
      </c>
      <c r="AE15" s="410" t="s">
        <v>133</v>
      </c>
      <c r="AF15" s="411">
        <f>SUM(AF17,AF19,AF21,AF23,AF25)</f>
        <v>0</v>
      </c>
      <c r="AG15" s="406" t="s">
        <v>133</v>
      </c>
      <c r="AH15" s="405">
        <f t="shared" ref="AH15:AH27" si="15">SUM(AN15,AP15)</f>
        <v>0</v>
      </c>
      <c r="AI15" s="406" t="s">
        <v>133</v>
      </c>
      <c r="AJ15" s="405">
        <f>SUM(AJ17,AJ19,AJ21,AJ23,AJ25)</f>
        <v>0</v>
      </c>
      <c r="AK15" s="407" t="s">
        <v>133</v>
      </c>
      <c r="AL15" s="405">
        <f>SUM(AL17,AL19,AL21,AL23,AL25)</f>
        <v>0</v>
      </c>
      <c r="AM15" s="407" t="s">
        <v>133</v>
      </c>
      <c r="AN15" s="411">
        <f t="shared" ref="AN15:AN27" si="16">SUM(AJ15+AL15)</f>
        <v>0</v>
      </c>
      <c r="AO15" s="410" t="s">
        <v>133</v>
      </c>
      <c r="AP15" s="413">
        <f>SUM(AP17,AP19,AP21,AP23,AP25)</f>
        <v>0</v>
      </c>
      <c r="AQ15" s="465">
        <v>21</v>
      </c>
      <c r="AR15" s="466" t="s">
        <v>161</v>
      </c>
      <c r="AS15" s="467" t="s">
        <v>133</v>
      </c>
      <c r="AT15" s="468">
        <f t="shared" si="0"/>
        <v>0</v>
      </c>
      <c r="AU15" s="469" t="s">
        <v>133</v>
      </c>
      <c r="AV15" s="468">
        <f t="shared" si="1"/>
        <v>0</v>
      </c>
      <c r="AW15" s="470" t="s">
        <v>133</v>
      </c>
      <c r="AX15" s="471">
        <f t="shared" si="2"/>
        <v>0</v>
      </c>
      <c r="AY15" s="472" t="s">
        <v>133</v>
      </c>
      <c r="AZ15" s="468">
        <f t="shared" si="9"/>
        <v>0</v>
      </c>
      <c r="BA15" s="473" t="s">
        <v>133</v>
      </c>
      <c r="BB15" s="468">
        <f t="shared" si="3"/>
        <v>0</v>
      </c>
      <c r="BC15" s="469" t="s">
        <v>133</v>
      </c>
      <c r="BD15" s="468">
        <f t="shared" si="4"/>
        <v>0</v>
      </c>
      <c r="BE15" s="469" t="s">
        <v>133</v>
      </c>
      <c r="BF15" s="468">
        <v>0</v>
      </c>
      <c r="BG15" s="470" t="s">
        <v>133</v>
      </c>
      <c r="BH15" s="471">
        <v>0</v>
      </c>
      <c r="BI15" s="472" t="s">
        <v>133</v>
      </c>
      <c r="BJ15" s="468">
        <v>0</v>
      </c>
      <c r="BK15" s="469" t="s">
        <v>133</v>
      </c>
      <c r="BL15" s="474">
        <v>0</v>
      </c>
      <c r="BM15" s="475" t="s">
        <v>133</v>
      </c>
      <c r="BN15" s="468">
        <f t="shared" si="5"/>
        <v>0</v>
      </c>
      <c r="BO15" s="469" t="s">
        <v>133</v>
      </c>
      <c r="BP15" s="468">
        <v>0</v>
      </c>
      <c r="BQ15" s="470" t="s">
        <v>133</v>
      </c>
      <c r="BR15" s="471">
        <v>0</v>
      </c>
      <c r="BS15" s="472" t="s">
        <v>133</v>
      </c>
      <c r="BT15" s="468">
        <f t="shared" si="6"/>
        <v>0</v>
      </c>
      <c r="BU15" s="469" t="s">
        <v>133</v>
      </c>
      <c r="BV15" s="474">
        <v>0</v>
      </c>
      <c r="BW15" s="469" t="s">
        <v>133</v>
      </c>
      <c r="BX15" s="468">
        <f t="shared" si="7"/>
        <v>0</v>
      </c>
      <c r="BY15" s="469" t="s">
        <v>133</v>
      </c>
      <c r="BZ15" s="468">
        <v>0</v>
      </c>
      <c r="CA15" s="470" t="s">
        <v>133</v>
      </c>
      <c r="CB15" s="471">
        <v>0</v>
      </c>
      <c r="CC15" s="472" t="s">
        <v>133</v>
      </c>
      <c r="CD15" s="468">
        <f t="shared" si="8"/>
        <v>0</v>
      </c>
      <c r="CE15" s="469" t="s">
        <v>133</v>
      </c>
      <c r="CF15" s="476">
        <v>0</v>
      </c>
    </row>
    <row r="16" spans="1:84" s="492" customFormat="1" ht="12.9" customHeight="1">
      <c r="A16" s="493"/>
      <c r="B16" s="424"/>
      <c r="C16" s="494"/>
      <c r="D16" s="495">
        <f>SUM(J16,L16)</f>
        <v>105759.92400699999</v>
      </c>
      <c r="E16" s="427"/>
      <c r="F16" s="426">
        <f>SUM(F18,F20,F22,F24,F26)</f>
        <v>75174.3508</v>
      </c>
      <c r="G16" s="428"/>
      <c r="H16" s="426">
        <f>SUM(H18,H20,H22,H24,H26)</f>
        <v>70.387707000000006</v>
      </c>
      <c r="I16" s="428"/>
      <c r="J16" s="426">
        <f>SUM(F16,H16)</f>
        <v>75244.738507000002</v>
      </c>
      <c r="K16" s="431"/>
      <c r="L16" s="426">
        <f>SUM(L18,L20,L22,L24,L26)</f>
        <v>30515.1855</v>
      </c>
      <c r="M16" s="427"/>
      <c r="N16" s="426">
        <f>SUM(T16,V16)</f>
        <v>91094.845799999996</v>
      </c>
      <c r="O16" s="427"/>
      <c r="P16" s="426">
        <f>SUM(P18,P20,P22,P24,P26)</f>
        <v>63801.143700000001</v>
      </c>
      <c r="Q16" s="428"/>
      <c r="R16" s="426">
        <f>SUM(R18,R20,R22,R24,R26)</f>
        <v>14.837200000000001</v>
      </c>
      <c r="S16" s="428"/>
      <c r="T16" s="426">
        <f>SUM(T18,T20,T22,T24,T26)</f>
        <v>63815.980899999995</v>
      </c>
      <c r="U16" s="431"/>
      <c r="V16" s="432">
        <f>SUM(V18,V20,V22,V24,V26)</f>
        <v>27278.864900000004</v>
      </c>
      <c r="W16" s="496"/>
      <c r="X16" s="426">
        <f t="shared" si="13"/>
        <v>13748.333498999998</v>
      </c>
      <c r="Y16" s="427"/>
      <c r="Z16" s="426">
        <f>SUM(Z18,Z20,Z22,Z24,Z26)</f>
        <v>10768.308899999998</v>
      </c>
      <c r="AA16" s="428"/>
      <c r="AB16" s="426">
        <f>SUM(AB18,AB20,AB22,AB24,AB26)</f>
        <v>55.018098999999992</v>
      </c>
      <c r="AC16" s="428"/>
      <c r="AD16" s="426">
        <f t="shared" si="14"/>
        <v>10823.326998999999</v>
      </c>
      <c r="AE16" s="431"/>
      <c r="AF16" s="432">
        <f>SUM(AF18,AF20,AF22,AF24,AF26)</f>
        <v>2925.0065</v>
      </c>
      <c r="AG16" s="427"/>
      <c r="AH16" s="426">
        <f t="shared" si="15"/>
        <v>121.74140799999998</v>
      </c>
      <c r="AI16" s="427"/>
      <c r="AJ16" s="426">
        <f>SUM(AJ18,AJ20,AJ22,AJ24,AJ26)</f>
        <v>80.549299999999988</v>
      </c>
      <c r="AK16" s="428"/>
      <c r="AL16" s="426">
        <f>SUM(AL18,AL20,AL22,AL24,AL26)</f>
        <v>0.14260799999999998</v>
      </c>
      <c r="AM16" s="428"/>
      <c r="AN16" s="432">
        <f t="shared" si="16"/>
        <v>80.691907999999984</v>
      </c>
      <c r="AO16" s="431"/>
      <c r="AP16" s="434">
        <f>SUM(AP18,AP20,AP22,AP24,AP26)</f>
        <v>41.049500000000002</v>
      </c>
      <c r="AQ16" s="448"/>
      <c r="AR16" s="449"/>
      <c r="AS16" s="450"/>
      <c r="AT16" s="451">
        <f t="shared" si="0"/>
        <v>0</v>
      </c>
      <c r="AU16" s="452"/>
      <c r="AV16" s="451">
        <f t="shared" si="1"/>
        <v>0</v>
      </c>
      <c r="AW16" s="453"/>
      <c r="AX16" s="454">
        <f t="shared" si="2"/>
        <v>0</v>
      </c>
      <c r="AY16" s="455"/>
      <c r="AZ16" s="451">
        <f t="shared" si="9"/>
        <v>0</v>
      </c>
      <c r="BA16" s="456"/>
      <c r="BB16" s="451">
        <f t="shared" si="3"/>
        <v>0</v>
      </c>
      <c r="BC16" s="452"/>
      <c r="BD16" s="451">
        <f t="shared" si="4"/>
        <v>0</v>
      </c>
      <c r="BE16" s="452"/>
      <c r="BF16" s="451">
        <v>0</v>
      </c>
      <c r="BG16" s="453"/>
      <c r="BH16" s="454">
        <v>0</v>
      </c>
      <c r="BI16" s="455"/>
      <c r="BJ16" s="451">
        <v>0</v>
      </c>
      <c r="BK16" s="452"/>
      <c r="BL16" s="457">
        <v>0</v>
      </c>
      <c r="BM16" s="458"/>
      <c r="BN16" s="451">
        <f t="shared" si="5"/>
        <v>0</v>
      </c>
      <c r="BO16" s="452"/>
      <c r="BP16" s="451">
        <v>0</v>
      </c>
      <c r="BQ16" s="453"/>
      <c r="BR16" s="454">
        <v>0</v>
      </c>
      <c r="BS16" s="455"/>
      <c r="BT16" s="451">
        <f t="shared" si="6"/>
        <v>0</v>
      </c>
      <c r="BU16" s="452"/>
      <c r="BV16" s="457">
        <v>0</v>
      </c>
      <c r="BW16" s="452"/>
      <c r="BX16" s="451">
        <f t="shared" si="7"/>
        <v>0</v>
      </c>
      <c r="BY16" s="452"/>
      <c r="BZ16" s="451">
        <v>0</v>
      </c>
      <c r="CA16" s="453"/>
      <c r="CB16" s="454">
        <v>0</v>
      </c>
      <c r="CC16" s="455"/>
      <c r="CD16" s="451">
        <f t="shared" si="8"/>
        <v>0</v>
      </c>
      <c r="CE16" s="452"/>
      <c r="CF16" s="459">
        <v>0</v>
      </c>
    </row>
    <row r="17" spans="1:84" s="329" customFormat="1" ht="12.9" customHeight="1">
      <c r="A17" s="436">
        <v>1</v>
      </c>
      <c r="B17" s="437" t="s">
        <v>136</v>
      </c>
      <c r="C17" s="438" t="s">
        <v>133</v>
      </c>
      <c r="D17" s="439">
        <f t="shared" ref="D17:D26" si="17">SUM(J17,L17)</f>
        <v>934.01290000000006</v>
      </c>
      <c r="E17" s="446" t="s">
        <v>133</v>
      </c>
      <c r="F17" s="439">
        <f t="shared" ref="F17:F26" si="18">SUM(P17,Z17,AJ17,F80,P80,Z80,AJ80,F141,P141,Z141)</f>
        <v>795.22670000000005</v>
      </c>
      <c r="G17" s="497" t="s">
        <v>133</v>
      </c>
      <c r="H17" s="439">
        <f t="shared" ref="H17:H26" si="19">SUM(R17,AB17,AL17,H80,R80,AB80,AL80,H141,R141,AB141)</f>
        <v>5.2233000000000001</v>
      </c>
      <c r="I17" s="497" t="s">
        <v>133</v>
      </c>
      <c r="J17" s="439">
        <f t="shared" ref="J17:J26" si="20">SUM(F17,H17)</f>
        <v>800.45</v>
      </c>
      <c r="K17" s="498" t="s">
        <v>133</v>
      </c>
      <c r="L17" s="439">
        <f t="shared" ref="L17:L26" si="21">SUM(V17,AF17,AP17,L80,V80,AF80,AP80,L141,V141,AF141)</f>
        <v>133.56290000000001</v>
      </c>
      <c r="M17" s="446" t="s">
        <v>133</v>
      </c>
      <c r="N17" s="439">
        <f t="shared" si="11"/>
        <v>0</v>
      </c>
      <c r="O17" s="446" t="s">
        <v>133</v>
      </c>
      <c r="P17" s="439">
        <v>0</v>
      </c>
      <c r="Q17" s="497" t="s">
        <v>133</v>
      </c>
      <c r="R17" s="439">
        <v>0</v>
      </c>
      <c r="S17" s="497" t="s">
        <v>133</v>
      </c>
      <c r="T17" s="439">
        <f t="shared" si="12"/>
        <v>0</v>
      </c>
      <c r="U17" s="446" t="s">
        <v>133</v>
      </c>
      <c r="V17" s="445">
        <v>0</v>
      </c>
      <c r="W17" s="440" t="s">
        <v>133</v>
      </c>
      <c r="X17" s="439">
        <f t="shared" si="13"/>
        <v>0</v>
      </c>
      <c r="Y17" s="440" t="s">
        <v>133</v>
      </c>
      <c r="Z17" s="439">
        <v>0</v>
      </c>
      <c r="AA17" s="441" t="s">
        <v>133</v>
      </c>
      <c r="AB17" s="439">
        <v>0</v>
      </c>
      <c r="AC17" s="441" t="s">
        <v>133</v>
      </c>
      <c r="AD17" s="439">
        <f t="shared" si="14"/>
        <v>0</v>
      </c>
      <c r="AE17" s="440" t="s">
        <v>133</v>
      </c>
      <c r="AF17" s="445">
        <v>0</v>
      </c>
      <c r="AG17" s="440" t="s">
        <v>133</v>
      </c>
      <c r="AH17" s="439">
        <f t="shared" si="15"/>
        <v>0</v>
      </c>
      <c r="AI17" s="440" t="s">
        <v>133</v>
      </c>
      <c r="AJ17" s="439">
        <v>0</v>
      </c>
      <c r="AK17" s="441" t="s">
        <v>133</v>
      </c>
      <c r="AL17" s="439">
        <v>0</v>
      </c>
      <c r="AM17" s="441" t="s">
        <v>133</v>
      </c>
      <c r="AN17" s="445">
        <f t="shared" si="16"/>
        <v>0</v>
      </c>
      <c r="AO17" s="440" t="s">
        <v>133</v>
      </c>
      <c r="AP17" s="447">
        <v>0</v>
      </c>
      <c r="AQ17" s="465">
        <v>22</v>
      </c>
      <c r="AR17" s="466" t="s">
        <v>162</v>
      </c>
      <c r="AS17" s="467" t="s">
        <v>133</v>
      </c>
      <c r="AT17" s="468">
        <f t="shared" si="0"/>
        <v>0</v>
      </c>
      <c r="AU17" s="469" t="s">
        <v>133</v>
      </c>
      <c r="AV17" s="468">
        <f t="shared" si="1"/>
        <v>0</v>
      </c>
      <c r="AW17" s="470" t="s">
        <v>133</v>
      </c>
      <c r="AX17" s="471">
        <f t="shared" si="2"/>
        <v>0</v>
      </c>
      <c r="AY17" s="472" t="s">
        <v>133</v>
      </c>
      <c r="AZ17" s="468">
        <f t="shared" si="9"/>
        <v>0</v>
      </c>
      <c r="BA17" s="473" t="s">
        <v>133</v>
      </c>
      <c r="BB17" s="468">
        <f t="shared" si="3"/>
        <v>0</v>
      </c>
      <c r="BC17" s="469" t="s">
        <v>133</v>
      </c>
      <c r="BD17" s="468">
        <f t="shared" si="4"/>
        <v>0</v>
      </c>
      <c r="BE17" s="469" t="s">
        <v>133</v>
      </c>
      <c r="BF17" s="468">
        <v>0</v>
      </c>
      <c r="BG17" s="470" t="s">
        <v>133</v>
      </c>
      <c r="BH17" s="471">
        <v>0</v>
      </c>
      <c r="BI17" s="472" t="s">
        <v>133</v>
      </c>
      <c r="BJ17" s="468">
        <v>0</v>
      </c>
      <c r="BK17" s="469" t="s">
        <v>133</v>
      </c>
      <c r="BL17" s="474">
        <v>0</v>
      </c>
      <c r="BM17" s="475" t="s">
        <v>133</v>
      </c>
      <c r="BN17" s="468">
        <f t="shared" si="5"/>
        <v>0</v>
      </c>
      <c r="BO17" s="469" t="s">
        <v>133</v>
      </c>
      <c r="BP17" s="468">
        <v>0</v>
      </c>
      <c r="BQ17" s="470" t="s">
        <v>133</v>
      </c>
      <c r="BR17" s="471">
        <v>0</v>
      </c>
      <c r="BS17" s="472" t="s">
        <v>133</v>
      </c>
      <c r="BT17" s="468">
        <f t="shared" si="6"/>
        <v>0</v>
      </c>
      <c r="BU17" s="469" t="s">
        <v>133</v>
      </c>
      <c r="BV17" s="474">
        <v>0</v>
      </c>
      <c r="BW17" s="469" t="s">
        <v>133</v>
      </c>
      <c r="BX17" s="468">
        <f t="shared" si="7"/>
        <v>0</v>
      </c>
      <c r="BY17" s="469" t="s">
        <v>133</v>
      </c>
      <c r="BZ17" s="468">
        <v>0</v>
      </c>
      <c r="CA17" s="470" t="s">
        <v>133</v>
      </c>
      <c r="CB17" s="471">
        <v>0</v>
      </c>
      <c r="CC17" s="472" t="s">
        <v>133</v>
      </c>
      <c r="CD17" s="468">
        <f t="shared" si="8"/>
        <v>0</v>
      </c>
      <c r="CE17" s="469" t="s">
        <v>133</v>
      </c>
      <c r="CF17" s="476">
        <v>0</v>
      </c>
    </row>
    <row r="18" spans="1:84" s="435" customFormat="1" ht="12.9" customHeight="1">
      <c r="A18" s="436"/>
      <c r="B18" s="437"/>
      <c r="C18" s="416"/>
      <c r="D18" s="417">
        <f t="shared" si="17"/>
        <v>18057.118707000001</v>
      </c>
      <c r="E18" s="418"/>
      <c r="F18" s="417">
        <f t="shared" si="18"/>
        <v>15854.375</v>
      </c>
      <c r="G18" s="419"/>
      <c r="H18" s="417">
        <f t="shared" si="19"/>
        <v>39.032907000000002</v>
      </c>
      <c r="I18" s="419"/>
      <c r="J18" s="417">
        <f t="shared" si="20"/>
        <v>15893.407907000001</v>
      </c>
      <c r="K18" s="499"/>
      <c r="L18" s="417">
        <f t="shared" si="21"/>
        <v>2163.7108000000003</v>
      </c>
      <c r="M18" s="418"/>
      <c r="N18" s="417">
        <f t="shared" si="11"/>
        <v>14307.0417</v>
      </c>
      <c r="O18" s="418"/>
      <c r="P18" s="417">
        <v>13033.818799999999</v>
      </c>
      <c r="Q18" s="419"/>
      <c r="R18" s="500">
        <v>0.86180000000000001</v>
      </c>
      <c r="S18" s="419"/>
      <c r="T18" s="417">
        <f t="shared" si="12"/>
        <v>13034.6806</v>
      </c>
      <c r="U18" s="418"/>
      <c r="V18" s="420">
        <v>1272.3611000000001</v>
      </c>
      <c r="W18" s="421"/>
      <c r="X18" s="417">
        <f t="shared" si="13"/>
        <v>3643.5600070000005</v>
      </c>
      <c r="Y18" s="418"/>
      <c r="Z18" s="417">
        <v>2764.7319000000002</v>
      </c>
      <c r="AA18" s="419"/>
      <c r="AB18" s="500">
        <v>38.171106999999999</v>
      </c>
      <c r="AC18" s="419"/>
      <c r="AD18" s="417">
        <f t="shared" si="14"/>
        <v>2802.9030070000003</v>
      </c>
      <c r="AE18" s="418"/>
      <c r="AF18" s="420">
        <v>840.65700000000004</v>
      </c>
      <c r="AG18" s="418"/>
      <c r="AH18" s="417">
        <f t="shared" si="15"/>
        <v>11.9435</v>
      </c>
      <c r="AI18" s="418"/>
      <c r="AJ18" s="417">
        <v>1.6043000000000001</v>
      </c>
      <c r="AK18" s="419"/>
      <c r="AL18" s="417"/>
      <c r="AM18" s="419"/>
      <c r="AN18" s="420">
        <f t="shared" si="16"/>
        <v>1.6043000000000001</v>
      </c>
      <c r="AO18" s="418"/>
      <c r="AP18" s="422">
        <v>10.3392</v>
      </c>
      <c r="AQ18" s="448"/>
      <c r="AR18" s="449"/>
      <c r="AS18" s="450"/>
      <c r="AT18" s="451">
        <f t="shared" si="0"/>
        <v>13.782500000000001</v>
      </c>
      <c r="AU18" s="452"/>
      <c r="AV18" s="451">
        <f t="shared" si="1"/>
        <v>0</v>
      </c>
      <c r="AW18" s="453"/>
      <c r="AX18" s="454">
        <f t="shared" si="2"/>
        <v>0</v>
      </c>
      <c r="AY18" s="455"/>
      <c r="AZ18" s="451">
        <f t="shared" si="9"/>
        <v>0</v>
      </c>
      <c r="BA18" s="456"/>
      <c r="BB18" s="451">
        <f t="shared" si="3"/>
        <v>13.782500000000001</v>
      </c>
      <c r="BC18" s="452"/>
      <c r="BD18" s="451">
        <f t="shared" si="4"/>
        <v>0</v>
      </c>
      <c r="BE18" s="452"/>
      <c r="BF18" s="451">
        <v>0</v>
      </c>
      <c r="BG18" s="453"/>
      <c r="BH18" s="454">
        <v>0</v>
      </c>
      <c r="BI18" s="455"/>
      <c r="BJ18" s="451">
        <v>0</v>
      </c>
      <c r="BK18" s="452"/>
      <c r="BL18" s="457">
        <v>0</v>
      </c>
      <c r="BM18" s="458"/>
      <c r="BN18" s="451">
        <f t="shared" si="5"/>
        <v>0</v>
      </c>
      <c r="BO18" s="452"/>
      <c r="BP18" s="451">
        <v>0</v>
      </c>
      <c r="BQ18" s="453"/>
      <c r="BR18" s="454">
        <v>0</v>
      </c>
      <c r="BS18" s="455"/>
      <c r="BT18" s="451">
        <f t="shared" si="6"/>
        <v>0</v>
      </c>
      <c r="BU18" s="452"/>
      <c r="BV18" s="457">
        <v>0</v>
      </c>
      <c r="BW18" s="452"/>
      <c r="BX18" s="451">
        <f t="shared" si="7"/>
        <v>0</v>
      </c>
      <c r="BY18" s="452"/>
      <c r="BZ18" s="451">
        <v>0</v>
      </c>
      <c r="CA18" s="453"/>
      <c r="CB18" s="454">
        <v>0</v>
      </c>
      <c r="CC18" s="455"/>
      <c r="CD18" s="451">
        <f t="shared" si="8"/>
        <v>0</v>
      </c>
      <c r="CE18" s="452"/>
      <c r="CF18" s="459">
        <v>0</v>
      </c>
    </row>
    <row r="19" spans="1:84" s="329" customFormat="1" ht="12.9" customHeight="1">
      <c r="A19" s="465">
        <v>2</v>
      </c>
      <c r="B19" s="466" t="s">
        <v>137</v>
      </c>
      <c r="C19" s="501" t="s">
        <v>133</v>
      </c>
      <c r="D19" s="468">
        <f t="shared" si="17"/>
        <v>6067.0613999999996</v>
      </c>
      <c r="E19" s="475" t="s">
        <v>133</v>
      </c>
      <c r="F19" s="468">
        <f t="shared" si="18"/>
        <v>258.25400000000002</v>
      </c>
      <c r="G19" s="502" t="s">
        <v>133</v>
      </c>
      <c r="H19" s="468">
        <f t="shared" si="19"/>
        <v>0</v>
      </c>
      <c r="I19" s="502" t="s">
        <v>133</v>
      </c>
      <c r="J19" s="468">
        <f t="shared" si="20"/>
        <v>258.25400000000002</v>
      </c>
      <c r="K19" s="503" t="s">
        <v>133</v>
      </c>
      <c r="L19" s="468">
        <f t="shared" si="21"/>
        <v>5808.8073999999997</v>
      </c>
      <c r="M19" s="475" t="s">
        <v>133</v>
      </c>
      <c r="N19" s="468">
        <f t="shared" si="11"/>
        <v>0</v>
      </c>
      <c r="O19" s="475" t="s">
        <v>133</v>
      </c>
      <c r="P19" s="468">
        <v>0</v>
      </c>
      <c r="Q19" s="502" t="s">
        <v>133</v>
      </c>
      <c r="R19" s="468">
        <v>0</v>
      </c>
      <c r="S19" s="502" t="s">
        <v>133</v>
      </c>
      <c r="T19" s="468">
        <f t="shared" si="12"/>
        <v>0</v>
      </c>
      <c r="U19" s="475" t="s">
        <v>133</v>
      </c>
      <c r="V19" s="474">
        <v>0</v>
      </c>
      <c r="W19" s="469" t="s">
        <v>133</v>
      </c>
      <c r="X19" s="468">
        <f t="shared" si="13"/>
        <v>0</v>
      </c>
      <c r="Y19" s="469" t="s">
        <v>133</v>
      </c>
      <c r="Z19" s="468">
        <v>0</v>
      </c>
      <c r="AA19" s="470" t="s">
        <v>133</v>
      </c>
      <c r="AB19" s="468">
        <v>0</v>
      </c>
      <c r="AC19" s="470" t="s">
        <v>133</v>
      </c>
      <c r="AD19" s="468">
        <f t="shared" si="14"/>
        <v>0</v>
      </c>
      <c r="AE19" s="469" t="s">
        <v>133</v>
      </c>
      <c r="AF19" s="474">
        <v>0</v>
      </c>
      <c r="AG19" s="469" t="s">
        <v>133</v>
      </c>
      <c r="AH19" s="468">
        <f t="shared" si="15"/>
        <v>0</v>
      </c>
      <c r="AI19" s="469" t="s">
        <v>133</v>
      </c>
      <c r="AJ19" s="468">
        <v>0</v>
      </c>
      <c r="AK19" s="470" t="s">
        <v>133</v>
      </c>
      <c r="AL19" s="468">
        <v>0</v>
      </c>
      <c r="AM19" s="470" t="s">
        <v>133</v>
      </c>
      <c r="AN19" s="474">
        <f t="shared" si="16"/>
        <v>0</v>
      </c>
      <c r="AO19" s="469" t="s">
        <v>133</v>
      </c>
      <c r="AP19" s="476">
        <v>0</v>
      </c>
      <c r="AQ19" s="465">
        <v>23</v>
      </c>
      <c r="AR19" s="466" t="s">
        <v>163</v>
      </c>
      <c r="AS19" s="467" t="s">
        <v>133</v>
      </c>
      <c r="AT19" s="468">
        <f t="shared" si="0"/>
        <v>0</v>
      </c>
      <c r="AU19" s="469" t="s">
        <v>133</v>
      </c>
      <c r="AV19" s="468">
        <f t="shared" si="1"/>
        <v>0</v>
      </c>
      <c r="AW19" s="470" t="s">
        <v>133</v>
      </c>
      <c r="AX19" s="471">
        <f t="shared" si="2"/>
        <v>0</v>
      </c>
      <c r="AY19" s="472" t="s">
        <v>133</v>
      </c>
      <c r="AZ19" s="468">
        <f t="shared" si="9"/>
        <v>0</v>
      </c>
      <c r="BA19" s="473" t="s">
        <v>133</v>
      </c>
      <c r="BB19" s="468">
        <f t="shared" si="3"/>
        <v>0</v>
      </c>
      <c r="BC19" s="469" t="s">
        <v>133</v>
      </c>
      <c r="BD19" s="468">
        <f t="shared" si="4"/>
        <v>0</v>
      </c>
      <c r="BE19" s="469" t="s">
        <v>133</v>
      </c>
      <c r="BF19" s="468">
        <v>0</v>
      </c>
      <c r="BG19" s="470" t="s">
        <v>133</v>
      </c>
      <c r="BH19" s="471">
        <v>0</v>
      </c>
      <c r="BI19" s="472" t="s">
        <v>133</v>
      </c>
      <c r="BJ19" s="468">
        <v>0</v>
      </c>
      <c r="BK19" s="469" t="s">
        <v>133</v>
      </c>
      <c r="BL19" s="474">
        <v>0</v>
      </c>
      <c r="BM19" s="475" t="s">
        <v>133</v>
      </c>
      <c r="BN19" s="468">
        <f t="shared" si="5"/>
        <v>0</v>
      </c>
      <c r="BO19" s="469" t="s">
        <v>133</v>
      </c>
      <c r="BP19" s="468">
        <v>0</v>
      </c>
      <c r="BQ19" s="470" t="s">
        <v>133</v>
      </c>
      <c r="BR19" s="471">
        <v>0</v>
      </c>
      <c r="BS19" s="472" t="s">
        <v>133</v>
      </c>
      <c r="BT19" s="468">
        <f t="shared" si="6"/>
        <v>0</v>
      </c>
      <c r="BU19" s="469" t="s">
        <v>133</v>
      </c>
      <c r="BV19" s="474">
        <v>0</v>
      </c>
      <c r="BW19" s="469" t="s">
        <v>133</v>
      </c>
      <c r="BX19" s="468">
        <f t="shared" si="7"/>
        <v>0</v>
      </c>
      <c r="BY19" s="469" t="s">
        <v>133</v>
      </c>
      <c r="BZ19" s="468">
        <v>0</v>
      </c>
      <c r="CA19" s="470" t="s">
        <v>133</v>
      </c>
      <c r="CB19" s="471">
        <v>0</v>
      </c>
      <c r="CC19" s="472" t="s">
        <v>133</v>
      </c>
      <c r="CD19" s="468">
        <f t="shared" si="8"/>
        <v>0</v>
      </c>
      <c r="CE19" s="469" t="s">
        <v>133</v>
      </c>
      <c r="CF19" s="476">
        <v>0</v>
      </c>
    </row>
    <row r="20" spans="1:84" s="435" customFormat="1" ht="12.9" customHeight="1">
      <c r="A20" s="448"/>
      <c r="B20" s="449"/>
      <c r="C20" s="504"/>
      <c r="D20" s="451">
        <f t="shared" si="17"/>
        <v>30938.982314999997</v>
      </c>
      <c r="E20" s="452"/>
      <c r="F20" s="451">
        <f t="shared" si="18"/>
        <v>5354.5779000000002</v>
      </c>
      <c r="G20" s="453"/>
      <c r="H20" s="451">
        <f t="shared" si="19"/>
        <v>19.052814999999999</v>
      </c>
      <c r="I20" s="453"/>
      <c r="J20" s="451">
        <f t="shared" si="20"/>
        <v>5373.6307150000002</v>
      </c>
      <c r="K20" s="456"/>
      <c r="L20" s="451">
        <f t="shared" si="21"/>
        <v>25565.351599999998</v>
      </c>
      <c r="M20" s="452"/>
      <c r="N20" s="451">
        <f t="shared" si="11"/>
        <v>28597.507300000001</v>
      </c>
      <c r="O20" s="452"/>
      <c r="P20" s="451">
        <v>4350.6034</v>
      </c>
      <c r="Q20" s="453"/>
      <c r="R20" s="451">
        <v>13.9754</v>
      </c>
      <c r="S20" s="453"/>
      <c r="T20" s="451">
        <f>SUM(P20+R20)</f>
        <v>4364.5788000000002</v>
      </c>
      <c r="U20" s="452"/>
      <c r="V20" s="457">
        <v>24232.928500000002</v>
      </c>
      <c r="W20" s="505"/>
      <c r="X20" s="451">
        <f t="shared" si="13"/>
        <v>2331.4074999999998</v>
      </c>
      <c r="Y20" s="452"/>
      <c r="Z20" s="451">
        <v>1003.6342</v>
      </c>
      <c r="AA20" s="453"/>
      <c r="AB20" s="451">
        <v>5.0214999999999996</v>
      </c>
      <c r="AC20" s="453"/>
      <c r="AD20" s="451">
        <f t="shared" si="14"/>
        <v>1008.6556999999999</v>
      </c>
      <c r="AE20" s="452"/>
      <c r="AF20" s="457">
        <v>1322.7518</v>
      </c>
      <c r="AG20" s="452"/>
      <c r="AH20" s="451">
        <f t="shared" si="15"/>
        <v>9.3414150000000014</v>
      </c>
      <c r="AI20" s="452"/>
      <c r="AJ20" s="451">
        <v>0</v>
      </c>
      <c r="AK20" s="453"/>
      <c r="AL20" s="451">
        <v>3.8414999999999998E-2</v>
      </c>
      <c r="AM20" s="453"/>
      <c r="AN20" s="457">
        <f t="shared" si="16"/>
        <v>3.8414999999999998E-2</v>
      </c>
      <c r="AO20" s="452"/>
      <c r="AP20" s="459">
        <v>9.3030000000000008</v>
      </c>
      <c r="AQ20" s="448"/>
      <c r="AR20" s="449"/>
      <c r="AS20" s="450"/>
      <c r="AT20" s="451">
        <f t="shared" si="0"/>
        <v>1.7045999999999999</v>
      </c>
      <c r="AU20" s="452"/>
      <c r="AV20" s="451">
        <f t="shared" si="1"/>
        <v>0</v>
      </c>
      <c r="AW20" s="453"/>
      <c r="AX20" s="454">
        <f t="shared" si="2"/>
        <v>0</v>
      </c>
      <c r="AY20" s="455"/>
      <c r="AZ20" s="451">
        <f t="shared" si="9"/>
        <v>0</v>
      </c>
      <c r="BA20" s="456"/>
      <c r="BB20" s="451">
        <f t="shared" si="3"/>
        <v>1.7045999999999999</v>
      </c>
      <c r="BC20" s="452"/>
      <c r="BD20" s="451">
        <f t="shared" si="4"/>
        <v>0</v>
      </c>
      <c r="BE20" s="452"/>
      <c r="BF20" s="451">
        <v>0</v>
      </c>
      <c r="BG20" s="453"/>
      <c r="BH20" s="454">
        <v>0</v>
      </c>
      <c r="BI20" s="455"/>
      <c r="BJ20" s="451">
        <v>0</v>
      </c>
      <c r="BK20" s="452"/>
      <c r="BL20" s="457">
        <v>0</v>
      </c>
      <c r="BM20" s="458"/>
      <c r="BN20" s="451">
        <f t="shared" si="5"/>
        <v>0</v>
      </c>
      <c r="BO20" s="452"/>
      <c r="BP20" s="451">
        <v>0</v>
      </c>
      <c r="BQ20" s="453"/>
      <c r="BR20" s="454">
        <v>0</v>
      </c>
      <c r="BS20" s="455"/>
      <c r="BT20" s="451">
        <f t="shared" si="6"/>
        <v>0</v>
      </c>
      <c r="BU20" s="452"/>
      <c r="BV20" s="457">
        <v>0</v>
      </c>
      <c r="BW20" s="452"/>
      <c r="BX20" s="451">
        <f t="shared" si="7"/>
        <v>0</v>
      </c>
      <c r="BY20" s="452"/>
      <c r="BZ20" s="451">
        <v>0</v>
      </c>
      <c r="CA20" s="453"/>
      <c r="CB20" s="454">
        <v>0</v>
      </c>
      <c r="CC20" s="455"/>
      <c r="CD20" s="451">
        <f t="shared" si="8"/>
        <v>0</v>
      </c>
      <c r="CE20" s="452"/>
      <c r="CF20" s="459">
        <v>0</v>
      </c>
    </row>
    <row r="21" spans="1:84" s="329" customFormat="1" ht="12.9" customHeight="1">
      <c r="A21" s="436">
        <v>3</v>
      </c>
      <c r="B21" s="437" t="s">
        <v>138</v>
      </c>
      <c r="C21" s="438" t="s">
        <v>133</v>
      </c>
      <c r="D21" s="439">
        <f t="shared" si="17"/>
        <v>761.4751</v>
      </c>
      <c r="E21" s="446" t="s">
        <v>133</v>
      </c>
      <c r="F21" s="439">
        <f t="shared" si="18"/>
        <v>753.3</v>
      </c>
      <c r="G21" s="497" t="s">
        <v>133</v>
      </c>
      <c r="H21" s="439">
        <f t="shared" si="19"/>
        <v>0</v>
      </c>
      <c r="I21" s="497" t="s">
        <v>133</v>
      </c>
      <c r="J21" s="439">
        <f t="shared" si="20"/>
        <v>753.3</v>
      </c>
      <c r="K21" s="498" t="s">
        <v>133</v>
      </c>
      <c r="L21" s="439">
        <f t="shared" si="21"/>
        <v>8.1751000000000005</v>
      </c>
      <c r="M21" s="446" t="s">
        <v>133</v>
      </c>
      <c r="N21" s="439">
        <f t="shared" si="11"/>
        <v>0</v>
      </c>
      <c r="O21" s="446" t="s">
        <v>133</v>
      </c>
      <c r="P21" s="439">
        <v>0</v>
      </c>
      <c r="Q21" s="497" t="s">
        <v>133</v>
      </c>
      <c r="R21" s="439">
        <v>0</v>
      </c>
      <c r="S21" s="497" t="s">
        <v>133</v>
      </c>
      <c r="T21" s="439">
        <f t="shared" si="12"/>
        <v>0</v>
      </c>
      <c r="U21" s="446" t="s">
        <v>133</v>
      </c>
      <c r="V21" s="445">
        <v>0</v>
      </c>
      <c r="W21" s="440" t="s">
        <v>133</v>
      </c>
      <c r="X21" s="439">
        <f t="shared" si="13"/>
        <v>0</v>
      </c>
      <c r="Y21" s="440" t="s">
        <v>133</v>
      </c>
      <c r="Z21" s="439">
        <v>0</v>
      </c>
      <c r="AA21" s="441" t="s">
        <v>133</v>
      </c>
      <c r="AB21" s="439">
        <v>0</v>
      </c>
      <c r="AC21" s="441" t="s">
        <v>133</v>
      </c>
      <c r="AD21" s="439">
        <f t="shared" si="14"/>
        <v>0</v>
      </c>
      <c r="AE21" s="440" t="s">
        <v>133</v>
      </c>
      <c r="AF21" s="445">
        <v>0</v>
      </c>
      <c r="AG21" s="440" t="s">
        <v>133</v>
      </c>
      <c r="AH21" s="439">
        <f t="shared" si="15"/>
        <v>0</v>
      </c>
      <c r="AI21" s="440" t="s">
        <v>133</v>
      </c>
      <c r="AJ21" s="439">
        <v>0</v>
      </c>
      <c r="AK21" s="441" t="s">
        <v>133</v>
      </c>
      <c r="AL21" s="439">
        <v>0</v>
      </c>
      <c r="AM21" s="441" t="s">
        <v>133</v>
      </c>
      <c r="AN21" s="445">
        <f t="shared" si="16"/>
        <v>0</v>
      </c>
      <c r="AO21" s="440" t="s">
        <v>133</v>
      </c>
      <c r="AP21" s="447">
        <v>0</v>
      </c>
      <c r="AQ21" s="465">
        <v>24</v>
      </c>
      <c r="AR21" s="466" t="s">
        <v>164</v>
      </c>
      <c r="AS21" s="467" t="s">
        <v>133</v>
      </c>
      <c r="AT21" s="468">
        <f t="shared" si="0"/>
        <v>0</v>
      </c>
      <c r="AU21" s="469" t="s">
        <v>133</v>
      </c>
      <c r="AV21" s="468">
        <f t="shared" si="1"/>
        <v>0</v>
      </c>
      <c r="AW21" s="470" t="s">
        <v>133</v>
      </c>
      <c r="AX21" s="471">
        <f t="shared" si="2"/>
        <v>0</v>
      </c>
      <c r="AY21" s="472" t="s">
        <v>133</v>
      </c>
      <c r="AZ21" s="468">
        <f t="shared" si="9"/>
        <v>0</v>
      </c>
      <c r="BA21" s="473" t="s">
        <v>133</v>
      </c>
      <c r="BB21" s="468">
        <f t="shared" si="3"/>
        <v>0</v>
      </c>
      <c r="BC21" s="469" t="s">
        <v>133</v>
      </c>
      <c r="BD21" s="468">
        <f t="shared" si="4"/>
        <v>0</v>
      </c>
      <c r="BE21" s="469" t="s">
        <v>133</v>
      </c>
      <c r="BF21" s="468">
        <v>0</v>
      </c>
      <c r="BG21" s="470" t="s">
        <v>133</v>
      </c>
      <c r="BH21" s="471">
        <v>0</v>
      </c>
      <c r="BI21" s="472" t="s">
        <v>133</v>
      </c>
      <c r="BJ21" s="468">
        <v>0</v>
      </c>
      <c r="BK21" s="469" t="s">
        <v>133</v>
      </c>
      <c r="BL21" s="474">
        <v>0</v>
      </c>
      <c r="BM21" s="475" t="s">
        <v>133</v>
      </c>
      <c r="BN21" s="468">
        <f t="shared" si="5"/>
        <v>0</v>
      </c>
      <c r="BO21" s="469" t="s">
        <v>133</v>
      </c>
      <c r="BP21" s="468">
        <v>0</v>
      </c>
      <c r="BQ21" s="470" t="s">
        <v>133</v>
      </c>
      <c r="BR21" s="471">
        <v>0</v>
      </c>
      <c r="BS21" s="472" t="s">
        <v>133</v>
      </c>
      <c r="BT21" s="468">
        <f t="shared" si="6"/>
        <v>0</v>
      </c>
      <c r="BU21" s="469" t="s">
        <v>133</v>
      </c>
      <c r="BV21" s="474">
        <v>0</v>
      </c>
      <c r="BW21" s="469" t="s">
        <v>133</v>
      </c>
      <c r="BX21" s="468">
        <f t="shared" si="7"/>
        <v>0</v>
      </c>
      <c r="BY21" s="469" t="s">
        <v>133</v>
      </c>
      <c r="BZ21" s="468">
        <v>0</v>
      </c>
      <c r="CA21" s="470" t="s">
        <v>133</v>
      </c>
      <c r="CB21" s="471">
        <v>0</v>
      </c>
      <c r="CC21" s="472" t="s">
        <v>133</v>
      </c>
      <c r="CD21" s="468">
        <f t="shared" si="8"/>
        <v>0</v>
      </c>
      <c r="CE21" s="469" t="s">
        <v>133</v>
      </c>
      <c r="CF21" s="476">
        <v>0</v>
      </c>
    </row>
    <row r="22" spans="1:84" s="435" customFormat="1" ht="12.9" customHeight="1">
      <c r="A22" s="436"/>
      <c r="B22" s="437"/>
      <c r="C22" s="416"/>
      <c r="D22" s="417">
        <f t="shared" si="17"/>
        <v>4588.3968999999997</v>
      </c>
      <c r="E22" s="418"/>
      <c r="F22" s="417">
        <f t="shared" si="18"/>
        <v>4019.7932999999998</v>
      </c>
      <c r="G22" s="419"/>
      <c r="H22" s="417">
        <f t="shared" si="19"/>
        <v>0.34839999999999999</v>
      </c>
      <c r="I22" s="419"/>
      <c r="J22" s="417">
        <f t="shared" si="20"/>
        <v>4020.1416999999997</v>
      </c>
      <c r="K22" s="499"/>
      <c r="L22" s="417">
        <f t="shared" si="21"/>
        <v>568.25519999999995</v>
      </c>
      <c r="M22" s="418"/>
      <c r="N22" s="417">
        <f t="shared" si="11"/>
        <v>3443.3973000000001</v>
      </c>
      <c r="O22" s="418"/>
      <c r="P22" s="417">
        <v>3001.0545999999999</v>
      </c>
      <c r="Q22" s="419"/>
      <c r="R22" s="417">
        <v>0</v>
      </c>
      <c r="S22" s="419"/>
      <c r="T22" s="417">
        <f t="shared" si="12"/>
        <v>3001.0545999999999</v>
      </c>
      <c r="U22" s="418"/>
      <c r="V22" s="420">
        <v>442.34270000000004</v>
      </c>
      <c r="W22" s="421"/>
      <c r="X22" s="417">
        <f t="shared" si="13"/>
        <v>1045.0119999999999</v>
      </c>
      <c r="Y22" s="418"/>
      <c r="Z22" s="417">
        <v>1018.7387</v>
      </c>
      <c r="AA22" s="419"/>
      <c r="AB22" s="417"/>
      <c r="AC22" s="419"/>
      <c r="AD22" s="417">
        <f t="shared" si="14"/>
        <v>1018.7387</v>
      </c>
      <c r="AE22" s="418"/>
      <c r="AF22" s="420">
        <v>26.273299999999999</v>
      </c>
      <c r="AG22" s="418"/>
      <c r="AH22" s="417">
        <f t="shared" si="15"/>
        <v>0.4672</v>
      </c>
      <c r="AI22" s="418"/>
      <c r="AJ22" s="417">
        <v>0</v>
      </c>
      <c r="AK22" s="419"/>
      <c r="AL22" s="417"/>
      <c r="AM22" s="419"/>
      <c r="AN22" s="420">
        <f t="shared" si="16"/>
        <v>0</v>
      </c>
      <c r="AO22" s="418"/>
      <c r="AP22" s="506">
        <v>0.4672</v>
      </c>
      <c r="AQ22" s="448"/>
      <c r="AR22" s="449"/>
      <c r="AS22" s="450"/>
      <c r="AT22" s="451">
        <f t="shared" si="0"/>
        <v>3.5185</v>
      </c>
      <c r="AU22" s="452"/>
      <c r="AV22" s="451">
        <f t="shared" si="1"/>
        <v>0</v>
      </c>
      <c r="AW22" s="453"/>
      <c r="AX22" s="454">
        <f t="shared" si="2"/>
        <v>0</v>
      </c>
      <c r="AY22" s="455"/>
      <c r="AZ22" s="451">
        <f t="shared" si="9"/>
        <v>0</v>
      </c>
      <c r="BA22" s="456"/>
      <c r="BB22" s="451">
        <f t="shared" si="3"/>
        <v>3.5185</v>
      </c>
      <c r="BC22" s="452"/>
      <c r="BD22" s="451">
        <f t="shared" si="4"/>
        <v>0</v>
      </c>
      <c r="BE22" s="452"/>
      <c r="BF22" s="451">
        <v>0</v>
      </c>
      <c r="BG22" s="453"/>
      <c r="BH22" s="454">
        <v>0</v>
      </c>
      <c r="BI22" s="455"/>
      <c r="BJ22" s="451">
        <v>0</v>
      </c>
      <c r="BK22" s="452"/>
      <c r="BL22" s="457">
        <v>0</v>
      </c>
      <c r="BM22" s="458"/>
      <c r="BN22" s="451">
        <f t="shared" si="5"/>
        <v>0</v>
      </c>
      <c r="BO22" s="452"/>
      <c r="BP22" s="451">
        <v>0</v>
      </c>
      <c r="BQ22" s="453"/>
      <c r="BR22" s="454">
        <v>0</v>
      </c>
      <c r="BS22" s="455"/>
      <c r="BT22" s="451">
        <f t="shared" si="6"/>
        <v>0</v>
      </c>
      <c r="BU22" s="452"/>
      <c r="BV22" s="457">
        <v>0</v>
      </c>
      <c r="BW22" s="452"/>
      <c r="BX22" s="451">
        <f t="shared" si="7"/>
        <v>0</v>
      </c>
      <c r="BY22" s="452"/>
      <c r="BZ22" s="451">
        <v>0</v>
      </c>
      <c r="CA22" s="453"/>
      <c r="CB22" s="454">
        <v>0</v>
      </c>
      <c r="CC22" s="455"/>
      <c r="CD22" s="451">
        <f t="shared" si="8"/>
        <v>0</v>
      </c>
      <c r="CE22" s="452"/>
      <c r="CF22" s="459">
        <v>0</v>
      </c>
    </row>
    <row r="23" spans="1:84" s="329" customFormat="1" ht="12.9" customHeight="1">
      <c r="A23" s="465">
        <v>4</v>
      </c>
      <c r="B23" s="466" t="s">
        <v>139</v>
      </c>
      <c r="C23" s="501" t="s">
        <v>133</v>
      </c>
      <c r="D23" s="468">
        <f t="shared" si="17"/>
        <v>1404.6228000000001</v>
      </c>
      <c r="E23" s="475" t="s">
        <v>133</v>
      </c>
      <c r="F23" s="468">
        <f t="shared" si="18"/>
        <v>1283.1228000000001</v>
      </c>
      <c r="G23" s="502" t="s">
        <v>133</v>
      </c>
      <c r="H23" s="468">
        <f t="shared" si="19"/>
        <v>0</v>
      </c>
      <c r="I23" s="502" t="s">
        <v>133</v>
      </c>
      <c r="J23" s="468">
        <f t="shared" si="20"/>
        <v>1283.1228000000001</v>
      </c>
      <c r="K23" s="503" t="s">
        <v>133</v>
      </c>
      <c r="L23" s="468">
        <f t="shared" si="21"/>
        <v>121.5</v>
      </c>
      <c r="M23" s="475" t="s">
        <v>133</v>
      </c>
      <c r="N23" s="468">
        <f t="shared" si="11"/>
        <v>0</v>
      </c>
      <c r="O23" s="475" t="s">
        <v>133</v>
      </c>
      <c r="P23" s="468">
        <v>0</v>
      </c>
      <c r="Q23" s="502" t="s">
        <v>133</v>
      </c>
      <c r="R23" s="468">
        <v>0</v>
      </c>
      <c r="S23" s="502" t="s">
        <v>133</v>
      </c>
      <c r="T23" s="468">
        <f t="shared" si="12"/>
        <v>0</v>
      </c>
      <c r="U23" s="475" t="s">
        <v>133</v>
      </c>
      <c r="V23" s="474">
        <v>0</v>
      </c>
      <c r="W23" s="469" t="s">
        <v>133</v>
      </c>
      <c r="X23" s="468">
        <f t="shared" si="13"/>
        <v>0</v>
      </c>
      <c r="Y23" s="469" t="s">
        <v>133</v>
      </c>
      <c r="Z23" s="468">
        <v>0</v>
      </c>
      <c r="AA23" s="470" t="s">
        <v>133</v>
      </c>
      <c r="AB23" s="468">
        <v>0</v>
      </c>
      <c r="AC23" s="470" t="s">
        <v>133</v>
      </c>
      <c r="AD23" s="468">
        <f t="shared" si="14"/>
        <v>0</v>
      </c>
      <c r="AE23" s="469" t="s">
        <v>133</v>
      </c>
      <c r="AF23" s="474">
        <v>0</v>
      </c>
      <c r="AG23" s="469" t="s">
        <v>133</v>
      </c>
      <c r="AH23" s="468">
        <f t="shared" si="15"/>
        <v>0</v>
      </c>
      <c r="AI23" s="469" t="s">
        <v>133</v>
      </c>
      <c r="AJ23" s="468">
        <v>0</v>
      </c>
      <c r="AK23" s="470" t="s">
        <v>133</v>
      </c>
      <c r="AL23" s="468">
        <v>0</v>
      </c>
      <c r="AM23" s="470" t="s">
        <v>133</v>
      </c>
      <c r="AN23" s="474">
        <f t="shared" si="16"/>
        <v>0</v>
      </c>
      <c r="AO23" s="469" t="s">
        <v>133</v>
      </c>
      <c r="AP23" s="476">
        <v>0</v>
      </c>
      <c r="AQ23" s="465">
        <v>25</v>
      </c>
      <c r="AR23" s="466" t="s">
        <v>165</v>
      </c>
      <c r="AS23" s="467" t="s">
        <v>133</v>
      </c>
      <c r="AT23" s="468">
        <f t="shared" si="0"/>
        <v>262.69129999999996</v>
      </c>
      <c r="AU23" s="469" t="s">
        <v>133</v>
      </c>
      <c r="AV23" s="468">
        <f t="shared" si="1"/>
        <v>132.22999999999999</v>
      </c>
      <c r="AW23" s="470" t="s">
        <v>133</v>
      </c>
      <c r="AX23" s="471">
        <f t="shared" si="2"/>
        <v>0</v>
      </c>
      <c r="AY23" s="472" t="s">
        <v>133</v>
      </c>
      <c r="AZ23" s="468">
        <f t="shared" si="9"/>
        <v>132.22999999999999</v>
      </c>
      <c r="BA23" s="473" t="s">
        <v>133</v>
      </c>
      <c r="BB23" s="468">
        <f t="shared" si="3"/>
        <v>130.46129999999999</v>
      </c>
      <c r="BC23" s="469" t="s">
        <v>133</v>
      </c>
      <c r="BD23" s="468">
        <f t="shared" si="4"/>
        <v>0</v>
      </c>
      <c r="BE23" s="469" t="s">
        <v>133</v>
      </c>
      <c r="BF23" s="468">
        <v>0</v>
      </c>
      <c r="BG23" s="470" t="s">
        <v>133</v>
      </c>
      <c r="BH23" s="471">
        <v>0</v>
      </c>
      <c r="BI23" s="472" t="s">
        <v>133</v>
      </c>
      <c r="BJ23" s="468">
        <v>0</v>
      </c>
      <c r="BK23" s="469" t="s">
        <v>133</v>
      </c>
      <c r="BL23" s="474">
        <v>0</v>
      </c>
      <c r="BM23" s="475" t="s">
        <v>133</v>
      </c>
      <c r="BN23" s="468">
        <f t="shared" si="5"/>
        <v>0</v>
      </c>
      <c r="BO23" s="469" t="s">
        <v>133</v>
      </c>
      <c r="BP23" s="468">
        <v>0</v>
      </c>
      <c r="BQ23" s="470" t="s">
        <v>133</v>
      </c>
      <c r="BR23" s="471">
        <v>0</v>
      </c>
      <c r="BS23" s="472" t="s">
        <v>133</v>
      </c>
      <c r="BT23" s="468">
        <f t="shared" si="6"/>
        <v>0</v>
      </c>
      <c r="BU23" s="469" t="s">
        <v>133</v>
      </c>
      <c r="BV23" s="474">
        <v>0</v>
      </c>
      <c r="BW23" s="469" t="s">
        <v>133</v>
      </c>
      <c r="BX23" s="468">
        <f t="shared" si="7"/>
        <v>0</v>
      </c>
      <c r="BY23" s="469" t="s">
        <v>133</v>
      </c>
      <c r="BZ23" s="468">
        <v>0</v>
      </c>
      <c r="CA23" s="470" t="s">
        <v>133</v>
      </c>
      <c r="CB23" s="471">
        <v>0</v>
      </c>
      <c r="CC23" s="472" t="s">
        <v>133</v>
      </c>
      <c r="CD23" s="468">
        <f t="shared" si="8"/>
        <v>0</v>
      </c>
      <c r="CE23" s="469" t="s">
        <v>133</v>
      </c>
      <c r="CF23" s="476">
        <v>0</v>
      </c>
    </row>
    <row r="24" spans="1:84" s="509" customFormat="1" ht="12.9" customHeight="1">
      <c r="A24" s="448"/>
      <c r="B24" s="507"/>
      <c r="C24" s="504"/>
      <c r="D24" s="451">
        <f t="shared" si="17"/>
        <v>51702.236079999988</v>
      </c>
      <c r="E24" s="452"/>
      <c r="F24" s="451">
        <f t="shared" si="18"/>
        <v>49876.474599999994</v>
      </c>
      <c r="G24" s="453"/>
      <c r="H24" s="451">
        <f t="shared" si="19"/>
        <v>9.8019800000000004</v>
      </c>
      <c r="I24" s="453"/>
      <c r="J24" s="451">
        <f t="shared" si="20"/>
        <v>49886.276579999991</v>
      </c>
      <c r="K24" s="452"/>
      <c r="L24" s="451">
        <f t="shared" si="21"/>
        <v>1815.9594999999999</v>
      </c>
      <c r="M24" s="452"/>
      <c r="N24" s="451">
        <f t="shared" si="11"/>
        <v>44617.722199999997</v>
      </c>
      <c r="O24" s="452"/>
      <c r="P24" s="451">
        <v>43415.666899999997</v>
      </c>
      <c r="Q24" s="453"/>
      <c r="R24" s="451">
        <v>0</v>
      </c>
      <c r="S24" s="453"/>
      <c r="T24" s="451">
        <f t="shared" si="12"/>
        <v>43415.666899999997</v>
      </c>
      <c r="U24" s="452"/>
      <c r="V24" s="457">
        <v>1202.0553</v>
      </c>
      <c r="W24" s="505"/>
      <c r="X24" s="451">
        <f t="shared" si="13"/>
        <v>6441.3193870000005</v>
      </c>
      <c r="Y24" s="452"/>
      <c r="Z24" s="451">
        <v>5912.0740999999998</v>
      </c>
      <c r="AA24" s="453"/>
      <c r="AB24" s="508">
        <v>9.6776870000000006</v>
      </c>
      <c r="AC24" s="453"/>
      <c r="AD24" s="451">
        <f t="shared" si="14"/>
        <v>5921.7517870000001</v>
      </c>
      <c r="AE24" s="452"/>
      <c r="AF24" s="457">
        <v>519.56759999999997</v>
      </c>
      <c r="AG24" s="452"/>
      <c r="AH24" s="451">
        <f t="shared" si="15"/>
        <v>93.771492999999992</v>
      </c>
      <c r="AI24" s="452"/>
      <c r="AJ24" s="451">
        <v>78.944999999999993</v>
      </c>
      <c r="AK24" s="453"/>
      <c r="AL24" s="451">
        <v>0.100393</v>
      </c>
      <c r="AM24" s="453"/>
      <c r="AN24" s="457">
        <f t="shared" si="16"/>
        <v>79.04539299999999</v>
      </c>
      <c r="AO24" s="452"/>
      <c r="AP24" s="459">
        <v>14.726100000000001</v>
      </c>
      <c r="AQ24" s="448"/>
      <c r="AR24" s="449"/>
      <c r="AS24" s="450"/>
      <c r="AT24" s="451">
        <f t="shared" si="0"/>
        <v>8414.9919679999985</v>
      </c>
      <c r="AU24" s="452"/>
      <c r="AV24" s="451">
        <f t="shared" si="1"/>
        <v>4262.4681</v>
      </c>
      <c r="AW24" s="453"/>
      <c r="AX24" s="454">
        <f t="shared" si="2"/>
        <v>27.988468000000001</v>
      </c>
      <c r="AY24" s="455"/>
      <c r="AZ24" s="451">
        <f t="shared" si="9"/>
        <v>4290.4565679999996</v>
      </c>
      <c r="BA24" s="456"/>
      <c r="BB24" s="451">
        <f t="shared" si="3"/>
        <v>4124.5353999999998</v>
      </c>
      <c r="BC24" s="452"/>
      <c r="BD24" s="451">
        <f t="shared" si="4"/>
        <v>4576.8410999999996</v>
      </c>
      <c r="BE24" s="452"/>
      <c r="BF24" s="451">
        <v>2769.21</v>
      </c>
      <c r="BG24" s="453"/>
      <c r="BH24" s="454">
        <v>0</v>
      </c>
      <c r="BI24" s="455"/>
      <c r="BJ24" s="451">
        <v>2769.21</v>
      </c>
      <c r="BK24" s="452"/>
      <c r="BL24" s="457">
        <v>1807.6311000000001</v>
      </c>
      <c r="BM24" s="458"/>
      <c r="BN24" s="451">
        <f t="shared" si="5"/>
        <v>3594.1683380000004</v>
      </c>
      <c r="BO24" s="452"/>
      <c r="BP24" s="451">
        <v>1422.8181</v>
      </c>
      <c r="BQ24" s="453"/>
      <c r="BR24" s="454">
        <v>27.320038</v>
      </c>
      <c r="BS24" s="455"/>
      <c r="BT24" s="451">
        <f t="shared" si="6"/>
        <v>1450.138138</v>
      </c>
      <c r="BU24" s="452"/>
      <c r="BV24" s="457">
        <v>2144.0302000000001</v>
      </c>
      <c r="BW24" s="452"/>
      <c r="BX24" s="451">
        <f t="shared" si="7"/>
        <v>71.563100000000006</v>
      </c>
      <c r="BY24" s="452"/>
      <c r="BZ24" s="451">
        <v>59.64</v>
      </c>
      <c r="CA24" s="453"/>
      <c r="CB24" s="454">
        <v>0</v>
      </c>
      <c r="CC24" s="455"/>
      <c r="CD24" s="451">
        <f t="shared" si="8"/>
        <v>59.64</v>
      </c>
      <c r="CE24" s="452"/>
      <c r="CF24" s="459">
        <v>11.9231</v>
      </c>
    </row>
    <row r="25" spans="1:84" s="329" customFormat="1" ht="12.9" customHeight="1">
      <c r="A25" s="436">
        <v>5</v>
      </c>
      <c r="B25" s="437" t="s">
        <v>140</v>
      </c>
      <c r="C25" s="438" t="s">
        <v>133</v>
      </c>
      <c r="D25" s="439">
        <f t="shared" si="17"/>
        <v>0</v>
      </c>
      <c r="E25" s="446" t="s">
        <v>133</v>
      </c>
      <c r="F25" s="439">
        <f t="shared" si="18"/>
        <v>0</v>
      </c>
      <c r="G25" s="497" t="s">
        <v>133</v>
      </c>
      <c r="H25" s="439">
        <f t="shared" si="19"/>
        <v>0</v>
      </c>
      <c r="I25" s="497" t="s">
        <v>133</v>
      </c>
      <c r="J25" s="439">
        <f t="shared" si="20"/>
        <v>0</v>
      </c>
      <c r="K25" s="498" t="s">
        <v>133</v>
      </c>
      <c r="L25" s="439">
        <f t="shared" si="21"/>
        <v>0</v>
      </c>
      <c r="M25" s="446" t="s">
        <v>133</v>
      </c>
      <c r="N25" s="439">
        <f t="shared" si="11"/>
        <v>0</v>
      </c>
      <c r="O25" s="446" t="s">
        <v>133</v>
      </c>
      <c r="P25" s="439">
        <v>0</v>
      </c>
      <c r="Q25" s="497" t="s">
        <v>133</v>
      </c>
      <c r="R25" s="439">
        <v>0</v>
      </c>
      <c r="S25" s="497" t="s">
        <v>133</v>
      </c>
      <c r="T25" s="439">
        <f t="shared" si="12"/>
        <v>0</v>
      </c>
      <c r="U25" s="446" t="s">
        <v>133</v>
      </c>
      <c r="V25" s="445">
        <v>0</v>
      </c>
      <c r="W25" s="440" t="s">
        <v>133</v>
      </c>
      <c r="X25" s="439">
        <f t="shared" si="13"/>
        <v>0</v>
      </c>
      <c r="Y25" s="440" t="s">
        <v>133</v>
      </c>
      <c r="Z25" s="439">
        <v>0</v>
      </c>
      <c r="AA25" s="441" t="s">
        <v>133</v>
      </c>
      <c r="AB25" s="439">
        <v>0</v>
      </c>
      <c r="AC25" s="441" t="s">
        <v>133</v>
      </c>
      <c r="AD25" s="439">
        <f t="shared" si="14"/>
        <v>0</v>
      </c>
      <c r="AE25" s="440" t="s">
        <v>133</v>
      </c>
      <c r="AF25" s="445">
        <v>0</v>
      </c>
      <c r="AG25" s="440" t="s">
        <v>133</v>
      </c>
      <c r="AH25" s="439">
        <f t="shared" si="15"/>
        <v>0</v>
      </c>
      <c r="AI25" s="440" t="s">
        <v>133</v>
      </c>
      <c r="AJ25" s="439">
        <v>0</v>
      </c>
      <c r="AK25" s="441" t="s">
        <v>133</v>
      </c>
      <c r="AL25" s="439">
        <v>0</v>
      </c>
      <c r="AM25" s="441" t="s">
        <v>133</v>
      </c>
      <c r="AN25" s="445">
        <f t="shared" si="16"/>
        <v>0</v>
      </c>
      <c r="AO25" s="440" t="s">
        <v>133</v>
      </c>
      <c r="AP25" s="447">
        <v>0</v>
      </c>
      <c r="AQ25" s="465">
        <v>26</v>
      </c>
      <c r="AR25" s="466" t="s">
        <v>166</v>
      </c>
      <c r="AS25" s="467" t="s">
        <v>133</v>
      </c>
      <c r="AT25" s="468">
        <f t="shared" si="0"/>
        <v>1021.0373</v>
      </c>
      <c r="AU25" s="469" t="s">
        <v>133</v>
      </c>
      <c r="AV25" s="468">
        <f t="shared" si="1"/>
        <v>0</v>
      </c>
      <c r="AW25" s="470" t="s">
        <v>133</v>
      </c>
      <c r="AX25" s="471">
        <f t="shared" si="2"/>
        <v>0</v>
      </c>
      <c r="AY25" s="472" t="s">
        <v>133</v>
      </c>
      <c r="AZ25" s="468">
        <f t="shared" si="9"/>
        <v>0</v>
      </c>
      <c r="BA25" s="473" t="s">
        <v>133</v>
      </c>
      <c r="BB25" s="468">
        <f t="shared" si="3"/>
        <v>1021.0373</v>
      </c>
      <c r="BC25" s="469" t="s">
        <v>133</v>
      </c>
      <c r="BD25" s="468">
        <f t="shared" si="4"/>
        <v>0</v>
      </c>
      <c r="BE25" s="469" t="s">
        <v>133</v>
      </c>
      <c r="BF25" s="468">
        <v>0</v>
      </c>
      <c r="BG25" s="470" t="s">
        <v>133</v>
      </c>
      <c r="BH25" s="471">
        <v>0</v>
      </c>
      <c r="BI25" s="472" t="s">
        <v>133</v>
      </c>
      <c r="BJ25" s="468">
        <v>0</v>
      </c>
      <c r="BK25" s="469" t="s">
        <v>133</v>
      </c>
      <c r="BL25" s="474">
        <v>0</v>
      </c>
      <c r="BM25" s="475" t="s">
        <v>133</v>
      </c>
      <c r="BN25" s="468">
        <f t="shared" si="5"/>
        <v>0</v>
      </c>
      <c r="BO25" s="469" t="s">
        <v>133</v>
      </c>
      <c r="BP25" s="468">
        <v>0</v>
      </c>
      <c r="BQ25" s="470" t="s">
        <v>133</v>
      </c>
      <c r="BR25" s="471">
        <v>0</v>
      </c>
      <c r="BS25" s="472" t="s">
        <v>133</v>
      </c>
      <c r="BT25" s="468">
        <f t="shared" si="6"/>
        <v>0</v>
      </c>
      <c r="BU25" s="469" t="s">
        <v>133</v>
      </c>
      <c r="BV25" s="474">
        <v>0</v>
      </c>
      <c r="BW25" s="469" t="s">
        <v>133</v>
      </c>
      <c r="BX25" s="468">
        <f t="shared" si="7"/>
        <v>0</v>
      </c>
      <c r="BY25" s="469" t="s">
        <v>133</v>
      </c>
      <c r="BZ25" s="468">
        <v>0</v>
      </c>
      <c r="CA25" s="470" t="s">
        <v>133</v>
      </c>
      <c r="CB25" s="471">
        <v>0</v>
      </c>
      <c r="CC25" s="472" t="s">
        <v>133</v>
      </c>
      <c r="CD25" s="468">
        <f t="shared" si="8"/>
        <v>0</v>
      </c>
      <c r="CE25" s="469" t="s">
        <v>133</v>
      </c>
      <c r="CF25" s="476">
        <v>0</v>
      </c>
    </row>
    <row r="26" spans="1:84" s="509" customFormat="1" ht="12.9" customHeight="1">
      <c r="A26" s="436"/>
      <c r="B26" s="437"/>
      <c r="C26" s="416"/>
      <c r="D26" s="417">
        <f t="shared" si="17"/>
        <v>473.19000500000004</v>
      </c>
      <c r="E26" s="418"/>
      <c r="F26" s="417">
        <f t="shared" si="18"/>
        <v>69.13</v>
      </c>
      <c r="G26" s="419"/>
      <c r="H26" s="417">
        <f t="shared" si="19"/>
        <v>2.151605</v>
      </c>
      <c r="I26" s="419"/>
      <c r="J26" s="417">
        <f t="shared" si="20"/>
        <v>71.281604999999999</v>
      </c>
      <c r="K26" s="418"/>
      <c r="L26" s="417">
        <f t="shared" si="21"/>
        <v>401.90840000000003</v>
      </c>
      <c r="M26" s="418"/>
      <c r="N26" s="417">
        <f t="shared" si="11"/>
        <v>129.1773</v>
      </c>
      <c r="O26" s="418"/>
      <c r="P26" s="417">
        <v>0</v>
      </c>
      <c r="Q26" s="419"/>
      <c r="R26" s="417"/>
      <c r="S26" s="419"/>
      <c r="T26" s="417"/>
      <c r="U26" s="510"/>
      <c r="V26" s="420">
        <v>129.1773</v>
      </c>
      <c r="W26" s="421"/>
      <c r="X26" s="417">
        <f t="shared" si="13"/>
        <v>287.034605</v>
      </c>
      <c r="Y26" s="418"/>
      <c r="Z26" s="417">
        <v>69.13</v>
      </c>
      <c r="AA26" s="419"/>
      <c r="AB26" s="500">
        <v>2.147805</v>
      </c>
      <c r="AC26" s="419"/>
      <c r="AD26" s="417">
        <f t="shared" si="14"/>
        <v>71.277805000000001</v>
      </c>
      <c r="AE26" s="418"/>
      <c r="AF26" s="420">
        <v>215.7568</v>
      </c>
      <c r="AG26" s="418"/>
      <c r="AH26" s="417">
        <f t="shared" si="15"/>
        <v>6.2178000000000004</v>
      </c>
      <c r="AI26" s="418"/>
      <c r="AJ26" s="417">
        <v>0</v>
      </c>
      <c r="AK26" s="419"/>
      <c r="AL26" s="417">
        <v>3.8E-3</v>
      </c>
      <c r="AM26" s="419"/>
      <c r="AN26" s="420">
        <f t="shared" si="16"/>
        <v>3.8E-3</v>
      </c>
      <c r="AO26" s="418"/>
      <c r="AP26" s="422">
        <v>6.2140000000000004</v>
      </c>
      <c r="AQ26" s="511"/>
      <c r="AR26" s="512"/>
      <c r="AS26" s="513"/>
      <c r="AT26" s="514">
        <f t="shared" si="0"/>
        <v>9453.1290980000012</v>
      </c>
      <c r="AU26" s="510"/>
      <c r="AV26" s="514">
        <f t="shared" si="1"/>
        <v>398.0564</v>
      </c>
      <c r="AW26" s="515"/>
      <c r="AX26" s="516">
        <f t="shared" si="2"/>
        <v>8.8091980000000003</v>
      </c>
      <c r="AY26" s="517"/>
      <c r="AZ26" s="514">
        <f t="shared" si="9"/>
        <v>406.86559799999998</v>
      </c>
      <c r="BA26" s="518"/>
      <c r="BB26" s="514">
        <f t="shared" si="3"/>
        <v>9046.2635000000009</v>
      </c>
      <c r="BC26" s="510"/>
      <c r="BD26" s="514">
        <f t="shared" si="4"/>
        <v>7247.8891000000003</v>
      </c>
      <c r="BE26" s="510"/>
      <c r="BF26" s="514">
        <v>184.42</v>
      </c>
      <c r="BG26" s="515"/>
      <c r="BH26" s="516">
        <v>4.1196000000000002</v>
      </c>
      <c r="BI26" s="517"/>
      <c r="BJ26" s="514">
        <v>188.53959999999998</v>
      </c>
      <c r="BK26" s="510"/>
      <c r="BL26" s="519">
        <v>7059.3495000000003</v>
      </c>
      <c r="BM26" s="520"/>
      <c r="BN26" s="514">
        <f t="shared" si="5"/>
        <v>2170.4563980000003</v>
      </c>
      <c r="BO26" s="510"/>
      <c r="BP26" s="514">
        <v>197.07599999999999</v>
      </c>
      <c r="BQ26" s="515"/>
      <c r="BR26" s="516">
        <v>4.6895980000000002</v>
      </c>
      <c r="BS26" s="517"/>
      <c r="BT26" s="514">
        <f t="shared" si="6"/>
        <v>201.76559799999998</v>
      </c>
      <c r="BU26" s="510"/>
      <c r="BV26" s="519">
        <v>1968.6908000000001</v>
      </c>
      <c r="BW26" s="510"/>
      <c r="BX26" s="514">
        <f t="shared" si="7"/>
        <v>13.411499999999998</v>
      </c>
      <c r="BY26" s="510"/>
      <c r="BZ26" s="514">
        <v>0.99039999999999995</v>
      </c>
      <c r="CA26" s="515"/>
      <c r="CB26" s="516">
        <v>0</v>
      </c>
      <c r="CC26" s="517"/>
      <c r="CD26" s="514">
        <f t="shared" si="8"/>
        <v>0.99039999999999995</v>
      </c>
      <c r="CE26" s="510"/>
      <c r="CF26" s="521">
        <v>12.421099999999999</v>
      </c>
    </row>
    <row r="27" spans="1:84" s="490" customFormat="1" ht="12.9" customHeight="1">
      <c r="A27" s="402" t="s">
        <v>7</v>
      </c>
      <c r="B27" s="522"/>
      <c r="C27" s="461" t="s">
        <v>133</v>
      </c>
      <c r="D27" s="405">
        <f>D29</f>
        <v>3519.8179999999998</v>
      </c>
      <c r="E27" s="464" t="s">
        <v>133</v>
      </c>
      <c r="F27" s="405">
        <f>F29</f>
        <v>2968.8429999999998</v>
      </c>
      <c r="G27" s="489" t="s">
        <v>133</v>
      </c>
      <c r="H27" s="405">
        <v>0</v>
      </c>
      <c r="I27" s="489" t="s">
        <v>133</v>
      </c>
      <c r="J27" s="405">
        <f>J29</f>
        <v>2968.8429999999998</v>
      </c>
      <c r="K27" s="412" t="s">
        <v>133</v>
      </c>
      <c r="L27" s="405">
        <f>L29</f>
        <v>550.97500000000002</v>
      </c>
      <c r="M27" s="464" t="s">
        <v>133</v>
      </c>
      <c r="N27" s="405">
        <f t="shared" si="11"/>
        <v>0</v>
      </c>
      <c r="O27" s="464" t="s">
        <v>133</v>
      </c>
      <c r="P27" s="405">
        <v>0</v>
      </c>
      <c r="Q27" s="489" t="s">
        <v>133</v>
      </c>
      <c r="R27" s="405">
        <v>0</v>
      </c>
      <c r="S27" s="489" t="s">
        <v>133</v>
      </c>
      <c r="T27" s="405">
        <f t="shared" si="12"/>
        <v>0</v>
      </c>
      <c r="U27" s="412" t="s">
        <v>133</v>
      </c>
      <c r="V27" s="411">
        <v>0</v>
      </c>
      <c r="W27" s="406" t="s">
        <v>133</v>
      </c>
      <c r="X27" s="405">
        <v>0</v>
      </c>
      <c r="Y27" s="406" t="s">
        <v>133</v>
      </c>
      <c r="Z27" s="405">
        <v>0</v>
      </c>
      <c r="AA27" s="407" t="s">
        <v>133</v>
      </c>
      <c r="AB27" s="405">
        <v>0</v>
      </c>
      <c r="AC27" s="407" t="s">
        <v>133</v>
      </c>
      <c r="AD27" s="405">
        <v>0</v>
      </c>
      <c r="AE27" s="410" t="s">
        <v>133</v>
      </c>
      <c r="AF27" s="411"/>
      <c r="AG27" s="406" t="s">
        <v>133</v>
      </c>
      <c r="AH27" s="405">
        <f t="shared" si="15"/>
        <v>0</v>
      </c>
      <c r="AI27" s="406" t="s">
        <v>133</v>
      </c>
      <c r="AJ27" s="405">
        <v>0</v>
      </c>
      <c r="AK27" s="407" t="s">
        <v>133</v>
      </c>
      <c r="AL27" s="405">
        <v>0</v>
      </c>
      <c r="AM27" s="407" t="s">
        <v>133</v>
      </c>
      <c r="AN27" s="411">
        <f t="shared" si="16"/>
        <v>0</v>
      </c>
      <c r="AO27" s="410" t="s">
        <v>133</v>
      </c>
      <c r="AP27" s="413">
        <v>0</v>
      </c>
      <c r="AQ27" s="402" t="s">
        <v>167</v>
      </c>
      <c r="AR27" s="460"/>
      <c r="AS27" s="404" t="s">
        <v>133</v>
      </c>
      <c r="AT27" s="405">
        <f>SUM(AT29,AT35,AT43)</f>
        <v>2876.5911000000001</v>
      </c>
      <c r="AU27" s="406" t="s">
        <v>133</v>
      </c>
      <c r="AV27" s="405">
        <f>SUM(AV29,AV35,AV43)</f>
        <v>529.68679999999995</v>
      </c>
      <c r="AW27" s="407" t="s">
        <v>133</v>
      </c>
      <c r="AX27" s="408">
        <f>SUM(AX29,AX35,AX43)</f>
        <v>0.56999999999999995</v>
      </c>
      <c r="AY27" s="409" t="s">
        <v>133</v>
      </c>
      <c r="AZ27" s="405">
        <f>SUM(AZ29,AZ35,AZ43)</f>
        <v>530.2568</v>
      </c>
      <c r="BA27" s="410" t="s">
        <v>133</v>
      </c>
      <c r="BB27" s="405">
        <f>SUM(BB29,BB35,BB43)</f>
        <v>2346.3343</v>
      </c>
      <c r="BC27" s="406" t="s">
        <v>133</v>
      </c>
      <c r="BD27" s="405">
        <f>SUM(BD29,BD35,BD43)</f>
        <v>0</v>
      </c>
      <c r="BE27" s="406" t="s">
        <v>133</v>
      </c>
      <c r="BF27" s="405">
        <f>SUM(BF29,BF35,BF43)</f>
        <v>0</v>
      </c>
      <c r="BG27" s="407" t="s">
        <v>133</v>
      </c>
      <c r="BH27" s="408">
        <f>SUM(BH29,BH35,BH43)</f>
        <v>0</v>
      </c>
      <c r="BI27" s="409" t="s">
        <v>133</v>
      </c>
      <c r="BJ27" s="405">
        <f>SUM(BJ29,BJ35,BJ43)</f>
        <v>0</v>
      </c>
      <c r="BK27" s="410" t="s">
        <v>133</v>
      </c>
      <c r="BL27" s="411">
        <f>SUM(BL29,BL35,BL43)</f>
        <v>0</v>
      </c>
      <c r="BM27" s="412" t="s">
        <v>133</v>
      </c>
      <c r="BN27" s="405">
        <f t="shared" si="5"/>
        <v>0</v>
      </c>
      <c r="BO27" s="406" t="s">
        <v>133</v>
      </c>
      <c r="BP27" s="405">
        <f>SUM(BP29,BP35,BP43)</f>
        <v>0</v>
      </c>
      <c r="BQ27" s="407" t="s">
        <v>133</v>
      </c>
      <c r="BR27" s="408">
        <f>SUM(BR29,BR35,BR43)</f>
        <v>0</v>
      </c>
      <c r="BS27" s="409" t="s">
        <v>133</v>
      </c>
      <c r="BT27" s="405">
        <f t="shared" si="6"/>
        <v>0</v>
      </c>
      <c r="BU27" s="410" t="s">
        <v>133</v>
      </c>
      <c r="BV27" s="411">
        <f>SUM(BV29,BV35,BV43)</f>
        <v>0</v>
      </c>
      <c r="BW27" s="406" t="s">
        <v>133</v>
      </c>
      <c r="BX27" s="405">
        <f t="shared" si="7"/>
        <v>0</v>
      </c>
      <c r="BY27" s="406" t="s">
        <v>133</v>
      </c>
      <c r="BZ27" s="405">
        <f>SUM(BZ29,BZ35,BZ43)</f>
        <v>0</v>
      </c>
      <c r="CA27" s="407" t="s">
        <v>133</v>
      </c>
      <c r="CB27" s="408">
        <f>SUM(CB29,CB35,CB43)</f>
        <v>0</v>
      </c>
      <c r="CC27" s="409" t="s">
        <v>133</v>
      </c>
      <c r="CD27" s="405">
        <f t="shared" si="8"/>
        <v>0</v>
      </c>
      <c r="CE27" s="410" t="s">
        <v>133</v>
      </c>
      <c r="CF27" s="413">
        <f>SUM(CF29,CF35,CF43)</f>
        <v>0</v>
      </c>
    </row>
    <row r="28" spans="1:84" s="529" customFormat="1" ht="12.9" customHeight="1">
      <c r="A28" s="523"/>
      <c r="B28" s="524"/>
      <c r="C28" s="480"/>
      <c r="D28" s="484">
        <f>D30</f>
        <v>47638.690663000001</v>
      </c>
      <c r="E28" s="482"/>
      <c r="F28" s="484">
        <f>F30</f>
        <v>36269.9303</v>
      </c>
      <c r="G28" s="483"/>
      <c r="H28" s="484">
        <f>H30</f>
        <v>116.307063</v>
      </c>
      <c r="I28" s="483"/>
      <c r="J28" s="484">
        <f>J30</f>
        <v>36386.237363</v>
      </c>
      <c r="K28" s="482"/>
      <c r="L28" s="484">
        <f>L30</f>
        <v>11252.453299999999</v>
      </c>
      <c r="M28" s="482"/>
      <c r="N28" s="484">
        <f>N30</f>
        <v>35398.942600000002</v>
      </c>
      <c r="O28" s="482"/>
      <c r="P28" s="484">
        <f>P30</f>
        <v>30238.4846</v>
      </c>
      <c r="Q28" s="483"/>
      <c r="R28" s="484">
        <f>R30</f>
        <v>16.610000000000003</v>
      </c>
      <c r="S28" s="483"/>
      <c r="T28" s="484">
        <f>T30</f>
        <v>30255.0946</v>
      </c>
      <c r="U28" s="482"/>
      <c r="V28" s="485">
        <f>V30</f>
        <v>5143.848</v>
      </c>
      <c r="W28" s="486"/>
      <c r="X28" s="484">
        <f>X30</f>
        <v>11145.220991999999</v>
      </c>
      <c r="Y28" s="482"/>
      <c r="Z28" s="484">
        <f>Z30</f>
        <v>5402.0559999999996</v>
      </c>
      <c r="AA28" s="483"/>
      <c r="AB28" s="484">
        <f>AB30</f>
        <v>99.159391999999997</v>
      </c>
      <c r="AC28" s="483"/>
      <c r="AD28" s="484">
        <f>AD30</f>
        <v>5501.2153919999992</v>
      </c>
      <c r="AE28" s="482"/>
      <c r="AF28" s="485">
        <f>AF30</f>
        <v>5644.0056000000004</v>
      </c>
      <c r="AG28" s="482"/>
      <c r="AH28" s="484">
        <f>AH30</f>
        <v>488.09335500000003</v>
      </c>
      <c r="AI28" s="482"/>
      <c r="AJ28" s="484">
        <f>AJ30</f>
        <v>274.04880000000003</v>
      </c>
      <c r="AK28" s="483"/>
      <c r="AL28" s="484">
        <f>AL30</f>
        <v>0.50015500000000002</v>
      </c>
      <c r="AM28" s="483"/>
      <c r="AN28" s="485">
        <f>AN30</f>
        <v>274.54895500000003</v>
      </c>
      <c r="AO28" s="482"/>
      <c r="AP28" s="487">
        <f>AP30</f>
        <v>213.5444</v>
      </c>
      <c r="AQ28" s="478"/>
      <c r="AR28" s="479"/>
      <c r="AS28" s="525"/>
      <c r="AT28" s="484">
        <f>SUM(AT30,AT36,AT44)</f>
        <v>52417.047803000009</v>
      </c>
      <c r="AU28" s="482"/>
      <c r="AV28" s="484">
        <f>SUM(AV30,AV36,AV44)</f>
        <v>22218.010200000001</v>
      </c>
      <c r="AW28" s="483"/>
      <c r="AX28" s="526">
        <f>SUM(AX30,AX36,AX44)</f>
        <v>66.538783999999993</v>
      </c>
      <c r="AY28" s="527"/>
      <c r="AZ28" s="484">
        <f>SUM(AZ30,AZ36,AZ44)</f>
        <v>22284.548984000001</v>
      </c>
      <c r="BA28" s="491"/>
      <c r="BB28" s="484">
        <f>SUM(BB30,BB36,BB44)</f>
        <v>30132.498819</v>
      </c>
      <c r="BC28" s="482"/>
      <c r="BD28" s="484">
        <f>SUM(BD30,BD36,BD44)</f>
        <v>34359.492732999999</v>
      </c>
      <c r="BE28" s="482"/>
      <c r="BF28" s="484">
        <f>SUM(BF30,BF36,BF44)</f>
        <v>19246.501800000002</v>
      </c>
      <c r="BG28" s="483"/>
      <c r="BH28" s="526">
        <f>SUM(BH30,BH36,BH44)</f>
        <v>33.663333000000002</v>
      </c>
      <c r="BI28" s="527"/>
      <c r="BJ28" s="484">
        <f>SUM(BJ30,BJ36,BJ44)</f>
        <v>19280.165133000002</v>
      </c>
      <c r="BK28" s="491"/>
      <c r="BL28" s="485">
        <f>SUM(BL30,BL36,BL44)</f>
        <v>15079.327600000001</v>
      </c>
      <c r="BM28" s="528"/>
      <c r="BN28" s="484">
        <f t="shared" si="5"/>
        <v>15958.548193999997</v>
      </c>
      <c r="BO28" s="482"/>
      <c r="BP28" s="484">
        <f>SUM(BP30,BP36,BP44)</f>
        <v>1949.4359999999997</v>
      </c>
      <c r="BQ28" s="483"/>
      <c r="BR28" s="526">
        <f>SUM(BR30,BR36,BR44)</f>
        <v>29.551493999999998</v>
      </c>
      <c r="BS28" s="527"/>
      <c r="BT28" s="484">
        <f t="shared" si="6"/>
        <v>1978.9874939999997</v>
      </c>
      <c r="BU28" s="491"/>
      <c r="BV28" s="485">
        <f>SUM(BV30,BV36,BV44)</f>
        <v>13979.560699999998</v>
      </c>
      <c r="BW28" s="482"/>
      <c r="BX28" s="484">
        <f t="shared" si="7"/>
        <v>416.163408</v>
      </c>
      <c r="BY28" s="482"/>
      <c r="BZ28" s="484">
        <f>SUM(BZ30,BZ36,BZ44)</f>
        <v>160.49930000000001</v>
      </c>
      <c r="CA28" s="483"/>
      <c r="CB28" s="526">
        <f>SUM(CB30,CB36,CB44)</f>
        <v>0.94500799999999996</v>
      </c>
      <c r="CC28" s="527"/>
      <c r="CD28" s="484">
        <f t="shared" si="8"/>
        <v>161.44430800000001</v>
      </c>
      <c r="CE28" s="491"/>
      <c r="CF28" s="487">
        <f>SUM(CF30,CF36,CF44)</f>
        <v>254.7191</v>
      </c>
    </row>
    <row r="29" spans="1:84" s="490" customFormat="1" ht="12.9" customHeight="1">
      <c r="A29" s="402"/>
      <c r="B29" s="403" t="s">
        <v>141</v>
      </c>
      <c r="C29" s="461" t="s">
        <v>133</v>
      </c>
      <c r="D29" s="405">
        <f>SUM(J29,L29)</f>
        <v>3519.8179999999998</v>
      </c>
      <c r="E29" s="464" t="s">
        <v>133</v>
      </c>
      <c r="F29" s="405">
        <f>SUM(F31,F33,F35,F37,F39,F41)</f>
        <v>2968.8429999999998</v>
      </c>
      <c r="G29" s="489" t="s">
        <v>133</v>
      </c>
      <c r="H29" s="405">
        <f>SUM(H31,H33,H35,H37,H39,H41)</f>
        <v>0</v>
      </c>
      <c r="I29" s="489" t="s">
        <v>133</v>
      </c>
      <c r="J29" s="405">
        <f>SUM(F29,H29)</f>
        <v>2968.8429999999998</v>
      </c>
      <c r="K29" s="412" t="s">
        <v>133</v>
      </c>
      <c r="L29" s="405">
        <f>SUM(L31,L33,L35,L37,L39,L41)</f>
        <v>550.97500000000002</v>
      </c>
      <c r="M29" s="464" t="s">
        <v>133</v>
      </c>
      <c r="N29" s="405">
        <f t="shared" ref="N29:N58" si="22">SUM(T29,V29)</f>
        <v>0</v>
      </c>
      <c r="O29" s="464" t="s">
        <v>133</v>
      </c>
      <c r="P29" s="405">
        <f>SUM(P31,P33,P35,P37,P39,P41)</f>
        <v>0</v>
      </c>
      <c r="Q29" s="489" t="s">
        <v>133</v>
      </c>
      <c r="R29" s="405">
        <v>0</v>
      </c>
      <c r="S29" s="489" t="s">
        <v>133</v>
      </c>
      <c r="T29" s="405">
        <f t="shared" ref="T29:T58" si="23">SUM(P29+R29)</f>
        <v>0</v>
      </c>
      <c r="U29" s="412" t="s">
        <v>133</v>
      </c>
      <c r="V29" s="411">
        <v>0</v>
      </c>
      <c r="W29" s="406" t="s">
        <v>133</v>
      </c>
      <c r="X29" s="405">
        <f t="shared" ref="X29:X58" si="24">SUM(AD29,AF29)</f>
        <v>0</v>
      </c>
      <c r="Y29" s="406" t="s">
        <v>133</v>
      </c>
      <c r="Z29" s="405">
        <f>SUM(Z31,Z33,Z35,Z37,Z39,Z41)</f>
        <v>0</v>
      </c>
      <c r="AA29" s="407" t="s">
        <v>133</v>
      </c>
      <c r="AB29" s="405">
        <f>SUM(AB31,AB33,AB35,AB37,AB39,AB41)</f>
        <v>0</v>
      </c>
      <c r="AC29" s="407" t="s">
        <v>133</v>
      </c>
      <c r="AD29" s="405">
        <f t="shared" ref="AD29:AD44" si="25">SUM(Z29+AB29)</f>
        <v>0</v>
      </c>
      <c r="AE29" s="410" t="s">
        <v>133</v>
      </c>
      <c r="AF29" s="411"/>
      <c r="AG29" s="406" t="s">
        <v>133</v>
      </c>
      <c r="AH29" s="405">
        <f t="shared" ref="AH29:AH58" si="26">SUM(AN29,AP29)</f>
        <v>0</v>
      </c>
      <c r="AI29" s="406" t="s">
        <v>133</v>
      </c>
      <c r="AJ29" s="405">
        <f>SUM(AJ31,AJ33,AJ35,AJ37,AJ39,AJ41)</f>
        <v>0</v>
      </c>
      <c r="AK29" s="407" t="s">
        <v>133</v>
      </c>
      <c r="AL29" s="405">
        <f>SUM(AL31,AL33,AL35,AL37,AL39,AL41)</f>
        <v>0</v>
      </c>
      <c r="AM29" s="407" t="s">
        <v>133</v>
      </c>
      <c r="AN29" s="411">
        <f t="shared" ref="AN29:AN58" si="27">SUM(AJ29+AL29)</f>
        <v>0</v>
      </c>
      <c r="AO29" s="410" t="s">
        <v>133</v>
      </c>
      <c r="AP29" s="413">
        <f>SUM(AP31,AP33,AP35,AP37,AP39,AP41)</f>
        <v>0</v>
      </c>
      <c r="AQ29" s="402"/>
      <c r="AR29" s="403" t="s">
        <v>168</v>
      </c>
      <c r="AS29" s="404" t="s">
        <v>133</v>
      </c>
      <c r="AT29" s="405">
        <f>SUM(AT31,AT33)</f>
        <v>1982.0065000000002</v>
      </c>
      <c r="AU29" s="406" t="s">
        <v>133</v>
      </c>
      <c r="AV29" s="405">
        <f>SUM(AV31,AV33)</f>
        <v>260.6327</v>
      </c>
      <c r="AW29" s="407" t="s">
        <v>133</v>
      </c>
      <c r="AX29" s="408">
        <f>SUM(AX31,AX33)</f>
        <v>0</v>
      </c>
      <c r="AY29" s="409" t="s">
        <v>133</v>
      </c>
      <c r="AZ29" s="405">
        <f>SUM(AZ31,AZ33)</f>
        <v>260.6327</v>
      </c>
      <c r="BA29" s="410" t="s">
        <v>133</v>
      </c>
      <c r="BB29" s="405">
        <f>SUM(BB31,BB33)</f>
        <v>1721.3738000000001</v>
      </c>
      <c r="BC29" s="406" t="s">
        <v>133</v>
      </c>
      <c r="BD29" s="405">
        <f>SUM(BD31,BD33)</f>
        <v>0</v>
      </c>
      <c r="BE29" s="406" t="s">
        <v>133</v>
      </c>
      <c r="BF29" s="405">
        <f>SUM(BF31,BF33)</f>
        <v>0</v>
      </c>
      <c r="BG29" s="407" t="s">
        <v>133</v>
      </c>
      <c r="BH29" s="408">
        <f>SUM(BH31,BH33)</f>
        <v>0</v>
      </c>
      <c r="BI29" s="409" t="s">
        <v>133</v>
      </c>
      <c r="BJ29" s="405">
        <f>SUM(BJ31,BJ33)</f>
        <v>0</v>
      </c>
      <c r="BK29" s="410" t="s">
        <v>133</v>
      </c>
      <c r="BL29" s="411">
        <f>SUM(BL31,BL33)</f>
        <v>0</v>
      </c>
      <c r="BM29" s="412" t="s">
        <v>133</v>
      </c>
      <c r="BN29" s="405">
        <f>SUM(BN31,BN33)</f>
        <v>0</v>
      </c>
      <c r="BO29" s="406" t="s">
        <v>133</v>
      </c>
      <c r="BP29" s="405">
        <f>SUM(BP31,BP33)</f>
        <v>0</v>
      </c>
      <c r="BQ29" s="407" t="s">
        <v>133</v>
      </c>
      <c r="BR29" s="408">
        <f>SUM(BR31,BR33)</f>
        <v>0</v>
      </c>
      <c r="BS29" s="409" t="s">
        <v>133</v>
      </c>
      <c r="BT29" s="405">
        <f>SUM(BT31,BT33)</f>
        <v>0</v>
      </c>
      <c r="BU29" s="410" t="s">
        <v>133</v>
      </c>
      <c r="BV29" s="411">
        <f>SUM(BV31,BV33)</f>
        <v>0</v>
      </c>
      <c r="BW29" s="406" t="s">
        <v>133</v>
      </c>
      <c r="BX29" s="405">
        <f>SUM(BX31,BX33)</f>
        <v>0</v>
      </c>
      <c r="BY29" s="406" t="s">
        <v>133</v>
      </c>
      <c r="BZ29" s="405">
        <f>SUM(BZ31,BZ33)</f>
        <v>0</v>
      </c>
      <c r="CA29" s="407" t="s">
        <v>133</v>
      </c>
      <c r="CB29" s="408">
        <f>SUM(CB31,CB33)</f>
        <v>0</v>
      </c>
      <c r="CC29" s="409" t="s">
        <v>133</v>
      </c>
      <c r="CD29" s="405">
        <f>SUM(CD31,CD33)</f>
        <v>0</v>
      </c>
      <c r="CE29" s="410" t="s">
        <v>133</v>
      </c>
      <c r="CF29" s="413">
        <f>SUM(CF31,CF33)</f>
        <v>0</v>
      </c>
    </row>
    <row r="30" spans="1:84" s="529" customFormat="1" ht="12.9" customHeight="1">
      <c r="A30" s="493"/>
      <c r="B30" s="424"/>
      <c r="C30" s="494"/>
      <c r="D30" s="426">
        <f>SUM(J30,L30)</f>
        <v>47638.690663000001</v>
      </c>
      <c r="E30" s="427"/>
      <c r="F30" s="426">
        <f>SUM(F32,F34,F36,F38,F40,F42)</f>
        <v>36269.9303</v>
      </c>
      <c r="G30" s="428"/>
      <c r="H30" s="426">
        <f>SUM(H32,H34,H36,H38,H40,H42)</f>
        <v>116.307063</v>
      </c>
      <c r="I30" s="428"/>
      <c r="J30" s="426">
        <f>SUM(F30,H30)</f>
        <v>36386.237363</v>
      </c>
      <c r="K30" s="427"/>
      <c r="L30" s="426">
        <f>SUM(L32,L34,L36,L38,L40,L42)</f>
        <v>11252.453299999999</v>
      </c>
      <c r="M30" s="427"/>
      <c r="N30" s="426">
        <f t="shared" si="22"/>
        <v>35398.942600000002</v>
      </c>
      <c r="O30" s="427"/>
      <c r="P30" s="426">
        <f>SUM(P32,P34,P36,P38,P40,P42)</f>
        <v>30238.4846</v>
      </c>
      <c r="Q30" s="428"/>
      <c r="R30" s="426">
        <f>SUM(R32,R34,R36,R38,R40,R42)</f>
        <v>16.610000000000003</v>
      </c>
      <c r="S30" s="428"/>
      <c r="T30" s="426">
        <f t="shared" si="23"/>
        <v>30255.0946</v>
      </c>
      <c r="U30" s="427"/>
      <c r="V30" s="432">
        <f>SUM(V32,V34,V36,V38,V40,V42)</f>
        <v>5143.848</v>
      </c>
      <c r="W30" s="496"/>
      <c r="X30" s="426">
        <f t="shared" si="24"/>
        <v>11145.220991999999</v>
      </c>
      <c r="Y30" s="427"/>
      <c r="Z30" s="426">
        <f>SUM(Z32,Z34,Z36,Z38,Z40,Z42)</f>
        <v>5402.0559999999996</v>
      </c>
      <c r="AA30" s="428"/>
      <c r="AB30" s="426">
        <f>SUM(AB32,AB34,AB36,AB38,AB40,AB42)</f>
        <v>99.159391999999997</v>
      </c>
      <c r="AC30" s="428"/>
      <c r="AD30" s="426">
        <f t="shared" si="25"/>
        <v>5501.2153919999992</v>
      </c>
      <c r="AE30" s="427"/>
      <c r="AF30" s="432">
        <f>SUM(AF32,AF34,AF36,AF38,AF40,AF42)</f>
        <v>5644.0056000000004</v>
      </c>
      <c r="AG30" s="427"/>
      <c r="AH30" s="426">
        <f t="shared" si="26"/>
        <v>488.09335500000003</v>
      </c>
      <c r="AI30" s="427"/>
      <c r="AJ30" s="426">
        <f>SUM(AJ32,AJ34,AJ36,AJ38,AJ40,AJ42)</f>
        <v>274.04880000000003</v>
      </c>
      <c r="AK30" s="428"/>
      <c r="AL30" s="426">
        <f>SUM(AL32,AL34,AL36,AL38,AL40,AL42)</f>
        <v>0.50015500000000002</v>
      </c>
      <c r="AM30" s="428"/>
      <c r="AN30" s="432">
        <f t="shared" si="27"/>
        <v>274.54895500000003</v>
      </c>
      <c r="AO30" s="427"/>
      <c r="AP30" s="434">
        <f>SUM(AP32,AP34,AP36,AP38,AP40,AP42)</f>
        <v>213.5444</v>
      </c>
      <c r="AQ30" s="493"/>
      <c r="AR30" s="424"/>
      <c r="AS30" s="425"/>
      <c r="AT30" s="426">
        <f>SUM(AT32,AT34)</f>
        <v>18740.160706000002</v>
      </c>
      <c r="AU30" s="427"/>
      <c r="AV30" s="426">
        <f>SUM(AV32,AV34)</f>
        <v>7594.0046000000011</v>
      </c>
      <c r="AW30" s="428"/>
      <c r="AX30" s="429">
        <f>SUM(AX32,AX34)</f>
        <v>32.927486999999999</v>
      </c>
      <c r="AY30" s="430"/>
      <c r="AZ30" s="426">
        <f>SUM(AZ32,AZ34)</f>
        <v>7626.932087000001</v>
      </c>
      <c r="BA30" s="431"/>
      <c r="BB30" s="426">
        <f>SUM(BB32,BB34)</f>
        <v>11113.228619</v>
      </c>
      <c r="BC30" s="427"/>
      <c r="BD30" s="426">
        <f>SUM(BD32,BD34)</f>
        <v>12383.303</v>
      </c>
      <c r="BE30" s="427"/>
      <c r="BF30" s="426">
        <f>SUM(BF32,BF34)</f>
        <v>6471.3987000000006</v>
      </c>
      <c r="BG30" s="428"/>
      <c r="BH30" s="429">
        <f>SUM(BH32,BH34)</f>
        <v>21.534399999999998</v>
      </c>
      <c r="BI30" s="430"/>
      <c r="BJ30" s="426">
        <f>SUM(BJ32,BJ34)</f>
        <v>6492.9331000000002</v>
      </c>
      <c r="BK30" s="431"/>
      <c r="BL30" s="432">
        <f>SUM(BL32,BL34)</f>
        <v>5890.3698999999997</v>
      </c>
      <c r="BM30" s="433"/>
      <c r="BN30" s="426">
        <f>SUM(BN32,BN34)</f>
        <v>4907.1722380000001</v>
      </c>
      <c r="BO30" s="427"/>
      <c r="BP30" s="426">
        <f>SUM(BP32,BP34)</f>
        <v>101.5635</v>
      </c>
      <c r="BQ30" s="428"/>
      <c r="BR30" s="429">
        <f>SUM(BR32,BR34)</f>
        <v>9.3598379999999999</v>
      </c>
      <c r="BS30" s="430"/>
      <c r="BT30" s="426">
        <f>SUM(BT32,BT34)</f>
        <v>110.923338</v>
      </c>
      <c r="BU30" s="431"/>
      <c r="BV30" s="432">
        <f>SUM(BV32,BV34)</f>
        <v>4796.2489000000005</v>
      </c>
      <c r="BW30" s="427"/>
      <c r="BX30" s="426">
        <f>SUM(BX32,BX34)</f>
        <v>233.40989999999999</v>
      </c>
      <c r="BY30" s="427"/>
      <c r="BZ30" s="426">
        <f>SUM(BZ32,BZ34)</f>
        <v>160.49930000000001</v>
      </c>
      <c r="CA30" s="428"/>
      <c r="CB30" s="429">
        <f>SUM(CB32,CB34)</f>
        <v>0.3896</v>
      </c>
      <c r="CC30" s="430"/>
      <c r="CD30" s="426">
        <f>SUM(CD32,CD34)</f>
        <v>160.88890000000001</v>
      </c>
      <c r="CE30" s="431"/>
      <c r="CF30" s="434">
        <f>SUM(CF32,CF34)</f>
        <v>72.521000000000001</v>
      </c>
    </row>
    <row r="31" spans="1:84" s="329" customFormat="1" ht="12.9" customHeight="1">
      <c r="A31" s="436">
        <v>6</v>
      </c>
      <c r="B31" s="437" t="s">
        <v>142</v>
      </c>
      <c r="C31" s="438" t="s">
        <v>133</v>
      </c>
      <c r="D31" s="439">
        <f t="shared" ref="D31:D58" si="28">SUM(J31,L31)</f>
        <v>1947.0924</v>
      </c>
      <c r="E31" s="446" t="s">
        <v>133</v>
      </c>
      <c r="F31" s="439">
        <f t="shared" ref="F31:F42" si="29">SUM(P31,Z31,AJ31,F94,P94,Z94,AJ94,F155,P155,Z155)</f>
        <v>1947.0924</v>
      </c>
      <c r="G31" s="497" t="s">
        <v>133</v>
      </c>
      <c r="H31" s="439">
        <f t="shared" ref="H31:H42" si="30">SUM(R31,AB31,AL31,H94,R94,AB94,AL94,H155,R155,AB155)</f>
        <v>0</v>
      </c>
      <c r="I31" s="497" t="s">
        <v>133</v>
      </c>
      <c r="J31" s="439">
        <f t="shared" ref="J31:J58" si="31">SUM(F31,H31)</f>
        <v>1947.0924</v>
      </c>
      <c r="K31" s="498" t="s">
        <v>133</v>
      </c>
      <c r="L31" s="439">
        <f t="shared" ref="L31:L42" si="32">SUM(V31,AF31,AP31,L94,V94,AF94,AP94,L155,V155,AF155)</f>
        <v>0</v>
      </c>
      <c r="M31" s="446" t="s">
        <v>133</v>
      </c>
      <c r="N31" s="439">
        <f t="shared" si="22"/>
        <v>0</v>
      </c>
      <c r="O31" s="446" t="s">
        <v>133</v>
      </c>
      <c r="P31" s="439">
        <v>0</v>
      </c>
      <c r="Q31" s="497" t="s">
        <v>133</v>
      </c>
      <c r="R31" s="439">
        <v>0</v>
      </c>
      <c r="S31" s="497" t="s">
        <v>133</v>
      </c>
      <c r="T31" s="439">
        <f t="shared" si="23"/>
        <v>0</v>
      </c>
      <c r="U31" s="446" t="s">
        <v>133</v>
      </c>
      <c r="V31" s="445">
        <v>0</v>
      </c>
      <c r="W31" s="440" t="s">
        <v>133</v>
      </c>
      <c r="X31" s="439">
        <f t="shared" si="24"/>
        <v>0</v>
      </c>
      <c r="Y31" s="440" t="s">
        <v>133</v>
      </c>
      <c r="Z31" s="439">
        <v>0</v>
      </c>
      <c r="AA31" s="441" t="s">
        <v>133</v>
      </c>
      <c r="AB31" s="439">
        <v>0</v>
      </c>
      <c r="AC31" s="441" t="s">
        <v>133</v>
      </c>
      <c r="AD31" s="439">
        <f t="shared" si="25"/>
        <v>0</v>
      </c>
      <c r="AE31" s="440" t="s">
        <v>133</v>
      </c>
      <c r="AF31" s="445"/>
      <c r="AG31" s="440" t="s">
        <v>133</v>
      </c>
      <c r="AH31" s="439">
        <f t="shared" si="26"/>
        <v>0</v>
      </c>
      <c r="AI31" s="440" t="s">
        <v>133</v>
      </c>
      <c r="AJ31" s="439">
        <v>0</v>
      </c>
      <c r="AK31" s="441" t="s">
        <v>133</v>
      </c>
      <c r="AL31" s="439">
        <v>0</v>
      </c>
      <c r="AM31" s="441" t="s">
        <v>133</v>
      </c>
      <c r="AN31" s="445">
        <f t="shared" si="27"/>
        <v>0</v>
      </c>
      <c r="AO31" s="440" t="s">
        <v>133</v>
      </c>
      <c r="AP31" s="447">
        <v>0</v>
      </c>
      <c r="AQ31" s="436">
        <v>27</v>
      </c>
      <c r="AR31" s="437" t="s">
        <v>169</v>
      </c>
      <c r="AS31" s="438" t="s">
        <v>133</v>
      </c>
      <c r="AT31" s="439">
        <f>SUM(AZ31,BB31)</f>
        <v>1798.7967000000001</v>
      </c>
      <c r="AU31" s="440" t="s">
        <v>133</v>
      </c>
      <c r="AV31" s="439">
        <f>SUM(BF31,BP31,BZ31,AV94,BF94,BP94,BZ94,AV155,BF155,BP155)</f>
        <v>89.66</v>
      </c>
      <c r="AW31" s="441" t="s">
        <v>133</v>
      </c>
      <c r="AX31" s="442">
        <f>SUM(BH31,BR31,CB31,AX94,BH94,BR94,CB94,AX155,BH155,BR155)</f>
        <v>0</v>
      </c>
      <c r="AY31" s="443" t="s">
        <v>133</v>
      </c>
      <c r="AZ31" s="439">
        <f>SUM(AV31,AX31)</f>
        <v>89.66</v>
      </c>
      <c r="BA31" s="444" t="s">
        <v>133</v>
      </c>
      <c r="BB31" s="439">
        <f>SUM(BL31,BV31,CF31,BB94,BL94,BV94,CF94,BB155,BL155,BV155)</f>
        <v>1709.1367</v>
      </c>
      <c r="BC31" s="440" t="s">
        <v>133</v>
      </c>
      <c r="BD31" s="439">
        <f>SUM(BJ31,BL31)</f>
        <v>0</v>
      </c>
      <c r="BE31" s="440" t="s">
        <v>133</v>
      </c>
      <c r="BF31" s="439">
        <v>0</v>
      </c>
      <c r="BG31" s="441" t="s">
        <v>133</v>
      </c>
      <c r="BH31" s="442">
        <v>0</v>
      </c>
      <c r="BI31" s="443" t="s">
        <v>133</v>
      </c>
      <c r="BJ31" s="439">
        <f>SUM(BF31,BH31)</f>
        <v>0</v>
      </c>
      <c r="BK31" s="440" t="s">
        <v>133</v>
      </c>
      <c r="BL31" s="445">
        <v>0</v>
      </c>
      <c r="BM31" s="446" t="s">
        <v>133</v>
      </c>
      <c r="BN31" s="439">
        <f>SUM(BT31,BV31)</f>
        <v>0</v>
      </c>
      <c r="BO31" s="440" t="s">
        <v>133</v>
      </c>
      <c r="BP31" s="439">
        <v>0</v>
      </c>
      <c r="BQ31" s="441" t="s">
        <v>133</v>
      </c>
      <c r="BR31" s="442">
        <v>0</v>
      </c>
      <c r="BS31" s="443" t="s">
        <v>133</v>
      </c>
      <c r="BT31" s="439">
        <f>SUM(BP31,BR31)</f>
        <v>0</v>
      </c>
      <c r="BU31" s="440" t="s">
        <v>133</v>
      </c>
      <c r="BV31" s="445">
        <v>0</v>
      </c>
      <c r="BW31" s="440" t="s">
        <v>133</v>
      </c>
      <c r="BX31" s="439">
        <f>SUM(CD31,CF31)</f>
        <v>0</v>
      </c>
      <c r="BY31" s="440" t="s">
        <v>133</v>
      </c>
      <c r="BZ31" s="439">
        <v>0</v>
      </c>
      <c r="CA31" s="441" t="s">
        <v>133</v>
      </c>
      <c r="CB31" s="442">
        <v>0</v>
      </c>
      <c r="CC31" s="443" t="s">
        <v>133</v>
      </c>
      <c r="CD31" s="439">
        <f>SUM(BZ31,CB31)</f>
        <v>0</v>
      </c>
      <c r="CE31" s="440" t="s">
        <v>133</v>
      </c>
      <c r="CF31" s="447">
        <v>0</v>
      </c>
    </row>
    <row r="32" spans="1:84" s="509" customFormat="1" ht="12.9" customHeight="1">
      <c r="A32" s="448"/>
      <c r="B32" s="449"/>
      <c r="C32" s="416"/>
      <c r="D32" s="417">
        <f t="shared" si="28"/>
        <v>20502.483217000001</v>
      </c>
      <c r="E32" s="418"/>
      <c r="F32" s="417">
        <f t="shared" si="29"/>
        <v>19273.398800000003</v>
      </c>
      <c r="G32" s="419"/>
      <c r="H32" s="417">
        <f t="shared" si="30"/>
        <v>80.422617000000002</v>
      </c>
      <c r="I32" s="419"/>
      <c r="J32" s="417">
        <f t="shared" si="31"/>
        <v>19353.821417000003</v>
      </c>
      <c r="K32" s="418"/>
      <c r="L32" s="417">
        <f t="shared" si="32"/>
        <v>1148.6617999999999</v>
      </c>
      <c r="M32" s="418"/>
      <c r="N32" s="417">
        <f t="shared" si="22"/>
        <v>18583.630100000002</v>
      </c>
      <c r="O32" s="418"/>
      <c r="P32" s="417">
        <v>18055.900600000001</v>
      </c>
      <c r="Q32" s="419"/>
      <c r="R32" s="417">
        <v>16.472000000000001</v>
      </c>
      <c r="S32" s="419"/>
      <c r="T32" s="417">
        <f t="shared" si="23"/>
        <v>18072.372600000002</v>
      </c>
      <c r="U32" s="418"/>
      <c r="V32" s="420">
        <v>511.25749999999999</v>
      </c>
      <c r="W32" s="421"/>
      <c r="X32" s="417">
        <f t="shared" si="24"/>
        <v>1516.5371169999999</v>
      </c>
      <c r="Y32" s="418"/>
      <c r="Z32" s="417">
        <v>847.4425</v>
      </c>
      <c r="AA32" s="419"/>
      <c r="AB32" s="500">
        <v>63.948717000000002</v>
      </c>
      <c r="AC32" s="419"/>
      <c r="AD32" s="417">
        <f t="shared" si="25"/>
        <v>911.39121699999998</v>
      </c>
      <c r="AE32" s="418"/>
      <c r="AF32" s="420">
        <v>605.14589999999998</v>
      </c>
      <c r="AG32" s="418"/>
      <c r="AH32" s="417">
        <f t="shared" si="26"/>
        <v>191.64670000000001</v>
      </c>
      <c r="AI32" s="418"/>
      <c r="AJ32" s="417">
        <v>167.69300000000001</v>
      </c>
      <c r="AK32" s="419"/>
      <c r="AL32" s="417">
        <v>1.9E-3</v>
      </c>
      <c r="AM32" s="419"/>
      <c r="AN32" s="420">
        <f t="shared" si="27"/>
        <v>167.69490000000002</v>
      </c>
      <c r="AO32" s="418"/>
      <c r="AP32" s="422">
        <v>23.951799999999999</v>
      </c>
      <c r="AQ32" s="448"/>
      <c r="AR32" s="449"/>
      <c r="AS32" s="450"/>
      <c r="AT32" s="451">
        <f>SUM(AZ32,BB32)</f>
        <v>8627.945079000001</v>
      </c>
      <c r="AU32" s="452"/>
      <c r="AV32" s="451">
        <f>SUM(BF32,BP32,BZ32,AV95,BF95,BP95,BZ95,AV156,BF156,BP156)</f>
        <v>1793.3432</v>
      </c>
      <c r="AW32" s="453"/>
      <c r="AX32" s="454">
        <f>SUM(BH32,BR32,CB32,AX95,BH95,BR95,CB95,AX156,BH156,BR156)</f>
        <v>24.029479000000002</v>
      </c>
      <c r="AY32" s="455"/>
      <c r="AZ32" s="451">
        <f t="shared" ref="AZ32:AZ34" si="33">SUM(AV32,AX32)</f>
        <v>1817.3726790000001</v>
      </c>
      <c r="BA32" s="456"/>
      <c r="BB32" s="451">
        <f>SUM(BL32,BV32,CF32,BB95,BL95,BV95,CF95,BB156,BL156,BV156)</f>
        <v>6810.5724</v>
      </c>
      <c r="BC32" s="452"/>
      <c r="BD32" s="451">
        <f>SUM(BJ32,BL32)</f>
        <v>6360.3078000000005</v>
      </c>
      <c r="BE32" s="452"/>
      <c r="BF32" s="451">
        <v>1628.6782000000001</v>
      </c>
      <c r="BG32" s="453"/>
      <c r="BH32" s="454">
        <v>17.460999999999999</v>
      </c>
      <c r="BI32" s="455"/>
      <c r="BJ32" s="451">
        <f>SUM(BF32,BH32)</f>
        <v>1646.1392000000001</v>
      </c>
      <c r="BK32" s="452"/>
      <c r="BL32" s="457">
        <v>4714.1686</v>
      </c>
      <c r="BM32" s="458"/>
      <c r="BN32" s="451">
        <f>SUM(BT32,BV32)</f>
        <v>1768.996179</v>
      </c>
      <c r="BO32" s="452"/>
      <c r="BP32" s="451">
        <v>0</v>
      </c>
      <c r="BQ32" s="453"/>
      <c r="BR32" s="530">
        <v>5.7092790000000004</v>
      </c>
      <c r="BS32" s="455"/>
      <c r="BT32" s="451">
        <f>SUM(BP32,BR32)</f>
        <v>5.7092790000000004</v>
      </c>
      <c r="BU32" s="452"/>
      <c r="BV32" s="457">
        <v>1763.2869000000001</v>
      </c>
      <c r="BW32" s="452"/>
      <c r="BX32" s="451">
        <f>SUM(CD32,CF32)</f>
        <v>47.488699999999994</v>
      </c>
      <c r="BY32" s="452"/>
      <c r="BZ32" s="451">
        <v>0</v>
      </c>
      <c r="CA32" s="453"/>
      <c r="CB32" s="454">
        <v>7.9100000000000004E-2</v>
      </c>
      <c r="CC32" s="455"/>
      <c r="CD32" s="451">
        <f>SUM(BZ32,CB32)</f>
        <v>7.9100000000000004E-2</v>
      </c>
      <c r="CE32" s="452"/>
      <c r="CF32" s="459">
        <v>47.409599999999998</v>
      </c>
    </row>
    <row r="33" spans="1:84" s="329" customFormat="1" ht="12.9" customHeight="1">
      <c r="A33" s="465">
        <v>7</v>
      </c>
      <c r="B33" s="466" t="s">
        <v>143</v>
      </c>
      <c r="C33" s="501" t="s">
        <v>133</v>
      </c>
      <c r="D33" s="468">
        <f t="shared" si="28"/>
        <v>0</v>
      </c>
      <c r="E33" s="475" t="s">
        <v>133</v>
      </c>
      <c r="F33" s="468">
        <f t="shared" si="29"/>
        <v>0</v>
      </c>
      <c r="G33" s="502" t="s">
        <v>133</v>
      </c>
      <c r="H33" s="468">
        <f t="shared" si="30"/>
        <v>0</v>
      </c>
      <c r="I33" s="502" t="s">
        <v>133</v>
      </c>
      <c r="J33" s="468">
        <f t="shared" si="31"/>
        <v>0</v>
      </c>
      <c r="K33" s="503" t="s">
        <v>133</v>
      </c>
      <c r="L33" s="468">
        <f t="shared" si="32"/>
        <v>0</v>
      </c>
      <c r="M33" s="475" t="s">
        <v>133</v>
      </c>
      <c r="N33" s="468">
        <f t="shared" si="22"/>
        <v>0</v>
      </c>
      <c r="O33" s="475" t="s">
        <v>133</v>
      </c>
      <c r="P33" s="468">
        <v>0</v>
      </c>
      <c r="Q33" s="502" t="s">
        <v>133</v>
      </c>
      <c r="R33" s="468">
        <v>0</v>
      </c>
      <c r="S33" s="502" t="s">
        <v>133</v>
      </c>
      <c r="T33" s="468">
        <f t="shared" si="23"/>
        <v>0</v>
      </c>
      <c r="U33" s="475" t="s">
        <v>133</v>
      </c>
      <c r="V33" s="474">
        <v>0</v>
      </c>
      <c r="W33" s="469" t="s">
        <v>133</v>
      </c>
      <c r="X33" s="468">
        <f t="shared" si="24"/>
        <v>0</v>
      </c>
      <c r="Y33" s="469" t="s">
        <v>133</v>
      </c>
      <c r="Z33" s="468">
        <v>0</v>
      </c>
      <c r="AA33" s="470" t="s">
        <v>133</v>
      </c>
      <c r="AB33" s="468">
        <v>0</v>
      </c>
      <c r="AC33" s="470" t="s">
        <v>133</v>
      </c>
      <c r="AD33" s="468">
        <f t="shared" si="25"/>
        <v>0</v>
      </c>
      <c r="AE33" s="469" t="s">
        <v>133</v>
      </c>
      <c r="AF33" s="474">
        <v>0</v>
      </c>
      <c r="AG33" s="469" t="s">
        <v>133</v>
      </c>
      <c r="AH33" s="468">
        <f t="shared" si="26"/>
        <v>0</v>
      </c>
      <c r="AI33" s="469" t="s">
        <v>133</v>
      </c>
      <c r="AJ33" s="468">
        <v>0</v>
      </c>
      <c r="AK33" s="470" t="s">
        <v>133</v>
      </c>
      <c r="AL33" s="468">
        <v>0</v>
      </c>
      <c r="AM33" s="470" t="s">
        <v>133</v>
      </c>
      <c r="AN33" s="474">
        <f t="shared" si="27"/>
        <v>0</v>
      </c>
      <c r="AO33" s="469" t="s">
        <v>133</v>
      </c>
      <c r="AP33" s="476">
        <v>0</v>
      </c>
      <c r="AQ33" s="465">
        <v>28</v>
      </c>
      <c r="AR33" s="466" t="s">
        <v>170</v>
      </c>
      <c r="AS33" s="467" t="s">
        <v>133</v>
      </c>
      <c r="AT33" s="468">
        <f>SUM(AZ33,BB33)</f>
        <v>183.2098</v>
      </c>
      <c r="AU33" s="440" t="s">
        <v>133</v>
      </c>
      <c r="AV33" s="439">
        <f>SUM(BF33,BP33,BZ33,AV96,BF96,BP96,BZ96,AV157,BF157,BP157)</f>
        <v>170.9727</v>
      </c>
      <c r="AW33" s="441" t="s">
        <v>133</v>
      </c>
      <c r="AX33" s="442">
        <f>SUM(BH33,BR33,CB33,AX96,BH96,BR96,CB96,AX157,BH157,BR157)</f>
        <v>0</v>
      </c>
      <c r="AY33" s="443" t="s">
        <v>133</v>
      </c>
      <c r="AZ33" s="439">
        <f t="shared" si="33"/>
        <v>170.9727</v>
      </c>
      <c r="BA33" s="444" t="s">
        <v>133</v>
      </c>
      <c r="BB33" s="439">
        <f>SUM(BL33,BV33,CF33,BB96,BL96,BV96,CF96,BB157,BL157,BV157)</f>
        <v>12.2371</v>
      </c>
      <c r="BC33" s="469" t="s">
        <v>133</v>
      </c>
      <c r="BD33" s="468">
        <f>SUM(BJ33,BL33)</f>
        <v>0</v>
      </c>
      <c r="BE33" s="469" t="s">
        <v>133</v>
      </c>
      <c r="BF33" s="468">
        <v>0</v>
      </c>
      <c r="BG33" s="470" t="s">
        <v>133</v>
      </c>
      <c r="BH33" s="471">
        <v>0</v>
      </c>
      <c r="BI33" s="472" t="s">
        <v>133</v>
      </c>
      <c r="BJ33" s="468">
        <f>SUM(BF33,BH33)</f>
        <v>0</v>
      </c>
      <c r="BK33" s="469" t="s">
        <v>133</v>
      </c>
      <c r="BL33" s="474">
        <v>0</v>
      </c>
      <c r="BM33" s="475" t="s">
        <v>133</v>
      </c>
      <c r="BN33" s="468">
        <f>SUM(BT33,BV33)</f>
        <v>0</v>
      </c>
      <c r="BO33" s="469" t="s">
        <v>133</v>
      </c>
      <c r="BP33" s="468">
        <v>0</v>
      </c>
      <c r="BQ33" s="470" t="s">
        <v>133</v>
      </c>
      <c r="BR33" s="471">
        <v>0</v>
      </c>
      <c r="BS33" s="472" t="s">
        <v>133</v>
      </c>
      <c r="BT33" s="468">
        <f>SUM(BP33,BR33)</f>
        <v>0</v>
      </c>
      <c r="BU33" s="469" t="s">
        <v>133</v>
      </c>
      <c r="BV33" s="474">
        <v>0</v>
      </c>
      <c r="BW33" s="469" t="s">
        <v>133</v>
      </c>
      <c r="BX33" s="468">
        <f>SUM(CD33,CF33)</f>
        <v>0</v>
      </c>
      <c r="BY33" s="469" t="s">
        <v>133</v>
      </c>
      <c r="BZ33" s="468">
        <v>0</v>
      </c>
      <c r="CA33" s="470" t="s">
        <v>133</v>
      </c>
      <c r="CB33" s="471">
        <v>0</v>
      </c>
      <c r="CC33" s="472" t="s">
        <v>133</v>
      </c>
      <c r="CD33" s="468">
        <f>SUM(BZ33,CB33)</f>
        <v>0</v>
      </c>
      <c r="CE33" s="469" t="s">
        <v>133</v>
      </c>
      <c r="CF33" s="476">
        <v>0</v>
      </c>
    </row>
    <row r="34" spans="1:84" s="509" customFormat="1" ht="12.9" customHeight="1">
      <c r="A34" s="448"/>
      <c r="B34" s="449"/>
      <c r="C34" s="504"/>
      <c r="D34" s="451">
        <f t="shared" si="28"/>
        <v>3451.5244160000002</v>
      </c>
      <c r="E34" s="452"/>
      <c r="F34" s="451">
        <f t="shared" si="29"/>
        <v>1128.4703</v>
      </c>
      <c r="G34" s="453"/>
      <c r="H34" s="451">
        <f t="shared" si="30"/>
        <v>6.4820160000000007</v>
      </c>
      <c r="I34" s="453"/>
      <c r="J34" s="451">
        <f t="shared" si="31"/>
        <v>1134.9523159999999</v>
      </c>
      <c r="K34" s="452"/>
      <c r="L34" s="451">
        <f t="shared" si="32"/>
        <v>2316.5721000000003</v>
      </c>
      <c r="M34" s="452"/>
      <c r="N34" s="451">
        <f t="shared" si="22"/>
        <v>1540.3565000000001</v>
      </c>
      <c r="O34" s="452"/>
      <c r="P34" s="451">
        <v>0</v>
      </c>
      <c r="Q34" s="453"/>
      <c r="R34" s="451">
        <v>0</v>
      </c>
      <c r="S34" s="453"/>
      <c r="T34" s="451">
        <f t="shared" si="23"/>
        <v>0</v>
      </c>
      <c r="U34" s="452"/>
      <c r="V34" s="457">
        <v>1540.3565000000001</v>
      </c>
      <c r="W34" s="505"/>
      <c r="X34" s="451">
        <f t="shared" si="24"/>
        <v>1833.5646000000002</v>
      </c>
      <c r="Y34" s="452"/>
      <c r="Z34" s="451">
        <v>1117.7946999999999</v>
      </c>
      <c r="AA34" s="453"/>
      <c r="AB34" s="508">
        <v>6.2704000000000004</v>
      </c>
      <c r="AC34" s="453"/>
      <c r="AD34" s="451">
        <f t="shared" si="25"/>
        <v>1124.0651</v>
      </c>
      <c r="AE34" s="452"/>
      <c r="AF34" s="457">
        <v>709.49950000000001</v>
      </c>
      <c r="AG34" s="452"/>
      <c r="AH34" s="451">
        <f t="shared" si="26"/>
        <v>37.552500000000002</v>
      </c>
      <c r="AI34" s="452"/>
      <c r="AJ34" s="451">
        <v>6.6242999999999999</v>
      </c>
      <c r="AK34" s="453"/>
      <c r="AL34" s="451">
        <v>0.1741</v>
      </c>
      <c r="AM34" s="453"/>
      <c r="AN34" s="457">
        <f t="shared" si="27"/>
        <v>6.7984</v>
      </c>
      <c r="AO34" s="452"/>
      <c r="AP34" s="459">
        <v>30.754100000000001</v>
      </c>
      <c r="AQ34" s="511"/>
      <c r="AR34" s="531"/>
      <c r="AS34" s="513"/>
      <c r="AT34" s="514">
        <f>SUM(AZ34,BB34)</f>
        <v>10112.215627000001</v>
      </c>
      <c r="AU34" s="510"/>
      <c r="AV34" s="514">
        <f>SUM(BF34,BP34,BZ34,AV97,BF97,BP97,BZ97,AV158,BF158,BP158)</f>
        <v>5800.6614000000009</v>
      </c>
      <c r="AW34" s="515"/>
      <c r="AX34" s="516">
        <f>SUM(BH34,BR34,CB34,AX97,BH97,BR97,CB97,AX158,BH158,BR158)</f>
        <v>8.8980080000000008</v>
      </c>
      <c r="AY34" s="517"/>
      <c r="AZ34" s="514">
        <f t="shared" si="33"/>
        <v>5809.559408000001</v>
      </c>
      <c r="BA34" s="518"/>
      <c r="BB34" s="514">
        <f>SUM(BL34,BV34,CF34,BB97,BL97,BV97,CF97,BB158,BL158,BV158)</f>
        <v>4302.6562189999995</v>
      </c>
      <c r="BC34" s="510"/>
      <c r="BD34" s="514">
        <f>SUM(BJ34,BL34)</f>
        <v>6022.9952000000003</v>
      </c>
      <c r="BE34" s="510"/>
      <c r="BF34" s="514">
        <v>4842.7205000000004</v>
      </c>
      <c r="BG34" s="515"/>
      <c r="BH34" s="532">
        <v>4.0734000000000004</v>
      </c>
      <c r="BI34" s="517"/>
      <c r="BJ34" s="514">
        <f>SUM(BF34,BH34)</f>
        <v>4846.7939000000006</v>
      </c>
      <c r="BK34" s="510"/>
      <c r="BL34" s="519">
        <v>1176.2012999999999</v>
      </c>
      <c r="BM34" s="520"/>
      <c r="BN34" s="514">
        <f>SUM(BT34,BV34)</f>
        <v>3138.1760589999999</v>
      </c>
      <c r="BO34" s="510"/>
      <c r="BP34" s="514">
        <v>101.5635</v>
      </c>
      <c r="BQ34" s="515"/>
      <c r="BR34" s="516">
        <v>3.6505589999999999</v>
      </c>
      <c r="BS34" s="517"/>
      <c r="BT34" s="514">
        <f>SUM(BP34,BR34)</f>
        <v>105.21405900000001</v>
      </c>
      <c r="BU34" s="510"/>
      <c r="BV34" s="519">
        <v>3032.962</v>
      </c>
      <c r="BW34" s="510"/>
      <c r="BX34" s="514">
        <f>SUM(CD34,CF34)</f>
        <v>185.9212</v>
      </c>
      <c r="BY34" s="510"/>
      <c r="BZ34" s="514">
        <v>160.49930000000001</v>
      </c>
      <c r="CA34" s="515"/>
      <c r="CB34" s="516">
        <v>0.3105</v>
      </c>
      <c r="CC34" s="517"/>
      <c r="CD34" s="514">
        <f>SUM(BZ34,CB34)</f>
        <v>160.8098</v>
      </c>
      <c r="CE34" s="510"/>
      <c r="CF34" s="521">
        <v>25.1114</v>
      </c>
    </row>
    <row r="35" spans="1:84" s="329" customFormat="1" ht="12.9" customHeight="1">
      <c r="A35" s="465">
        <v>8</v>
      </c>
      <c r="B35" s="466" t="s">
        <v>144</v>
      </c>
      <c r="C35" s="438" t="s">
        <v>133</v>
      </c>
      <c r="D35" s="439">
        <f t="shared" si="28"/>
        <v>878.97609999999997</v>
      </c>
      <c r="E35" s="446" t="s">
        <v>133</v>
      </c>
      <c r="F35" s="439">
        <f t="shared" si="29"/>
        <v>349.92899999999997</v>
      </c>
      <c r="G35" s="497" t="s">
        <v>133</v>
      </c>
      <c r="H35" s="439">
        <f t="shared" si="30"/>
        <v>0</v>
      </c>
      <c r="I35" s="497" t="s">
        <v>133</v>
      </c>
      <c r="J35" s="439">
        <f t="shared" si="31"/>
        <v>349.92899999999997</v>
      </c>
      <c r="K35" s="498" t="s">
        <v>133</v>
      </c>
      <c r="L35" s="439">
        <f t="shared" si="32"/>
        <v>529.0471</v>
      </c>
      <c r="M35" s="446" t="s">
        <v>133</v>
      </c>
      <c r="N35" s="439">
        <f t="shared" si="22"/>
        <v>0</v>
      </c>
      <c r="O35" s="446" t="s">
        <v>133</v>
      </c>
      <c r="P35" s="439">
        <v>0</v>
      </c>
      <c r="Q35" s="497" t="s">
        <v>133</v>
      </c>
      <c r="R35" s="439">
        <v>0</v>
      </c>
      <c r="S35" s="497" t="s">
        <v>133</v>
      </c>
      <c r="T35" s="439">
        <f t="shared" si="23"/>
        <v>0</v>
      </c>
      <c r="U35" s="446" t="s">
        <v>133</v>
      </c>
      <c r="V35" s="445">
        <v>0</v>
      </c>
      <c r="W35" s="440" t="s">
        <v>133</v>
      </c>
      <c r="X35" s="439">
        <f t="shared" si="24"/>
        <v>0</v>
      </c>
      <c r="Y35" s="440" t="s">
        <v>133</v>
      </c>
      <c r="Z35" s="439">
        <v>0</v>
      </c>
      <c r="AA35" s="441" t="s">
        <v>133</v>
      </c>
      <c r="AB35" s="439">
        <v>0</v>
      </c>
      <c r="AC35" s="441" t="s">
        <v>133</v>
      </c>
      <c r="AD35" s="439">
        <f t="shared" si="25"/>
        <v>0</v>
      </c>
      <c r="AE35" s="440" t="s">
        <v>133</v>
      </c>
      <c r="AF35" s="445">
        <v>0</v>
      </c>
      <c r="AG35" s="440" t="s">
        <v>133</v>
      </c>
      <c r="AH35" s="439">
        <f t="shared" si="26"/>
        <v>0</v>
      </c>
      <c r="AI35" s="440" t="s">
        <v>133</v>
      </c>
      <c r="AJ35" s="439">
        <v>0</v>
      </c>
      <c r="AK35" s="441" t="s">
        <v>133</v>
      </c>
      <c r="AL35" s="439">
        <v>0</v>
      </c>
      <c r="AM35" s="441" t="s">
        <v>133</v>
      </c>
      <c r="AN35" s="445">
        <f t="shared" si="27"/>
        <v>0</v>
      </c>
      <c r="AO35" s="440" t="s">
        <v>133</v>
      </c>
      <c r="AP35" s="447">
        <v>0</v>
      </c>
      <c r="AQ35" s="533"/>
      <c r="AR35" s="403" t="s">
        <v>171</v>
      </c>
      <c r="AS35" s="404" t="s">
        <v>133</v>
      </c>
      <c r="AT35" s="405">
        <f>SUM(AT37,AT39,AT41)</f>
        <v>487.99789999999996</v>
      </c>
      <c r="AU35" s="406" t="s">
        <v>133</v>
      </c>
      <c r="AV35" s="405">
        <f>SUM(AV37,AV39,AV41)</f>
        <v>0</v>
      </c>
      <c r="AW35" s="407" t="s">
        <v>133</v>
      </c>
      <c r="AX35" s="408">
        <f>SUM(AX37,AX39,AX41)</f>
        <v>0.56999999999999995</v>
      </c>
      <c r="AY35" s="409" t="s">
        <v>133</v>
      </c>
      <c r="AZ35" s="405">
        <f>SUM(AZ37,AZ39,AZ41)</f>
        <v>0.56999999999999995</v>
      </c>
      <c r="BA35" s="410" t="s">
        <v>133</v>
      </c>
      <c r="BB35" s="405">
        <f>SUM(BB37,BB39,BB41)</f>
        <v>487.42789999999997</v>
      </c>
      <c r="BC35" s="406" t="s">
        <v>133</v>
      </c>
      <c r="BD35" s="405">
        <f>SUM(BD37,BD39,BD41)</f>
        <v>0</v>
      </c>
      <c r="BE35" s="406" t="s">
        <v>133</v>
      </c>
      <c r="BF35" s="405">
        <f>SUM(BF37,BF39,BF41)</f>
        <v>0</v>
      </c>
      <c r="BG35" s="407" t="s">
        <v>133</v>
      </c>
      <c r="BH35" s="408">
        <f>SUM(BH37,BH39,BH41)</f>
        <v>0</v>
      </c>
      <c r="BI35" s="409" t="s">
        <v>133</v>
      </c>
      <c r="BJ35" s="405">
        <f>SUM(BJ37,BJ39,BJ41)</f>
        <v>0</v>
      </c>
      <c r="BK35" s="410" t="s">
        <v>133</v>
      </c>
      <c r="BL35" s="411">
        <f>SUM(BL37,BL39,BL41)</f>
        <v>0</v>
      </c>
      <c r="BM35" s="412" t="s">
        <v>133</v>
      </c>
      <c r="BN35" s="405">
        <f>SUM(BN37,BN39,BN41)</f>
        <v>0</v>
      </c>
      <c r="BO35" s="406" t="s">
        <v>133</v>
      </c>
      <c r="BP35" s="405">
        <f>SUM(BP37,BP39,BP41)</f>
        <v>0</v>
      </c>
      <c r="BQ35" s="407" t="s">
        <v>133</v>
      </c>
      <c r="BR35" s="408">
        <f>SUM(BR37,BR39,BR41)</f>
        <v>0</v>
      </c>
      <c r="BS35" s="409" t="s">
        <v>133</v>
      </c>
      <c r="BT35" s="405">
        <f>SUM(BT37,BT39,BT41)</f>
        <v>0</v>
      </c>
      <c r="BU35" s="410" t="s">
        <v>133</v>
      </c>
      <c r="BV35" s="411">
        <f>SUM(BV37,BV39,BV41)</f>
        <v>0</v>
      </c>
      <c r="BW35" s="406" t="s">
        <v>133</v>
      </c>
      <c r="BX35" s="405">
        <f>SUM(BX37,BX39,BX41)</f>
        <v>0</v>
      </c>
      <c r="BY35" s="406" t="s">
        <v>133</v>
      </c>
      <c r="BZ35" s="405">
        <f>SUM(BZ37,BZ39,BZ41)</f>
        <v>0</v>
      </c>
      <c r="CA35" s="407" t="s">
        <v>133</v>
      </c>
      <c r="CB35" s="408">
        <f>SUM(CB37,CB39,CB41)</f>
        <v>0</v>
      </c>
      <c r="CC35" s="409" t="s">
        <v>133</v>
      </c>
      <c r="CD35" s="405">
        <f>SUM(CD37,CD39,CD41)</f>
        <v>0</v>
      </c>
      <c r="CE35" s="410" t="s">
        <v>133</v>
      </c>
      <c r="CF35" s="413">
        <f>SUM(CF37,CF39,CF41)</f>
        <v>0</v>
      </c>
    </row>
    <row r="36" spans="1:84" s="509" customFormat="1" ht="12.9" customHeight="1">
      <c r="A36" s="448"/>
      <c r="B36" s="449"/>
      <c r="C36" s="416"/>
      <c r="D36" s="417">
        <f t="shared" si="28"/>
        <v>10990.908175</v>
      </c>
      <c r="E36" s="418"/>
      <c r="F36" s="417">
        <f t="shared" si="29"/>
        <v>8807.3773999999994</v>
      </c>
      <c r="G36" s="419"/>
      <c r="H36" s="417">
        <f t="shared" si="30"/>
        <v>4.0189750000000002</v>
      </c>
      <c r="I36" s="419"/>
      <c r="J36" s="417">
        <f t="shared" si="31"/>
        <v>8811.3963750000003</v>
      </c>
      <c r="K36" s="418"/>
      <c r="L36" s="417">
        <f t="shared" si="32"/>
        <v>2179.5117999999998</v>
      </c>
      <c r="M36" s="418"/>
      <c r="N36" s="417">
        <f t="shared" si="22"/>
        <v>8125.6360999999997</v>
      </c>
      <c r="O36" s="418"/>
      <c r="P36" s="417">
        <v>7354.8568999999998</v>
      </c>
      <c r="Q36" s="419"/>
      <c r="R36" s="417">
        <v>0</v>
      </c>
      <c r="S36" s="419"/>
      <c r="T36" s="417">
        <f t="shared" si="23"/>
        <v>7354.8568999999998</v>
      </c>
      <c r="U36" s="418"/>
      <c r="V36" s="420">
        <v>770.77919999999995</v>
      </c>
      <c r="W36" s="421"/>
      <c r="X36" s="417">
        <f t="shared" si="24"/>
        <v>2668.0790749999996</v>
      </c>
      <c r="Y36" s="418"/>
      <c r="Z36" s="417">
        <v>1446.847</v>
      </c>
      <c r="AA36" s="419"/>
      <c r="AB36" s="417">
        <v>3.7633749999999999</v>
      </c>
      <c r="AC36" s="419"/>
      <c r="AD36" s="417">
        <f t="shared" si="25"/>
        <v>1450.610375</v>
      </c>
      <c r="AE36" s="418"/>
      <c r="AF36" s="420">
        <v>1217.4686999999999</v>
      </c>
      <c r="AG36" s="418"/>
      <c r="AH36" s="417">
        <f t="shared" si="26"/>
        <v>155.1147</v>
      </c>
      <c r="AI36" s="418"/>
      <c r="AJ36" s="417">
        <v>2.0434999999999999</v>
      </c>
      <c r="AK36" s="419"/>
      <c r="AL36" s="417">
        <v>0.25559999999999999</v>
      </c>
      <c r="AM36" s="419"/>
      <c r="AN36" s="420">
        <f t="shared" si="27"/>
        <v>2.2990999999999997</v>
      </c>
      <c r="AO36" s="418"/>
      <c r="AP36" s="422">
        <v>152.81559999999999</v>
      </c>
      <c r="AQ36" s="534"/>
      <c r="AR36" s="424"/>
      <c r="AS36" s="425"/>
      <c r="AT36" s="426">
        <f>SUM(AT38,AT40,AT42)</f>
        <v>17785.307057000002</v>
      </c>
      <c r="AU36" s="427"/>
      <c r="AV36" s="426">
        <f>SUM(AV38,AV40,AV42)</f>
        <v>7594.3978999999999</v>
      </c>
      <c r="AW36" s="428"/>
      <c r="AX36" s="429">
        <f>SUM(AX38,AX40,AX42)</f>
        <v>19.343657</v>
      </c>
      <c r="AY36" s="430"/>
      <c r="AZ36" s="426">
        <f>SUM(AZ38,AZ40,AZ42)</f>
        <v>7613.7415569999994</v>
      </c>
      <c r="BA36" s="431"/>
      <c r="BB36" s="426">
        <f>SUM(BB38,BB40,BB42)</f>
        <v>10171.565500000001</v>
      </c>
      <c r="BC36" s="427"/>
      <c r="BD36" s="426">
        <f>SUM(BD38,BD40,BD42)</f>
        <v>13283.7734</v>
      </c>
      <c r="BE36" s="427"/>
      <c r="BF36" s="426">
        <f>SUM(BF38,BF40,BF42)</f>
        <v>7227.7479999999996</v>
      </c>
      <c r="BG36" s="428"/>
      <c r="BH36" s="429">
        <f>SUM(BH38,BH40,BH42)</f>
        <v>8.4489000000000001</v>
      </c>
      <c r="BI36" s="430"/>
      <c r="BJ36" s="426">
        <f>SUM(BJ38,BJ40,BJ42)</f>
        <v>7236.1969000000008</v>
      </c>
      <c r="BK36" s="431"/>
      <c r="BL36" s="432">
        <f>SUM(BL38,BL40,BL42)</f>
        <v>6047.5765000000001</v>
      </c>
      <c r="BM36" s="433"/>
      <c r="BN36" s="426">
        <f>SUM(BN38,BN40,BN42)</f>
        <v>4138.8937569999998</v>
      </c>
      <c r="BO36" s="427"/>
      <c r="BP36" s="426">
        <f>SUM(BP38,BP40,BP42)</f>
        <v>365.61990000000003</v>
      </c>
      <c r="BQ36" s="428"/>
      <c r="BR36" s="429">
        <f>SUM(BR38,BR40,BR42)</f>
        <v>10.596757</v>
      </c>
      <c r="BS36" s="430"/>
      <c r="BT36" s="426">
        <f>SUM(BT38,BT40,BT42)</f>
        <v>376.216657</v>
      </c>
      <c r="BU36" s="431"/>
      <c r="BV36" s="432">
        <f>SUM(BV38,BV40,BV42)</f>
        <v>3762.6770999999999</v>
      </c>
      <c r="BW36" s="427"/>
      <c r="BX36" s="426">
        <f>SUM(BX38,BX40,BX42)</f>
        <v>42.616500000000002</v>
      </c>
      <c r="BY36" s="427"/>
      <c r="BZ36" s="426">
        <f>SUM(BZ38,BZ40,BZ42)</f>
        <v>0</v>
      </c>
      <c r="CA36" s="428"/>
      <c r="CB36" s="429">
        <f>SUM(CB38,CB40,CB42)</f>
        <v>0.27189999999999998</v>
      </c>
      <c r="CC36" s="430"/>
      <c r="CD36" s="426">
        <f>SUM(CD38,CD40,CD42)</f>
        <v>0.27189999999999998</v>
      </c>
      <c r="CE36" s="431"/>
      <c r="CF36" s="434">
        <f>SUM(CF38,CF40,CF42)</f>
        <v>42.3446</v>
      </c>
    </row>
    <row r="37" spans="1:84" s="329" customFormat="1" ht="12.9" customHeight="1">
      <c r="A37" s="465">
        <v>9</v>
      </c>
      <c r="B37" s="466" t="s">
        <v>145</v>
      </c>
      <c r="C37" s="501" t="s">
        <v>133</v>
      </c>
      <c r="D37" s="468">
        <f t="shared" si="28"/>
        <v>611.99159999999995</v>
      </c>
      <c r="E37" s="475" t="s">
        <v>133</v>
      </c>
      <c r="F37" s="468">
        <f t="shared" si="29"/>
        <v>611.99159999999995</v>
      </c>
      <c r="G37" s="502" t="s">
        <v>133</v>
      </c>
      <c r="H37" s="468">
        <f t="shared" si="30"/>
        <v>0</v>
      </c>
      <c r="I37" s="502" t="s">
        <v>133</v>
      </c>
      <c r="J37" s="468">
        <f t="shared" si="31"/>
        <v>611.99159999999995</v>
      </c>
      <c r="K37" s="503" t="s">
        <v>133</v>
      </c>
      <c r="L37" s="468">
        <f t="shared" si="32"/>
        <v>0</v>
      </c>
      <c r="M37" s="475" t="s">
        <v>133</v>
      </c>
      <c r="N37" s="468">
        <f t="shared" si="22"/>
        <v>0</v>
      </c>
      <c r="O37" s="475" t="s">
        <v>133</v>
      </c>
      <c r="P37" s="468">
        <v>0</v>
      </c>
      <c r="Q37" s="502" t="s">
        <v>133</v>
      </c>
      <c r="R37" s="468">
        <v>0</v>
      </c>
      <c r="S37" s="502" t="s">
        <v>133</v>
      </c>
      <c r="T37" s="468">
        <f t="shared" si="23"/>
        <v>0</v>
      </c>
      <c r="U37" s="475" t="s">
        <v>133</v>
      </c>
      <c r="V37" s="474">
        <v>0</v>
      </c>
      <c r="W37" s="469" t="s">
        <v>133</v>
      </c>
      <c r="X37" s="468">
        <f t="shared" si="24"/>
        <v>0</v>
      </c>
      <c r="Y37" s="469" t="s">
        <v>133</v>
      </c>
      <c r="Z37" s="468">
        <v>0</v>
      </c>
      <c r="AA37" s="470" t="s">
        <v>133</v>
      </c>
      <c r="AB37" s="468">
        <v>0</v>
      </c>
      <c r="AC37" s="470" t="s">
        <v>133</v>
      </c>
      <c r="AD37" s="468">
        <f t="shared" si="25"/>
        <v>0</v>
      </c>
      <c r="AE37" s="469" t="s">
        <v>133</v>
      </c>
      <c r="AF37" s="474">
        <v>0</v>
      </c>
      <c r="AG37" s="469" t="s">
        <v>133</v>
      </c>
      <c r="AH37" s="468">
        <f t="shared" si="26"/>
        <v>0</v>
      </c>
      <c r="AI37" s="469" t="s">
        <v>133</v>
      </c>
      <c r="AJ37" s="468">
        <v>0</v>
      </c>
      <c r="AK37" s="470" t="s">
        <v>133</v>
      </c>
      <c r="AL37" s="468">
        <v>0</v>
      </c>
      <c r="AM37" s="470" t="s">
        <v>133</v>
      </c>
      <c r="AN37" s="474">
        <f t="shared" si="27"/>
        <v>0</v>
      </c>
      <c r="AO37" s="469" t="s">
        <v>133</v>
      </c>
      <c r="AP37" s="476">
        <v>0</v>
      </c>
      <c r="AQ37" s="436">
        <v>29</v>
      </c>
      <c r="AR37" s="437" t="s">
        <v>172</v>
      </c>
      <c r="AS37" s="535" t="s">
        <v>133</v>
      </c>
      <c r="AT37" s="439">
        <f t="shared" ref="AT37:AT42" si="34">SUM(AZ37,BB37)</f>
        <v>364.23059999999998</v>
      </c>
      <c r="AU37" s="440" t="s">
        <v>133</v>
      </c>
      <c r="AV37" s="439">
        <f t="shared" ref="AV37:AV42" si="35">SUM(BF37,BP37,BZ37,AV100,BF100,BP100,BZ100,AV161,BF161,BP161)</f>
        <v>0</v>
      </c>
      <c r="AW37" s="441" t="s">
        <v>133</v>
      </c>
      <c r="AX37" s="442">
        <f t="shared" ref="AX37:AX42" si="36">SUM(BH37,BR37,CB37,AX100,BH100,BR100,CB100,AX161,BH161,BR161)</f>
        <v>0</v>
      </c>
      <c r="AY37" s="443" t="s">
        <v>133</v>
      </c>
      <c r="AZ37" s="439">
        <f t="shared" ref="AZ37:AZ42" si="37">SUM(AV37,AX37)</f>
        <v>0</v>
      </c>
      <c r="BA37" s="444" t="s">
        <v>133</v>
      </c>
      <c r="BB37" s="439">
        <f t="shared" ref="BB37:BB42" si="38">SUM(BL37,BV37,CF37,BB100,BL100,BV100,CF100,BB161,BL161,BV161)</f>
        <v>364.23059999999998</v>
      </c>
      <c r="BC37" s="440" t="s">
        <v>133</v>
      </c>
      <c r="BD37" s="439">
        <f t="shared" ref="BD37:BD42" si="39">SUM(BJ37,BL37)</f>
        <v>0</v>
      </c>
      <c r="BE37" s="440" t="s">
        <v>133</v>
      </c>
      <c r="BF37" s="439">
        <v>0</v>
      </c>
      <c r="BG37" s="441" t="s">
        <v>133</v>
      </c>
      <c r="BH37" s="442">
        <v>0</v>
      </c>
      <c r="BI37" s="443" t="s">
        <v>133</v>
      </c>
      <c r="BJ37" s="439">
        <f t="shared" ref="BJ37:BJ42" si="40">SUM(BF37,BH37)</f>
        <v>0</v>
      </c>
      <c r="BK37" s="440" t="s">
        <v>133</v>
      </c>
      <c r="BL37" s="445">
        <v>0</v>
      </c>
      <c r="BM37" s="446" t="s">
        <v>133</v>
      </c>
      <c r="BN37" s="439">
        <f t="shared" ref="BN37:BN42" si="41">SUM(BT37,BV37)</f>
        <v>0</v>
      </c>
      <c r="BO37" s="440" t="s">
        <v>133</v>
      </c>
      <c r="BP37" s="439">
        <v>0</v>
      </c>
      <c r="BQ37" s="441" t="s">
        <v>133</v>
      </c>
      <c r="BR37" s="442">
        <v>0</v>
      </c>
      <c r="BS37" s="443" t="s">
        <v>133</v>
      </c>
      <c r="BT37" s="439">
        <f t="shared" ref="BT37:BT42" si="42">SUM(BP37,BR37)</f>
        <v>0</v>
      </c>
      <c r="BU37" s="440" t="s">
        <v>133</v>
      </c>
      <c r="BV37" s="445">
        <v>0</v>
      </c>
      <c r="BW37" s="440" t="s">
        <v>133</v>
      </c>
      <c r="BX37" s="439">
        <f t="shared" ref="BX37:BX42" si="43">SUM(CD37,CF37)</f>
        <v>0</v>
      </c>
      <c r="BY37" s="440" t="s">
        <v>133</v>
      </c>
      <c r="BZ37" s="439">
        <v>0</v>
      </c>
      <c r="CA37" s="441" t="s">
        <v>133</v>
      </c>
      <c r="CB37" s="442"/>
      <c r="CC37" s="443" t="s">
        <v>133</v>
      </c>
      <c r="CD37" s="439">
        <f t="shared" ref="CD37:CD42" si="44">SUM(BZ37,CB37)</f>
        <v>0</v>
      </c>
      <c r="CE37" s="440" t="s">
        <v>133</v>
      </c>
      <c r="CF37" s="447">
        <v>0</v>
      </c>
    </row>
    <row r="38" spans="1:84" s="509" customFormat="1" ht="12.9" customHeight="1">
      <c r="A38" s="448"/>
      <c r="B38" s="449"/>
      <c r="C38" s="504"/>
      <c r="D38" s="451">
        <f t="shared" si="28"/>
        <v>2009.7597000000001</v>
      </c>
      <c r="E38" s="452"/>
      <c r="F38" s="451">
        <f t="shared" si="29"/>
        <v>1989.0242000000001</v>
      </c>
      <c r="G38" s="453"/>
      <c r="H38" s="451">
        <f t="shared" si="30"/>
        <v>20.735499999999998</v>
      </c>
      <c r="I38" s="453"/>
      <c r="J38" s="451">
        <f t="shared" si="31"/>
        <v>2009.7597000000001</v>
      </c>
      <c r="K38" s="452"/>
      <c r="L38" s="451">
        <f t="shared" si="32"/>
        <v>0</v>
      </c>
      <c r="M38" s="452"/>
      <c r="N38" s="451">
        <f t="shared" si="22"/>
        <v>81.3</v>
      </c>
      <c r="O38" s="452"/>
      <c r="P38" s="451">
        <v>81.3</v>
      </c>
      <c r="Q38" s="453"/>
      <c r="R38" s="451">
        <v>0</v>
      </c>
      <c r="S38" s="453"/>
      <c r="T38" s="451">
        <f t="shared" si="23"/>
        <v>81.3</v>
      </c>
      <c r="U38" s="452"/>
      <c r="V38" s="457"/>
      <c r="W38" s="505"/>
      <c r="X38" s="451">
        <f t="shared" si="24"/>
        <v>1928.4597000000001</v>
      </c>
      <c r="Y38" s="452"/>
      <c r="Z38" s="451">
        <v>1907.7242000000001</v>
      </c>
      <c r="AA38" s="453"/>
      <c r="AB38" s="451">
        <v>20.735499999999998</v>
      </c>
      <c r="AC38" s="453"/>
      <c r="AD38" s="451">
        <f t="shared" si="25"/>
        <v>1928.4597000000001</v>
      </c>
      <c r="AE38" s="452"/>
      <c r="AF38" s="457">
        <v>0</v>
      </c>
      <c r="AG38" s="452"/>
      <c r="AH38" s="451">
        <f t="shared" si="26"/>
        <v>0</v>
      </c>
      <c r="AI38" s="452"/>
      <c r="AJ38" s="451">
        <v>0</v>
      </c>
      <c r="AK38" s="453"/>
      <c r="AL38" s="451">
        <v>0</v>
      </c>
      <c r="AM38" s="453"/>
      <c r="AN38" s="457">
        <f t="shared" si="27"/>
        <v>0</v>
      </c>
      <c r="AO38" s="452"/>
      <c r="AP38" s="459"/>
      <c r="AQ38" s="448"/>
      <c r="AR38" s="449"/>
      <c r="AS38" s="450"/>
      <c r="AT38" s="451">
        <f t="shared" si="34"/>
        <v>2831.3093000000003</v>
      </c>
      <c r="AU38" s="452"/>
      <c r="AV38" s="451">
        <f t="shared" si="35"/>
        <v>6.47</v>
      </c>
      <c r="AW38" s="453"/>
      <c r="AX38" s="454">
        <f t="shared" si="36"/>
        <v>0.69120000000000004</v>
      </c>
      <c r="AY38" s="455"/>
      <c r="AZ38" s="451">
        <f t="shared" si="37"/>
        <v>7.1612</v>
      </c>
      <c r="BA38" s="456"/>
      <c r="BB38" s="451">
        <f>SUM(BL38,BV38,CF38,BB101,BL101,BV101,CF101,BB162,BL162,BV162)</f>
        <v>2824.1481000000003</v>
      </c>
      <c r="BC38" s="452"/>
      <c r="BD38" s="451">
        <f t="shared" si="39"/>
        <v>1367.1726000000001</v>
      </c>
      <c r="BE38" s="452"/>
      <c r="BF38" s="451">
        <v>0</v>
      </c>
      <c r="BG38" s="453"/>
      <c r="BH38" s="454">
        <v>0</v>
      </c>
      <c r="BI38" s="455"/>
      <c r="BJ38" s="451"/>
      <c r="BK38" s="452"/>
      <c r="BL38" s="457">
        <v>1367.1726000000001</v>
      </c>
      <c r="BM38" s="458"/>
      <c r="BN38" s="451">
        <f t="shared" si="41"/>
        <v>1131.7159999999999</v>
      </c>
      <c r="BO38" s="452"/>
      <c r="BP38" s="451">
        <v>6.47</v>
      </c>
      <c r="BQ38" s="453"/>
      <c r="BR38" s="454">
        <v>0.59740000000000004</v>
      </c>
      <c r="BS38" s="455"/>
      <c r="BT38" s="451">
        <f t="shared" si="42"/>
        <v>7.0674000000000001</v>
      </c>
      <c r="BU38" s="452"/>
      <c r="BV38" s="457">
        <v>1124.6486</v>
      </c>
      <c r="BW38" s="452"/>
      <c r="BX38" s="451">
        <f t="shared" si="43"/>
        <v>18.196099999999998</v>
      </c>
      <c r="BY38" s="452"/>
      <c r="BZ38" s="451">
        <v>0</v>
      </c>
      <c r="CA38" s="453"/>
      <c r="CB38" s="454">
        <v>6.7699999999999996E-2</v>
      </c>
      <c r="CC38" s="455"/>
      <c r="CD38" s="451">
        <f t="shared" si="44"/>
        <v>6.7699999999999996E-2</v>
      </c>
      <c r="CE38" s="452"/>
      <c r="CF38" s="459">
        <v>18.128399999999999</v>
      </c>
    </row>
    <row r="39" spans="1:84" s="329" customFormat="1" ht="12.9" customHeight="1">
      <c r="A39" s="465">
        <v>10</v>
      </c>
      <c r="B39" s="466" t="s">
        <v>146</v>
      </c>
      <c r="C39" s="501" t="s">
        <v>133</v>
      </c>
      <c r="D39" s="468">
        <f t="shared" si="28"/>
        <v>20.8569</v>
      </c>
      <c r="E39" s="475" t="s">
        <v>133</v>
      </c>
      <c r="F39" s="468">
        <f t="shared" si="29"/>
        <v>0</v>
      </c>
      <c r="G39" s="502" t="s">
        <v>133</v>
      </c>
      <c r="H39" s="468">
        <f t="shared" si="30"/>
        <v>0</v>
      </c>
      <c r="I39" s="502" t="s">
        <v>133</v>
      </c>
      <c r="J39" s="468">
        <f t="shared" si="31"/>
        <v>0</v>
      </c>
      <c r="K39" s="503" t="s">
        <v>133</v>
      </c>
      <c r="L39" s="468">
        <f t="shared" si="32"/>
        <v>20.8569</v>
      </c>
      <c r="M39" s="475" t="s">
        <v>133</v>
      </c>
      <c r="N39" s="468">
        <f t="shared" si="22"/>
        <v>0</v>
      </c>
      <c r="O39" s="475" t="s">
        <v>133</v>
      </c>
      <c r="P39" s="468">
        <v>0</v>
      </c>
      <c r="Q39" s="502" t="s">
        <v>133</v>
      </c>
      <c r="R39" s="468">
        <v>0</v>
      </c>
      <c r="S39" s="502" t="s">
        <v>133</v>
      </c>
      <c r="T39" s="468">
        <f t="shared" si="23"/>
        <v>0</v>
      </c>
      <c r="U39" s="475" t="s">
        <v>133</v>
      </c>
      <c r="V39" s="474">
        <v>0</v>
      </c>
      <c r="W39" s="469" t="s">
        <v>133</v>
      </c>
      <c r="X39" s="468">
        <f t="shared" si="24"/>
        <v>0</v>
      </c>
      <c r="Y39" s="469" t="s">
        <v>133</v>
      </c>
      <c r="Z39" s="468">
        <v>0</v>
      </c>
      <c r="AA39" s="470" t="s">
        <v>133</v>
      </c>
      <c r="AB39" s="468">
        <v>0</v>
      </c>
      <c r="AC39" s="470" t="s">
        <v>133</v>
      </c>
      <c r="AD39" s="468">
        <f t="shared" si="25"/>
        <v>0</v>
      </c>
      <c r="AE39" s="469" t="s">
        <v>133</v>
      </c>
      <c r="AF39" s="474">
        <v>0</v>
      </c>
      <c r="AG39" s="469" t="s">
        <v>133</v>
      </c>
      <c r="AH39" s="468">
        <f t="shared" si="26"/>
        <v>0</v>
      </c>
      <c r="AI39" s="469" t="s">
        <v>133</v>
      </c>
      <c r="AJ39" s="468">
        <v>0</v>
      </c>
      <c r="AK39" s="470" t="s">
        <v>133</v>
      </c>
      <c r="AL39" s="468">
        <v>0</v>
      </c>
      <c r="AM39" s="470" t="s">
        <v>133</v>
      </c>
      <c r="AN39" s="474">
        <f t="shared" si="27"/>
        <v>0</v>
      </c>
      <c r="AO39" s="469" t="s">
        <v>133</v>
      </c>
      <c r="AP39" s="476">
        <v>0</v>
      </c>
      <c r="AQ39" s="465">
        <v>30</v>
      </c>
      <c r="AR39" s="466" t="s">
        <v>173</v>
      </c>
      <c r="AS39" s="467" t="s">
        <v>133</v>
      </c>
      <c r="AT39" s="468">
        <f t="shared" si="34"/>
        <v>5.9581999999999997</v>
      </c>
      <c r="AU39" s="440" t="s">
        <v>133</v>
      </c>
      <c r="AV39" s="439">
        <f t="shared" si="35"/>
        <v>0</v>
      </c>
      <c r="AW39" s="441" t="s">
        <v>133</v>
      </c>
      <c r="AX39" s="442">
        <f t="shared" si="36"/>
        <v>0</v>
      </c>
      <c r="AY39" s="443" t="s">
        <v>133</v>
      </c>
      <c r="AZ39" s="439">
        <f t="shared" si="37"/>
        <v>0</v>
      </c>
      <c r="BA39" s="444" t="s">
        <v>133</v>
      </c>
      <c r="BB39" s="439">
        <f t="shared" si="38"/>
        <v>5.9581999999999997</v>
      </c>
      <c r="BC39" s="469" t="s">
        <v>133</v>
      </c>
      <c r="BD39" s="468">
        <f t="shared" si="39"/>
        <v>0</v>
      </c>
      <c r="BE39" s="469" t="s">
        <v>133</v>
      </c>
      <c r="BF39" s="468">
        <v>0</v>
      </c>
      <c r="BG39" s="470" t="s">
        <v>133</v>
      </c>
      <c r="BH39" s="471">
        <v>0</v>
      </c>
      <c r="BI39" s="472" t="s">
        <v>133</v>
      </c>
      <c r="BJ39" s="468">
        <f t="shared" si="40"/>
        <v>0</v>
      </c>
      <c r="BK39" s="469" t="s">
        <v>133</v>
      </c>
      <c r="BL39" s="474">
        <v>0</v>
      </c>
      <c r="BM39" s="475" t="s">
        <v>133</v>
      </c>
      <c r="BN39" s="468">
        <f t="shared" si="41"/>
        <v>0</v>
      </c>
      <c r="BO39" s="469" t="s">
        <v>133</v>
      </c>
      <c r="BP39" s="468">
        <v>0</v>
      </c>
      <c r="BQ39" s="470" t="s">
        <v>133</v>
      </c>
      <c r="BR39" s="471">
        <v>0</v>
      </c>
      <c r="BS39" s="472" t="s">
        <v>133</v>
      </c>
      <c r="BT39" s="468">
        <f t="shared" si="42"/>
        <v>0</v>
      </c>
      <c r="BU39" s="469" t="s">
        <v>133</v>
      </c>
      <c r="BV39" s="474">
        <v>0</v>
      </c>
      <c r="BW39" s="469" t="s">
        <v>133</v>
      </c>
      <c r="BX39" s="468">
        <f t="shared" si="43"/>
        <v>0</v>
      </c>
      <c r="BY39" s="469" t="s">
        <v>133</v>
      </c>
      <c r="BZ39" s="468">
        <v>0</v>
      </c>
      <c r="CA39" s="470" t="s">
        <v>133</v>
      </c>
      <c r="CB39" s="471"/>
      <c r="CC39" s="472" t="s">
        <v>133</v>
      </c>
      <c r="CD39" s="468">
        <f t="shared" si="44"/>
        <v>0</v>
      </c>
      <c r="CE39" s="469" t="s">
        <v>133</v>
      </c>
      <c r="CF39" s="476">
        <v>0</v>
      </c>
    </row>
    <row r="40" spans="1:84" s="509" customFormat="1" ht="12.9" customHeight="1">
      <c r="A40" s="448"/>
      <c r="B40" s="449"/>
      <c r="C40" s="504"/>
      <c r="D40" s="451">
        <f t="shared" si="28"/>
        <v>1753.6393</v>
      </c>
      <c r="E40" s="452"/>
      <c r="F40" s="451">
        <f t="shared" si="29"/>
        <v>0</v>
      </c>
      <c r="G40" s="453"/>
      <c r="H40" s="451">
        <f t="shared" si="30"/>
        <v>0.26740000000000003</v>
      </c>
      <c r="I40" s="453"/>
      <c r="J40" s="451">
        <f t="shared" si="31"/>
        <v>0.26740000000000003</v>
      </c>
      <c r="K40" s="452"/>
      <c r="L40" s="451">
        <f t="shared" si="32"/>
        <v>1753.3719000000001</v>
      </c>
      <c r="M40" s="452"/>
      <c r="N40" s="451">
        <f t="shared" si="22"/>
        <v>1686.0279</v>
      </c>
      <c r="O40" s="452"/>
      <c r="P40" s="451">
        <v>0</v>
      </c>
      <c r="Q40" s="453"/>
      <c r="R40" s="451">
        <v>0</v>
      </c>
      <c r="S40" s="453"/>
      <c r="T40" s="451">
        <f t="shared" si="23"/>
        <v>0</v>
      </c>
      <c r="U40" s="452"/>
      <c r="V40" s="457">
        <v>1686.0279</v>
      </c>
      <c r="W40" s="505"/>
      <c r="X40" s="451">
        <f t="shared" si="24"/>
        <v>67.364799999999988</v>
      </c>
      <c r="Y40" s="452"/>
      <c r="Z40" s="451">
        <v>0</v>
      </c>
      <c r="AA40" s="453"/>
      <c r="AB40" s="508">
        <v>0.26740000000000003</v>
      </c>
      <c r="AC40" s="453"/>
      <c r="AD40" s="508">
        <f t="shared" si="25"/>
        <v>0.26740000000000003</v>
      </c>
      <c r="AE40" s="452"/>
      <c r="AF40" s="457">
        <v>67.097399999999993</v>
      </c>
      <c r="AG40" s="452"/>
      <c r="AH40" s="451">
        <f t="shared" si="26"/>
        <v>0</v>
      </c>
      <c r="AI40" s="452"/>
      <c r="AJ40" s="451">
        <v>0</v>
      </c>
      <c r="AK40" s="453"/>
      <c r="AL40" s="451">
        <v>0</v>
      </c>
      <c r="AM40" s="453"/>
      <c r="AN40" s="457">
        <f t="shared" si="27"/>
        <v>0</v>
      </c>
      <c r="AO40" s="452"/>
      <c r="AP40" s="459">
        <v>0</v>
      </c>
      <c r="AQ40" s="448"/>
      <c r="AR40" s="449"/>
      <c r="AS40" s="450"/>
      <c r="AT40" s="451">
        <f t="shared" si="34"/>
        <v>12380.613354000001</v>
      </c>
      <c r="AU40" s="452"/>
      <c r="AV40" s="451">
        <f t="shared" si="35"/>
        <v>7120.808</v>
      </c>
      <c r="AW40" s="453"/>
      <c r="AX40" s="454">
        <f t="shared" si="36"/>
        <v>12.223354</v>
      </c>
      <c r="AY40" s="455"/>
      <c r="AZ40" s="451">
        <f t="shared" si="37"/>
        <v>7133.0313539999997</v>
      </c>
      <c r="BA40" s="456"/>
      <c r="BB40" s="451">
        <f>SUM(BL40,BV40,CF40,BB103,BL103,BV103,CF103,BB164,BL164,BV164)</f>
        <v>5247.5820000000003</v>
      </c>
      <c r="BC40" s="452"/>
      <c r="BD40" s="451">
        <f t="shared" si="39"/>
        <v>11476.624</v>
      </c>
      <c r="BE40" s="452"/>
      <c r="BF40" s="451">
        <v>7120.808</v>
      </c>
      <c r="BG40" s="453"/>
      <c r="BH40" s="454">
        <v>7.2164999999999999</v>
      </c>
      <c r="BI40" s="455"/>
      <c r="BJ40" s="451">
        <f t="shared" si="40"/>
        <v>7128.0245000000004</v>
      </c>
      <c r="BK40" s="452"/>
      <c r="BL40" s="457">
        <v>4348.5995000000003</v>
      </c>
      <c r="BM40" s="458"/>
      <c r="BN40" s="451">
        <f t="shared" si="41"/>
        <v>892.85985400000004</v>
      </c>
      <c r="BO40" s="452"/>
      <c r="BP40" s="451">
        <v>0</v>
      </c>
      <c r="BQ40" s="453"/>
      <c r="BR40" s="454">
        <v>4.8867539999999998</v>
      </c>
      <c r="BS40" s="455"/>
      <c r="BT40" s="451">
        <f t="shared" si="42"/>
        <v>4.8867539999999998</v>
      </c>
      <c r="BU40" s="452"/>
      <c r="BV40" s="457">
        <v>887.97310000000004</v>
      </c>
      <c r="BW40" s="452"/>
      <c r="BX40" s="451">
        <f t="shared" si="43"/>
        <v>6.4523000000000001</v>
      </c>
      <c r="BY40" s="452"/>
      <c r="BZ40" s="451">
        <v>0</v>
      </c>
      <c r="CA40" s="453"/>
      <c r="CB40" s="454">
        <v>0.1201</v>
      </c>
      <c r="CC40" s="455"/>
      <c r="CD40" s="451">
        <f t="shared" si="44"/>
        <v>0.1201</v>
      </c>
      <c r="CE40" s="452"/>
      <c r="CF40" s="459">
        <v>6.3322000000000003</v>
      </c>
    </row>
    <row r="41" spans="1:84" s="329" customFormat="1" ht="12.9" customHeight="1">
      <c r="A41" s="465">
        <v>11</v>
      </c>
      <c r="B41" s="466" t="s">
        <v>147</v>
      </c>
      <c r="C41" s="438" t="s">
        <v>133</v>
      </c>
      <c r="D41" s="439">
        <f t="shared" si="28"/>
        <v>60.900999999999996</v>
      </c>
      <c r="E41" s="446" t="s">
        <v>133</v>
      </c>
      <c r="F41" s="439">
        <f t="shared" si="29"/>
        <v>59.83</v>
      </c>
      <c r="G41" s="497" t="s">
        <v>133</v>
      </c>
      <c r="H41" s="439">
        <f t="shared" si="30"/>
        <v>0</v>
      </c>
      <c r="I41" s="497" t="s">
        <v>133</v>
      </c>
      <c r="J41" s="439">
        <f t="shared" si="31"/>
        <v>59.83</v>
      </c>
      <c r="K41" s="498" t="s">
        <v>133</v>
      </c>
      <c r="L41" s="439">
        <f t="shared" si="32"/>
        <v>1.071</v>
      </c>
      <c r="M41" s="446" t="s">
        <v>133</v>
      </c>
      <c r="N41" s="439">
        <f t="shared" si="22"/>
        <v>0</v>
      </c>
      <c r="O41" s="446" t="s">
        <v>133</v>
      </c>
      <c r="P41" s="439">
        <v>0</v>
      </c>
      <c r="Q41" s="497" t="s">
        <v>133</v>
      </c>
      <c r="R41" s="439">
        <v>0</v>
      </c>
      <c r="S41" s="497" t="s">
        <v>133</v>
      </c>
      <c r="T41" s="439">
        <f t="shared" si="23"/>
        <v>0</v>
      </c>
      <c r="U41" s="446" t="s">
        <v>133</v>
      </c>
      <c r="V41" s="445">
        <v>0</v>
      </c>
      <c r="W41" s="440" t="s">
        <v>133</v>
      </c>
      <c r="X41" s="439">
        <f t="shared" si="24"/>
        <v>0</v>
      </c>
      <c r="Y41" s="440" t="s">
        <v>133</v>
      </c>
      <c r="Z41" s="439">
        <v>0</v>
      </c>
      <c r="AA41" s="441" t="s">
        <v>133</v>
      </c>
      <c r="AB41" s="439">
        <v>0</v>
      </c>
      <c r="AC41" s="441" t="s">
        <v>133</v>
      </c>
      <c r="AD41" s="439">
        <f t="shared" si="25"/>
        <v>0</v>
      </c>
      <c r="AE41" s="440" t="s">
        <v>133</v>
      </c>
      <c r="AF41" s="445">
        <v>0</v>
      </c>
      <c r="AG41" s="440" t="s">
        <v>133</v>
      </c>
      <c r="AH41" s="439">
        <f t="shared" si="26"/>
        <v>0</v>
      </c>
      <c r="AI41" s="440" t="s">
        <v>133</v>
      </c>
      <c r="AJ41" s="439">
        <v>0</v>
      </c>
      <c r="AK41" s="441" t="s">
        <v>133</v>
      </c>
      <c r="AL41" s="439">
        <v>0</v>
      </c>
      <c r="AM41" s="441" t="s">
        <v>133</v>
      </c>
      <c r="AN41" s="445">
        <f t="shared" si="27"/>
        <v>0</v>
      </c>
      <c r="AO41" s="440" t="s">
        <v>133</v>
      </c>
      <c r="AP41" s="447">
        <v>0</v>
      </c>
      <c r="AQ41" s="465">
        <v>31</v>
      </c>
      <c r="AR41" s="466" t="s">
        <v>174</v>
      </c>
      <c r="AS41" s="467" t="s">
        <v>133</v>
      </c>
      <c r="AT41" s="468">
        <f t="shared" si="34"/>
        <v>117.80909999999999</v>
      </c>
      <c r="AU41" s="440" t="s">
        <v>133</v>
      </c>
      <c r="AV41" s="439">
        <f t="shared" si="35"/>
        <v>0</v>
      </c>
      <c r="AW41" s="441" t="s">
        <v>133</v>
      </c>
      <c r="AX41" s="442">
        <f t="shared" si="36"/>
        <v>0.56999999999999995</v>
      </c>
      <c r="AY41" s="443" t="s">
        <v>133</v>
      </c>
      <c r="AZ41" s="439">
        <f t="shared" si="37"/>
        <v>0.56999999999999995</v>
      </c>
      <c r="BA41" s="444" t="s">
        <v>133</v>
      </c>
      <c r="BB41" s="439">
        <f t="shared" si="38"/>
        <v>117.23909999999999</v>
      </c>
      <c r="BC41" s="469" t="s">
        <v>133</v>
      </c>
      <c r="BD41" s="468">
        <f t="shared" si="39"/>
        <v>0</v>
      </c>
      <c r="BE41" s="469" t="s">
        <v>133</v>
      </c>
      <c r="BF41" s="468">
        <v>0</v>
      </c>
      <c r="BG41" s="470" t="s">
        <v>133</v>
      </c>
      <c r="BH41" s="471">
        <v>0</v>
      </c>
      <c r="BI41" s="472" t="s">
        <v>133</v>
      </c>
      <c r="BJ41" s="468">
        <f t="shared" si="40"/>
        <v>0</v>
      </c>
      <c r="BK41" s="469" t="s">
        <v>133</v>
      </c>
      <c r="BL41" s="474">
        <v>0</v>
      </c>
      <c r="BM41" s="475" t="s">
        <v>133</v>
      </c>
      <c r="BN41" s="468">
        <f t="shared" si="41"/>
        <v>0</v>
      </c>
      <c r="BO41" s="469" t="s">
        <v>133</v>
      </c>
      <c r="BP41" s="468">
        <v>0</v>
      </c>
      <c r="BQ41" s="470" t="s">
        <v>133</v>
      </c>
      <c r="BR41" s="471">
        <v>0</v>
      </c>
      <c r="BS41" s="472" t="s">
        <v>133</v>
      </c>
      <c r="BT41" s="468">
        <f t="shared" si="42"/>
        <v>0</v>
      </c>
      <c r="BU41" s="469" t="s">
        <v>133</v>
      </c>
      <c r="BV41" s="474">
        <v>0</v>
      </c>
      <c r="BW41" s="469" t="s">
        <v>133</v>
      </c>
      <c r="BX41" s="468">
        <f t="shared" si="43"/>
        <v>0</v>
      </c>
      <c r="BY41" s="469" t="s">
        <v>133</v>
      </c>
      <c r="BZ41" s="468">
        <v>0</v>
      </c>
      <c r="CA41" s="470" t="s">
        <v>133</v>
      </c>
      <c r="CB41" s="471"/>
      <c r="CC41" s="472" t="s">
        <v>133</v>
      </c>
      <c r="CD41" s="468">
        <f t="shared" si="44"/>
        <v>0</v>
      </c>
      <c r="CE41" s="469" t="s">
        <v>133</v>
      </c>
      <c r="CF41" s="476">
        <v>0</v>
      </c>
    </row>
    <row r="42" spans="1:84" s="509" customFormat="1" ht="12.9" customHeight="1">
      <c r="A42" s="511"/>
      <c r="B42" s="512"/>
      <c r="C42" s="536"/>
      <c r="D42" s="514">
        <f t="shared" si="28"/>
        <v>8930.3758550000002</v>
      </c>
      <c r="E42" s="510"/>
      <c r="F42" s="514">
        <f t="shared" si="29"/>
        <v>5071.6596</v>
      </c>
      <c r="G42" s="515"/>
      <c r="H42" s="514">
        <f t="shared" si="30"/>
        <v>4.3805550000000002</v>
      </c>
      <c r="I42" s="515"/>
      <c r="J42" s="514">
        <f t="shared" si="31"/>
        <v>5076.0401549999997</v>
      </c>
      <c r="K42" s="510"/>
      <c r="L42" s="514">
        <f t="shared" si="32"/>
        <v>3854.3357000000001</v>
      </c>
      <c r="M42" s="510"/>
      <c r="N42" s="514">
        <f t="shared" si="22"/>
        <v>5381.9920000000002</v>
      </c>
      <c r="O42" s="510"/>
      <c r="P42" s="514">
        <v>4746.4270999999999</v>
      </c>
      <c r="Q42" s="515"/>
      <c r="R42" s="537">
        <v>0.13800000000000001</v>
      </c>
      <c r="S42" s="515"/>
      <c r="T42" s="514">
        <f t="shared" si="23"/>
        <v>4746.5650999999998</v>
      </c>
      <c r="U42" s="510"/>
      <c r="V42" s="519">
        <v>635.42690000000005</v>
      </c>
      <c r="W42" s="538"/>
      <c r="X42" s="514">
        <f>SUM(AD42,AF42)</f>
        <v>3131.2157000000002</v>
      </c>
      <c r="Y42" s="510"/>
      <c r="Z42" s="514">
        <v>82.247600000000006</v>
      </c>
      <c r="AA42" s="515"/>
      <c r="AB42" s="537">
        <v>4.1740000000000004</v>
      </c>
      <c r="AC42" s="515"/>
      <c r="AD42" s="514">
        <f>SUM(Z42+AB42)</f>
        <v>86.421600000000012</v>
      </c>
      <c r="AE42" s="510"/>
      <c r="AF42" s="519">
        <v>3044.7941000000001</v>
      </c>
      <c r="AG42" s="510"/>
      <c r="AH42" s="514">
        <f t="shared" si="26"/>
        <v>103.77945500000001</v>
      </c>
      <c r="AI42" s="510"/>
      <c r="AJ42" s="514">
        <v>97.688000000000002</v>
      </c>
      <c r="AK42" s="515"/>
      <c r="AL42" s="514">
        <v>6.8555000000000005E-2</v>
      </c>
      <c r="AM42" s="515"/>
      <c r="AN42" s="519">
        <f t="shared" si="27"/>
        <v>97.756555000000006</v>
      </c>
      <c r="AO42" s="510"/>
      <c r="AP42" s="521">
        <v>6.0228999999999999</v>
      </c>
      <c r="AQ42" s="511"/>
      <c r="AR42" s="531"/>
      <c r="AS42" s="513"/>
      <c r="AT42" s="514">
        <f t="shared" si="34"/>
        <v>2573.3844030000005</v>
      </c>
      <c r="AU42" s="510"/>
      <c r="AV42" s="514">
        <f t="shared" si="35"/>
        <v>467.11989999999997</v>
      </c>
      <c r="AW42" s="515"/>
      <c r="AX42" s="516">
        <f t="shared" si="36"/>
        <v>6.4291030000000005</v>
      </c>
      <c r="AY42" s="517"/>
      <c r="AZ42" s="514">
        <f t="shared" si="37"/>
        <v>473.54900299999997</v>
      </c>
      <c r="BA42" s="518"/>
      <c r="BB42" s="514">
        <f t="shared" si="38"/>
        <v>2099.8354000000004</v>
      </c>
      <c r="BC42" s="510"/>
      <c r="BD42" s="514">
        <f t="shared" si="39"/>
        <v>439.97679999999997</v>
      </c>
      <c r="BE42" s="510"/>
      <c r="BF42" s="514">
        <v>106.94</v>
      </c>
      <c r="BG42" s="515"/>
      <c r="BH42" s="516">
        <v>1.2323999999999999</v>
      </c>
      <c r="BI42" s="517"/>
      <c r="BJ42" s="514">
        <f t="shared" si="40"/>
        <v>108.1724</v>
      </c>
      <c r="BK42" s="510"/>
      <c r="BL42" s="519">
        <v>331.80439999999999</v>
      </c>
      <c r="BM42" s="520"/>
      <c r="BN42" s="514">
        <f t="shared" si="41"/>
        <v>2114.3179030000001</v>
      </c>
      <c r="BO42" s="510"/>
      <c r="BP42" s="514">
        <v>359.1499</v>
      </c>
      <c r="BQ42" s="515"/>
      <c r="BR42" s="532">
        <v>5.112603</v>
      </c>
      <c r="BS42" s="517"/>
      <c r="BT42" s="514">
        <f t="shared" si="42"/>
        <v>364.26250299999998</v>
      </c>
      <c r="BU42" s="510"/>
      <c r="BV42" s="519">
        <v>1750.0554</v>
      </c>
      <c r="BW42" s="510"/>
      <c r="BX42" s="514">
        <f t="shared" si="43"/>
        <v>17.9681</v>
      </c>
      <c r="BY42" s="510"/>
      <c r="BZ42" s="514">
        <v>0</v>
      </c>
      <c r="CA42" s="515"/>
      <c r="CB42" s="516">
        <v>8.4099999999999994E-2</v>
      </c>
      <c r="CC42" s="517"/>
      <c r="CD42" s="514">
        <f t="shared" si="44"/>
        <v>8.4099999999999994E-2</v>
      </c>
      <c r="CE42" s="510"/>
      <c r="CF42" s="521">
        <v>17.884</v>
      </c>
    </row>
    <row r="43" spans="1:84" s="329" customFormat="1" ht="12.9" customHeight="1">
      <c r="A43" s="402" t="s">
        <v>148</v>
      </c>
      <c r="B43" s="460"/>
      <c r="C43" s="539" t="s">
        <v>133</v>
      </c>
      <c r="D43" s="540">
        <f t="shared" si="28"/>
        <v>3790.1074389999999</v>
      </c>
      <c r="E43" s="541" t="s">
        <v>133</v>
      </c>
      <c r="F43" s="540">
        <f>SUM(F45,AV7)</f>
        <v>328.75869999999998</v>
      </c>
      <c r="G43" s="542" t="s">
        <v>133</v>
      </c>
      <c r="H43" s="540">
        <f>SUM(H45,AX7)</f>
        <v>0.41247999999999996</v>
      </c>
      <c r="I43" s="542" t="s">
        <v>133</v>
      </c>
      <c r="J43" s="540">
        <f t="shared" si="31"/>
        <v>329.17117999999999</v>
      </c>
      <c r="K43" s="543" t="s">
        <v>133</v>
      </c>
      <c r="L43" s="540">
        <f>SUM(L45,BB7)</f>
        <v>3460.9362590000001</v>
      </c>
      <c r="M43" s="541" t="s">
        <v>133</v>
      </c>
      <c r="N43" s="540">
        <f t="shared" si="22"/>
        <v>0</v>
      </c>
      <c r="O43" s="541" t="s">
        <v>133</v>
      </c>
      <c r="P43" s="540">
        <f>SUM(P45,BF7)</f>
        <v>0</v>
      </c>
      <c r="Q43" s="542" t="s">
        <v>133</v>
      </c>
      <c r="R43" s="540">
        <f>SUM(R45,BH7)</f>
        <v>0</v>
      </c>
      <c r="S43" s="542" t="s">
        <v>133</v>
      </c>
      <c r="T43" s="540">
        <f t="shared" si="23"/>
        <v>0</v>
      </c>
      <c r="U43" s="543" t="s">
        <v>133</v>
      </c>
      <c r="V43" s="544">
        <f>SUM(V45,BL7)</f>
        <v>0</v>
      </c>
      <c r="W43" s="541" t="s">
        <v>133</v>
      </c>
      <c r="X43" s="540">
        <f t="shared" si="24"/>
        <v>0</v>
      </c>
      <c r="Y43" s="541" t="s">
        <v>133</v>
      </c>
      <c r="Z43" s="540">
        <f>SUM(Z45,BP7)</f>
        <v>0</v>
      </c>
      <c r="AA43" s="542" t="s">
        <v>133</v>
      </c>
      <c r="AB43" s="540">
        <f>SUM(AB45,BR7)</f>
        <v>0</v>
      </c>
      <c r="AC43" s="542" t="s">
        <v>133</v>
      </c>
      <c r="AD43" s="540">
        <f t="shared" si="25"/>
        <v>0</v>
      </c>
      <c r="AE43" s="543" t="s">
        <v>133</v>
      </c>
      <c r="AF43" s="544">
        <f>SUM(AF45,BV7)</f>
        <v>0</v>
      </c>
      <c r="AG43" s="541" t="s">
        <v>133</v>
      </c>
      <c r="AH43" s="540">
        <f t="shared" si="26"/>
        <v>0</v>
      </c>
      <c r="AI43" s="541" t="s">
        <v>133</v>
      </c>
      <c r="AJ43" s="540">
        <f>SUM(AJ45,BZ7)</f>
        <v>0</v>
      </c>
      <c r="AK43" s="542" t="s">
        <v>133</v>
      </c>
      <c r="AL43" s="540">
        <f>SUM(AL45,CB7)</f>
        <v>0</v>
      </c>
      <c r="AM43" s="542" t="s">
        <v>133</v>
      </c>
      <c r="AN43" s="544">
        <f t="shared" si="27"/>
        <v>0</v>
      </c>
      <c r="AO43" s="543" t="s">
        <v>133</v>
      </c>
      <c r="AP43" s="545">
        <f>SUM(AP45,CF7)</f>
        <v>0</v>
      </c>
      <c r="AQ43" s="546"/>
      <c r="AR43" s="403" t="s">
        <v>175</v>
      </c>
      <c r="AS43" s="404" t="s">
        <v>133</v>
      </c>
      <c r="AT43" s="405">
        <f>SUM(AT45,AT47,AT49,AT51)</f>
        <v>406.58670000000001</v>
      </c>
      <c r="AU43" s="406" t="s">
        <v>133</v>
      </c>
      <c r="AV43" s="405">
        <f>SUM(AV45,AV47,AV49,AV51)</f>
        <v>269.05410000000001</v>
      </c>
      <c r="AW43" s="407" t="s">
        <v>133</v>
      </c>
      <c r="AX43" s="408">
        <f>SUM(AX45,AX47,AX49,AX51)</f>
        <v>0</v>
      </c>
      <c r="AY43" s="409" t="s">
        <v>133</v>
      </c>
      <c r="AZ43" s="405">
        <f>SUM(AZ45,AZ47,AZ49,AZ51)</f>
        <v>269.05410000000001</v>
      </c>
      <c r="BA43" s="410" t="s">
        <v>133</v>
      </c>
      <c r="BB43" s="405">
        <f>SUM(BB45,BB47,BB49,BB51)</f>
        <v>137.53259999999997</v>
      </c>
      <c r="BC43" s="406" t="s">
        <v>133</v>
      </c>
      <c r="BD43" s="405">
        <f>SUM(BD45,BD47,BD49,BD51)</f>
        <v>0</v>
      </c>
      <c r="BE43" s="406" t="s">
        <v>133</v>
      </c>
      <c r="BF43" s="405">
        <f>SUM(BF45,BF47,BF49,BF51)</f>
        <v>0</v>
      </c>
      <c r="BG43" s="407" t="s">
        <v>133</v>
      </c>
      <c r="BH43" s="408">
        <f>SUM(BH45,BH47,BH49,BH51)</f>
        <v>0</v>
      </c>
      <c r="BI43" s="409" t="s">
        <v>133</v>
      </c>
      <c r="BJ43" s="405">
        <f>SUM(BJ45,BJ47,BJ49,BJ51)</f>
        <v>0</v>
      </c>
      <c r="BK43" s="410" t="s">
        <v>133</v>
      </c>
      <c r="BL43" s="411">
        <f>SUM(BL45,BL47,BL49,BL51)</f>
        <v>0</v>
      </c>
      <c r="BM43" s="412" t="s">
        <v>133</v>
      </c>
      <c r="BN43" s="405">
        <f>SUM(BN45,BN47,BN49,BN51)</f>
        <v>0</v>
      </c>
      <c r="BO43" s="406" t="s">
        <v>133</v>
      </c>
      <c r="BP43" s="405">
        <f>SUM(BP45,BP47,BP49,BP51)</f>
        <v>0</v>
      </c>
      <c r="BQ43" s="407" t="s">
        <v>133</v>
      </c>
      <c r="BR43" s="408">
        <f>SUM(BR45,BR47,BR49,BR51)</f>
        <v>0</v>
      </c>
      <c r="BS43" s="409" t="s">
        <v>133</v>
      </c>
      <c r="BT43" s="405">
        <f>SUM(BT45,BT47,BT49,BT51)</f>
        <v>0</v>
      </c>
      <c r="BU43" s="410" t="s">
        <v>133</v>
      </c>
      <c r="BV43" s="411">
        <f>SUM(BV45,BV47,BV49,BV51)</f>
        <v>0</v>
      </c>
      <c r="BW43" s="406" t="s">
        <v>133</v>
      </c>
      <c r="BX43" s="405">
        <f>SUM(BX45,BX47,BX49,BX51)</f>
        <v>0</v>
      </c>
      <c r="BY43" s="406" t="s">
        <v>133</v>
      </c>
      <c r="BZ43" s="405">
        <f>SUM(BZ45,BZ47,BZ49,BZ51)</f>
        <v>0</v>
      </c>
      <c r="CA43" s="407" t="s">
        <v>133</v>
      </c>
      <c r="CB43" s="408">
        <f>SUM(CB45,CB47,CB49,CB51)</f>
        <v>0</v>
      </c>
      <c r="CC43" s="409" t="s">
        <v>133</v>
      </c>
      <c r="CD43" s="405">
        <f>SUM(CD45,CD47,CD49,CD51)</f>
        <v>0</v>
      </c>
      <c r="CE43" s="410" t="s">
        <v>133</v>
      </c>
      <c r="CF43" s="413">
        <f>SUM(CF45,CF47,CF49,CF51)</f>
        <v>0</v>
      </c>
    </row>
    <row r="44" spans="1:84" s="509" customFormat="1" ht="12.9" customHeight="1">
      <c r="A44" s="478"/>
      <c r="B44" s="479"/>
      <c r="C44" s="480"/>
      <c r="D44" s="484">
        <f t="shared" si="28"/>
        <v>29677.764490000005</v>
      </c>
      <c r="E44" s="482"/>
      <c r="F44" s="484">
        <f>SUM(F46,AV8)</f>
        <v>6792.6663000000008</v>
      </c>
      <c r="G44" s="483"/>
      <c r="H44" s="484">
        <f>SUM(H46,AX8)</f>
        <v>59.832532999999998</v>
      </c>
      <c r="I44" s="483"/>
      <c r="J44" s="484">
        <f t="shared" si="31"/>
        <v>6852.4988330000006</v>
      </c>
      <c r="K44" s="482"/>
      <c r="L44" s="484">
        <f>SUM(L46,BB8)</f>
        <v>22825.265657000004</v>
      </c>
      <c r="M44" s="482"/>
      <c r="N44" s="484">
        <f t="shared" si="22"/>
        <v>16244.71305</v>
      </c>
      <c r="O44" s="482"/>
      <c r="P44" s="484">
        <f>SUM(P46,BF8)</f>
        <v>3484.3733000000002</v>
      </c>
      <c r="Q44" s="483"/>
      <c r="R44" s="484">
        <f>SUM(R46,BH8)</f>
        <v>7.2939500000000006</v>
      </c>
      <c r="S44" s="483"/>
      <c r="T44" s="484">
        <f t="shared" si="23"/>
        <v>3491.6672500000004</v>
      </c>
      <c r="U44" s="482"/>
      <c r="V44" s="485">
        <f>SUM(V46,BL8)</f>
        <v>12753.0458</v>
      </c>
      <c r="W44" s="486"/>
      <c r="X44" s="484">
        <f t="shared" si="24"/>
        <v>11250.871566</v>
      </c>
      <c r="Y44" s="482"/>
      <c r="Z44" s="484">
        <f>SUM(Z46,BP8)</f>
        <v>3120.1185</v>
      </c>
      <c r="AA44" s="483"/>
      <c r="AB44" s="484">
        <f>SUM(AB46,BR8)</f>
        <v>41.495366000000004</v>
      </c>
      <c r="AC44" s="483"/>
      <c r="AD44" s="484">
        <f t="shared" si="25"/>
        <v>3161.6138660000001</v>
      </c>
      <c r="AE44" s="482"/>
      <c r="AF44" s="485">
        <f>SUM(AF46,BV8)</f>
        <v>8089.2577000000001</v>
      </c>
      <c r="AG44" s="482"/>
      <c r="AH44" s="484">
        <f t="shared" si="26"/>
        <v>103.13390000000001</v>
      </c>
      <c r="AI44" s="482"/>
      <c r="AJ44" s="484">
        <f>SUM(AJ46,BZ8)</f>
        <v>61.458200000000005</v>
      </c>
      <c r="AK44" s="483"/>
      <c r="AL44" s="484">
        <f>SUM(AL46,CB8)</f>
        <v>4.3299999999999998E-2</v>
      </c>
      <c r="AM44" s="483"/>
      <c r="AN44" s="485">
        <f t="shared" si="27"/>
        <v>61.501500000000007</v>
      </c>
      <c r="AO44" s="482"/>
      <c r="AP44" s="487">
        <f>SUM(AP46,CF8)</f>
        <v>41.632400000000004</v>
      </c>
      <c r="AQ44" s="493"/>
      <c r="AR44" s="424"/>
      <c r="AS44" s="425"/>
      <c r="AT44" s="426">
        <f>SUM(AT46,AT48,AT50,AT52)</f>
        <v>15891.580040000001</v>
      </c>
      <c r="AU44" s="427"/>
      <c r="AV44" s="426">
        <f>SUM(AV46,AV48,AV50,AV52)</f>
        <v>7029.6076999999996</v>
      </c>
      <c r="AW44" s="428"/>
      <c r="AX44" s="429">
        <f>SUM(AX46,AX48,AX50,AX52)</f>
        <v>14.26764</v>
      </c>
      <c r="AY44" s="430"/>
      <c r="AZ44" s="426">
        <f>SUM(AZ46,AZ48,AZ50,AZ52)</f>
        <v>7043.8753399999996</v>
      </c>
      <c r="BA44" s="431"/>
      <c r="BB44" s="426">
        <f>SUM(BB46,BB48,BB50,BB52)</f>
        <v>8847.7047000000002</v>
      </c>
      <c r="BC44" s="427"/>
      <c r="BD44" s="426">
        <f>SUM(BD46,BD48,BD50,BD52)</f>
        <v>8692.416333000001</v>
      </c>
      <c r="BE44" s="427"/>
      <c r="BF44" s="426">
        <f>SUM(BF46,BF48,BF50,BF52)</f>
        <v>5547.3550999999998</v>
      </c>
      <c r="BG44" s="428"/>
      <c r="BH44" s="429">
        <f>SUM(BH46,BH48,BH50,BH52)</f>
        <v>3.6800329999999994</v>
      </c>
      <c r="BI44" s="430"/>
      <c r="BJ44" s="426">
        <f>SUM(BJ46,BJ48,BJ50,BJ52)</f>
        <v>5551.0351329999994</v>
      </c>
      <c r="BK44" s="431"/>
      <c r="BL44" s="432">
        <f>SUM(BL46,BL48,BL50,BL52)</f>
        <v>3141.3812000000003</v>
      </c>
      <c r="BM44" s="433"/>
      <c r="BN44" s="426">
        <f>SUM(BN46,BN48,BN50,BN52)</f>
        <v>6912.4821989999991</v>
      </c>
      <c r="BO44" s="427"/>
      <c r="BP44" s="426">
        <f>SUM(BP46,BP48,BP50,BP52)</f>
        <v>1482.2525999999998</v>
      </c>
      <c r="BQ44" s="428"/>
      <c r="BR44" s="429">
        <f>SUM(BR46,BR48,BR50,BR52)</f>
        <v>9.5948989999999998</v>
      </c>
      <c r="BS44" s="430"/>
      <c r="BT44" s="426">
        <f>SUM(BT46,BT48,BT50,BT52)</f>
        <v>1491.847499</v>
      </c>
      <c r="BU44" s="431"/>
      <c r="BV44" s="432">
        <f>SUM(BV46,BV48,BV50,BV52)</f>
        <v>5420.6346999999996</v>
      </c>
      <c r="BW44" s="427"/>
      <c r="BX44" s="426">
        <f>SUM(BX46,BX48,BX50,BX52)</f>
        <v>140.13700800000001</v>
      </c>
      <c r="BY44" s="427"/>
      <c r="BZ44" s="426">
        <f>SUM(BZ46,BZ48,BZ50,BZ52)</f>
        <v>0</v>
      </c>
      <c r="CA44" s="428"/>
      <c r="CB44" s="429">
        <f>SUM(CB46,CB48,CB50,CB52)</f>
        <v>0.28350799999999998</v>
      </c>
      <c r="CC44" s="430"/>
      <c r="CD44" s="426">
        <f>SUM(CD46,CD48,CD50,CD52)</f>
        <v>0.28350799999999998</v>
      </c>
      <c r="CE44" s="431"/>
      <c r="CF44" s="434">
        <f>SUM(CF46,CF48,CF50,CF52)</f>
        <v>139.8535</v>
      </c>
    </row>
    <row r="45" spans="1:84" s="490" customFormat="1" ht="12.9" customHeight="1">
      <c r="A45" s="402"/>
      <c r="B45" s="403" t="s">
        <v>149</v>
      </c>
      <c r="C45" s="404" t="s">
        <v>133</v>
      </c>
      <c r="D45" s="405">
        <f t="shared" si="28"/>
        <v>2448.0229390000004</v>
      </c>
      <c r="E45" s="406" t="s">
        <v>133</v>
      </c>
      <c r="F45" s="405">
        <f>SUM(F47,F49,F51,F53,F55,F57)</f>
        <v>196.52870000000001</v>
      </c>
      <c r="G45" s="407" t="s">
        <v>133</v>
      </c>
      <c r="H45" s="405">
        <f>SUM(H47,H49,H51,H53,H55,H57)</f>
        <v>0.15787999999999999</v>
      </c>
      <c r="I45" s="407" t="s">
        <v>133</v>
      </c>
      <c r="J45" s="405">
        <f t="shared" si="31"/>
        <v>196.68658000000002</v>
      </c>
      <c r="K45" s="410" t="s">
        <v>133</v>
      </c>
      <c r="L45" s="405">
        <f>SUM(L47,L49,L51,L53,L55,L57)</f>
        <v>2251.3363590000004</v>
      </c>
      <c r="M45" s="406" t="s">
        <v>133</v>
      </c>
      <c r="N45" s="405">
        <f t="shared" si="22"/>
        <v>0</v>
      </c>
      <c r="O45" s="406" t="s">
        <v>133</v>
      </c>
      <c r="P45" s="405">
        <f>SUM(P47,P49,P51,P53,P55,P57)</f>
        <v>0</v>
      </c>
      <c r="Q45" s="407" t="s">
        <v>133</v>
      </c>
      <c r="R45" s="405">
        <f>SUM(R47,R49,R51,R53,R55,R57)</f>
        <v>0</v>
      </c>
      <c r="S45" s="407" t="s">
        <v>133</v>
      </c>
      <c r="T45" s="405">
        <f t="shared" si="23"/>
        <v>0</v>
      </c>
      <c r="U45" s="410" t="s">
        <v>133</v>
      </c>
      <c r="V45" s="411">
        <f>SUM(V47,V49,V51,V53,V55,V57)</f>
        <v>0</v>
      </c>
      <c r="W45" s="406" t="s">
        <v>133</v>
      </c>
      <c r="X45" s="405">
        <f t="shared" si="24"/>
        <v>0</v>
      </c>
      <c r="Y45" s="406" t="s">
        <v>133</v>
      </c>
      <c r="Z45" s="405">
        <f>SUM(Z47,Z49,Z51,Z53,Z55,Z57)</f>
        <v>0</v>
      </c>
      <c r="AA45" s="407" t="s">
        <v>133</v>
      </c>
      <c r="AB45" s="405">
        <f>SUM(AB47,AB49,AB51,AB53,AB55,AB57)</f>
        <v>0</v>
      </c>
      <c r="AC45" s="407" t="s">
        <v>133</v>
      </c>
      <c r="AD45" s="405">
        <f>SUM(AD47,AD49,AD51,AD53,AD55,AD57)</f>
        <v>0</v>
      </c>
      <c r="AE45" s="410" t="s">
        <v>133</v>
      </c>
      <c r="AF45" s="411">
        <f>SUM(AF47,AF49,AF51,AF53,AF55,AF57)</f>
        <v>0</v>
      </c>
      <c r="AG45" s="406" t="s">
        <v>133</v>
      </c>
      <c r="AH45" s="405">
        <f t="shared" si="26"/>
        <v>0</v>
      </c>
      <c r="AI45" s="406" t="s">
        <v>133</v>
      </c>
      <c r="AJ45" s="405">
        <f>SUM(AJ47,AJ49,AJ51,AJ53,AJ55,AJ57)</f>
        <v>0</v>
      </c>
      <c r="AK45" s="407" t="s">
        <v>133</v>
      </c>
      <c r="AL45" s="405">
        <f>SUM(AL47,AL49,AL51,AL53,AL55,AL57)</f>
        <v>0</v>
      </c>
      <c r="AM45" s="407" t="s">
        <v>133</v>
      </c>
      <c r="AN45" s="411">
        <f t="shared" si="27"/>
        <v>0</v>
      </c>
      <c r="AO45" s="410" t="s">
        <v>133</v>
      </c>
      <c r="AP45" s="413">
        <f>SUM(AP47,AP49,AP51,AP53,AP55,AP57)</f>
        <v>0</v>
      </c>
      <c r="AQ45" s="436">
        <v>32</v>
      </c>
      <c r="AR45" s="437" t="s">
        <v>176</v>
      </c>
      <c r="AS45" s="535" t="s">
        <v>133</v>
      </c>
      <c r="AT45" s="439">
        <f t="shared" ref="AT45:AT52" si="45">SUM(AZ45,BB45)</f>
        <v>88.749399999999994</v>
      </c>
      <c r="AU45" s="440" t="s">
        <v>133</v>
      </c>
      <c r="AV45" s="439">
        <f t="shared" ref="AV45:AV52" si="46">SUM(BF45,BP45,BZ45,AV108,BF108,BP108,BZ108,AV169,BF169,BP169)</f>
        <v>0</v>
      </c>
      <c r="AW45" s="441" t="s">
        <v>133</v>
      </c>
      <c r="AX45" s="442">
        <f t="shared" ref="AX45:AX52" si="47">SUM(BH45,BR45,CB45,AX108,BH108,BR108,CB108,AX169,BH169,BR169)</f>
        <v>0</v>
      </c>
      <c r="AY45" s="443" t="s">
        <v>133</v>
      </c>
      <c r="AZ45" s="439">
        <f t="shared" ref="AZ45:AZ52" si="48">SUM(AV45,AX45)</f>
        <v>0</v>
      </c>
      <c r="BA45" s="444" t="s">
        <v>133</v>
      </c>
      <c r="BB45" s="439">
        <f t="shared" ref="BB45:BB52" si="49">SUM(BL45,BV45,CF45,BB108,BL108,BV108,CF108,BB169,BL169,BV169)</f>
        <v>88.749399999999994</v>
      </c>
      <c r="BC45" s="440" t="s">
        <v>133</v>
      </c>
      <c r="BD45" s="439">
        <f t="shared" ref="BD45:BD52" si="50">SUM(BJ45,BL45)</f>
        <v>0</v>
      </c>
      <c r="BE45" s="440" t="s">
        <v>133</v>
      </c>
      <c r="BF45" s="439">
        <v>0</v>
      </c>
      <c r="BG45" s="441" t="s">
        <v>133</v>
      </c>
      <c r="BH45" s="442">
        <v>0</v>
      </c>
      <c r="BI45" s="443" t="s">
        <v>133</v>
      </c>
      <c r="BJ45" s="439">
        <f t="shared" ref="BJ45:BJ52" si="51">SUM(BF45,BH45)</f>
        <v>0</v>
      </c>
      <c r="BK45" s="440" t="s">
        <v>133</v>
      </c>
      <c r="BL45" s="445">
        <v>0</v>
      </c>
      <c r="BM45" s="446" t="s">
        <v>133</v>
      </c>
      <c r="BN45" s="439">
        <f t="shared" ref="BN45:BN52" si="52">SUM(BT45,BV45)</f>
        <v>0</v>
      </c>
      <c r="BO45" s="440" t="s">
        <v>133</v>
      </c>
      <c r="BP45" s="439">
        <v>0</v>
      </c>
      <c r="BQ45" s="441" t="s">
        <v>133</v>
      </c>
      <c r="BR45" s="442">
        <v>0</v>
      </c>
      <c r="BS45" s="443" t="s">
        <v>133</v>
      </c>
      <c r="BT45" s="439">
        <f t="shared" ref="BT45:BT52" si="53">SUM(BP45,BR45)</f>
        <v>0</v>
      </c>
      <c r="BU45" s="440" t="s">
        <v>133</v>
      </c>
      <c r="BV45" s="445">
        <v>0</v>
      </c>
      <c r="BW45" s="440" t="s">
        <v>133</v>
      </c>
      <c r="BX45" s="439">
        <f t="shared" ref="BX45:BX52" si="54">SUM(CD45,CF45)</f>
        <v>0</v>
      </c>
      <c r="BY45" s="440" t="s">
        <v>133</v>
      </c>
      <c r="BZ45" s="439">
        <v>0</v>
      </c>
      <c r="CA45" s="441" t="s">
        <v>133</v>
      </c>
      <c r="CB45" s="442">
        <v>0</v>
      </c>
      <c r="CC45" s="443" t="s">
        <v>133</v>
      </c>
      <c r="CD45" s="439">
        <f t="shared" ref="CD45:CD52" si="55">SUM(BZ45,CB45)</f>
        <v>0</v>
      </c>
      <c r="CE45" s="440" t="s">
        <v>133</v>
      </c>
      <c r="CF45" s="447">
        <v>0</v>
      </c>
    </row>
    <row r="46" spans="1:84" s="529" customFormat="1" ht="12.9" customHeight="1">
      <c r="A46" s="493"/>
      <c r="B46" s="424"/>
      <c r="C46" s="547"/>
      <c r="D46" s="426">
        <f t="shared" si="28"/>
        <v>11533.403424000002</v>
      </c>
      <c r="E46" s="427"/>
      <c r="F46" s="426">
        <f>SUM(F48,F50,F52,F54,F56,F58)</f>
        <v>2132.1418000000003</v>
      </c>
      <c r="G46" s="428"/>
      <c r="H46" s="426">
        <f>SUM(H48,H50,H52,H54,H56,H58)</f>
        <v>21.371466999999999</v>
      </c>
      <c r="I46" s="428"/>
      <c r="J46" s="426">
        <f t="shared" si="31"/>
        <v>2153.5132670000003</v>
      </c>
      <c r="K46" s="427"/>
      <c r="L46" s="426">
        <f>SUM(L48,L50,L52,L54,L56,L58)</f>
        <v>9379.8901570000016</v>
      </c>
      <c r="M46" s="427"/>
      <c r="N46" s="426">
        <f t="shared" si="22"/>
        <v>4419.9828500000003</v>
      </c>
      <c r="O46" s="427"/>
      <c r="P46" s="426">
        <f>SUM(P48,P50,P52,P54,P56,P58)</f>
        <v>530.74329999999998</v>
      </c>
      <c r="Q46" s="428"/>
      <c r="R46" s="426">
        <f>SUM(R48,R50,R52,R54,R56,R58)</f>
        <v>3.17435</v>
      </c>
      <c r="S46" s="428"/>
      <c r="T46" s="426">
        <f t="shared" si="23"/>
        <v>533.91764999999998</v>
      </c>
      <c r="U46" s="427"/>
      <c r="V46" s="432">
        <f>SUM(V48,V50,V52,V54,V56,V58)</f>
        <v>3886.0652</v>
      </c>
      <c r="W46" s="496"/>
      <c r="X46" s="426">
        <f t="shared" si="24"/>
        <v>5299.2988299999997</v>
      </c>
      <c r="Y46" s="427"/>
      <c r="Z46" s="426">
        <f>SUM(Z48,Z50,Z52,Z54,Z56,Z58)</f>
        <v>1500.2244000000001</v>
      </c>
      <c r="AA46" s="428"/>
      <c r="AB46" s="426">
        <f>SUM(AB48,AB50,AB52,AB54,AB56,AB58)</f>
        <v>9.1585300000000007</v>
      </c>
      <c r="AC46" s="428"/>
      <c r="AD46" s="426">
        <f>SUM(Z46,AB46)</f>
        <v>1509.38293</v>
      </c>
      <c r="AE46" s="427"/>
      <c r="AF46" s="432">
        <f>SUM(AF48,AF50,AF52,AF54,AF56,AF58)</f>
        <v>3789.9159</v>
      </c>
      <c r="AG46" s="427"/>
      <c r="AH46" s="426">
        <f t="shared" si="26"/>
        <v>16.159299999999998</v>
      </c>
      <c r="AI46" s="427"/>
      <c r="AJ46" s="426">
        <f>SUM(AJ48,AJ50,AJ52,AJ54,AJ56,AJ58)</f>
        <v>0.82779999999999998</v>
      </c>
      <c r="AK46" s="428"/>
      <c r="AL46" s="426">
        <f>SUM(AL48,AL50,AL52,AL54,AL56,AL58)</f>
        <v>4.3299999999999998E-2</v>
      </c>
      <c r="AM46" s="428"/>
      <c r="AN46" s="432">
        <f t="shared" si="27"/>
        <v>0.87109999999999999</v>
      </c>
      <c r="AO46" s="427"/>
      <c r="AP46" s="434">
        <f>SUM(AP48,AP50,AP52,AP54,AP56,AP58)</f>
        <v>15.2882</v>
      </c>
      <c r="AQ46" s="448"/>
      <c r="AR46" s="449"/>
      <c r="AS46" s="450"/>
      <c r="AT46" s="451">
        <f t="shared" si="45"/>
        <v>1242.9533000000001</v>
      </c>
      <c r="AU46" s="452"/>
      <c r="AV46" s="451">
        <f t="shared" si="46"/>
        <v>358.26</v>
      </c>
      <c r="AW46" s="453"/>
      <c r="AX46" s="454">
        <f t="shared" si="47"/>
        <v>0.5655</v>
      </c>
      <c r="AY46" s="455"/>
      <c r="AZ46" s="451">
        <f t="shared" si="48"/>
        <v>358.82549999999998</v>
      </c>
      <c r="BA46" s="456"/>
      <c r="BB46" s="451">
        <f t="shared" si="49"/>
        <v>884.12780000000009</v>
      </c>
      <c r="BC46" s="452"/>
      <c r="BD46" s="451">
        <f t="shared" si="50"/>
        <v>940.76490000000001</v>
      </c>
      <c r="BE46" s="452"/>
      <c r="BF46" s="451">
        <v>305.89</v>
      </c>
      <c r="BG46" s="453"/>
      <c r="BH46" s="530">
        <v>0.4551</v>
      </c>
      <c r="BI46" s="455"/>
      <c r="BJ46" s="451">
        <f t="shared" si="51"/>
        <v>306.3451</v>
      </c>
      <c r="BK46" s="452"/>
      <c r="BL46" s="457">
        <v>634.41980000000001</v>
      </c>
      <c r="BM46" s="458"/>
      <c r="BN46" s="451">
        <f t="shared" si="52"/>
        <v>263.29169999999999</v>
      </c>
      <c r="BO46" s="452"/>
      <c r="BP46" s="451">
        <v>52.37</v>
      </c>
      <c r="BQ46" s="453"/>
      <c r="BR46" s="454">
        <v>9.2499999999999999E-2</v>
      </c>
      <c r="BS46" s="455"/>
      <c r="BT46" s="451">
        <f t="shared" si="53"/>
        <v>52.462499999999999</v>
      </c>
      <c r="BU46" s="452"/>
      <c r="BV46" s="457">
        <v>210.82919999999999</v>
      </c>
      <c r="BW46" s="452"/>
      <c r="BX46" s="451">
        <f t="shared" si="54"/>
        <v>6.1844999999999999</v>
      </c>
      <c r="BY46" s="452"/>
      <c r="BZ46" s="451">
        <v>0</v>
      </c>
      <c r="CA46" s="453"/>
      <c r="CB46" s="454">
        <v>1.7899999999999999E-2</v>
      </c>
      <c r="CC46" s="455"/>
      <c r="CD46" s="451">
        <f t="shared" si="55"/>
        <v>1.7899999999999999E-2</v>
      </c>
      <c r="CE46" s="452"/>
      <c r="CF46" s="459">
        <v>6.1665999999999999</v>
      </c>
    </row>
    <row r="47" spans="1:84" s="490" customFormat="1" ht="12.9" customHeight="1">
      <c r="A47" s="436">
        <v>12</v>
      </c>
      <c r="B47" s="437" t="s">
        <v>150</v>
      </c>
      <c r="C47" s="438" t="s">
        <v>133</v>
      </c>
      <c r="D47" s="439">
        <f t="shared" si="28"/>
        <v>1456.9386</v>
      </c>
      <c r="E47" s="446" t="s">
        <v>133</v>
      </c>
      <c r="F47" s="439">
        <f t="shared" ref="F47:F58" si="56">SUM(P47,Z47,AJ47,F110,P110,Z110,AJ110,F171,P171,Z171)</f>
        <v>94.450500000000005</v>
      </c>
      <c r="G47" s="497" t="s">
        <v>133</v>
      </c>
      <c r="H47" s="439">
        <f t="shared" ref="H47:H58" si="57">SUM(R47,AB47,AL47,H110,R110,AB110,AL110,H171,R171,AB171)</f>
        <v>8.6999999999999994E-2</v>
      </c>
      <c r="I47" s="497" t="s">
        <v>133</v>
      </c>
      <c r="J47" s="439">
        <f t="shared" si="31"/>
        <v>94.537500000000009</v>
      </c>
      <c r="K47" s="498" t="s">
        <v>133</v>
      </c>
      <c r="L47" s="439">
        <f t="shared" ref="L47:L58" si="58">SUM(V47,AF47,AP47,L110,V110,AF110,AP110,L171,V171,AF171)</f>
        <v>1362.4011</v>
      </c>
      <c r="M47" s="446" t="s">
        <v>133</v>
      </c>
      <c r="N47" s="439">
        <f t="shared" si="22"/>
        <v>0</v>
      </c>
      <c r="O47" s="446" t="s">
        <v>133</v>
      </c>
      <c r="P47" s="439">
        <v>0</v>
      </c>
      <c r="Q47" s="497" t="s">
        <v>133</v>
      </c>
      <c r="R47" s="439">
        <v>0</v>
      </c>
      <c r="S47" s="497" t="s">
        <v>133</v>
      </c>
      <c r="T47" s="439">
        <f t="shared" si="23"/>
        <v>0</v>
      </c>
      <c r="U47" s="446" t="s">
        <v>133</v>
      </c>
      <c r="V47" s="445">
        <v>0</v>
      </c>
      <c r="W47" s="440" t="s">
        <v>133</v>
      </c>
      <c r="X47" s="439">
        <f t="shared" si="24"/>
        <v>0</v>
      </c>
      <c r="Y47" s="440" t="s">
        <v>133</v>
      </c>
      <c r="Z47" s="439">
        <v>0</v>
      </c>
      <c r="AA47" s="441" t="s">
        <v>133</v>
      </c>
      <c r="AB47" s="439">
        <v>0</v>
      </c>
      <c r="AC47" s="441" t="s">
        <v>133</v>
      </c>
      <c r="AD47" s="439">
        <f t="shared" ref="AD47:AD58" si="59">SUM(Z47+AB47)</f>
        <v>0</v>
      </c>
      <c r="AE47" s="440" t="s">
        <v>133</v>
      </c>
      <c r="AF47" s="445">
        <v>0</v>
      </c>
      <c r="AG47" s="440" t="s">
        <v>133</v>
      </c>
      <c r="AH47" s="439">
        <f t="shared" si="26"/>
        <v>0</v>
      </c>
      <c r="AI47" s="440" t="s">
        <v>133</v>
      </c>
      <c r="AJ47" s="439">
        <v>0</v>
      </c>
      <c r="AK47" s="441" t="s">
        <v>133</v>
      </c>
      <c r="AL47" s="439">
        <v>0</v>
      </c>
      <c r="AM47" s="441" t="s">
        <v>133</v>
      </c>
      <c r="AN47" s="445">
        <f t="shared" si="27"/>
        <v>0</v>
      </c>
      <c r="AO47" s="440" t="s">
        <v>133</v>
      </c>
      <c r="AP47" s="447">
        <v>0</v>
      </c>
      <c r="AQ47" s="465">
        <v>33</v>
      </c>
      <c r="AR47" s="466" t="s">
        <v>177</v>
      </c>
      <c r="AS47" s="467" t="s">
        <v>133</v>
      </c>
      <c r="AT47" s="468">
        <f t="shared" si="45"/>
        <v>277.66660000000002</v>
      </c>
      <c r="AU47" s="440" t="s">
        <v>133</v>
      </c>
      <c r="AV47" s="439">
        <f t="shared" si="46"/>
        <v>269.05410000000001</v>
      </c>
      <c r="AW47" s="441" t="s">
        <v>133</v>
      </c>
      <c r="AX47" s="442">
        <f t="shared" si="47"/>
        <v>0</v>
      </c>
      <c r="AY47" s="443" t="s">
        <v>133</v>
      </c>
      <c r="AZ47" s="439">
        <f t="shared" si="48"/>
        <v>269.05410000000001</v>
      </c>
      <c r="BA47" s="444" t="s">
        <v>133</v>
      </c>
      <c r="BB47" s="439">
        <f t="shared" si="49"/>
        <v>8.6125000000000007</v>
      </c>
      <c r="BC47" s="469" t="s">
        <v>133</v>
      </c>
      <c r="BD47" s="468">
        <f t="shared" si="50"/>
        <v>0</v>
      </c>
      <c r="BE47" s="469" t="s">
        <v>133</v>
      </c>
      <c r="BF47" s="468">
        <v>0</v>
      </c>
      <c r="BG47" s="470" t="s">
        <v>133</v>
      </c>
      <c r="BH47" s="471">
        <v>0</v>
      </c>
      <c r="BI47" s="472" t="s">
        <v>133</v>
      </c>
      <c r="BJ47" s="468">
        <f t="shared" si="51"/>
        <v>0</v>
      </c>
      <c r="BK47" s="469" t="s">
        <v>133</v>
      </c>
      <c r="BL47" s="474">
        <v>0</v>
      </c>
      <c r="BM47" s="475" t="s">
        <v>133</v>
      </c>
      <c r="BN47" s="468">
        <f t="shared" si="52"/>
        <v>0</v>
      </c>
      <c r="BO47" s="469" t="s">
        <v>133</v>
      </c>
      <c r="BP47" s="468">
        <v>0</v>
      </c>
      <c r="BQ47" s="470" t="s">
        <v>133</v>
      </c>
      <c r="BR47" s="471">
        <v>0</v>
      </c>
      <c r="BS47" s="472" t="s">
        <v>133</v>
      </c>
      <c r="BT47" s="468">
        <f t="shared" si="53"/>
        <v>0</v>
      </c>
      <c r="BU47" s="469" t="s">
        <v>133</v>
      </c>
      <c r="BV47" s="474">
        <v>0</v>
      </c>
      <c r="BW47" s="469" t="s">
        <v>133</v>
      </c>
      <c r="BX47" s="468">
        <f t="shared" si="54"/>
        <v>0</v>
      </c>
      <c r="BY47" s="469" t="s">
        <v>133</v>
      </c>
      <c r="BZ47" s="468">
        <v>0</v>
      </c>
      <c r="CA47" s="470" t="s">
        <v>133</v>
      </c>
      <c r="CB47" s="471">
        <v>0</v>
      </c>
      <c r="CC47" s="472" t="s">
        <v>133</v>
      </c>
      <c r="CD47" s="468">
        <f t="shared" si="55"/>
        <v>0</v>
      </c>
      <c r="CE47" s="469" t="s">
        <v>133</v>
      </c>
      <c r="CF47" s="476">
        <v>0</v>
      </c>
    </row>
    <row r="48" spans="1:84" s="529" customFormat="1" ht="12.9" customHeight="1">
      <c r="A48" s="448"/>
      <c r="B48" s="449"/>
      <c r="C48" s="548"/>
      <c r="D48" s="451">
        <f t="shared" si="28"/>
        <v>5796.6672799999997</v>
      </c>
      <c r="E48" s="452"/>
      <c r="F48" s="451">
        <f t="shared" si="56"/>
        <v>941.09330000000011</v>
      </c>
      <c r="G48" s="453"/>
      <c r="H48" s="451">
        <f t="shared" si="57"/>
        <v>9.4048230000000004</v>
      </c>
      <c r="I48" s="453"/>
      <c r="J48" s="451">
        <f t="shared" si="31"/>
        <v>950.49812300000008</v>
      </c>
      <c r="K48" s="452"/>
      <c r="L48" s="451">
        <f t="shared" si="58"/>
        <v>4846.1691569999994</v>
      </c>
      <c r="M48" s="452"/>
      <c r="N48" s="451">
        <f t="shared" si="22"/>
        <v>3137.2307099999998</v>
      </c>
      <c r="O48" s="452"/>
      <c r="P48" s="451">
        <v>321.92230000000001</v>
      </c>
      <c r="Q48" s="453"/>
      <c r="R48" s="508">
        <v>3.10181</v>
      </c>
      <c r="S48" s="453"/>
      <c r="T48" s="451">
        <f t="shared" si="23"/>
        <v>325.02411000000001</v>
      </c>
      <c r="U48" s="452"/>
      <c r="V48" s="457">
        <v>2812.2066</v>
      </c>
      <c r="W48" s="505"/>
      <c r="X48" s="451">
        <f t="shared" si="24"/>
        <v>998.63939899999991</v>
      </c>
      <c r="Y48" s="452"/>
      <c r="Z48" s="451">
        <v>524.72050000000002</v>
      </c>
      <c r="AA48" s="453"/>
      <c r="AB48" s="508">
        <v>1.512399</v>
      </c>
      <c r="AC48" s="453"/>
      <c r="AD48" s="451">
        <f t="shared" si="59"/>
        <v>526.23289899999997</v>
      </c>
      <c r="AE48" s="452"/>
      <c r="AF48" s="457">
        <v>472.40649999999999</v>
      </c>
      <c r="AG48" s="452"/>
      <c r="AH48" s="451">
        <f t="shared" si="26"/>
        <v>2</v>
      </c>
      <c r="AI48" s="452"/>
      <c r="AJ48" s="451">
        <v>0</v>
      </c>
      <c r="AK48" s="453"/>
      <c r="AL48" s="451">
        <v>0</v>
      </c>
      <c r="AM48" s="453"/>
      <c r="AN48" s="457">
        <f t="shared" si="27"/>
        <v>0</v>
      </c>
      <c r="AO48" s="452"/>
      <c r="AP48" s="459">
        <v>2</v>
      </c>
      <c r="AQ48" s="448"/>
      <c r="AR48" s="449"/>
      <c r="AS48" s="450"/>
      <c r="AT48" s="451">
        <f t="shared" si="45"/>
        <v>8506.9516279999989</v>
      </c>
      <c r="AU48" s="418"/>
      <c r="AV48" s="451">
        <f t="shared" si="46"/>
        <v>3215.7246999999998</v>
      </c>
      <c r="AW48" s="453"/>
      <c r="AX48" s="454">
        <f t="shared" si="47"/>
        <v>9.4314280000000004</v>
      </c>
      <c r="AY48" s="455"/>
      <c r="AZ48" s="451">
        <f t="shared" si="48"/>
        <v>3225.1561279999996</v>
      </c>
      <c r="BA48" s="456"/>
      <c r="BB48" s="451">
        <f t="shared" si="49"/>
        <v>5281.7955000000002</v>
      </c>
      <c r="BC48" s="452"/>
      <c r="BD48" s="451">
        <f t="shared" si="50"/>
        <v>3600.6277</v>
      </c>
      <c r="BE48" s="452"/>
      <c r="BF48" s="451">
        <v>1815.3022000000001</v>
      </c>
      <c r="BG48" s="453"/>
      <c r="BH48" s="530">
        <v>2.8083999999999998</v>
      </c>
      <c r="BI48" s="455"/>
      <c r="BJ48" s="451">
        <f t="shared" si="51"/>
        <v>1818.1106</v>
      </c>
      <c r="BK48" s="452"/>
      <c r="BL48" s="457">
        <v>1782.5171</v>
      </c>
      <c r="BM48" s="458"/>
      <c r="BN48" s="451">
        <f t="shared" si="52"/>
        <v>4738.9041349999998</v>
      </c>
      <c r="BO48" s="452"/>
      <c r="BP48" s="451">
        <v>1400.4224999999999</v>
      </c>
      <c r="BQ48" s="453"/>
      <c r="BR48" s="530">
        <v>5.7263349999999997</v>
      </c>
      <c r="BS48" s="455"/>
      <c r="BT48" s="451">
        <f t="shared" si="53"/>
        <v>1406.148835</v>
      </c>
      <c r="BU48" s="452"/>
      <c r="BV48" s="457">
        <v>3332.7552999999998</v>
      </c>
      <c r="BW48" s="452"/>
      <c r="BX48" s="451">
        <f t="shared" si="54"/>
        <v>75.286493000000007</v>
      </c>
      <c r="BY48" s="452"/>
      <c r="BZ48" s="451">
        <v>0</v>
      </c>
      <c r="CA48" s="453"/>
      <c r="CB48" s="454">
        <v>0.18749299999999999</v>
      </c>
      <c r="CC48" s="455"/>
      <c r="CD48" s="451">
        <f t="shared" si="55"/>
        <v>0.18749299999999999</v>
      </c>
      <c r="CE48" s="452"/>
      <c r="CF48" s="459">
        <v>75.099000000000004</v>
      </c>
    </row>
    <row r="49" spans="1:84" s="329" customFormat="1" ht="12.9" customHeight="1">
      <c r="A49" s="465">
        <v>13</v>
      </c>
      <c r="B49" s="466" t="s">
        <v>151</v>
      </c>
      <c r="C49" s="438" t="s">
        <v>133</v>
      </c>
      <c r="D49" s="439">
        <f t="shared" si="28"/>
        <v>8.5551999999999992</v>
      </c>
      <c r="E49" s="446" t="s">
        <v>133</v>
      </c>
      <c r="F49" s="439">
        <f t="shared" si="56"/>
        <v>0</v>
      </c>
      <c r="G49" s="497" t="s">
        <v>133</v>
      </c>
      <c r="H49" s="439">
        <f t="shared" si="57"/>
        <v>0</v>
      </c>
      <c r="I49" s="497" t="s">
        <v>133</v>
      </c>
      <c r="J49" s="439">
        <f t="shared" si="31"/>
        <v>0</v>
      </c>
      <c r="K49" s="498" t="s">
        <v>133</v>
      </c>
      <c r="L49" s="439">
        <f t="shared" si="58"/>
        <v>8.5551999999999992</v>
      </c>
      <c r="M49" s="446" t="s">
        <v>133</v>
      </c>
      <c r="N49" s="439">
        <f t="shared" si="22"/>
        <v>0</v>
      </c>
      <c r="O49" s="446" t="s">
        <v>133</v>
      </c>
      <c r="P49" s="439">
        <v>0</v>
      </c>
      <c r="Q49" s="497" t="s">
        <v>133</v>
      </c>
      <c r="R49" s="439">
        <v>0</v>
      </c>
      <c r="S49" s="497" t="s">
        <v>133</v>
      </c>
      <c r="T49" s="439">
        <f t="shared" si="23"/>
        <v>0</v>
      </c>
      <c r="U49" s="446" t="s">
        <v>133</v>
      </c>
      <c r="V49" s="445">
        <v>0</v>
      </c>
      <c r="W49" s="440" t="s">
        <v>133</v>
      </c>
      <c r="X49" s="439">
        <f t="shared" si="24"/>
        <v>0</v>
      </c>
      <c r="Y49" s="440" t="s">
        <v>133</v>
      </c>
      <c r="Z49" s="439">
        <v>0</v>
      </c>
      <c r="AA49" s="441" t="s">
        <v>133</v>
      </c>
      <c r="AB49" s="439">
        <v>0</v>
      </c>
      <c r="AC49" s="441" t="s">
        <v>133</v>
      </c>
      <c r="AD49" s="439">
        <f t="shared" si="59"/>
        <v>0</v>
      </c>
      <c r="AE49" s="440" t="s">
        <v>133</v>
      </c>
      <c r="AF49" s="445">
        <v>0</v>
      </c>
      <c r="AG49" s="440" t="s">
        <v>133</v>
      </c>
      <c r="AH49" s="439">
        <f t="shared" si="26"/>
        <v>0</v>
      </c>
      <c r="AI49" s="440" t="s">
        <v>133</v>
      </c>
      <c r="AJ49" s="439">
        <v>0</v>
      </c>
      <c r="AK49" s="441" t="s">
        <v>133</v>
      </c>
      <c r="AL49" s="439">
        <v>0</v>
      </c>
      <c r="AM49" s="441" t="s">
        <v>133</v>
      </c>
      <c r="AN49" s="445">
        <f t="shared" si="27"/>
        <v>0</v>
      </c>
      <c r="AO49" s="440" t="s">
        <v>133</v>
      </c>
      <c r="AP49" s="447">
        <v>0</v>
      </c>
      <c r="AQ49" s="465">
        <v>34</v>
      </c>
      <c r="AR49" s="466" t="s">
        <v>178</v>
      </c>
      <c r="AS49" s="467" t="s">
        <v>133</v>
      </c>
      <c r="AT49" s="468">
        <f t="shared" si="45"/>
        <v>30.744399999999999</v>
      </c>
      <c r="AU49" s="469" t="s">
        <v>133</v>
      </c>
      <c r="AV49" s="439">
        <f t="shared" si="46"/>
        <v>0</v>
      </c>
      <c r="AW49" s="441" t="s">
        <v>133</v>
      </c>
      <c r="AX49" s="442">
        <f t="shared" si="47"/>
        <v>0</v>
      </c>
      <c r="AY49" s="443" t="s">
        <v>133</v>
      </c>
      <c r="AZ49" s="439">
        <f t="shared" si="48"/>
        <v>0</v>
      </c>
      <c r="BA49" s="444" t="s">
        <v>133</v>
      </c>
      <c r="BB49" s="439">
        <f t="shared" si="49"/>
        <v>30.744399999999999</v>
      </c>
      <c r="BC49" s="469" t="s">
        <v>133</v>
      </c>
      <c r="BD49" s="468">
        <f t="shared" si="50"/>
        <v>0</v>
      </c>
      <c r="BE49" s="469" t="s">
        <v>133</v>
      </c>
      <c r="BF49" s="468">
        <v>0</v>
      </c>
      <c r="BG49" s="470" t="s">
        <v>133</v>
      </c>
      <c r="BH49" s="471">
        <v>0</v>
      </c>
      <c r="BI49" s="472" t="s">
        <v>133</v>
      </c>
      <c r="BJ49" s="468">
        <f t="shared" si="51"/>
        <v>0</v>
      </c>
      <c r="BK49" s="469" t="s">
        <v>133</v>
      </c>
      <c r="BL49" s="474">
        <v>0</v>
      </c>
      <c r="BM49" s="475" t="s">
        <v>133</v>
      </c>
      <c r="BN49" s="468">
        <f t="shared" si="52"/>
        <v>0</v>
      </c>
      <c r="BO49" s="469" t="s">
        <v>133</v>
      </c>
      <c r="BP49" s="468">
        <v>0</v>
      </c>
      <c r="BQ49" s="470" t="s">
        <v>133</v>
      </c>
      <c r="BR49" s="471">
        <v>0</v>
      </c>
      <c r="BS49" s="472" t="s">
        <v>133</v>
      </c>
      <c r="BT49" s="468">
        <f t="shared" si="53"/>
        <v>0</v>
      </c>
      <c r="BU49" s="469" t="s">
        <v>133</v>
      </c>
      <c r="BV49" s="474">
        <v>0</v>
      </c>
      <c r="BW49" s="469" t="s">
        <v>133</v>
      </c>
      <c r="BX49" s="468">
        <f t="shared" si="54"/>
        <v>0</v>
      </c>
      <c r="BY49" s="469" t="s">
        <v>133</v>
      </c>
      <c r="BZ49" s="468">
        <v>0</v>
      </c>
      <c r="CA49" s="470" t="s">
        <v>133</v>
      </c>
      <c r="CB49" s="471">
        <v>0</v>
      </c>
      <c r="CC49" s="472" t="s">
        <v>133</v>
      </c>
      <c r="CD49" s="468">
        <f t="shared" si="55"/>
        <v>0</v>
      </c>
      <c r="CE49" s="469" t="s">
        <v>133</v>
      </c>
      <c r="CF49" s="476">
        <v>0</v>
      </c>
    </row>
    <row r="50" spans="1:84" s="509" customFormat="1" ht="12.9" customHeight="1">
      <c r="A50" s="448"/>
      <c r="B50" s="449"/>
      <c r="C50" s="548"/>
      <c r="D50" s="451">
        <f t="shared" si="28"/>
        <v>8.8391999999999999</v>
      </c>
      <c r="E50" s="452"/>
      <c r="F50" s="451">
        <f t="shared" si="56"/>
        <v>0</v>
      </c>
      <c r="G50" s="453"/>
      <c r="H50" s="451">
        <f t="shared" si="57"/>
        <v>0</v>
      </c>
      <c r="I50" s="453"/>
      <c r="J50" s="451">
        <f t="shared" si="31"/>
        <v>0</v>
      </c>
      <c r="K50" s="452"/>
      <c r="L50" s="451">
        <f t="shared" si="58"/>
        <v>8.8391999999999999</v>
      </c>
      <c r="M50" s="452"/>
      <c r="N50" s="451">
        <f t="shared" si="22"/>
        <v>0</v>
      </c>
      <c r="O50" s="452"/>
      <c r="P50" s="451">
        <v>0</v>
      </c>
      <c r="Q50" s="453"/>
      <c r="R50" s="451">
        <v>0</v>
      </c>
      <c r="S50" s="453"/>
      <c r="T50" s="451">
        <f t="shared" si="23"/>
        <v>0</v>
      </c>
      <c r="U50" s="452"/>
      <c r="V50" s="457">
        <v>0</v>
      </c>
      <c r="W50" s="505"/>
      <c r="X50" s="451">
        <f t="shared" si="24"/>
        <v>0</v>
      </c>
      <c r="Y50" s="452"/>
      <c r="Z50" s="451">
        <v>0</v>
      </c>
      <c r="AA50" s="453"/>
      <c r="AB50" s="451">
        <v>0</v>
      </c>
      <c r="AC50" s="453"/>
      <c r="AD50" s="451">
        <f t="shared" si="59"/>
        <v>0</v>
      </c>
      <c r="AE50" s="452"/>
      <c r="AF50" s="457">
        <v>0</v>
      </c>
      <c r="AG50" s="452"/>
      <c r="AH50" s="451">
        <f t="shared" si="26"/>
        <v>0</v>
      </c>
      <c r="AI50" s="452"/>
      <c r="AJ50" s="451">
        <v>0</v>
      </c>
      <c r="AK50" s="453"/>
      <c r="AL50" s="451">
        <v>0</v>
      </c>
      <c r="AM50" s="453"/>
      <c r="AN50" s="457">
        <f t="shared" si="27"/>
        <v>0</v>
      </c>
      <c r="AO50" s="452"/>
      <c r="AP50" s="459">
        <v>0</v>
      </c>
      <c r="AQ50" s="448"/>
      <c r="AR50" s="449"/>
      <c r="AS50" s="450"/>
      <c r="AT50" s="451">
        <f t="shared" si="45"/>
        <v>5641.8745230000004</v>
      </c>
      <c r="AU50" s="452"/>
      <c r="AV50" s="451">
        <f t="shared" si="46"/>
        <v>3455.6229999999996</v>
      </c>
      <c r="AW50" s="453"/>
      <c r="AX50" s="454">
        <f t="shared" si="47"/>
        <v>3.9640229999999996</v>
      </c>
      <c r="AY50" s="455"/>
      <c r="AZ50" s="451">
        <f t="shared" si="48"/>
        <v>3459.5870229999996</v>
      </c>
      <c r="BA50" s="456"/>
      <c r="BB50" s="451">
        <f t="shared" si="49"/>
        <v>2182.2875000000004</v>
      </c>
      <c r="BC50" s="452"/>
      <c r="BD50" s="451">
        <f t="shared" si="50"/>
        <v>3802.610533</v>
      </c>
      <c r="BE50" s="452"/>
      <c r="BF50" s="451">
        <v>3426.1628999999998</v>
      </c>
      <c r="BG50" s="453"/>
      <c r="BH50" s="454">
        <v>0.41653299999999999</v>
      </c>
      <c r="BI50" s="455"/>
      <c r="BJ50" s="451">
        <f t="shared" si="51"/>
        <v>3426.5794329999999</v>
      </c>
      <c r="BK50" s="452"/>
      <c r="BL50" s="457">
        <v>376.03109999999998</v>
      </c>
      <c r="BM50" s="458"/>
      <c r="BN50" s="451">
        <f t="shared" si="52"/>
        <v>1772.2985899999999</v>
      </c>
      <c r="BO50" s="452"/>
      <c r="BP50" s="451">
        <v>29.460100000000001</v>
      </c>
      <c r="BQ50" s="453"/>
      <c r="BR50" s="530">
        <v>3.5003899999999999</v>
      </c>
      <c r="BS50" s="455"/>
      <c r="BT50" s="451">
        <f t="shared" si="53"/>
        <v>32.96049</v>
      </c>
      <c r="BU50" s="452"/>
      <c r="BV50" s="457">
        <v>1739.3380999999999</v>
      </c>
      <c r="BW50" s="452"/>
      <c r="BX50" s="451">
        <f t="shared" si="54"/>
        <v>45.266399999999997</v>
      </c>
      <c r="BY50" s="452"/>
      <c r="BZ50" s="451">
        <v>0</v>
      </c>
      <c r="CA50" s="453"/>
      <c r="CB50" s="454">
        <v>4.7100000000000003E-2</v>
      </c>
      <c r="CC50" s="455"/>
      <c r="CD50" s="451">
        <f t="shared" si="55"/>
        <v>4.7100000000000003E-2</v>
      </c>
      <c r="CE50" s="452"/>
      <c r="CF50" s="459">
        <v>45.219299999999997</v>
      </c>
    </row>
    <row r="51" spans="1:84" s="329" customFormat="1" ht="12.9" customHeight="1">
      <c r="A51" s="465">
        <v>14</v>
      </c>
      <c r="B51" s="466" t="s">
        <v>152</v>
      </c>
      <c r="C51" s="438" t="s">
        <v>133</v>
      </c>
      <c r="D51" s="439">
        <f t="shared" si="28"/>
        <v>0</v>
      </c>
      <c r="E51" s="446" t="s">
        <v>133</v>
      </c>
      <c r="F51" s="439">
        <f t="shared" si="56"/>
        <v>0</v>
      </c>
      <c r="G51" s="497" t="s">
        <v>133</v>
      </c>
      <c r="H51" s="439">
        <f t="shared" si="57"/>
        <v>0</v>
      </c>
      <c r="I51" s="497" t="s">
        <v>133</v>
      </c>
      <c r="J51" s="439">
        <f t="shared" si="31"/>
        <v>0</v>
      </c>
      <c r="K51" s="498" t="s">
        <v>133</v>
      </c>
      <c r="L51" s="439">
        <f t="shared" si="58"/>
        <v>0</v>
      </c>
      <c r="M51" s="446" t="s">
        <v>133</v>
      </c>
      <c r="N51" s="439">
        <f t="shared" si="22"/>
        <v>0</v>
      </c>
      <c r="O51" s="446" t="s">
        <v>133</v>
      </c>
      <c r="P51" s="439">
        <v>0</v>
      </c>
      <c r="Q51" s="497" t="s">
        <v>133</v>
      </c>
      <c r="R51" s="439">
        <v>0</v>
      </c>
      <c r="S51" s="497" t="s">
        <v>133</v>
      </c>
      <c r="T51" s="439">
        <f t="shared" si="23"/>
        <v>0</v>
      </c>
      <c r="U51" s="446" t="s">
        <v>133</v>
      </c>
      <c r="V51" s="445">
        <v>0</v>
      </c>
      <c r="W51" s="440" t="s">
        <v>133</v>
      </c>
      <c r="X51" s="439">
        <f t="shared" si="24"/>
        <v>0</v>
      </c>
      <c r="Y51" s="440" t="s">
        <v>133</v>
      </c>
      <c r="Z51" s="439">
        <v>0</v>
      </c>
      <c r="AA51" s="441" t="s">
        <v>133</v>
      </c>
      <c r="AB51" s="439">
        <v>0</v>
      </c>
      <c r="AC51" s="441" t="s">
        <v>133</v>
      </c>
      <c r="AD51" s="439">
        <f t="shared" si="59"/>
        <v>0</v>
      </c>
      <c r="AE51" s="440" t="s">
        <v>133</v>
      </c>
      <c r="AF51" s="445">
        <v>0</v>
      </c>
      <c r="AG51" s="440" t="s">
        <v>133</v>
      </c>
      <c r="AH51" s="439">
        <f t="shared" si="26"/>
        <v>0</v>
      </c>
      <c r="AI51" s="440" t="s">
        <v>133</v>
      </c>
      <c r="AJ51" s="439">
        <v>0</v>
      </c>
      <c r="AK51" s="441" t="s">
        <v>133</v>
      </c>
      <c r="AL51" s="439">
        <v>0</v>
      </c>
      <c r="AM51" s="441" t="s">
        <v>133</v>
      </c>
      <c r="AN51" s="445">
        <f t="shared" si="27"/>
        <v>0</v>
      </c>
      <c r="AO51" s="440" t="s">
        <v>133</v>
      </c>
      <c r="AP51" s="447">
        <v>0</v>
      </c>
      <c r="AQ51" s="436">
        <v>35</v>
      </c>
      <c r="AR51" s="437" t="s">
        <v>179</v>
      </c>
      <c r="AS51" s="535" t="s">
        <v>133</v>
      </c>
      <c r="AT51" s="439">
        <f t="shared" si="45"/>
        <v>9.4262999999999995</v>
      </c>
      <c r="AU51" s="440" t="s">
        <v>133</v>
      </c>
      <c r="AV51" s="439">
        <f t="shared" si="46"/>
        <v>0</v>
      </c>
      <c r="AW51" s="441" t="s">
        <v>133</v>
      </c>
      <c r="AX51" s="442">
        <f t="shared" si="47"/>
        <v>0</v>
      </c>
      <c r="AY51" s="443" t="s">
        <v>133</v>
      </c>
      <c r="AZ51" s="439">
        <f t="shared" si="48"/>
        <v>0</v>
      </c>
      <c r="BA51" s="444" t="s">
        <v>133</v>
      </c>
      <c r="BB51" s="439">
        <f t="shared" si="49"/>
        <v>9.4262999999999995</v>
      </c>
      <c r="BC51" s="440" t="s">
        <v>133</v>
      </c>
      <c r="BD51" s="439">
        <f t="shared" si="50"/>
        <v>0</v>
      </c>
      <c r="BE51" s="440" t="s">
        <v>133</v>
      </c>
      <c r="BF51" s="439">
        <v>0</v>
      </c>
      <c r="BG51" s="441" t="s">
        <v>133</v>
      </c>
      <c r="BH51" s="442">
        <v>0</v>
      </c>
      <c r="BI51" s="443" t="s">
        <v>133</v>
      </c>
      <c r="BJ51" s="439">
        <f t="shared" si="51"/>
        <v>0</v>
      </c>
      <c r="BK51" s="440" t="s">
        <v>133</v>
      </c>
      <c r="BL51" s="445">
        <v>0</v>
      </c>
      <c r="BM51" s="446" t="s">
        <v>133</v>
      </c>
      <c r="BN51" s="439">
        <f t="shared" si="52"/>
        <v>0</v>
      </c>
      <c r="BO51" s="440" t="s">
        <v>133</v>
      </c>
      <c r="BP51" s="439">
        <v>0</v>
      </c>
      <c r="BQ51" s="441" t="s">
        <v>133</v>
      </c>
      <c r="BR51" s="442">
        <v>0</v>
      </c>
      <c r="BS51" s="443" t="s">
        <v>133</v>
      </c>
      <c r="BT51" s="439">
        <f t="shared" si="53"/>
        <v>0</v>
      </c>
      <c r="BU51" s="440" t="s">
        <v>133</v>
      </c>
      <c r="BV51" s="445">
        <v>0</v>
      </c>
      <c r="BW51" s="440" t="s">
        <v>133</v>
      </c>
      <c r="BX51" s="439">
        <f t="shared" si="54"/>
        <v>0</v>
      </c>
      <c r="BY51" s="440" t="s">
        <v>133</v>
      </c>
      <c r="BZ51" s="439">
        <v>0</v>
      </c>
      <c r="CA51" s="441" t="s">
        <v>133</v>
      </c>
      <c r="CB51" s="442">
        <v>0</v>
      </c>
      <c r="CC51" s="443" t="s">
        <v>133</v>
      </c>
      <c r="CD51" s="439">
        <f t="shared" si="55"/>
        <v>0</v>
      </c>
      <c r="CE51" s="440" t="s">
        <v>133</v>
      </c>
      <c r="CF51" s="476">
        <v>0</v>
      </c>
    </row>
    <row r="52" spans="1:84" s="509" customFormat="1" ht="12.9" customHeight="1" thickBot="1">
      <c r="A52" s="448"/>
      <c r="B52" s="449"/>
      <c r="C52" s="548"/>
      <c r="D52" s="451">
        <f t="shared" si="28"/>
        <v>9.4252000000000002</v>
      </c>
      <c r="E52" s="452"/>
      <c r="F52" s="451">
        <f t="shared" si="56"/>
        <v>0</v>
      </c>
      <c r="G52" s="453"/>
      <c r="H52" s="451">
        <f t="shared" si="57"/>
        <v>0.95409999999999995</v>
      </c>
      <c r="I52" s="453"/>
      <c r="J52" s="451">
        <f t="shared" si="31"/>
        <v>0.95409999999999995</v>
      </c>
      <c r="K52" s="452"/>
      <c r="L52" s="451">
        <f t="shared" si="58"/>
        <v>8.4710999999999999</v>
      </c>
      <c r="M52" s="452"/>
      <c r="N52" s="451">
        <f t="shared" si="22"/>
        <v>0</v>
      </c>
      <c r="O52" s="452"/>
      <c r="P52" s="451">
        <v>0</v>
      </c>
      <c r="Q52" s="453"/>
      <c r="R52" s="451">
        <v>0</v>
      </c>
      <c r="S52" s="453"/>
      <c r="T52" s="451">
        <f t="shared" si="23"/>
        <v>0</v>
      </c>
      <c r="U52" s="452"/>
      <c r="V52" s="457"/>
      <c r="W52" s="505"/>
      <c r="X52" s="451">
        <f t="shared" si="24"/>
        <v>0</v>
      </c>
      <c r="Y52" s="452"/>
      <c r="Z52" s="451">
        <v>0</v>
      </c>
      <c r="AA52" s="453"/>
      <c r="AB52" s="451">
        <v>0</v>
      </c>
      <c r="AC52" s="453"/>
      <c r="AD52" s="451">
        <f t="shared" si="59"/>
        <v>0</v>
      </c>
      <c r="AE52" s="452"/>
      <c r="AF52" s="457">
        <v>0</v>
      </c>
      <c r="AG52" s="452"/>
      <c r="AH52" s="451">
        <f t="shared" si="26"/>
        <v>0</v>
      </c>
      <c r="AI52" s="452"/>
      <c r="AJ52" s="451">
        <v>0</v>
      </c>
      <c r="AK52" s="453"/>
      <c r="AL52" s="451">
        <v>0</v>
      </c>
      <c r="AM52" s="453"/>
      <c r="AN52" s="457">
        <f t="shared" si="27"/>
        <v>0</v>
      </c>
      <c r="AO52" s="452"/>
      <c r="AP52" s="459">
        <v>0</v>
      </c>
      <c r="AQ52" s="549"/>
      <c r="AR52" s="550"/>
      <c r="AS52" s="551"/>
      <c r="AT52" s="552">
        <f t="shared" si="45"/>
        <v>499.80058900000006</v>
      </c>
      <c r="AU52" s="553"/>
      <c r="AV52" s="552">
        <f t="shared" si="46"/>
        <v>0</v>
      </c>
      <c r="AW52" s="554"/>
      <c r="AX52" s="555">
        <f t="shared" si="47"/>
        <v>0.30668899999999999</v>
      </c>
      <c r="AY52" s="556"/>
      <c r="AZ52" s="552">
        <f t="shared" si="48"/>
        <v>0.30668899999999999</v>
      </c>
      <c r="BA52" s="557"/>
      <c r="BB52" s="552">
        <f t="shared" si="49"/>
        <v>499.49390000000005</v>
      </c>
      <c r="BC52" s="553"/>
      <c r="BD52" s="552">
        <f t="shared" si="50"/>
        <v>348.41320000000002</v>
      </c>
      <c r="BE52" s="553"/>
      <c r="BF52" s="552">
        <v>0</v>
      </c>
      <c r="BG52" s="554"/>
      <c r="BH52" s="555">
        <v>0</v>
      </c>
      <c r="BI52" s="556"/>
      <c r="BJ52" s="552">
        <f t="shared" si="51"/>
        <v>0</v>
      </c>
      <c r="BK52" s="553"/>
      <c r="BL52" s="558">
        <v>348.41320000000002</v>
      </c>
      <c r="BM52" s="559"/>
      <c r="BN52" s="552">
        <f t="shared" si="52"/>
        <v>137.987774</v>
      </c>
      <c r="BO52" s="553"/>
      <c r="BP52" s="552">
        <v>0</v>
      </c>
      <c r="BQ52" s="554"/>
      <c r="BR52" s="555">
        <v>0.27567399999999997</v>
      </c>
      <c r="BS52" s="556"/>
      <c r="BT52" s="552">
        <f t="shared" si="53"/>
        <v>0.27567399999999997</v>
      </c>
      <c r="BU52" s="553"/>
      <c r="BV52" s="558">
        <v>137.71209999999999</v>
      </c>
      <c r="BW52" s="553"/>
      <c r="BX52" s="552">
        <f t="shared" si="54"/>
        <v>13.399615000000001</v>
      </c>
      <c r="BY52" s="553"/>
      <c r="BZ52" s="552">
        <v>0</v>
      </c>
      <c r="CA52" s="554"/>
      <c r="CB52" s="555">
        <v>3.1015000000000001E-2</v>
      </c>
      <c r="CC52" s="556"/>
      <c r="CD52" s="552">
        <f t="shared" si="55"/>
        <v>3.1015000000000001E-2</v>
      </c>
      <c r="CE52" s="553"/>
      <c r="CF52" s="560">
        <v>13.368600000000001</v>
      </c>
    </row>
    <row r="53" spans="1:84" s="329" customFormat="1" ht="12.9" customHeight="1">
      <c r="A53" s="465">
        <v>15</v>
      </c>
      <c r="B53" s="466" t="s">
        <v>153</v>
      </c>
      <c r="C53" s="438" t="s">
        <v>133</v>
      </c>
      <c r="D53" s="439">
        <f t="shared" si="28"/>
        <v>784.77933899999994</v>
      </c>
      <c r="E53" s="446" t="s">
        <v>133</v>
      </c>
      <c r="F53" s="439">
        <f t="shared" si="56"/>
        <v>102.0782</v>
      </c>
      <c r="G53" s="497" t="s">
        <v>133</v>
      </c>
      <c r="H53" s="439">
        <f t="shared" si="57"/>
        <v>7.7799999999999996E-3</v>
      </c>
      <c r="I53" s="497" t="s">
        <v>133</v>
      </c>
      <c r="J53" s="439">
        <f t="shared" si="31"/>
        <v>102.08597999999999</v>
      </c>
      <c r="K53" s="498" t="s">
        <v>133</v>
      </c>
      <c r="L53" s="439">
        <f t="shared" si="58"/>
        <v>682.69335899999999</v>
      </c>
      <c r="M53" s="446" t="s">
        <v>133</v>
      </c>
      <c r="N53" s="439">
        <f t="shared" si="22"/>
        <v>0</v>
      </c>
      <c r="O53" s="446" t="s">
        <v>133</v>
      </c>
      <c r="P53" s="439">
        <v>0</v>
      </c>
      <c r="Q53" s="497" t="s">
        <v>133</v>
      </c>
      <c r="R53" s="439">
        <v>0</v>
      </c>
      <c r="S53" s="497" t="s">
        <v>133</v>
      </c>
      <c r="T53" s="439">
        <f t="shared" si="23"/>
        <v>0</v>
      </c>
      <c r="U53" s="446" t="s">
        <v>133</v>
      </c>
      <c r="V53" s="445">
        <v>0</v>
      </c>
      <c r="W53" s="440" t="s">
        <v>133</v>
      </c>
      <c r="X53" s="439">
        <f t="shared" si="24"/>
        <v>0</v>
      </c>
      <c r="Y53" s="440" t="s">
        <v>133</v>
      </c>
      <c r="Z53" s="439">
        <v>0</v>
      </c>
      <c r="AA53" s="441" t="s">
        <v>133</v>
      </c>
      <c r="AB53" s="439">
        <v>0</v>
      </c>
      <c r="AC53" s="441" t="s">
        <v>133</v>
      </c>
      <c r="AD53" s="439">
        <f t="shared" si="59"/>
        <v>0</v>
      </c>
      <c r="AE53" s="440" t="s">
        <v>133</v>
      </c>
      <c r="AF53" s="445">
        <v>0</v>
      </c>
      <c r="AG53" s="440" t="s">
        <v>133</v>
      </c>
      <c r="AH53" s="439">
        <f t="shared" si="26"/>
        <v>0</v>
      </c>
      <c r="AI53" s="440" t="s">
        <v>133</v>
      </c>
      <c r="AJ53" s="439">
        <v>0</v>
      </c>
      <c r="AK53" s="441" t="s">
        <v>133</v>
      </c>
      <c r="AL53" s="439">
        <v>0</v>
      </c>
      <c r="AM53" s="441" t="s">
        <v>133</v>
      </c>
      <c r="AN53" s="445">
        <f t="shared" si="27"/>
        <v>0</v>
      </c>
      <c r="AO53" s="440" t="s">
        <v>133</v>
      </c>
      <c r="AP53" s="447">
        <v>0</v>
      </c>
      <c r="AQ53" s="561"/>
      <c r="AS53" s="562"/>
      <c r="AT53" s="562"/>
      <c r="AU53" s="562"/>
      <c r="AV53" s="562"/>
      <c r="AW53" s="562"/>
      <c r="AX53" s="562"/>
      <c r="AY53" s="562"/>
      <c r="AZ53" s="562"/>
      <c r="BA53" s="562"/>
      <c r="BB53" s="562"/>
      <c r="BC53" s="562"/>
      <c r="BD53" s="562"/>
      <c r="BE53" s="562"/>
      <c r="BF53" s="562"/>
      <c r="BG53" s="562"/>
      <c r="BH53" s="562"/>
      <c r="BI53" s="563"/>
      <c r="BJ53" s="564"/>
      <c r="BK53" s="563"/>
      <c r="BL53" s="565" t="s">
        <v>119</v>
      </c>
      <c r="BM53" s="339"/>
      <c r="BO53" s="339"/>
      <c r="BQ53" s="339"/>
      <c r="BS53" s="339"/>
      <c r="BU53" s="339"/>
      <c r="BW53" s="339"/>
      <c r="BY53" s="339"/>
      <c r="CA53" s="339"/>
      <c r="CC53" s="339"/>
      <c r="CE53" s="339"/>
    </row>
    <row r="54" spans="1:84" s="509" customFormat="1" ht="12.9" customHeight="1">
      <c r="A54" s="448"/>
      <c r="B54" s="449"/>
      <c r="C54" s="548"/>
      <c r="D54" s="451">
        <f t="shared" si="28"/>
        <v>5187.3129440000012</v>
      </c>
      <c r="E54" s="452"/>
      <c r="F54" s="451">
        <f t="shared" si="56"/>
        <v>1191.0485000000001</v>
      </c>
      <c r="G54" s="453"/>
      <c r="H54" s="451">
        <f t="shared" si="57"/>
        <v>9.2558440000000015</v>
      </c>
      <c r="I54" s="453"/>
      <c r="J54" s="451">
        <f t="shared" si="31"/>
        <v>1200.3043440000001</v>
      </c>
      <c r="K54" s="452"/>
      <c r="L54" s="451">
        <f t="shared" si="58"/>
        <v>3987.0086000000006</v>
      </c>
      <c r="M54" s="452"/>
      <c r="N54" s="451">
        <f t="shared" si="22"/>
        <v>1111.24314</v>
      </c>
      <c r="O54" s="452"/>
      <c r="P54" s="451">
        <v>208.821</v>
      </c>
      <c r="Q54" s="453"/>
      <c r="R54" s="508">
        <v>7.2539999999999993E-2</v>
      </c>
      <c r="S54" s="453"/>
      <c r="T54" s="451">
        <f t="shared" si="23"/>
        <v>208.89354</v>
      </c>
      <c r="U54" s="452"/>
      <c r="V54" s="457">
        <v>902.34960000000001</v>
      </c>
      <c r="W54" s="505"/>
      <c r="X54" s="451">
        <f t="shared" si="24"/>
        <v>3941.7442309999997</v>
      </c>
      <c r="Y54" s="452"/>
      <c r="Z54" s="451">
        <v>975.50390000000004</v>
      </c>
      <c r="AA54" s="453"/>
      <c r="AB54" s="508">
        <v>5.8894310000000001</v>
      </c>
      <c r="AC54" s="453"/>
      <c r="AD54" s="451">
        <f t="shared" si="59"/>
        <v>981.39333099999999</v>
      </c>
      <c r="AE54" s="452"/>
      <c r="AF54" s="457">
        <v>2960.3508999999999</v>
      </c>
      <c r="AG54" s="452"/>
      <c r="AH54" s="451">
        <f t="shared" si="26"/>
        <v>13.9247</v>
      </c>
      <c r="AI54" s="452"/>
      <c r="AJ54" s="451">
        <v>0.82779999999999998</v>
      </c>
      <c r="AK54" s="453"/>
      <c r="AL54" s="451">
        <v>4.3299999999999998E-2</v>
      </c>
      <c r="AM54" s="453"/>
      <c r="AN54" s="457">
        <f t="shared" si="27"/>
        <v>0.87109999999999999</v>
      </c>
      <c r="AO54" s="452"/>
      <c r="AP54" s="459">
        <v>13.053599999999999</v>
      </c>
      <c r="AQ54" s="561"/>
      <c r="AR54" s="566" t="s">
        <v>246</v>
      </c>
      <c r="AS54" s="567"/>
      <c r="AT54" s="567"/>
      <c r="AU54" s="567"/>
      <c r="AV54" s="567"/>
      <c r="AW54" s="567"/>
      <c r="AX54" s="567"/>
      <c r="AY54" s="567"/>
      <c r="AZ54" s="567"/>
      <c r="BA54" s="567"/>
      <c r="BB54" s="567"/>
      <c r="BC54" s="567"/>
      <c r="BD54" s="567"/>
      <c r="BE54" s="567"/>
      <c r="BF54" s="567"/>
      <c r="BG54" s="567"/>
      <c r="BH54" s="567"/>
      <c r="BI54" s="563"/>
      <c r="BJ54" s="564"/>
      <c r="BK54" s="563"/>
      <c r="BL54" s="565"/>
      <c r="BM54" s="568"/>
      <c r="BO54" s="568"/>
      <c r="BQ54" s="568"/>
      <c r="BS54" s="568"/>
      <c r="BU54" s="568"/>
      <c r="BW54" s="568"/>
      <c r="BY54" s="568"/>
      <c r="CA54" s="568"/>
      <c r="CC54" s="568"/>
      <c r="CE54" s="568"/>
    </row>
    <row r="55" spans="1:84" s="329" customFormat="1" ht="12.9" customHeight="1">
      <c r="A55" s="465">
        <v>16</v>
      </c>
      <c r="B55" s="466" t="s">
        <v>154</v>
      </c>
      <c r="C55" s="438" t="s">
        <v>133</v>
      </c>
      <c r="D55" s="439">
        <f t="shared" si="28"/>
        <v>76.008200000000002</v>
      </c>
      <c r="E55" s="446" t="s">
        <v>133</v>
      </c>
      <c r="F55" s="439">
        <f t="shared" si="56"/>
        <v>0</v>
      </c>
      <c r="G55" s="497" t="s">
        <v>133</v>
      </c>
      <c r="H55" s="439">
        <f t="shared" si="57"/>
        <v>0</v>
      </c>
      <c r="I55" s="497" t="s">
        <v>133</v>
      </c>
      <c r="J55" s="439">
        <f t="shared" si="31"/>
        <v>0</v>
      </c>
      <c r="K55" s="498" t="s">
        <v>133</v>
      </c>
      <c r="L55" s="439">
        <f t="shared" si="58"/>
        <v>76.008200000000002</v>
      </c>
      <c r="M55" s="446" t="s">
        <v>133</v>
      </c>
      <c r="N55" s="439">
        <f t="shared" si="22"/>
        <v>0</v>
      </c>
      <c r="O55" s="446" t="s">
        <v>133</v>
      </c>
      <c r="P55" s="439">
        <v>0</v>
      </c>
      <c r="Q55" s="497" t="s">
        <v>133</v>
      </c>
      <c r="R55" s="439">
        <v>0</v>
      </c>
      <c r="S55" s="497" t="s">
        <v>133</v>
      </c>
      <c r="T55" s="439">
        <f t="shared" si="23"/>
        <v>0</v>
      </c>
      <c r="U55" s="446" t="s">
        <v>133</v>
      </c>
      <c r="V55" s="445">
        <v>0</v>
      </c>
      <c r="W55" s="440" t="s">
        <v>133</v>
      </c>
      <c r="X55" s="439">
        <f t="shared" si="24"/>
        <v>0</v>
      </c>
      <c r="Y55" s="440" t="s">
        <v>133</v>
      </c>
      <c r="Z55" s="439">
        <v>0</v>
      </c>
      <c r="AA55" s="441" t="s">
        <v>133</v>
      </c>
      <c r="AB55" s="439">
        <v>0</v>
      </c>
      <c r="AC55" s="441" t="s">
        <v>133</v>
      </c>
      <c r="AD55" s="439">
        <f t="shared" si="59"/>
        <v>0</v>
      </c>
      <c r="AE55" s="440" t="s">
        <v>133</v>
      </c>
      <c r="AF55" s="445">
        <v>0</v>
      </c>
      <c r="AG55" s="440" t="s">
        <v>133</v>
      </c>
      <c r="AH55" s="439">
        <f t="shared" si="26"/>
        <v>0</v>
      </c>
      <c r="AI55" s="440" t="s">
        <v>133</v>
      </c>
      <c r="AJ55" s="439">
        <v>0</v>
      </c>
      <c r="AK55" s="441" t="s">
        <v>133</v>
      </c>
      <c r="AL55" s="439">
        <v>0</v>
      </c>
      <c r="AM55" s="441" t="s">
        <v>133</v>
      </c>
      <c r="AN55" s="445">
        <f t="shared" si="27"/>
        <v>0</v>
      </c>
      <c r="AO55" s="440" t="s">
        <v>133</v>
      </c>
      <c r="AP55" s="447">
        <v>0</v>
      </c>
      <c r="AQ55" s="561"/>
      <c r="AR55" s="569" t="s">
        <v>121</v>
      </c>
      <c r="AS55" s="563"/>
      <c r="AT55" s="561"/>
      <c r="AU55" s="563"/>
      <c r="AV55" s="564"/>
      <c r="AW55" s="563"/>
      <c r="AX55" s="564"/>
      <c r="AY55" s="563"/>
      <c r="AZ55" s="564"/>
      <c r="BA55" s="563"/>
      <c r="BB55" s="564"/>
      <c r="BC55" s="563"/>
      <c r="BD55" s="564"/>
      <c r="BE55" s="563"/>
      <c r="BF55" s="564"/>
      <c r="BG55" s="563"/>
      <c r="BH55" s="564"/>
      <c r="BI55" s="563"/>
      <c r="BJ55" s="564"/>
      <c r="BK55" s="563"/>
      <c r="BL55" s="564"/>
      <c r="BM55" s="339"/>
      <c r="BO55" s="339"/>
      <c r="BQ55" s="339"/>
      <c r="BS55" s="339"/>
      <c r="BU55" s="339"/>
      <c r="BW55" s="339"/>
      <c r="BY55" s="339"/>
      <c r="CA55" s="339"/>
      <c r="CC55" s="339"/>
      <c r="CE55" s="339"/>
    </row>
    <row r="56" spans="1:84" s="509" customFormat="1" ht="12.9" customHeight="1">
      <c r="A56" s="448"/>
      <c r="B56" s="449"/>
      <c r="C56" s="548"/>
      <c r="D56" s="451">
        <f t="shared" si="28"/>
        <v>396.61939999999998</v>
      </c>
      <c r="E56" s="452"/>
      <c r="F56" s="451">
        <f t="shared" si="56"/>
        <v>0</v>
      </c>
      <c r="G56" s="453"/>
      <c r="H56" s="451">
        <f t="shared" si="57"/>
        <v>0.69279999999999997</v>
      </c>
      <c r="I56" s="453"/>
      <c r="J56" s="451">
        <f t="shared" si="31"/>
        <v>0.69279999999999997</v>
      </c>
      <c r="K56" s="452"/>
      <c r="L56" s="451">
        <f t="shared" si="58"/>
        <v>395.92660000000001</v>
      </c>
      <c r="M56" s="452"/>
      <c r="N56" s="451">
        <f t="shared" si="22"/>
        <v>171.50899999999999</v>
      </c>
      <c r="O56" s="452"/>
      <c r="P56" s="451">
        <v>0</v>
      </c>
      <c r="Q56" s="453"/>
      <c r="R56" s="451">
        <v>0</v>
      </c>
      <c r="S56" s="453"/>
      <c r="T56" s="451">
        <f t="shared" si="23"/>
        <v>0</v>
      </c>
      <c r="U56" s="452"/>
      <c r="V56" s="457">
        <v>171.50899999999999</v>
      </c>
      <c r="W56" s="505"/>
      <c r="X56" s="451">
        <f t="shared" si="24"/>
        <v>225.1104</v>
      </c>
      <c r="Y56" s="452"/>
      <c r="Z56" s="451">
        <v>0</v>
      </c>
      <c r="AA56" s="453"/>
      <c r="AB56" s="451">
        <v>0.69279999999999997</v>
      </c>
      <c r="AC56" s="453"/>
      <c r="AD56" s="451">
        <f t="shared" si="59"/>
        <v>0.69279999999999997</v>
      </c>
      <c r="AE56" s="452"/>
      <c r="AF56" s="457">
        <v>224.41759999999999</v>
      </c>
      <c r="AG56" s="452"/>
      <c r="AH56" s="451">
        <f t="shared" si="26"/>
        <v>0</v>
      </c>
      <c r="AI56" s="452"/>
      <c r="AJ56" s="451">
        <v>0</v>
      </c>
      <c r="AK56" s="453"/>
      <c r="AL56" s="451">
        <v>0</v>
      </c>
      <c r="AM56" s="453"/>
      <c r="AN56" s="457">
        <f t="shared" si="27"/>
        <v>0</v>
      </c>
      <c r="AO56" s="452"/>
      <c r="AP56" s="459">
        <v>0</v>
      </c>
      <c r="AS56" s="568"/>
      <c r="AU56" s="568"/>
      <c r="AW56" s="568"/>
      <c r="AY56" s="568"/>
      <c r="BA56" s="568"/>
      <c r="BC56" s="568"/>
      <c r="BE56" s="568"/>
      <c r="BG56" s="568"/>
      <c r="BI56" s="568"/>
      <c r="BK56" s="568"/>
      <c r="BM56" s="568"/>
      <c r="BO56" s="568"/>
      <c r="BQ56" s="568"/>
      <c r="BS56" s="568"/>
      <c r="BU56" s="568"/>
      <c r="BW56" s="568"/>
      <c r="BY56" s="568"/>
      <c r="CA56" s="568"/>
      <c r="CC56" s="568"/>
      <c r="CE56" s="568"/>
    </row>
    <row r="57" spans="1:84" s="329" customFormat="1" ht="12.9" customHeight="1">
      <c r="A57" s="436">
        <v>17</v>
      </c>
      <c r="B57" s="437" t="s">
        <v>155</v>
      </c>
      <c r="C57" s="438" t="s">
        <v>133</v>
      </c>
      <c r="D57" s="439">
        <f t="shared" si="28"/>
        <v>121.74160000000001</v>
      </c>
      <c r="E57" s="446" t="s">
        <v>133</v>
      </c>
      <c r="F57" s="439">
        <f t="shared" si="56"/>
        <v>0</v>
      </c>
      <c r="G57" s="497" t="s">
        <v>133</v>
      </c>
      <c r="H57" s="439">
        <f t="shared" si="57"/>
        <v>6.3100000000000003E-2</v>
      </c>
      <c r="I57" s="497" t="s">
        <v>133</v>
      </c>
      <c r="J57" s="439">
        <f t="shared" si="31"/>
        <v>6.3100000000000003E-2</v>
      </c>
      <c r="K57" s="498" t="s">
        <v>133</v>
      </c>
      <c r="L57" s="439">
        <f t="shared" si="58"/>
        <v>121.6785</v>
      </c>
      <c r="M57" s="446" t="s">
        <v>133</v>
      </c>
      <c r="N57" s="439">
        <f t="shared" si="22"/>
        <v>0</v>
      </c>
      <c r="O57" s="446" t="s">
        <v>133</v>
      </c>
      <c r="P57" s="439">
        <v>0</v>
      </c>
      <c r="Q57" s="497" t="s">
        <v>133</v>
      </c>
      <c r="R57" s="439">
        <v>0</v>
      </c>
      <c r="S57" s="497" t="s">
        <v>133</v>
      </c>
      <c r="T57" s="439">
        <f t="shared" si="23"/>
        <v>0</v>
      </c>
      <c r="U57" s="446" t="s">
        <v>133</v>
      </c>
      <c r="V57" s="445">
        <v>0</v>
      </c>
      <c r="W57" s="469" t="s">
        <v>133</v>
      </c>
      <c r="X57" s="468">
        <f t="shared" si="24"/>
        <v>0</v>
      </c>
      <c r="Y57" s="469" t="s">
        <v>133</v>
      </c>
      <c r="Z57" s="468">
        <v>0</v>
      </c>
      <c r="AA57" s="470" t="s">
        <v>133</v>
      </c>
      <c r="AB57" s="468">
        <v>0</v>
      </c>
      <c r="AC57" s="470" t="s">
        <v>133</v>
      </c>
      <c r="AD57" s="468">
        <f t="shared" si="59"/>
        <v>0</v>
      </c>
      <c r="AE57" s="469" t="s">
        <v>133</v>
      </c>
      <c r="AF57" s="474">
        <v>0</v>
      </c>
      <c r="AG57" s="469" t="s">
        <v>133</v>
      </c>
      <c r="AH57" s="468">
        <f t="shared" si="26"/>
        <v>0</v>
      </c>
      <c r="AI57" s="469" t="s">
        <v>133</v>
      </c>
      <c r="AJ57" s="468">
        <v>0</v>
      </c>
      <c r="AK57" s="470" t="s">
        <v>133</v>
      </c>
      <c r="AL57" s="468">
        <v>0</v>
      </c>
      <c r="AM57" s="470" t="s">
        <v>133</v>
      </c>
      <c r="AN57" s="474">
        <f t="shared" si="27"/>
        <v>0</v>
      </c>
      <c r="AO57" s="469" t="s">
        <v>133</v>
      </c>
      <c r="AP57" s="476">
        <v>0</v>
      </c>
      <c r="AS57" s="339"/>
      <c r="AU57" s="339"/>
      <c r="AW57" s="339"/>
      <c r="AY57" s="339"/>
      <c r="BA57" s="339"/>
      <c r="BC57" s="339"/>
      <c r="BE57" s="339"/>
      <c r="BG57" s="339"/>
      <c r="BI57" s="339"/>
      <c r="BK57" s="339"/>
      <c r="BM57" s="339"/>
      <c r="BO57" s="339"/>
      <c r="BQ57" s="339"/>
      <c r="BS57" s="339"/>
      <c r="BU57" s="339"/>
      <c r="BW57" s="339"/>
      <c r="BY57" s="339"/>
      <c r="CA57" s="339"/>
      <c r="CC57" s="339"/>
      <c r="CE57" s="339"/>
    </row>
    <row r="58" spans="1:84" s="509" customFormat="1" ht="12.9" customHeight="1" thickBot="1">
      <c r="A58" s="549"/>
      <c r="B58" s="550"/>
      <c r="C58" s="570"/>
      <c r="D58" s="552">
        <f t="shared" si="28"/>
        <v>134.5394</v>
      </c>
      <c r="E58" s="553"/>
      <c r="F58" s="552">
        <f t="shared" si="56"/>
        <v>0</v>
      </c>
      <c r="G58" s="554"/>
      <c r="H58" s="552">
        <f t="shared" si="57"/>
        <v>1.0639000000000001</v>
      </c>
      <c r="I58" s="554"/>
      <c r="J58" s="552">
        <f t="shared" si="31"/>
        <v>1.0639000000000001</v>
      </c>
      <c r="K58" s="553"/>
      <c r="L58" s="552">
        <f t="shared" si="58"/>
        <v>133.47550000000001</v>
      </c>
      <c r="M58" s="553"/>
      <c r="N58" s="552">
        <f t="shared" si="22"/>
        <v>0</v>
      </c>
      <c r="O58" s="553"/>
      <c r="P58" s="552">
        <v>0</v>
      </c>
      <c r="Q58" s="554"/>
      <c r="R58" s="552">
        <v>0</v>
      </c>
      <c r="S58" s="554"/>
      <c r="T58" s="552">
        <f t="shared" si="23"/>
        <v>0</v>
      </c>
      <c r="U58" s="553"/>
      <c r="V58" s="558">
        <v>0</v>
      </c>
      <c r="W58" s="571"/>
      <c r="X58" s="552">
        <f t="shared" si="24"/>
        <v>133.8048</v>
      </c>
      <c r="Y58" s="553"/>
      <c r="Z58" s="552">
        <v>0</v>
      </c>
      <c r="AA58" s="554"/>
      <c r="AB58" s="552">
        <v>1.0639000000000001</v>
      </c>
      <c r="AC58" s="554"/>
      <c r="AD58" s="552">
        <f t="shared" si="59"/>
        <v>1.0639000000000001</v>
      </c>
      <c r="AE58" s="553"/>
      <c r="AF58" s="558">
        <v>132.74090000000001</v>
      </c>
      <c r="AG58" s="553"/>
      <c r="AH58" s="552">
        <f t="shared" si="26"/>
        <v>0.2346</v>
      </c>
      <c r="AI58" s="553"/>
      <c r="AJ58" s="552">
        <v>0</v>
      </c>
      <c r="AK58" s="554"/>
      <c r="AL58" s="552">
        <v>0</v>
      </c>
      <c r="AM58" s="554"/>
      <c r="AN58" s="558">
        <f t="shared" si="27"/>
        <v>0</v>
      </c>
      <c r="AO58" s="553"/>
      <c r="AP58" s="572">
        <v>0.2346</v>
      </c>
      <c r="AS58" s="568"/>
      <c r="AU58" s="568"/>
      <c r="AW58" s="568"/>
      <c r="AY58" s="568"/>
      <c r="BA58" s="568"/>
      <c r="BC58" s="568"/>
      <c r="BE58" s="568"/>
      <c r="BG58" s="568"/>
      <c r="BI58" s="568"/>
      <c r="BK58" s="568"/>
      <c r="BM58" s="568"/>
      <c r="BO58" s="568"/>
      <c r="BQ58" s="568"/>
      <c r="BS58" s="568"/>
      <c r="BU58" s="568"/>
      <c r="BW58" s="568"/>
      <c r="BY58" s="568"/>
      <c r="CA58" s="568"/>
      <c r="CC58" s="568"/>
      <c r="CE58" s="568"/>
    </row>
    <row r="59" spans="1:84" s="329" customFormat="1" ht="12.9" customHeight="1">
      <c r="A59" s="561"/>
      <c r="C59" s="562"/>
      <c r="D59" s="562"/>
      <c r="E59" s="562"/>
      <c r="F59" s="562"/>
      <c r="G59" s="562"/>
      <c r="H59" s="562"/>
      <c r="I59" s="562"/>
      <c r="J59" s="562"/>
      <c r="K59" s="562"/>
      <c r="L59" s="562"/>
      <c r="M59" s="562"/>
      <c r="N59" s="562"/>
      <c r="O59" s="562"/>
      <c r="P59" s="562"/>
      <c r="Q59" s="562"/>
      <c r="R59" s="562"/>
      <c r="S59" s="563"/>
      <c r="T59" s="564"/>
      <c r="U59" s="563"/>
      <c r="V59" s="565" t="s">
        <v>119</v>
      </c>
      <c r="W59" s="573"/>
      <c r="X59" s="355"/>
      <c r="Y59" s="573"/>
      <c r="Z59" s="355"/>
      <c r="AA59" s="573"/>
      <c r="AB59" s="355"/>
      <c r="AC59" s="573"/>
      <c r="AD59" s="355"/>
      <c r="AE59" s="573"/>
      <c r="AF59" s="355"/>
      <c r="AG59" s="573"/>
      <c r="AH59" s="355"/>
      <c r="AI59" s="573"/>
      <c r="AJ59" s="355"/>
      <c r="AK59" s="573"/>
      <c r="AL59" s="355"/>
      <c r="AM59" s="573"/>
      <c r="AN59" s="355"/>
      <c r="AO59" s="573"/>
      <c r="AP59" s="355"/>
      <c r="AS59" s="339"/>
      <c r="AU59" s="339"/>
      <c r="AW59" s="339"/>
      <c r="AY59" s="339"/>
      <c r="BA59" s="339"/>
      <c r="BC59" s="339"/>
      <c r="BE59" s="339"/>
      <c r="BG59" s="339"/>
      <c r="BI59" s="339"/>
      <c r="BK59" s="339"/>
      <c r="BM59" s="339"/>
      <c r="BO59" s="339"/>
      <c r="BQ59" s="339"/>
      <c r="BS59" s="339"/>
      <c r="BU59" s="339"/>
      <c r="BW59" s="339"/>
      <c r="BY59" s="339"/>
      <c r="CA59" s="339"/>
      <c r="CC59" s="339"/>
      <c r="CE59" s="339"/>
    </row>
    <row r="60" spans="1:84" s="509" customFormat="1" ht="12.9" customHeight="1">
      <c r="A60" s="561"/>
      <c r="B60" s="566" t="s">
        <v>246</v>
      </c>
      <c r="C60" s="567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3"/>
      <c r="T60" s="564"/>
      <c r="U60" s="563"/>
      <c r="V60" s="565"/>
      <c r="W60" s="573"/>
      <c r="X60" s="355"/>
      <c r="Y60" s="573"/>
      <c r="Z60" s="355"/>
      <c r="AA60" s="573"/>
      <c r="AB60" s="355"/>
      <c r="AC60" s="573"/>
      <c r="AD60" s="355"/>
      <c r="AE60" s="573"/>
      <c r="AF60" s="355"/>
      <c r="AG60" s="573"/>
      <c r="AH60" s="355"/>
      <c r="AI60" s="573"/>
      <c r="AJ60" s="355"/>
      <c r="AK60" s="573"/>
      <c r="AL60" s="355"/>
      <c r="AM60" s="573"/>
      <c r="AN60" s="355"/>
      <c r="AO60" s="573"/>
      <c r="AP60" s="355"/>
      <c r="AS60" s="568"/>
      <c r="AU60" s="568"/>
      <c r="AW60" s="568"/>
      <c r="AY60" s="568"/>
      <c r="BA60" s="568"/>
      <c r="BC60" s="568"/>
      <c r="BE60" s="568"/>
      <c r="BG60" s="568"/>
      <c r="BI60" s="568"/>
      <c r="BK60" s="568"/>
      <c r="BM60" s="568"/>
      <c r="BO60" s="568"/>
      <c r="BQ60" s="568"/>
      <c r="BS60" s="568"/>
      <c r="BU60" s="568"/>
      <c r="BW60" s="568"/>
      <c r="BY60" s="568"/>
      <c r="CA60" s="568"/>
      <c r="CC60" s="568"/>
      <c r="CE60" s="568"/>
    </row>
    <row r="61" spans="1:84" ht="12" customHeight="1">
      <c r="B61" s="569" t="s">
        <v>121</v>
      </c>
      <c r="C61" s="563"/>
      <c r="E61" s="563"/>
      <c r="F61" s="564"/>
      <c r="G61" s="563"/>
      <c r="H61" s="564"/>
      <c r="I61" s="563"/>
      <c r="J61" s="564"/>
      <c r="K61" s="563"/>
      <c r="L61" s="564"/>
      <c r="M61" s="563"/>
      <c r="N61" s="564"/>
      <c r="O61" s="563"/>
      <c r="P61" s="564"/>
      <c r="Q61" s="563"/>
      <c r="R61" s="564"/>
      <c r="S61" s="563"/>
      <c r="T61" s="564"/>
      <c r="U61" s="563"/>
      <c r="V61" s="564"/>
      <c r="W61" s="563"/>
      <c r="X61" s="564"/>
      <c r="Y61" s="563"/>
      <c r="Z61" s="564"/>
      <c r="AA61" s="563"/>
      <c r="AB61" s="564"/>
      <c r="AC61" s="563"/>
      <c r="AD61" s="564"/>
      <c r="AE61" s="563"/>
      <c r="AF61" s="564"/>
      <c r="AG61" s="563"/>
      <c r="AH61" s="355"/>
      <c r="AI61" s="563"/>
      <c r="AJ61" s="564"/>
      <c r="AK61" s="563"/>
      <c r="AL61" s="564"/>
      <c r="AM61" s="563"/>
      <c r="AN61" s="564"/>
      <c r="AO61" s="563"/>
      <c r="AP61" s="564"/>
    </row>
    <row r="62" spans="1:84" ht="9.9" customHeight="1">
      <c r="B62" s="569"/>
      <c r="C62" s="563"/>
      <c r="E62" s="563"/>
      <c r="F62" s="564"/>
      <c r="G62" s="563"/>
      <c r="H62" s="564"/>
      <c r="I62" s="563"/>
      <c r="J62" s="564"/>
      <c r="K62" s="563"/>
      <c r="L62" s="564"/>
      <c r="M62" s="563"/>
      <c r="N62" s="564"/>
      <c r="O62" s="563"/>
      <c r="P62" s="564"/>
      <c r="Q62" s="563"/>
      <c r="R62" s="564"/>
      <c r="S62" s="563"/>
      <c r="T62" s="564"/>
      <c r="U62" s="563"/>
      <c r="V62" s="564"/>
      <c r="W62" s="563"/>
      <c r="X62" s="564"/>
      <c r="Y62" s="563"/>
      <c r="Z62" s="564"/>
      <c r="AA62" s="563"/>
      <c r="AB62" s="564"/>
      <c r="AC62" s="563"/>
      <c r="AD62" s="564"/>
      <c r="AE62" s="563"/>
      <c r="AF62" s="564"/>
      <c r="AG62" s="563"/>
      <c r="AH62" s="355"/>
      <c r="AI62" s="563"/>
      <c r="AJ62" s="564"/>
      <c r="AK62" s="563"/>
      <c r="AL62" s="564"/>
      <c r="AM62" s="563"/>
      <c r="AN62" s="564"/>
      <c r="AO62" s="563"/>
      <c r="AP62" s="564"/>
    </row>
    <row r="63" spans="1:84" ht="9.9" customHeight="1">
      <c r="B63" s="569"/>
      <c r="C63" s="563"/>
      <c r="E63" s="563"/>
      <c r="F63" s="564"/>
      <c r="G63" s="563"/>
      <c r="H63" s="564"/>
      <c r="I63" s="563"/>
      <c r="J63" s="564"/>
      <c r="K63" s="563"/>
      <c r="L63" s="564"/>
      <c r="M63" s="563"/>
      <c r="N63" s="564"/>
      <c r="O63" s="563"/>
      <c r="P63" s="564"/>
      <c r="Q63" s="563"/>
      <c r="R63" s="564"/>
      <c r="S63" s="563"/>
      <c r="T63" s="564"/>
      <c r="U63" s="563"/>
      <c r="V63" s="564"/>
      <c r="W63" s="563"/>
      <c r="X63" s="564"/>
      <c r="Y63" s="563"/>
      <c r="Z63" s="564"/>
      <c r="AA63" s="563"/>
      <c r="AB63" s="564"/>
      <c r="AC63" s="563"/>
      <c r="AD63" s="564"/>
      <c r="AE63" s="563"/>
      <c r="AF63" s="564"/>
      <c r="AG63" s="563"/>
      <c r="AH63" s="355"/>
      <c r="AI63" s="563"/>
      <c r="AJ63" s="564"/>
      <c r="AK63" s="563"/>
      <c r="AL63" s="564"/>
      <c r="AM63" s="563"/>
      <c r="AN63" s="564"/>
      <c r="AO63" s="563"/>
      <c r="AP63" s="564"/>
    </row>
    <row r="64" spans="1:84" ht="24" customHeight="1">
      <c r="C64" s="563"/>
      <c r="E64" s="563"/>
      <c r="F64" s="564"/>
      <c r="G64" s="563"/>
      <c r="H64" s="564"/>
      <c r="I64" s="563"/>
      <c r="J64" s="564"/>
      <c r="K64" s="563"/>
      <c r="L64" s="564"/>
      <c r="M64" s="563"/>
      <c r="N64" s="564"/>
      <c r="O64" s="563"/>
      <c r="P64" s="564"/>
      <c r="Q64" s="563"/>
      <c r="R64" s="564"/>
      <c r="S64" s="563"/>
      <c r="T64" s="564"/>
      <c r="U64" s="563"/>
      <c r="V64" s="564"/>
      <c r="W64" s="563"/>
      <c r="X64" s="564"/>
      <c r="Y64" s="563"/>
      <c r="Z64" s="564"/>
      <c r="AA64" s="563"/>
      <c r="AB64" s="564"/>
      <c r="AC64" s="563"/>
      <c r="AD64" s="564"/>
      <c r="AE64" s="563"/>
      <c r="AF64" s="564"/>
      <c r="AG64" s="563"/>
      <c r="AH64" s="355"/>
      <c r="AI64" s="563"/>
      <c r="AJ64" s="564"/>
      <c r="AK64" s="563"/>
      <c r="AL64" s="564"/>
      <c r="AM64" s="563"/>
      <c r="AN64" s="564"/>
      <c r="AO64" s="563"/>
      <c r="AP64" s="564"/>
    </row>
    <row r="65" spans="1:84" ht="15.9" customHeight="1">
      <c r="C65" s="563"/>
      <c r="E65" s="563"/>
      <c r="F65" s="564"/>
      <c r="G65" s="563"/>
      <c r="H65" s="564"/>
      <c r="I65" s="563"/>
      <c r="J65" s="564"/>
      <c r="K65" s="563"/>
      <c r="L65" s="564"/>
      <c r="M65" s="563"/>
      <c r="N65" s="564"/>
      <c r="O65" s="563"/>
      <c r="P65" s="564"/>
      <c r="Q65" s="563"/>
      <c r="R65" s="564"/>
      <c r="S65" s="563"/>
      <c r="T65" s="564"/>
      <c r="U65" s="563"/>
      <c r="V65" s="564"/>
      <c r="W65" s="563"/>
      <c r="X65" s="564"/>
      <c r="Y65" s="563"/>
      <c r="Z65" s="564"/>
      <c r="AA65" s="563"/>
      <c r="AB65" s="564"/>
      <c r="AC65" s="563"/>
      <c r="AD65" s="564"/>
      <c r="AE65" s="563"/>
      <c r="AF65" s="564"/>
      <c r="AG65" s="563"/>
      <c r="AH65" s="355"/>
      <c r="AI65" s="563"/>
      <c r="AJ65" s="564"/>
      <c r="AK65" s="563"/>
      <c r="AL65" s="564"/>
      <c r="AM65" s="563"/>
      <c r="AN65" s="564"/>
      <c r="AO65" s="563"/>
      <c r="AP65" s="564"/>
    </row>
    <row r="66" spans="1:84" ht="12" customHeight="1" thickBot="1"/>
    <row r="67" spans="1:84" s="355" customFormat="1" ht="12.9" customHeight="1">
      <c r="A67" s="343" t="s">
        <v>122</v>
      </c>
      <c r="B67" s="344"/>
      <c r="C67" s="577" t="s">
        <v>180</v>
      </c>
      <c r="D67" s="350"/>
      <c r="E67" s="350"/>
      <c r="F67" s="350"/>
      <c r="G67" s="350"/>
      <c r="H67" s="350"/>
      <c r="I67" s="350"/>
      <c r="J67" s="350"/>
      <c r="K67" s="350"/>
      <c r="L67" s="351"/>
      <c r="M67" s="347" t="s">
        <v>181</v>
      </c>
      <c r="N67" s="350"/>
      <c r="O67" s="350"/>
      <c r="P67" s="350"/>
      <c r="Q67" s="350"/>
      <c r="R67" s="350"/>
      <c r="S67" s="350"/>
      <c r="T67" s="350"/>
      <c r="U67" s="350"/>
      <c r="V67" s="351"/>
      <c r="W67" s="347" t="s">
        <v>182</v>
      </c>
      <c r="X67" s="350"/>
      <c r="Y67" s="350"/>
      <c r="Z67" s="350"/>
      <c r="AA67" s="350"/>
      <c r="AB67" s="350"/>
      <c r="AC67" s="350"/>
      <c r="AD67" s="350"/>
      <c r="AE67" s="350"/>
      <c r="AF67" s="351"/>
      <c r="AG67" s="350" t="s">
        <v>183</v>
      </c>
      <c r="AH67" s="350"/>
      <c r="AI67" s="350"/>
      <c r="AJ67" s="350"/>
      <c r="AK67" s="350"/>
      <c r="AL67" s="350"/>
      <c r="AM67" s="350"/>
      <c r="AN67" s="350"/>
      <c r="AO67" s="350"/>
      <c r="AP67" s="352"/>
      <c r="AQ67" s="343" t="s">
        <v>122</v>
      </c>
      <c r="AR67" s="344"/>
      <c r="AS67" s="577" t="s">
        <v>180</v>
      </c>
      <c r="AT67" s="350"/>
      <c r="AU67" s="350"/>
      <c r="AV67" s="350"/>
      <c r="AW67" s="350"/>
      <c r="AX67" s="350"/>
      <c r="AY67" s="350"/>
      <c r="AZ67" s="350"/>
      <c r="BA67" s="350"/>
      <c r="BB67" s="351"/>
      <c r="BC67" s="347" t="s">
        <v>181</v>
      </c>
      <c r="BD67" s="350"/>
      <c r="BE67" s="350"/>
      <c r="BF67" s="350"/>
      <c r="BG67" s="350"/>
      <c r="BH67" s="350"/>
      <c r="BI67" s="350"/>
      <c r="BJ67" s="350"/>
      <c r="BK67" s="350"/>
      <c r="BL67" s="351"/>
      <c r="BM67" s="347" t="s">
        <v>182</v>
      </c>
      <c r="BN67" s="350"/>
      <c r="BO67" s="350"/>
      <c r="BP67" s="350"/>
      <c r="BQ67" s="350"/>
      <c r="BR67" s="350"/>
      <c r="BS67" s="350"/>
      <c r="BT67" s="350"/>
      <c r="BU67" s="350"/>
      <c r="BV67" s="351"/>
      <c r="BW67" s="350" t="s">
        <v>183</v>
      </c>
      <c r="BX67" s="350"/>
      <c r="BY67" s="350"/>
      <c r="BZ67" s="350"/>
      <c r="CA67" s="350"/>
      <c r="CB67" s="350"/>
      <c r="CC67" s="350"/>
      <c r="CD67" s="350"/>
      <c r="CE67" s="350"/>
      <c r="CF67" s="352"/>
    </row>
    <row r="68" spans="1:84" s="355" customFormat="1" ht="12.9" customHeight="1">
      <c r="A68" s="356"/>
      <c r="B68" s="357"/>
      <c r="C68" s="358" t="s">
        <v>127</v>
      </c>
      <c r="D68" s="359"/>
      <c r="E68" s="360" t="s">
        <v>128</v>
      </c>
      <c r="F68" s="361"/>
      <c r="G68" s="361"/>
      <c r="H68" s="361"/>
      <c r="I68" s="361"/>
      <c r="J68" s="361"/>
      <c r="K68" s="362" t="s">
        <v>129</v>
      </c>
      <c r="L68" s="363"/>
      <c r="M68" s="362" t="s">
        <v>127</v>
      </c>
      <c r="N68" s="363"/>
      <c r="O68" s="360" t="s">
        <v>128</v>
      </c>
      <c r="P68" s="361"/>
      <c r="Q68" s="361"/>
      <c r="R68" s="361"/>
      <c r="S68" s="361"/>
      <c r="T68" s="361"/>
      <c r="U68" s="362" t="s">
        <v>129</v>
      </c>
      <c r="V68" s="363"/>
      <c r="W68" s="362" t="s">
        <v>127</v>
      </c>
      <c r="X68" s="359"/>
      <c r="Y68" s="360" t="s">
        <v>128</v>
      </c>
      <c r="Z68" s="361"/>
      <c r="AA68" s="361"/>
      <c r="AB68" s="361"/>
      <c r="AC68" s="361"/>
      <c r="AD68" s="361"/>
      <c r="AE68" s="362" t="s">
        <v>129</v>
      </c>
      <c r="AF68" s="363"/>
      <c r="AG68" s="362" t="s">
        <v>127</v>
      </c>
      <c r="AH68" s="363"/>
      <c r="AI68" s="360" t="s">
        <v>128</v>
      </c>
      <c r="AJ68" s="361"/>
      <c r="AK68" s="361"/>
      <c r="AL68" s="361"/>
      <c r="AM68" s="361"/>
      <c r="AN68" s="361"/>
      <c r="AO68" s="362" t="s">
        <v>129</v>
      </c>
      <c r="AP68" s="364"/>
      <c r="AQ68" s="356"/>
      <c r="AR68" s="357"/>
      <c r="AS68" s="358" t="s">
        <v>127</v>
      </c>
      <c r="AT68" s="359"/>
      <c r="AU68" s="360" t="s">
        <v>128</v>
      </c>
      <c r="AV68" s="361"/>
      <c r="AW68" s="361"/>
      <c r="AX68" s="361"/>
      <c r="AY68" s="361"/>
      <c r="AZ68" s="361"/>
      <c r="BA68" s="362" t="s">
        <v>129</v>
      </c>
      <c r="BB68" s="363"/>
      <c r="BC68" s="362" t="s">
        <v>127</v>
      </c>
      <c r="BD68" s="363"/>
      <c r="BE68" s="360" t="s">
        <v>128</v>
      </c>
      <c r="BF68" s="361"/>
      <c r="BG68" s="361"/>
      <c r="BH68" s="361"/>
      <c r="BI68" s="361"/>
      <c r="BJ68" s="361"/>
      <c r="BK68" s="362" t="s">
        <v>129</v>
      </c>
      <c r="BL68" s="363"/>
      <c r="BM68" s="362" t="s">
        <v>127</v>
      </c>
      <c r="BN68" s="359"/>
      <c r="BO68" s="360" t="s">
        <v>128</v>
      </c>
      <c r="BP68" s="361"/>
      <c r="BQ68" s="361"/>
      <c r="BR68" s="361"/>
      <c r="BS68" s="361"/>
      <c r="BT68" s="361"/>
      <c r="BU68" s="362" t="s">
        <v>129</v>
      </c>
      <c r="BV68" s="363"/>
      <c r="BW68" s="362" t="s">
        <v>127</v>
      </c>
      <c r="BX68" s="363"/>
      <c r="BY68" s="360" t="s">
        <v>128</v>
      </c>
      <c r="BZ68" s="361"/>
      <c r="CA68" s="361"/>
      <c r="CB68" s="361"/>
      <c r="CC68" s="361"/>
      <c r="CD68" s="361"/>
      <c r="CE68" s="362" t="s">
        <v>129</v>
      </c>
      <c r="CF68" s="364"/>
    </row>
    <row r="69" spans="1:84" s="355" customFormat="1" ht="12.9" customHeight="1">
      <c r="A69" s="373"/>
      <c r="B69" s="374"/>
      <c r="C69" s="375"/>
      <c r="D69" s="376"/>
      <c r="E69" s="377" t="s">
        <v>130</v>
      </c>
      <c r="F69" s="378"/>
      <c r="G69" s="379" t="s">
        <v>131</v>
      </c>
      <c r="H69" s="378"/>
      <c r="I69" s="379" t="s">
        <v>132</v>
      </c>
      <c r="J69" s="380"/>
      <c r="K69" s="381"/>
      <c r="L69" s="382"/>
      <c r="M69" s="381"/>
      <c r="N69" s="382"/>
      <c r="O69" s="377" t="s">
        <v>130</v>
      </c>
      <c r="P69" s="378"/>
      <c r="Q69" s="379" t="s">
        <v>131</v>
      </c>
      <c r="R69" s="378"/>
      <c r="S69" s="379" t="s">
        <v>132</v>
      </c>
      <c r="T69" s="380"/>
      <c r="U69" s="381"/>
      <c r="V69" s="382"/>
      <c r="W69" s="381"/>
      <c r="X69" s="376"/>
      <c r="Y69" s="377" t="s">
        <v>130</v>
      </c>
      <c r="Z69" s="378"/>
      <c r="AA69" s="379" t="s">
        <v>131</v>
      </c>
      <c r="AB69" s="378"/>
      <c r="AC69" s="379" t="s">
        <v>132</v>
      </c>
      <c r="AD69" s="380"/>
      <c r="AE69" s="381"/>
      <c r="AF69" s="382"/>
      <c r="AG69" s="381"/>
      <c r="AH69" s="382"/>
      <c r="AI69" s="377" t="s">
        <v>130</v>
      </c>
      <c r="AJ69" s="378"/>
      <c r="AK69" s="379" t="s">
        <v>131</v>
      </c>
      <c r="AL69" s="378"/>
      <c r="AM69" s="379" t="s">
        <v>132</v>
      </c>
      <c r="AN69" s="380"/>
      <c r="AO69" s="381"/>
      <c r="AP69" s="383"/>
      <c r="AQ69" s="373"/>
      <c r="AR69" s="374"/>
      <c r="AS69" s="375"/>
      <c r="AT69" s="376"/>
      <c r="AU69" s="377" t="s">
        <v>130</v>
      </c>
      <c r="AV69" s="378"/>
      <c r="AW69" s="379" t="s">
        <v>131</v>
      </c>
      <c r="AX69" s="378"/>
      <c r="AY69" s="379" t="s">
        <v>132</v>
      </c>
      <c r="AZ69" s="380"/>
      <c r="BA69" s="381"/>
      <c r="BB69" s="382"/>
      <c r="BC69" s="381"/>
      <c r="BD69" s="382"/>
      <c r="BE69" s="377" t="s">
        <v>130</v>
      </c>
      <c r="BF69" s="378"/>
      <c r="BG69" s="379" t="s">
        <v>131</v>
      </c>
      <c r="BH69" s="378"/>
      <c r="BI69" s="379" t="s">
        <v>132</v>
      </c>
      <c r="BJ69" s="380"/>
      <c r="BK69" s="381"/>
      <c r="BL69" s="382"/>
      <c r="BM69" s="381"/>
      <c r="BN69" s="376"/>
      <c r="BO69" s="377" t="s">
        <v>130</v>
      </c>
      <c r="BP69" s="378"/>
      <c r="BQ69" s="379" t="s">
        <v>131</v>
      </c>
      <c r="BR69" s="378"/>
      <c r="BS69" s="379" t="s">
        <v>132</v>
      </c>
      <c r="BT69" s="380"/>
      <c r="BU69" s="381"/>
      <c r="BV69" s="382"/>
      <c r="BW69" s="381"/>
      <c r="BX69" s="382"/>
      <c r="BY69" s="377" t="s">
        <v>130</v>
      </c>
      <c r="BZ69" s="378"/>
      <c r="CA69" s="379" t="s">
        <v>131</v>
      </c>
      <c r="CB69" s="378"/>
      <c r="CC69" s="379" t="s">
        <v>132</v>
      </c>
      <c r="CD69" s="380"/>
      <c r="CE69" s="381"/>
      <c r="CF69" s="383"/>
    </row>
    <row r="70" spans="1:84" ht="12.9" customHeight="1">
      <c r="A70" s="392" t="s">
        <v>104</v>
      </c>
      <c r="B70" s="393"/>
      <c r="C70" s="578" t="s">
        <v>133</v>
      </c>
      <c r="D70" s="579">
        <v>0</v>
      </c>
      <c r="E70" s="580" t="s">
        <v>133</v>
      </c>
      <c r="F70" s="579">
        <v>0</v>
      </c>
      <c r="G70" s="581" t="s">
        <v>133</v>
      </c>
      <c r="H70" s="582">
        <v>0</v>
      </c>
      <c r="I70" s="583" t="s">
        <v>133</v>
      </c>
      <c r="J70" s="579">
        <v>0</v>
      </c>
      <c r="K70" s="580" t="s">
        <v>133</v>
      </c>
      <c r="L70" s="584">
        <v>0</v>
      </c>
      <c r="M70" s="580" t="s">
        <v>133</v>
      </c>
      <c r="N70" s="579">
        <v>0</v>
      </c>
      <c r="O70" s="580" t="s">
        <v>133</v>
      </c>
      <c r="P70" s="579">
        <v>0</v>
      </c>
      <c r="Q70" s="581" t="s">
        <v>133</v>
      </c>
      <c r="R70" s="582">
        <v>0</v>
      </c>
      <c r="S70" s="583" t="s">
        <v>133</v>
      </c>
      <c r="T70" s="579">
        <v>0</v>
      </c>
      <c r="U70" s="580" t="s">
        <v>133</v>
      </c>
      <c r="V70" s="584">
        <v>0</v>
      </c>
      <c r="W70" s="580" t="s">
        <v>133</v>
      </c>
      <c r="X70" s="579">
        <v>0</v>
      </c>
      <c r="Y70" s="580" t="s">
        <v>133</v>
      </c>
      <c r="Z70" s="579">
        <v>0</v>
      </c>
      <c r="AA70" s="581" t="s">
        <v>133</v>
      </c>
      <c r="AB70" s="582">
        <v>0</v>
      </c>
      <c r="AC70" s="583" t="s">
        <v>133</v>
      </c>
      <c r="AD70" s="579">
        <v>0</v>
      </c>
      <c r="AE70" s="580" t="s">
        <v>133</v>
      </c>
      <c r="AF70" s="584">
        <v>0</v>
      </c>
      <c r="AG70" s="583" t="s">
        <v>133</v>
      </c>
      <c r="AH70" s="579">
        <v>0</v>
      </c>
      <c r="AI70" s="580" t="s">
        <v>133</v>
      </c>
      <c r="AJ70" s="579">
        <v>0</v>
      </c>
      <c r="AK70" s="581" t="s">
        <v>133</v>
      </c>
      <c r="AL70" s="582">
        <v>0</v>
      </c>
      <c r="AM70" s="583" t="s">
        <v>133</v>
      </c>
      <c r="AN70" s="579">
        <v>0</v>
      </c>
      <c r="AO70" s="580" t="s">
        <v>133</v>
      </c>
      <c r="AP70" s="585">
        <v>0</v>
      </c>
      <c r="AQ70" s="586"/>
      <c r="AR70" s="587" t="s">
        <v>157</v>
      </c>
      <c r="AS70" s="588" t="s">
        <v>133</v>
      </c>
      <c r="AT70" s="589">
        <f t="shared" ref="AT70:AT115" si="60">SUM(AZ70,BB70)</f>
        <v>0</v>
      </c>
      <c r="AU70" s="590" t="s">
        <v>133</v>
      </c>
      <c r="AV70" s="589">
        <f>SUM(AV72,AV74,AV76,AV78,AV80,AV82,AV84,AV86,AV88)</f>
        <v>0</v>
      </c>
      <c r="AW70" s="591" t="s">
        <v>133</v>
      </c>
      <c r="AX70" s="589">
        <f>SUM(AX72,AX74,AX76,AX78,AX80,AX82,AX84,AX86,AX88)</f>
        <v>0</v>
      </c>
      <c r="AY70" s="591" t="s">
        <v>133</v>
      </c>
      <c r="AZ70" s="589">
        <f t="shared" ref="AZ70:AZ115" si="61">SUM(AV70,AX70)</f>
        <v>0</v>
      </c>
      <c r="BA70" s="592" t="s">
        <v>133</v>
      </c>
      <c r="BB70" s="593">
        <f>SUM(BB72,BB74,BB76,BB78,BB80,BB82,BB84,BB86,BB88)</f>
        <v>0</v>
      </c>
      <c r="BC70" s="590" t="s">
        <v>133</v>
      </c>
      <c r="BD70" s="589">
        <f t="shared" ref="BD70:BD115" si="62">SUM(BJ70,BL70)</f>
        <v>0</v>
      </c>
      <c r="BE70" s="590" t="s">
        <v>133</v>
      </c>
      <c r="BF70" s="589">
        <f>SUM(BF72,BF74,BF76,BF78,BF80,BF82,BF84,BF86,BF88)</f>
        <v>0</v>
      </c>
      <c r="BG70" s="591" t="s">
        <v>133</v>
      </c>
      <c r="BH70" s="594">
        <f>SUM(BH72,BH74,BH76,BH78,BH80,BH82,BH84,BH86,BH88)</f>
        <v>0</v>
      </c>
      <c r="BI70" s="595" t="s">
        <v>133</v>
      </c>
      <c r="BJ70" s="589">
        <f t="shared" ref="BJ70:BJ115" si="63">SUM(BF70,BH70)</f>
        <v>0</v>
      </c>
      <c r="BK70" s="592" t="s">
        <v>133</v>
      </c>
      <c r="BL70" s="593">
        <f>SUM(BL72,BL74,BL76,BL78,BL80,BL82,BL84,BL86,BL88)</f>
        <v>0</v>
      </c>
      <c r="BM70" s="590" t="s">
        <v>133</v>
      </c>
      <c r="BN70" s="589">
        <f t="shared" ref="BN70:BN115" si="64">SUM(BT70,BV70)</f>
        <v>0</v>
      </c>
      <c r="BO70" s="590" t="s">
        <v>133</v>
      </c>
      <c r="BP70" s="589">
        <f>SUM(BP72,BP74,BP76,BP78,BP80,BP82,BP84,BP86,BP88)</f>
        <v>0</v>
      </c>
      <c r="BQ70" s="591" t="s">
        <v>133</v>
      </c>
      <c r="BR70" s="594">
        <f>SUM(BR72,BR74,BR76,BR78,BR80,BR82,BR84,BR86,BR88)</f>
        <v>0</v>
      </c>
      <c r="BS70" s="595" t="s">
        <v>133</v>
      </c>
      <c r="BT70" s="589">
        <f t="shared" ref="BT70:BT115" si="65">SUM(BP70,BR70)</f>
        <v>0</v>
      </c>
      <c r="BU70" s="592" t="s">
        <v>133</v>
      </c>
      <c r="BV70" s="593">
        <f>SUM(BV72,BV74,BV76,BV78,BV80,BV82,BV84,BV86,BV88)</f>
        <v>0</v>
      </c>
      <c r="BW70" s="595" t="s">
        <v>133</v>
      </c>
      <c r="BX70" s="589">
        <f t="shared" ref="BX70:BX115" si="66">SUM(CD70,CF70)</f>
        <v>0</v>
      </c>
      <c r="BY70" s="590" t="s">
        <v>133</v>
      </c>
      <c r="BZ70" s="589">
        <f>SUM(BZ72,BZ74,BZ76,BZ78,BZ80,BZ82,BZ84,BZ86,BZ88)</f>
        <v>0</v>
      </c>
      <c r="CA70" s="591" t="s">
        <v>133</v>
      </c>
      <c r="CB70" s="594">
        <f>SUM(CB72,CB74,CB76,CB78,CB80,CB82,CB84,CB86,CB88)</f>
        <v>0</v>
      </c>
      <c r="CC70" s="595" t="s">
        <v>133</v>
      </c>
      <c r="CD70" s="589">
        <f t="shared" ref="CD70:CD115" si="67">SUM(BZ70,CB70)</f>
        <v>0</v>
      </c>
      <c r="CE70" s="592" t="s">
        <v>133</v>
      </c>
      <c r="CF70" s="596">
        <f>SUM(CF72,CF74,CF76,CF78,CF80,CF82,CF84,CF86,CF88)</f>
        <v>0</v>
      </c>
    </row>
    <row r="71" spans="1:84" s="615" customFormat="1" ht="12.9" customHeight="1">
      <c r="A71" s="414"/>
      <c r="B71" s="415"/>
      <c r="C71" s="597"/>
      <c r="D71" s="598">
        <v>257.31325399999997</v>
      </c>
      <c r="E71" s="599"/>
      <c r="F71" s="598">
        <v>0</v>
      </c>
      <c r="G71" s="600"/>
      <c r="H71" s="601">
        <v>0.98111599999999999</v>
      </c>
      <c r="I71" s="602"/>
      <c r="J71" s="598">
        <v>0.98111599999999999</v>
      </c>
      <c r="K71" s="599"/>
      <c r="L71" s="603">
        <v>256.33213799999999</v>
      </c>
      <c r="M71" s="599"/>
      <c r="N71" s="598">
        <v>45.875564999999995</v>
      </c>
      <c r="O71" s="599"/>
      <c r="P71" s="598">
        <v>0.34029999999999999</v>
      </c>
      <c r="Q71" s="600"/>
      <c r="R71" s="601">
        <v>2.459708</v>
      </c>
      <c r="S71" s="602"/>
      <c r="T71" s="598">
        <v>2.8000080000000001</v>
      </c>
      <c r="U71" s="599"/>
      <c r="V71" s="603">
        <v>43.851799999999997</v>
      </c>
      <c r="W71" s="599"/>
      <c r="X71" s="598">
        <v>2583.046077</v>
      </c>
      <c r="Y71" s="599"/>
      <c r="Z71" s="598">
        <v>188.54199999999997</v>
      </c>
      <c r="AA71" s="600"/>
      <c r="AB71" s="601">
        <v>7.7859549999999995</v>
      </c>
      <c r="AC71" s="602"/>
      <c r="AD71" s="598">
        <v>196.32795499999997</v>
      </c>
      <c r="AE71" s="599"/>
      <c r="AF71" s="603">
        <v>2386.9280189999999</v>
      </c>
      <c r="AG71" s="602"/>
      <c r="AH71" s="598">
        <v>325.17840000000001</v>
      </c>
      <c r="AI71" s="599"/>
      <c r="AJ71" s="598">
        <v>297.81459999999998</v>
      </c>
      <c r="AK71" s="600"/>
      <c r="AL71" s="601">
        <v>0</v>
      </c>
      <c r="AM71" s="602"/>
      <c r="AN71" s="598">
        <v>298</v>
      </c>
      <c r="AO71" s="599"/>
      <c r="AP71" s="604">
        <v>27.363799999999998</v>
      </c>
      <c r="AQ71" s="605"/>
      <c r="AR71" s="606"/>
      <c r="AS71" s="607"/>
      <c r="AT71" s="608">
        <f t="shared" si="60"/>
        <v>52.566400000000002</v>
      </c>
      <c r="AU71" s="609"/>
      <c r="AV71" s="608">
        <f>SUM(AV73,AV75,AV77,AV79,AV81,AV83,AV85,AV87,AV89)</f>
        <v>0</v>
      </c>
      <c r="AW71" s="610"/>
      <c r="AX71" s="608">
        <f>SUM(AX73,AX75,AX77,AX79,AX81,AX83,AX85,AX87,AX89)</f>
        <v>0.30180000000000001</v>
      </c>
      <c r="AY71" s="610"/>
      <c r="AZ71" s="608">
        <f t="shared" si="61"/>
        <v>0.30180000000000001</v>
      </c>
      <c r="BA71" s="609"/>
      <c r="BB71" s="611">
        <f>SUM(BB73,BB75,BB77,BB79,BB81,BB83,BB85,BB87,BB89)</f>
        <v>52.264600000000002</v>
      </c>
      <c r="BC71" s="609"/>
      <c r="BD71" s="608">
        <f t="shared" si="62"/>
        <v>7.5002300000000002</v>
      </c>
      <c r="BE71" s="609"/>
      <c r="BF71" s="608">
        <f>SUM(BF73,BF75,BF77,BF79,BF81,BF83,BF85,BF87,BF89)</f>
        <v>0</v>
      </c>
      <c r="BG71" s="610"/>
      <c r="BH71" s="612">
        <f>SUM(BH73,BH75,BH77,BH79,BH81,BH83,BH85,BH87,BH89)</f>
        <v>0.39573000000000003</v>
      </c>
      <c r="BI71" s="613"/>
      <c r="BJ71" s="608">
        <f t="shared" si="63"/>
        <v>0.39573000000000003</v>
      </c>
      <c r="BK71" s="609"/>
      <c r="BL71" s="611">
        <f>SUM(BL73,BL75,BL77,BL79,BL81,BL83,BL85,BL87,BL89)</f>
        <v>7.1044999999999998</v>
      </c>
      <c r="BM71" s="609"/>
      <c r="BN71" s="608">
        <f t="shared" si="64"/>
        <v>197.2276</v>
      </c>
      <c r="BO71" s="609"/>
      <c r="BP71" s="608">
        <f>SUM(BP73,BP75,BP77,BP79,BP81,BP83,BP85,BP87,BP89)</f>
        <v>15.57</v>
      </c>
      <c r="BQ71" s="610"/>
      <c r="BR71" s="612">
        <f>SUM(BR73,BR75,BR77,BR79,BR81,BR83,BR85,BR87,BR89)</f>
        <v>0</v>
      </c>
      <c r="BS71" s="613"/>
      <c r="BT71" s="608">
        <f t="shared" si="65"/>
        <v>15.57</v>
      </c>
      <c r="BU71" s="609"/>
      <c r="BV71" s="611">
        <f>SUM(BV73,BV75,BV77,BV79,BV81,BV83,BV85,BV87,BV89)</f>
        <v>181.6576</v>
      </c>
      <c r="BW71" s="613"/>
      <c r="BX71" s="608">
        <f t="shared" si="66"/>
        <v>0</v>
      </c>
      <c r="BY71" s="609"/>
      <c r="BZ71" s="608">
        <f>SUM(BZ73,BZ75,BZ77,BZ79,BZ81,BZ83,BZ85,BZ87,BZ89)</f>
        <v>0</v>
      </c>
      <c r="CA71" s="610"/>
      <c r="CB71" s="612">
        <f>SUM(CB73,CB75,CB77,CB79,CB81,CB83,CB85,CB87,CB89)</f>
        <v>0</v>
      </c>
      <c r="CC71" s="613"/>
      <c r="CD71" s="608">
        <f t="shared" si="67"/>
        <v>0</v>
      </c>
      <c r="CE71" s="609"/>
      <c r="CF71" s="614">
        <f>SUM(CF73,CF75,CF77,CF79,CF81,CF83,CF85,CF87,CF89)</f>
        <v>0</v>
      </c>
    </row>
    <row r="72" spans="1:84" ht="12.9" customHeight="1">
      <c r="A72" s="392" t="s">
        <v>315</v>
      </c>
      <c r="B72" s="393"/>
      <c r="C72" s="578" t="s">
        <v>133</v>
      </c>
      <c r="D72" s="579">
        <v>0</v>
      </c>
      <c r="E72" s="580" t="s">
        <v>133</v>
      </c>
      <c r="F72" s="579">
        <v>0</v>
      </c>
      <c r="G72" s="581" t="s">
        <v>133</v>
      </c>
      <c r="H72" s="582">
        <v>0</v>
      </c>
      <c r="I72" s="583" t="s">
        <v>133</v>
      </c>
      <c r="J72" s="579">
        <v>0</v>
      </c>
      <c r="K72" s="580" t="s">
        <v>133</v>
      </c>
      <c r="L72" s="584">
        <v>0</v>
      </c>
      <c r="M72" s="580" t="s">
        <v>133</v>
      </c>
      <c r="N72" s="579">
        <v>0</v>
      </c>
      <c r="O72" s="580" t="s">
        <v>133</v>
      </c>
      <c r="P72" s="579">
        <v>0</v>
      </c>
      <c r="Q72" s="581" t="s">
        <v>133</v>
      </c>
      <c r="R72" s="582">
        <v>0</v>
      </c>
      <c r="S72" s="583" t="s">
        <v>133</v>
      </c>
      <c r="T72" s="579">
        <v>0</v>
      </c>
      <c r="U72" s="580" t="s">
        <v>133</v>
      </c>
      <c r="V72" s="584">
        <v>0</v>
      </c>
      <c r="W72" s="580" t="s">
        <v>133</v>
      </c>
      <c r="X72" s="579">
        <v>0</v>
      </c>
      <c r="Y72" s="580" t="s">
        <v>133</v>
      </c>
      <c r="Z72" s="579">
        <v>0</v>
      </c>
      <c r="AA72" s="581" t="s">
        <v>133</v>
      </c>
      <c r="AB72" s="582">
        <v>0</v>
      </c>
      <c r="AC72" s="583" t="s">
        <v>133</v>
      </c>
      <c r="AD72" s="579">
        <v>0</v>
      </c>
      <c r="AE72" s="580" t="s">
        <v>133</v>
      </c>
      <c r="AF72" s="584">
        <v>0</v>
      </c>
      <c r="AG72" s="583" t="s">
        <v>133</v>
      </c>
      <c r="AH72" s="579">
        <v>0</v>
      </c>
      <c r="AI72" s="580" t="s">
        <v>133</v>
      </c>
      <c r="AJ72" s="579">
        <v>0</v>
      </c>
      <c r="AK72" s="581" t="s">
        <v>133</v>
      </c>
      <c r="AL72" s="582">
        <v>0</v>
      </c>
      <c r="AM72" s="583" t="s">
        <v>133</v>
      </c>
      <c r="AN72" s="579">
        <v>0</v>
      </c>
      <c r="AO72" s="580" t="s">
        <v>133</v>
      </c>
      <c r="AP72" s="585">
        <v>0</v>
      </c>
      <c r="AQ72" s="436">
        <v>18</v>
      </c>
      <c r="AR72" s="437" t="s">
        <v>158</v>
      </c>
      <c r="AS72" s="578" t="s">
        <v>133</v>
      </c>
      <c r="AT72" s="579">
        <f t="shared" si="60"/>
        <v>0</v>
      </c>
      <c r="AU72" s="616" t="s">
        <v>133</v>
      </c>
      <c r="AV72" s="617">
        <v>0</v>
      </c>
      <c r="AW72" s="618" t="s">
        <v>133</v>
      </c>
      <c r="AX72" s="617">
        <v>0</v>
      </c>
      <c r="AY72" s="619" t="s">
        <v>133</v>
      </c>
      <c r="AZ72" s="579">
        <f t="shared" si="61"/>
        <v>0</v>
      </c>
      <c r="BA72" s="580" t="s">
        <v>133</v>
      </c>
      <c r="BB72" s="584">
        <v>0</v>
      </c>
      <c r="BC72" s="580" t="s">
        <v>133</v>
      </c>
      <c r="BD72" s="579">
        <f t="shared" si="62"/>
        <v>0</v>
      </c>
      <c r="BE72" s="580" t="s">
        <v>133</v>
      </c>
      <c r="BF72" s="579">
        <v>0</v>
      </c>
      <c r="BG72" s="581" t="s">
        <v>133</v>
      </c>
      <c r="BH72" s="582">
        <v>0</v>
      </c>
      <c r="BI72" s="583" t="s">
        <v>133</v>
      </c>
      <c r="BJ72" s="579">
        <f t="shared" si="63"/>
        <v>0</v>
      </c>
      <c r="BK72" s="580" t="s">
        <v>133</v>
      </c>
      <c r="BL72" s="584">
        <v>0</v>
      </c>
      <c r="BM72" s="580" t="s">
        <v>133</v>
      </c>
      <c r="BN72" s="579">
        <f t="shared" si="64"/>
        <v>0</v>
      </c>
      <c r="BO72" s="580" t="s">
        <v>133</v>
      </c>
      <c r="BP72" s="579">
        <v>0</v>
      </c>
      <c r="BQ72" s="581" t="s">
        <v>133</v>
      </c>
      <c r="BR72" s="582">
        <v>0</v>
      </c>
      <c r="BS72" s="583" t="s">
        <v>133</v>
      </c>
      <c r="BT72" s="579">
        <f t="shared" si="65"/>
        <v>0</v>
      </c>
      <c r="BU72" s="580" t="s">
        <v>133</v>
      </c>
      <c r="BV72" s="584">
        <v>0</v>
      </c>
      <c r="BW72" s="583" t="s">
        <v>133</v>
      </c>
      <c r="BX72" s="579">
        <f t="shared" si="66"/>
        <v>0</v>
      </c>
      <c r="BY72" s="580" t="s">
        <v>133</v>
      </c>
      <c r="BZ72" s="579">
        <v>0</v>
      </c>
      <c r="CA72" s="581" t="s">
        <v>133</v>
      </c>
      <c r="CB72" s="582">
        <v>0</v>
      </c>
      <c r="CC72" s="583" t="s">
        <v>133</v>
      </c>
      <c r="CD72" s="579">
        <f t="shared" si="67"/>
        <v>0</v>
      </c>
      <c r="CE72" s="580" t="s">
        <v>133</v>
      </c>
      <c r="CF72" s="585">
        <v>0</v>
      </c>
    </row>
    <row r="73" spans="1:84" s="628" customFormat="1" ht="12.9" customHeight="1">
      <c r="A73" s="414"/>
      <c r="B73" s="415"/>
      <c r="C73" s="597"/>
      <c r="D73" s="598">
        <v>255.212716</v>
      </c>
      <c r="E73" s="599"/>
      <c r="F73" s="598">
        <v>0</v>
      </c>
      <c r="G73" s="600"/>
      <c r="H73" s="601">
        <v>0.98111599999999999</v>
      </c>
      <c r="I73" s="602"/>
      <c r="J73" s="598">
        <v>0.98111599999999999</v>
      </c>
      <c r="K73" s="599"/>
      <c r="L73" s="603">
        <v>254.23160000000001</v>
      </c>
      <c r="M73" s="599"/>
      <c r="N73" s="598">
        <v>46.308664999999998</v>
      </c>
      <c r="O73" s="599"/>
      <c r="P73" s="598">
        <v>0.34029999999999999</v>
      </c>
      <c r="Q73" s="600"/>
      <c r="R73" s="601">
        <v>2.459708</v>
      </c>
      <c r="S73" s="602"/>
      <c r="T73" s="598">
        <v>2.8000080000000001</v>
      </c>
      <c r="U73" s="599"/>
      <c r="V73" s="603">
        <v>43.508656999999999</v>
      </c>
      <c r="W73" s="599"/>
      <c r="X73" s="598">
        <v>2651.1295770000002</v>
      </c>
      <c r="Y73" s="599"/>
      <c r="Z73" s="598">
        <v>188.54199999999997</v>
      </c>
      <c r="AA73" s="600"/>
      <c r="AB73" s="601">
        <v>7.5760579999999997</v>
      </c>
      <c r="AC73" s="602"/>
      <c r="AD73" s="598">
        <v>196.11805799999996</v>
      </c>
      <c r="AE73" s="599"/>
      <c r="AF73" s="603">
        <v>2455.0115190000001</v>
      </c>
      <c r="AG73" s="602"/>
      <c r="AH73" s="598">
        <v>325.17840000000001</v>
      </c>
      <c r="AI73" s="599"/>
      <c r="AJ73" s="598">
        <v>297.81459999999998</v>
      </c>
      <c r="AK73" s="600"/>
      <c r="AL73" s="601">
        <v>0</v>
      </c>
      <c r="AM73" s="602"/>
      <c r="AN73" s="598">
        <v>297.81459999999998</v>
      </c>
      <c r="AO73" s="599"/>
      <c r="AP73" s="604">
        <v>27.363799999999998</v>
      </c>
      <c r="AQ73" s="448"/>
      <c r="AR73" s="449"/>
      <c r="AS73" s="620"/>
      <c r="AT73" s="621">
        <f t="shared" si="60"/>
        <v>0</v>
      </c>
      <c r="AU73" s="622"/>
      <c r="AV73" s="623">
        <v>0</v>
      </c>
      <c r="AW73" s="624"/>
      <c r="AX73" s="623">
        <v>0</v>
      </c>
      <c r="AY73" s="625"/>
      <c r="AZ73" s="621">
        <f t="shared" si="61"/>
        <v>0</v>
      </c>
      <c r="BA73" s="622"/>
      <c r="BB73" s="626">
        <v>0</v>
      </c>
      <c r="BC73" s="622"/>
      <c r="BD73" s="621">
        <f t="shared" si="62"/>
        <v>0</v>
      </c>
      <c r="BE73" s="622"/>
      <c r="BF73" s="621">
        <v>0</v>
      </c>
      <c r="BG73" s="624"/>
      <c r="BH73" s="623">
        <v>0</v>
      </c>
      <c r="BI73" s="625"/>
      <c r="BJ73" s="621">
        <f t="shared" si="63"/>
        <v>0</v>
      </c>
      <c r="BK73" s="622"/>
      <c r="BL73" s="626">
        <v>0</v>
      </c>
      <c r="BM73" s="622"/>
      <c r="BN73" s="621">
        <f t="shared" si="64"/>
        <v>40.050899999999999</v>
      </c>
      <c r="BO73" s="622"/>
      <c r="BP73" s="621">
        <v>0</v>
      </c>
      <c r="BQ73" s="624"/>
      <c r="BR73" s="623">
        <v>0</v>
      </c>
      <c r="BS73" s="625"/>
      <c r="BT73" s="621">
        <f t="shared" si="65"/>
        <v>0</v>
      </c>
      <c r="BU73" s="622"/>
      <c r="BV73" s="626">
        <v>40.050899999999999</v>
      </c>
      <c r="BW73" s="625"/>
      <c r="BX73" s="621">
        <f t="shared" si="66"/>
        <v>0</v>
      </c>
      <c r="BY73" s="622"/>
      <c r="BZ73" s="621">
        <v>0</v>
      </c>
      <c r="CA73" s="624"/>
      <c r="CB73" s="623">
        <v>0</v>
      </c>
      <c r="CC73" s="625"/>
      <c r="CD73" s="621">
        <f t="shared" si="67"/>
        <v>0</v>
      </c>
      <c r="CE73" s="622"/>
      <c r="CF73" s="627">
        <v>0</v>
      </c>
    </row>
    <row r="74" spans="1:84" ht="12.9" customHeight="1">
      <c r="A74" s="402" t="s">
        <v>338</v>
      </c>
      <c r="B74" s="460"/>
      <c r="C74" s="629" t="s">
        <v>133</v>
      </c>
      <c r="D74" s="630">
        <f>SUM(J74,L74)</f>
        <v>0</v>
      </c>
      <c r="E74" s="631" t="s">
        <v>133</v>
      </c>
      <c r="F74" s="630">
        <f>SUM(F76,F90,F106,AV90)</f>
        <v>0</v>
      </c>
      <c r="G74" s="632" t="s">
        <v>133</v>
      </c>
      <c r="H74" s="633">
        <f>SUM(H76,H90,H106,AX90)</f>
        <v>0</v>
      </c>
      <c r="I74" s="634" t="s">
        <v>133</v>
      </c>
      <c r="J74" s="630">
        <f t="shared" ref="J74:J75" si="68">SUM(F74,H74)</f>
        <v>0</v>
      </c>
      <c r="K74" s="631" t="s">
        <v>133</v>
      </c>
      <c r="L74" s="635">
        <f>SUM(L76,L90,L106,BB90)</f>
        <v>0</v>
      </c>
      <c r="M74" s="631" t="s">
        <v>133</v>
      </c>
      <c r="N74" s="630">
        <f>SUM(T74,V74)</f>
        <v>0</v>
      </c>
      <c r="O74" s="631" t="s">
        <v>133</v>
      </c>
      <c r="P74" s="630">
        <f>SUM(P76,P90,P106,BF90)</f>
        <v>0</v>
      </c>
      <c r="Q74" s="632" t="s">
        <v>133</v>
      </c>
      <c r="R74" s="633">
        <f>SUM(R76,R90,R106,BH90)</f>
        <v>0</v>
      </c>
      <c r="S74" s="634" t="s">
        <v>133</v>
      </c>
      <c r="T74" s="630">
        <f t="shared" ref="T74:T108" si="69">SUM(P74,R74)</f>
        <v>0</v>
      </c>
      <c r="U74" s="631" t="s">
        <v>133</v>
      </c>
      <c r="V74" s="635">
        <f>SUM(V76,V90,V106,BL90)</f>
        <v>0</v>
      </c>
      <c r="W74" s="631" t="s">
        <v>133</v>
      </c>
      <c r="X74" s="630">
        <f t="shared" ref="X74" si="70">SUM(AD74,AF74)</f>
        <v>0</v>
      </c>
      <c r="Y74" s="631" t="s">
        <v>133</v>
      </c>
      <c r="Z74" s="630">
        <f>SUM(Z76,Z90,Z106,BP90)</f>
        <v>0</v>
      </c>
      <c r="AA74" s="632" t="s">
        <v>133</v>
      </c>
      <c r="AB74" s="633">
        <f>SUM(AB76,AB90,AB106,BR90)</f>
        <v>0</v>
      </c>
      <c r="AC74" s="634" t="s">
        <v>133</v>
      </c>
      <c r="AD74" s="630">
        <f t="shared" ref="AD74" si="71">SUM(Z74,AB74)</f>
        <v>0</v>
      </c>
      <c r="AE74" s="631" t="s">
        <v>133</v>
      </c>
      <c r="AF74" s="635">
        <f>SUM(AF76,AF90,AF106,BV90)</f>
        <v>0</v>
      </c>
      <c r="AG74" s="634" t="s">
        <v>133</v>
      </c>
      <c r="AH74" s="630">
        <f>SUM(AJ74,AP74)</f>
        <v>0</v>
      </c>
      <c r="AI74" s="631" t="s">
        <v>133</v>
      </c>
      <c r="AJ74" s="630">
        <f>SUM(AJ76,AJ90,AJ106,BZ90)</f>
        <v>0</v>
      </c>
      <c r="AK74" s="632" t="s">
        <v>133</v>
      </c>
      <c r="AL74" s="633">
        <f>SUM(AL76,AL90,AL106,CB90)</f>
        <v>0</v>
      </c>
      <c r="AM74" s="634" t="s">
        <v>133</v>
      </c>
      <c r="AN74" s="630">
        <f>SUM(AJ74,AL74)</f>
        <v>0</v>
      </c>
      <c r="AO74" s="631" t="s">
        <v>133</v>
      </c>
      <c r="AP74" s="636">
        <f>SUM(AP76,AP90,AP106,CF90)</f>
        <v>0</v>
      </c>
      <c r="AQ74" s="465">
        <v>19</v>
      </c>
      <c r="AR74" s="466" t="s">
        <v>159</v>
      </c>
      <c r="AS74" s="637" t="s">
        <v>133</v>
      </c>
      <c r="AT74" s="638">
        <f t="shared" si="60"/>
        <v>0</v>
      </c>
      <c r="AU74" s="639" t="s">
        <v>133</v>
      </c>
      <c r="AV74" s="640">
        <v>0</v>
      </c>
      <c r="AW74" s="641" t="s">
        <v>133</v>
      </c>
      <c r="AX74" s="640">
        <v>0</v>
      </c>
      <c r="AY74" s="642" t="s">
        <v>133</v>
      </c>
      <c r="AZ74" s="638">
        <f t="shared" si="61"/>
        <v>0</v>
      </c>
      <c r="BA74" s="643" t="s">
        <v>133</v>
      </c>
      <c r="BB74" s="644">
        <v>0</v>
      </c>
      <c r="BC74" s="643" t="s">
        <v>133</v>
      </c>
      <c r="BD74" s="638">
        <f t="shared" si="62"/>
        <v>0</v>
      </c>
      <c r="BE74" s="643" t="s">
        <v>133</v>
      </c>
      <c r="BF74" s="638">
        <v>0</v>
      </c>
      <c r="BG74" s="645" t="s">
        <v>133</v>
      </c>
      <c r="BH74" s="646">
        <v>0</v>
      </c>
      <c r="BI74" s="647" t="s">
        <v>133</v>
      </c>
      <c r="BJ74" s="638">
        <f t="shared" si="63"/>
        <v>0</v>
      </c>
      <c r="BK74" s="643" t="s">
        <v>133</v>
      </c>
      <c r="BL74" s="644">
        <v>0</v>
      </c>
      <c r="BM74" s="643" t="s">
        <v>133</v>
      </c>
      <c r="BN74" s="638">
        <f t="shared" si="64"/>
        <v>0</v>
      </c>
      <c r="BO74" s="643" t="s">
        <v>133</v>
      </c>
      <c r="BP74" s="638">
        <v>0</v>
      </c>
      <c r="BQ74" s="645" t="s">
        <v>133</v>
      </c>
      <c r="BR74" s="646">
        <v>0</v>
      </c>
      <c r="BS74" s="647" t="s">
        <v>133</v>
      </c>
      <c r="BT74" s="638">
        <f t="shared" si="65"/>
        <v>0</v>
      </c>
      <c r="BU74" s="643" t="s">
        <v>133</v>
      </c>
      <c r="BV74" s="644">
        <v>0</v>
      </c>
      <c r="BW74" s="647" t="s">
        <v>133</v>
      </c>
      <c r="BX74" s="638">
        <f t="shared" si="66"/>
        <v>0</v>
      </c>
      <c r="BY74" s="643" t="s">
        <v>133</v>
      </c>
      <c r="BZ74" s="638">
        <v>0</v>
      </c>
      <c r="CA74" s="645" t="s">
        <v>133</v>
      </c>
      <c r="CB74" s="646">
        <v>0</v>
      </c>
      <c r="CC74" s="647" t="s">
        <v>133</v>
      </c>
      <c r="CD74" s="638">
        <f t="shared" si="67"/>
        <v>0</v>
      </c>
      <c r="CE74" s="643" t="s">
        <v>133</v>
      </c>
      <c r="CF74" s="648">
        <v>0</v>
      </c>
    </row>
    <row r="75" spans="1:84" s="628" customFormat="1" ht="12.9" customHeight="1">
      <c r="A75" s="478"/>
      <c r="B75" s="479"/>
      <c r="C75" s="649"/>
      <c r="D75" s="650">
        <f>SUM(J75,L75)</f>
        <v>254.99631599999998</v>
      </c>
      <c r="E75" s="651"/>
      <c r="F75" s="650">
        <f>SUM(F77,F91,F107,AV91)</f>
        <v>0</v>
      </c>
      <c r="G75" s="652"/>
      <c r="H75" s="653">
        <f>SUM(H77,H91,H107,AX91)</f>
        <v>0.98111599999999999</v>
      </c>
      <c r="I75" s="654"/>
      <c r="J75" s="650">
        <f t="shared" si="68"/>
        <v>0.98111599999999999</v>
      </c>
      <c r="K75" s="651"/>
      <c r="L75" s="655">
        <f>SUM(L77,L91,L107,BB91)</f>
        <v>254.01519999999999</v>
      </c>
      <c r="M75" s="651"/>
      <c r="N75" s="650">
        <f>SUM(T75,V75)</f>
        <v>46.308664999999998</v>
      </c>
      <c r="O75" s="651"/>
      <c r="P75" s="650">
        <f>SUM(P77,P91,P107,BF91)</f>
        <v>0.34029999999999999</v>
      </c>
      <c r="Q75" s="652"/>
      <c r="R75" s="653">
        <f>SUM(R77,R91,R107,BH91)</f>
        <v>2.459708</v>
      </c>
      <c r="S75" s="654"/>
      <c r="T75" s="650">
        <f>SUM(P75,R75)</f>
        <v>2.8000080000000001</v>
      </c>
      <c r="U75" s="651"/>
      <c r="V75" s="655">
        <f>SUM(V77,V91,V107,BL91)</f>
        <v>43.508656999999999</v>
      </c>
      <c r="W75" s="651"/>
      <c r="X75" s="650">
        <f>SUM(AD75,AF75)</f>
        <v>2651.1295770000002</v>
      </c>
      <c r="Y75" s="651"/>
      <c r="Z75" s="650">
        <f>SUM(Z77,Z91,Z107,BP91)</f>
        <v>188.54199999999997</v>
      </c>
      <c r="AA75" s="652"/>
      <c r="AB75" s="653">
        <f>SUM(AB77,AB91,AB107,BR91)</f>
        <v>7.5760579999999997</v>
      </c>
      <c r="AC75" s="654"/>
      <c r="AD75" s="650">
        <f>SUM(Z75,AB75)</f>
        <v>196.11805799999996</v>
      </c>
      <c r="AE75" s="651"/>
      <c r="AF75" s="655">
        <f>SUM(AF77,AF91,AF107,BV91)</f>
        <v>2455.0115190000001</v>
      </c>
      <c r="AG75" s="654"/>
      <c r="AH75" s="650">
        <f>SUM(AJ75,AP75)</f>
        <v>325.17840000000001</v>
      </c>
      <c r="AI75" s="651"/>
      <c r="AJ75" s="650">
        <f>SUM(AJ77,AJ91,AJ107,BZ91)</f>
        <v>297.81459999999998</v>
      </c>
      <c r="AK75" s="652"/>
      <c r="AL75" s="653">
        <f>SUM(AL77,AL91,AL107,CB91)</f>
        <v>0</v>
      </c>
      <c r="AM75" s="654"/>
      <c r="AN75" s="650">
        <f>SUM(AJ75,AL75)</f>
        <v>297.81459999999998</v>
      </c>
      <c r="AO75" s="651"/>
      <c r="AP75" s="656">
        <f>SUM(AP77,AP91,AP107,CF91)</f>
        <v>27.363799999999998</v>
      </c>
      <c r="AQ75" s="448"/>
      <c r="AR75" s="449"/>
      <c r="AS75" s="620"/>
      <c r="AT75" s="621">
        <f t="shared" si="60"/>
        <v>22.544599999999999</v>
      </c>
      <c r="AU75" s="622"/>
      <c r="AV75" s="623">
        <v>0</v>
      </c>
      <c r="AW75" s="624"/>
      <c r="AX75" s="623">
        <v>2.9100000000000001E-2</v>
      </c>
      <c r="AY75" s="625"/>
      <c r="AZ75" s="621">
        <f t="shared" si="61"/>
        <v>2.9100000000000001E-2</v>
      </c>
      <c r="BA75" s="622"/>
      <c r="BB75" s="626">
        <v>22.515499999999999</v>
      </c>
      <c r="BC75" s="622"/>
      <c r="BD75" s="621">
        <f t="shared" si="62"/>
        <v>0</v>
      </c>
      <c r="BE75" s="622"/>
      <c r="BF75" s="621">
        <v>0</v>
      </c>
      <c r="BG75" s="624"/>
      <c r="BH75" s="623">
        <v>0</v>
      </c>
      <c r="BI75" s="625"/>
      <c r="BJ75" s="621">
        <f t="shared" si="63"/>
        <v>0</v>
      </c>
      <c r="BK75" s="622"/>
      <c r="BL75" s="626">
        <v>0</v>
      </c>
      <c r="BM75" s="622"/>
      <c r="BN75" s="621">
        <f t="shared" si="64"/>
        <v>0</v>
      </c>
      <c r="BO75" s="622"/>
      <c r="BP75" s="621">
        <v>0</v>
      </c>
      <c r="BQ75" s="624"/>
      <c r="BR75" s="623">
        <v>0</v>
      </c>
      <c r="BS75" s="625"/>
      <c r="BT75" s="621">
        <f t="shared" si="65"/>
        <v>0</v>
      </c>
      <c r="BU75" s="622"/>
      <c r="BV75" s="626">
        <v>0</v>
      </c>
      <c r="BW75" s="625"/>
      <c r="BX75" s="621">
        <f t="shared" si="66"/>
        <v>0</v>
      </c>
      <c r="BY75" s="622"/>
      <c r="BZ75" s="621">
        <v>0</v>
      </c>
      <c r="CA75" s="624"/>
      <c r="CB75" s="623">
        <v>0</v>
      </c>
      <c r="CC75" s="625"/>
      <c r="CD75" s="621">
        <f t="shared" si="67"/>
        <v>0</v>
      </c>
      <c r="CE75" s="622"/>
      <c r="CF75" s="627">
        <v>0</v>
      </c>
    </row>
    <row r="76" spans="1:84" ht="12.9" customHeight="1">
      <c r="A76" s="657" t="s">
        <v>134</v>
      </c>
      <c r="B76" s="658"/>
      <c r="C76" s="629" t="s">
        <v>133</v>
      </c>
      <c r="D76" s="630">
        <f>D78</f>
        <v>0</v>
      </c>
      <c r="E76" s="631" t="s">
        <v>133</v>
      </c>
      <c r="F76" s="630">
        <f>F78</f>
        <v>0</v>
      </c>
      <c r="G76" s="632" t="s">
        <v>133</v>
      </c>
      <c r="H76" s="633">
        <f>H78</f>
        <v>0</v>
      </c>
      <c r="I76" s="634" t="s">
        <v>133</v>
      </c>
      <c r="J76" s="630">
        <f>J78</f>
        <v>0</v>
      </c>
      <c r="K76" s="659" t="s">
        <v>133</v>
      </c>
      <c r="L76" s="635">
        <f>L78</f>
        <v>0</v>
      </c>
      <c r="M76" s="631" t="s">
        <v>133</v>
      </c>
      <c r="N76" s="630">
        <f>N78</f>
        <v>0</v>
      </c>
      <c r="O76" s="631" t="s">
        <v>133</v>
      </c>
      <c r="P76" s="630">
        <f>P78</f>
        <v>0</v>
      </c>
      <c r="Q76" s="632" t="s">
        <v>133</v>
      </c>
      <c r="R76" s="633">
        <f>R78</f>
        <v>0</v>
      </c>
      <c r="S76" s="634" t="s">
        <v>133</v>
      </c>
      <c r="T76" s="630">
        <f>T78</f>
        <v>0</v>
      </c>
      <c r="U76" s="659" t="s">
        <v>133</v>
      </c>
      <c r="V76" s="635">
        <f>V78</f>
        <v>0</v>
      </c>
      <c r="W76" s="631" t="s">
        <v>133</v>
      </c>
      <c r="X76" s="630">
        <f>X78</f>
        <v>0</v>
      </c>
      <c r="Y76" s="631" t="s">
        <v>133</v>
      </c>
      <c r="Z76" s="630">
        <f>Z78</f>
        <v>0</v>
      </c>
      <c r="AA76" s="632" t="s">
        <v>133</v>
      </c>
      <c r="AB76" s="633">
        <f>AB78</f>
        <v>0</v>
      </c>
      <c r="AC76" s="634" t="s">
        <v>133</v>
      </c>
      <c r="AD76" s="630">
        <f>AD78</f>
        <v>0</v>
      </c>
      <c r="AE76" s="659" t="s">
        <v>133</v>
      </c>
      <c r="AF76" s="635">
        <f>AF78</f>
        <v>0</v>
      </c>
      <c r="AG76" s="634" t="s">
        <v>133</v>
      </c>
      <c r="AH76" s="630">
        <f>AH78</f>
        <v>0</v>
      </c>
      <c r="AI76" s="631" t="s">
        <v>133</v>
      </c>
      <c r="AJ76" s="630">
        <f>AJ78</f>
        <v>0</v>
      </c>
      <c r="AK76" s="632" t="s">
        <v>133</v>
      </c>
      <c r="AL76" s="633">
        <f>AL78</f>
        <v>0</v>
      </c>
      <c r="AM76" s="634" t="s">
        <v>133</v>
      </c>
      <c r="AN76" s="630">
        <f>AN78</f>
        <v>0</v>
      </c>
      <c r="AO76" s="659" t="s">
        <v>133</v>
      </c>
      <c r="AP76" s="636">
        <f>AP78</f>
        <v>0</v>
      </c>
      <c r="AQ76" s="465">
        <v>20</v>
      </c>
      <c r="AR76" s="466" t="s">
        <v>160</v>
      </c>
      <c r="AS76" s="637" t="s">
        <v>133</v>
      </c>
      <c r="AT76" s="638">
        <f t="shared" si="60"/>
        <v>0</v>
      </c>
      <c r="AU76" s="639" t="s">
        <v>133</v>
      </c>
      <c r="AV76" s="640">
        <v>0</v>
      </c>
      <c r="AW76" s="641" t="s">
        <v>133</v>
      </c>
      <c r="AX76" s="640">
        <v>0</v>
      </c>
      <c r="AY76" s="642" t="s">
        <v>133</v>
      </c>
      <c r="AZ76" s="638">
        <f t="shared" si="61"/>
        <v>0</v>
      </c>
      <c r="BA76" s="643" t="s">
        <v>133</v>
      </c>
      <c r="BB76" s="644">
        <v>0</v>
      </c>
      <c r="BC76" s="643" t="s">
        <v>133</v>
      </c>
      <c r="BD76" s="638">
        <f t="shared" si="62"/>
        <v>0</v>
      </c>
      <c r="BE76" s="643" t="s">
        <v>133</v>
      </c>
      <c r="BF76" s="638">
        <v>0</v>
      </c>
      <c r="BG76" s="645" t="s">
        <v>133</v>
      </c>
      <c r="BH76" s="646">
        <v>0</v>
      </c>
      <c r="BI76" s="647" t="s">
        <v>133</v>
      </c>
      <c r="BJ76" s="638">
        <f t="shared" si="63"/>
        <v>0</v>
      </c>
      <c r="BK76" s="643" t="s">
        <v>133</v>
      </c>
      <c r="BL76" s="644">
        <v>0</v>
      </c>
      <c r="BM76" s="643" t="s">
        <v>133</v>
      </c>
      <c r="BN76" s="638">
        <f t="shared" si="64"/>
        <v>0</v>
      </c>
      <c r="BO76" s="643" t="s">
        <v>133</v>
      </c>
      <c r="BP76" s="638">
        <v>0</v>
      </c>
      <c r="BQ76" s="645" t="s">
        <v>133</v>
      </c>
      <c r="BR76" s="646">
        <v>0</v>
      </c>
      <c r="BS76" s="647" t="s">
        <v>133</v>
      </c>
      <c r="BT76" s="638">
        <f t="shared" si="65"/>
        <v>0</v>
      </c>
      <c r="BU76" s="643" t="s">
        <v>133</v>
      </c>
      <c r="BV76" s="644">
        <v>0</v>
      </c>
      <c r="BW76" s="647" t="s">
        <v>133</v>
      </c>
      <c r="BX76" s="638">
        <f t="shared" si="66"/>
        <v>0</v>
      </c>
      <c r="BY76" s="643" t="s">
        <v>133</v>
      </c>
      <c r="BZ76" s="638">
        <v>0</v>
      </c>
      <c r="CA76" s="645" t="s">
        <v>133</v>
      </c>
      <c r="CB76" s="646">
        <v>0</v>
      </c>
      <c r="CC76" s="647" t="s">
        <v>133</v>
      </c>
      <c r="CD76" s="638">
        <f t="shared" si="67"/>
        <v>0</v>
      </c>
      <c r="CE76" s="643" t="s">
        <v>133</v>
      </c>
      <c r="CF76" s="648">
        <v>0</v>
      </c>
    </row>
    <row r="77" spans="1:84" s="628" customFormat="1" ht="12.9" customHeight="1">
      <c r="A77" s="660"/>
      <c r="B77" s="661"/>
      <c r="C77" s="649"/>
      <c r="D77" s="650">
        <f>D79</f>
        <v>43.273999999999994</v>
      </c>
      <c r="E77" s="651"/>
      <c r="F77" s="650">
        <f>F79</f>
        <v>0</v>
      </c>
      <c r="G77" s="652"/>
      <c r="H77" s="653">
        <f>H79</f>
        <v>0</v>
      </c>
      <c r="I77" s="654"/>
      <c r="J77" s="650">
        <f>J79</f>
        <v>0</v>
      </c>
      <c r="K77" s="651"/>
      <c r="L77" s="655">
        <f>L79</f>
        <v>43.273999999999994</v>
      </c>
      <c r="M77" s="651"/>
      <c r="N77" s="650">
        <f>N79</f>
        <v>11.660600000000001</v>
      </c>
      <c r="O77" s="651"/>
      <c r="P77" s="650">
        <f>P79</f>
        <v>0.34029999999999999</v>
      </c>
      <c r="Q77" s="652"/>
      <c r="R77" s="653">
        <f>R79</f>
        <v>4.1400000000000006E-2</v>
      </c>
      <c r="S77" s="654"/>
      <c r="T77" s="650">
        <f>T79</f>
        <v>0.38169999999999998</v>
      </c>
      <c r="U77" s="651"/>
      <c r="V77" s="655">
        <f>V79</f>
        <v>11.2789</v>
      </c>
      <c r="W77" s="651"/>
      <c r="X77" s="650">
        <f>X79</f>
        <v>292.11569999999995</v>
      </c>
      <c r="Y77" s="651"/>
      <c r="Z77" s="650">
        <f>Z79</f>
        <v>110.0796</v>
      </c>
      <c r="AA77" s="652"/>
      <c r="AB77" s="653">
        <f>AB79</f>
        <v>0.34839999999999999</v>
      </c>
      <c r="AC77" s="654"/>
      <c r="AD77" s="650">
        <f>AD79</f>
        <v>110.428</v>
      </c>
      <c r="AE77" s="651"/>
      <c r="AF77" s="655">
        <f>AF79</f>
        <v>181.68769999999998</v>
      </c>
      <c r="AG77" s="654"/>
      <c r="AH77" s="650">
        <f>AH79</f>
        <v>325.17840000000001</v>
      </c>
      <c r="AI77" s="651"/>
      <c r="AJ77" s="650">
        <f>AJ79</f>
        <v>297.81459999999998</v>
      </c>
      <c r="AK77" s="652"/>
      <c r="AL77" s="653">
        <f>AL79</f>
        <v>0</v>
      </c>
      <c r="AM77" s="654"/>
      <c r="AN77" s="650">
        <f>AN79</f>
        <v>297.81459999999998</v>
      </c>
      <c r="AO77" s="651"/>
      <c r="AP77" s="656">
        <f>AP79</f>
        <v>27.363799999999998</v>
      </c>
      <c r="AQ77" s="448"/>
      <c r="AR77" s="449"/>
      <c r="AS77" s="620"/>
      <c r="AT77" s="621">
        <f t="shared" si="60"/>
        <v>0</v>
      </c>
      <c r="AU77" s="622"/>
      <c r="AV77" s="623">
        <v>0</v>
      </c>
      <c r="AW77" s="624"/>
      <c r="AX77" s="623">
        <v>0</v>
      </c>
      <c r="AY77" s="625"/>
      <c r="AZ77" s="621">
        <f t="shared" si="61"/>
        <v>0</v>
      </c>
      <c r="BA77" s="622"/>
      <c r="BB77" s="626">
        <v>0</v>
      </c>
      <c r="BC77" s="622"/>
      <c r="BD77" s="621">
        <f t="shared" si="62"/>
        <v>0</v>
      </c>
      <c r="BE77" s="622"/>
      <c r="BF77" s="621">
        <v>0</v>
      </c>
      <c r="BG77" s="624"/>
      <c r="BH77" s="623">
        <v>0</v>
      </c>
      <c r="BI77" s="625"/>
      <c r="BJ77" s="621">
        <f t="shared" si="63"/>
        <v>0</v>
      </c>
      <c r="BK77" s="622"/>
      <c r="BL77" s="626">
        <v>0</v>
      </c>
      <c r="BM77" s="622"/>
      <c r="BN77" s="621">
        <f t="shared" si="64"/>
        <v>0</v>
      </c>
      <c r="BO77" s="622"/>
      <c r="BP77" s="621">
        <v>0</v>
      </c>
      <c r="BQ77" s="624"/>
      <c r="BR77" s="623">
        <v>0</v>
      </c>
      <c r="BS77" s="625"/>
      <c r="BT77" s="621">
        <f t="shared" si="65"/>
        <v>0</v>
      </c>
      <c r="BU77" s="622"/>
      <c r="BV77" s="626">
        <v>0</v>
      </c>
      <c r="BW77" s="625"/>
      <c r="BX77" s="621">
        <f t="shared" si="66"/>
        <v>0</v>
      </c>
      <c r="BY77" s="622"/>
      <c r="BZ77" s="621">
        <v>0</v>
      </c>
      <c r="CA77" s="624"/>
      <c r="CB77" s="623">
        <v>0</v>
      </c>
      <c r="CC77" s="625"/>
      <c r="CD77" s="621">
        <f t="shared" si="67"/>
        <v>0</v>
      </c>
      <c r="CE77" s="622"/>
      <c r="CF77" s="627">
        <v>0</v>
      </c>
    </row>
    <row r="78" spans="1:84" ht="12.9" customHeight="1">
      <c r="A78" s="657"/>
      <c r="B78" s="662" t="s">
        <v>135</v>
      </c>
      <c r="C78" s="663" t="s">
        <v>133</v>
      </c>
      <c r="D78" s="664">
        <f t="shared" ref="D78:D89" si="72">SUM(J78,L78)</f>
        <v>0</v>
      </c>
      <c r="E78" s="665" t="s">
        <v>133</v>
      </c>
      <c r="F78" s="664">
        <f>SUM(F80,F82,F84,F86,F88)</f>
        <v>0</v>
      </c>
      <c r="G78" s="666" t="s">
        <v>133</v>
      </c>
      <c r="H78" s="667">
        <f>SUM(H80,H82,H84,H86,H88)</f>
        <v>0</v>
      </c>
      <c r="I78" s="668" t="s">
        <v>133</v>
      </c>
      <c r="J78" s="664">
        <f t="shared" ref="J78:J89" si="73">SUM(F78,H78)</f>
        <v>0</v>
      </c>
      <c r="K78" s="669" t="s">
        <v>133</v>
      </c>
      <c r="L78" s="670">
        <f>SUM(L80,L82,L84,L86,L88)</f>
        <v>0</v>
      </c>
      <c r="M78" s="665" t="s">
        <v>133</v>
      </c>
      <c r="N78" s="664">
        <f t="shared" ref="N78:N121" si="74">SUM(T78,V78)</f>
        <v>0</v>
      </c>
      <c r="O78" s="665" t="s">
        <v>133</v>
      </c>
      <c r="P78" s="664">
        <f>SUM(P80,P82,P84,P86,P88)</f>
        <v>0</v>
      </c>
      <c r="Q78" s="666" t="s">
        <v>133</v>
      </c>
      <c r="R78" s="667">
        <f>SUM(R80,R82,R84,R86,R88)</f>
        <v>0</v>
      </c>
      <c r="S78" s="668" t="s">
        <v>133</v>
      </c>
      <c r="T78" s="664">
        <f t="shared" si="69"/>
        <v>0</v>
      </c>
      <c r="U78" s="669" t="s">
        <v>133</v>
      </c>
      <c r="V78" s="670">
        <f>SUM(V80,V82,V84,V86,V88)</f>
        <v>0</v>
      </c>
      <c r="W78" s="665" t="s">
        <v>133</v>
      </c>
      <c r="X78" s="664">
        <f t="shared" ref="X78:X89" si="75">SUM(AD78,AF78)</f>
        <v>0</v>
      </c>
      <c r="Y78" s="665" t="s">
        <v>133</v>
      </c>
      <c r="Z78" s="664">
        <f>SUM(Z80,Z82,Z84,Z86,Z88)</f>
        <v>0</v>
      </c>
      <c r="AA78" s="666" t="s">
        <v>133</v>
      </c>
      <c r="AB78" s="667">
        <f>SUM(AB80,AB82,AB84,AB86,AB88)</f>
        <v>0</v>
      </c>
      <c r="AC78" s="668" t="s">
        <v>133</v>
      </c>
      <c r="AD78" s="664">
        <f t="shared" ref="AD78:AD89" si="76">SUM(Z78,AB78)</f>
        <v>0</v>
      </c>
      <c r="AE78" s="669" t="s">
        <v>133</v>
      </c>
      <c r="AF78" s="670">
        <f>SUM(AF80,AF82,AF84,AF86,AF88)</f>
        <v>0</v>
      </c>
      <c r="AG78" s="668" t="s">
        <v>133</v>
      </c>
      <c r="AH78" s="664">
        <f>SUM(AJ78,AP78)</f>
        <v>0</v>
      </c>
      <c r="AI78" s="665" t="s">
        <v>133</v>
      </c>
      <c r="AJ78" s="664">
        <f>SUM(AJ80,AJ82,AJ84,AJ86,AJ88)</f>
        <v>0</v>
      </c>
      <c r="AK78" s="666" t="s">
        <v>133</v>
      </c>
      <c r="AL78" s="667">
        <f>SUM(AL80,AL82,AL84,AL86,AL88)</f>
        <v>0</v>
      </c>
      <c r="AM78" s="668" t="s">
        <v>133</v>
      </c>
      <c r="AN78" s="664">
        <f t="shared" ref="AN78:AN89" si="77">SUM(AJ78,AL78)</f>
        <v>0</v>
      </c>
      <c r="AO78" s="669" t="s">
        <v>133</v>
      </c>
      <c r="AP78" s="671">
        <f>SUM(AP80,AP82,AP84,AP86,AP88)</f>
        <v>0</v>
      </c>
      <c r="AQ78" s="465">
        <v>21</v>
      </c>
      <c r="AR78" s="466" t="s">
        <v>161</v>
      </c>
      <c r="AS78" s="637" t="s">
        <v>133</v>
      </c>
      <c r="AT78" s="638">
        <f t="shared" si="60"/>
        <v>0</v>
      </c>
      <c r="AU78" s="639" t="s">
        <v>133</v>
      </c>
      <c r="AV78" s="640">
        <v>0</v>
      </c>
      <c r="AW78" s="641" t="s">
        <v>133</v>
      </c>
      <c r="AX78" s="640">
        <v>0</v>
      </c>
      <c r="AY78" s="642" t="s">
        <v>133</v>
      </c>
      <c r="AZ78" s="638">
        <f t="shared" si="61"/>
        <v>0</v>
      </c>
      <c r="BA78" s="643" t="s">
        <v>133</v>
      </c>
      <c r="BB78" s="644">
        <v>0</v>
      </c>
      <c r="BC78" s="643" t="s">
        <v>133</v>
      </c>
      <c r="BD78" s="638">
        <f t="shared" si="62"/>
        <v>0</v>
      </c>
      <c r="BE78" s="643" t="s">
        <v>133</v>
      </c>
      <c r="BF78" s="638">
        <v>0</v>
      </c>
      <c r="BG78" s="645" t="s">
        <v>133</v>
      </c>
      <c r="BH78" s="646">
        <v>0</v>
      </c>
      <c r="BI78" s="647" t="s">
        <v>133</v>
      </c>
      <c r="BJ78" s="638">
        <f t="shared" si="63"/>
        <v>0</v>
      </c>
      <c r="BK78" s="643" t="s">
        <v>133</v>
      </c>
      <c r="BL78" s="644">
        <v>0</v>
      </c>
      <c r="BM78" s="643" t="s">
        <v>133</v>
      </c>
      <c r="BN78" s="638">
        <f t="shared" si="64"/>
        <v>0</v>
      </c>
      <c r="BO78" s="643" t="s">
        <v>133</v>
      </c>
      <c r="BP78" s="638">
        <v>0</v>
      </c>
      <c r="BQ78" s="645" t="s">
        <v>133</v>
      </c>
      <c r="BR78" s="646">
        <v>0</v>
      </c>
      <c r="BS78" s="647" t="s">
        <v>133</v>
      </c>
      <c r="BT78" s="638">
        <f t="shared" si="65"/>
        <v>0</v>
      </c>
      <c r="BU78" s="643" t="s">
        <v>133</v>
      </c>
      <c r="BV78" s="644">
        <v>0</v>
      </c>
      <c r="BW78" s="647" t="s">
        <v>133</v>
      </c>
      <c r="BX78" s="638">
        <f t="shared" si="66"/>
        <v>0</v>
      </c>
      <c r="BY78" s="643" t="s">
        <v>133</v>
      </c>
      <c r="BZ78" s="638">
        <v>0</v>
      </c>
      <c r="CA78" s="645" t="s">
        <v>133</v>
      </c>
      <c r="CB78" s="646">
        <v>0</v>
      </c>
      <c r="CC78" s="647" t="s">
        <v>133</v>
      </c>
      <c r="CD78" s="638">
        <f t="shared" si="67"/>
        <v>0</v>
      </c>
      <c r="CE78" s="643" t="s">
        <v>133</v>
      </c>
      <c r="CF78" s="648">
        <v>0</v>
      </c>
    </row>
    <row r="79" spans="1:84" s="628" customFormat="1" ht="12.9" customHeight="1">
      <c r="A79" s="672"/>
      <c r="B79" s="673"/>
      <c r="C79" s="674"/>
      <c r="D79" s="675">
        <f t="shared" si="72"/>
        <v>43.273999999999994</v>
      </c>
      <c r="E79" s="676"/>
      <c r="F79" s="675">
        <f>SUM(F81,F83,F85,F87,F89)</f>
        <v>0</v>
      </c>
      <c r="G79" s="677"/>
      <c r="H79" s="678">
        <f>SUM(H81,H83,H85,H87,H89)</f>
        <v>0</v>
      </c>
      <c r="I79" s="679"/>
      <c r="J79" s="675">
        <f t="shared" si="73"/>
        <v>0</v>
      </c>
      <c r="K79" s="676"/>
      <c r="L79" s="680">
        <f>SUM(L81,L83,L85,L87,L89)</f>
        <v>43.273999999999994</v>
      </c>
      <c r="M79" s="676"/>
      <c r="N79" s="675">
        <f t="shared" si="74"/>
        <v>11.660600000000001</v>
      </c>
      <c r="O79" s="676"/>
      <c r="P79" s="675">
        <f>SUM(P81,P83,P85,P87,P89)</f>
        <v>0.34029999999999999</v>
      </c>
      <c r="Q79" s="677"/>
      <c r="R79" s="678">
        <f>SUM(R81,R83,R85,R87,R89)</f>
        <v>4.1400000000000006E-2</v>
      </c>
      <c r="S79" s="679"/>
      <c r="T79" s="675">
        <f t="shared" si="69"/>
        <v>0.38169999999999998</v>
      </c>
      <c r="U79" s="676"/>
      <c r="V79" s="680">
        <f>SUM(V81,V83,V85,V87,V89)</f>
        <v>11.2789</v>
      </c>
      <c r="W79" s="676"/>
      <c r="X79" s="675">
        <f t="shared" si="75"/>
        <v>292.11569999999995</v>
      </c>
      <c r="Y79" s="676"/>
      <c r="Z79" s="675">
        <f>SUM(Z81,Z83,Z85,Z87,Z89)</f>
        <v>110.0796</v>
      </c>
      <c r="AA79" s="677"/>
      <c r="AB79" s="678">
        <f>SUM(AB81,AB83,AB85,AB87,AB89)</f>
        <v>0.34839999999999999</v>
      </c>
      <c r="AC79" s="679"/>
      <c r="AD79" s="675">
        <f t="shared" si="76"/>
        <v>110.428</v>
      </c>
      <c r="AE79" s="676"/>
      <c r="AF79" s="680">
        <f>SUM(AF81,AF83,AF85,AF87,AF89)</f>
        <v>181.68769999999998</v>
      </c>
      <c r="AG79" s="679"/>
      <c r="AH79" s="675">
        <f>SUM(AJ79,AP79)</f>
        <v>325.17840000000001</v>
      </c>
      <c r="AI79" s="676"/>
      <c r="AJ79" s="675">
        <f>SUM(AJ81,AJ83,AJ85,AJ87,AJ89)</f>
        <v>297.81459999999998</v>
      </c>
      <c r="AK79" s="677"/>
      <c r="AL79" s="678">
        <f>SUM(AL81,AL83,AL85,AL87,AL89)</f>
        <v>0</v>
      </c>
      <c r="AM79" s="679"/>
      <c r="AN79" s="675">
        <f t="shared" si="77"/>
        <v>297.81459999999998</v>
      </c>
      <c r="AO79" s="676"/>
      <c r="AP79" s="681">
        <f>SUM(AP81,AP83,AP85,AP87,AP89)</f>
        <v>27.363799999999998</v>
      </c>
      <c r="AQ79" s="448"/>
      <c r="AR79" s="449"/>
      <c r="AS79" s="620"/>
      <c r="AT79" s="621">
        <f t="shared" si="60"/>
        <v>0</v>
      </c>
      <c r="AU79" s="622"/>
      <c r="AV79" s="623">
        <v>0</v>
      </c>
      <c r="AW79" s="624"/>
      <c r="AX79" s="623">
        <v>0</v>
      </c>
      <c r="AY79" s="625"/>
      <c r="AZ79" s="621">
        <f t="shared" si="61"/>
        <v>0</v>
      </c>
      <c r="BA79" s="622"/>
      <c r="BB79" s="626">
        <v>0</v>
      </c>
      <c r="BC79" s="622"/>
      <c r="BD79" s="621">
        <f t="shared" si="62"/>
        <v>0</v>
      </c>
      <c r="BE79" s="622"/>
      <c r="BF79" s="621">
        <v>0</v>
      </c>
      <c r="BG79" s="624"/>
      <c r="BH79" s="623">
        <v>0</v>
      </c>
      <c r="BI79" s="625"/>
      <c r="BJ79" s="621">
        <f t="shared" si="63"/>
        <v>0</v>
      </c>
      <c r="BK79" s="622"/>
      <c r="BL79" s="626">
        <v>0</v>
      </c>
      <c r="BM79" s="622"/>
      <c r="BN79" s="621">
        <f t="shared" si="64"/>
        <v>0</v>
      </c>
      <c r="BO79" s="622"/>
      <c r="BP79" s="621">
        <v>0</v>
      </c>
      <c r="BQ79" s="624"/>
      <c r="BR79" s="623">
        <v>0</v>
      </c>
      <c r="BS79" s="625"/>
      <c r="BT79" s="621">
        <f t="shared" si="65"/>
        <v>0</v>
      </c>
      <c r="BU79" s="622"/>
      <c r="BV79" s="626">
        <v>0</v>
      </c>
      <c r="BW79" s="625"/>
      <c r="BX79" s="621">
        <f t="shared" si="66"/>
        <v>0</v>
      </c>
      <c r="BY79" s="622"/>
      <c r="BZ79" s="621">
        <v>0</v>
      </c>
      <c r="CA79" s="624"/>
      <c r="CB79" s="623">
        <v>0</v>
      </c>
      <c r="CC79" s="625"/>
      <c r="CD79" s="621">
        <f t="shared" si="67"/>
        <v>0</v>
      </c>
      <c r="CE79" s="622"/>
      <c r="CF79" s="627">
        <v>0</v>
      </c>
    </row>
    <row r="80" spans="1:84" ht="12.9" customHeight="1">
      <c r="A80" s="436">
        <v>1</v>
      </c>
      <c r="B80" s="437" t="s">
        <v>136</v>
      </c>
      <c r="C80" s="578" t="s">
        <v>133</v>
      </c>
      <c r="D80" s="579">
        <f t="shared" si="72"/>
        <v>0</v>
      </c>
      <c r="E80" s="616" t="s">
        <v>133</v>
      </c>
      <c r="F80" s="682">
        <v>0</v>
      </c>
      <c r="G80" s="618" t="s">
        <v>133</v>
      </c>
      <c r="H80" s="617">
        <v>0</v>
      </c>
      <c r="I80" s="619" t="s">
        <v>133</v>
      </c>
      <c r="J80" s="579">
        <f t="shared" si="73"/>
        <v>0</v>
      </c>
      <c r="K80" s="580" t="s">
        <v>133</v>
      </c>
      <c r="L80" s="584">
        <v>0</v>
      </c>
      <c r="M80" s="580" t="s">
        <v>133</v>
      </c>
      <c r="N80" s="579">
        <f t="shared" si="74"/>
        <v>0</v>
      </c>
      <c r="O80" s="580" t="s">
        <v>133</v>
      </c>
      <c r="P80" s="579">
        <v>0</v>
      </c>
      <c r="Q80" s="581" t="s">
        <v>133</v>
      </c>
      <c r="R80" s="582">
        <v>0</v>
      </c>
      <c r="S80" s="583" t="s">
        <v>133</v>
      </c>
      <c r="T80" s="579">
        <f t="shared" si="69"/>
        <v>0</v>
      </c>
      <c r="U80" s="580" t="s">
        <v>133</v>
      </c>
      <c r="V80" s="584">
        <v>0</v>
      </c>
      <c r="W80" s="580" t="s">
        <v>133</v>
      </c>
      <c r="X80" s="579">
        <f t="shared" si="75"/>
        <v>0</v>
      </c>
      <c r="Y80" s="580" t="s">
        <v>133</v>
      </c>
      <c r="Z80" s="579">
        <v>0</v>
      </c>
      <c r="AA80" s="581" t="s">
        <v>133</v>
      </c>
      <c r="AB80" s="582">
        <v>0</v>
      </c>
      <c r="AC80" s="583" t="s">
        <v>133</v>
      </c>
      <c r="AD80" s="579">
        <f t="shared" si="76"/>
        <v>0</v>
      </c>
      <c r="AE80" s="580" t="s">
        <v>133</v>
      </c>
      <c r="AF80" s="584">
        <v>0</v>
      </c>
      <c r="AG80" s="583" t="s">
        <v>133</v>
      </c>
      <c r="AH80" s="579">
        <f t="shared" ref="AH80:AH89" si="78">SUM(AN80,AP80)</f>
        <v>0</v>
      </c>
      <c r="AI80" s="580" t="s">
        <v>133</v>
      </c>
      <c r="AJ80" s="579">
        <v>0</v>
      </c>
      <c r="AK80" s="581" t="s">
        <v>133</v>
      </c>
      <c r="AL80" s="582">
        <v>0</v>
      </c>
      <c r="AM80" s="583" t="s">
        <v>133</v>
      </c>
      <c r="AN80" s="579">
        <f t="shared" si="77"/>
        <v>0</v>
      </c>
      <c r="AO80" s="580" t="s">
        <v>133</v>
      </c>
      <c r="AP80" s="585">
        <v>0</v>
      </c>
      <c r="AQ80" s="465">
        <v>22</v>
      </c>
      <c r="AR80" s="466" t="s">
        <v>162</v>
      </c>
      <c r="AS80" s="637" t="s">
        <v>133</v>
      </c>
      <c r="AT80" s="638">
        <f t="shared" si="60"/>
        <v>0</v>
      </c>
      <c r="AU80" s="639" t="s">
        <v>133</v>
      </c>
      <c r="AV80" s="640">
        <v>0</v>
      </c>
      <c r="AW80" s="641" t="s">
        <v>133</v>
      </c>
      <c r="AX80" s="640">
        <v>0</v>
      </c>
      <c r="AY80" s="642" t="s">
        <v>133</v>
      </c>
      <c r="AZ80" s="638">
        <f t="shared" si="61"/>
        <v>0</v>
      </c>
      <c r="BA80" s="643" t="s">
        <v>133</v>
      </c>
      <c r="BB80" s="644">
        <v>0</v>
      </c>
      <c r="BC80" s="643" t="s">
        <v>133</v>
      </c>
      <c r="BD80" s="638">
        <f t="shared" si="62"/>
        <v>0</v>
      </c>
      <c r="BE80" s="643" t="s">
        <v>133</v>
      </c>
      <c r="BF80" s="638">
        <v>0</v>
      </c>
      <c r="BG80" s="645" t="s">
        <v>133</v>
      </c>
      <c r="BH80" s="646">
        <v>0</v>
      </c>
      <c r="BI80" s="647" t="s">
        <v>133</v>
      </c>
      <c r="BJ80" s="638">
        <f t="shared" si="63"/>
        <v>0</v>
      </c>
      <c r="BK80" s="643" t="s">
        <v>133</v>
      </c>
      <c r="BL80" s="644">
        <v>0</v>
      </c>
      <c r="BM80" s="643" t="s">
        <v>133</v>
      </c>
      <c r="BN80" s="638">
        <f t="shared" si="64"/>
        <v>0</v>
      </c>
      <c r="BO80" s="643" t="s">
        <v>133</v>
      </c>
      <c r="BP80" s="638">
        <v>0</v>
      </c>
      <c r="BQ80" s="645" t="s">
        <v>133</v>
      </c>
      <c r="BR80" s="646">
        <v>0</v>
      </c>
      <c r="BS80" s="647" t="s">
        <v>133</v>
      </c>
      <c r="BT80" s="638">
        <f t="shared" si="65"/>
        <v>0</v>
      </c>
      <c r="BU80" s="643" t="s">
        <v>133</v>
      </c>
      <c r="BV80" s="644">
        <v>0</v>
      </c>
      <c r="BW80" s="647" t="s">
        <v>133</v>
      </c>
      <c r="BX80" s="638">
        <f t="shared" si="66"/>
        <v>0</v>
      </c>
      <c r="BY80" s="643" t="s">
        <v>133</v>
      </c>
      <c r="BZ80" s="638">
        <v>0</v>
      </c>
      <c r="CA80" s="645" t="s">
        <v>133</v>
      </c>
      <c r="CB80" s="646">
        <v>0</v>
      </c>
      <c r="CC80" s="647" t="s">
        <v>133</v>
      </c>
      <c r="CD80" s="638">
        <f t="shared" si="67"/>
        <v>0</v>
      </c>
      <c r="CE80" s="643" t="s">
        <v>133</v>
      </c>
      <c r="CF80" s="648">
        <v>0</v>
      </c>
    </row>
    <row r="81" spans="1:84" s="628" customFormat="1" ht="12.9" customHeight="1">
      <c r="A81" s="436"/>
      <c r="B81" s="437"/>
      <c r="C81" s="620"/>
      <c r="D81" s="621">
        <f t="shared" si="72"/>
        <v>2.4079000000000002</v>
      </c>
      <c r="E81" s="622"/>
      <c r="F81" s="621">
        <v>0</v>
      </c>
      <c r="G81" s="624"/>
      <c r="H81" s="623">
        <v>0</v>
      </c>
      <c r="I81" s="625"/>
      <c r="J81" s="621">
        <f t="shared" si="73"/>
        <v>0</v>
      </c>
      <c r="K81" s="622"/>
      <c r="L81" s="626">
        <v>2.4079000000000002</v>
      </c>
      <c r="M81" s="622"/>
      <c r="N81" s="621">
        <f t="shared" si="74"/>
        <v>0</v>
      </c>
      <c r="O81" s="622"/>
      <c r="P81" s="621">
        <v>0</v>
      </c>
      <c r="Q81" s="624"/>
      <c r="R81" s="623">
        <v>0</v>
      </c>
      <c r="S81" s="625"/>
      <c r="T81" s="621">
        <f t="shared" si="69"/>
        <v>0</v>
      </c>
      <c r="U81" s="622"/>
      <c r="V81" s="626"/>
      <c r="W81" s="622"/>
      <c r="X81" s="621">
        <f t="shared" si="75"/>
        <v>54.059100000000001</v>
      </c>
      <c r="Y81" s="622"/>
      <c r="Z81" s="621">
        <v>17.809999999999999</v>
      </c>
      <c r="AA81" s="624"/>
      <c r="AB81" s="623">
        <v>0</v>
      </c>
      <c r="AC81" s="625"/>
      <c r="AD81" s="621">
        <f t="shared" si="76"/>
        <v>17.809999999999999</v>
      </c>
      <c r="AE81" s="622"/>
      <c r="AF81" s="626">
        <v>36.249099999999999</v>
      </c>
      <c r="AG81" s="625"/>
      <c r="AH81" s="621">
        <f t="shared" si="78"/>
        <v>0</v>
      </c>
      <c r="AI81" s="622"/>
      <c r="AJ81" s="621">
        <v>0</v>
      </c>
      <c r="AK81" s="624"/>
      <c r="AL81" s="623">
        <v>0</v>
      </c>
      <c r="AM81" s="625"/>
      <c r="AN81" s="621">
        <f t="shared" si="77"/>
        <v>0</v>
      </c>
      <c r="AO81" s="622"/>
      <c r="AP81" s="627">
        <v>0</v>
      </c>
      <c r="AQ81" s="448"/>
      <c r="AR81" s="449"/>
      <c r="AS81" s="620"/>
      <c r="AT81" s="621">
        <f t="shared" si="60"/>
        <v>13.782500000000001</v>
      </c>
      <c r="AU81" s="622"/>
      <c r="AV81" s="623">
        <v>0</v>
      </c>
      <c r="AW81" s="624"/>
      <c r="AX81" s="623">
        <v>0</v>
      </c>
      <c r="AY81" s="625"/>
      <c r="AZ81" s="621">
        <f t="shared" si="61"/>
        <v>0</v>
      </c>
      <c r="BA81" s="622"/>
      <c r="BB81" s="626">
        <v>13.782500000000001</v>
      </c>
      <c r="BC81" s="622"/>
      <c r="BD81" s="621">
        <f t="shared" si="62"/>
        <v>0</v>
      </c>
      <c r="BE81" s="622"/>
      <c r="BF81" s="621">
        <v>0</v>
      </c>
      <c r="BG81" s="624"/>
      <c r="BH81" s="623">
        <v>0</v>
      </c>
      <c r="BI81" s="625"/>
      <c r="BJ81" s="621">
        <f t="shared" si="63"/>
        <v>0</v>
      </c>
      <c r="BK81" s="622"/>
      <c r="BL81" s="626">
        <v>0</v>
      </c>
      <c r="BM81" s="622"/>
      <c r="BN81" s="621">
        <f t="shared" si="64"/>
        <v>0</v>
      </c>
      <c r="BO81" s="622"/>
      <c r="BP81" s="621">
        <v>0</v>
      </c>
      <c r="BQ81" s="624"/>
      <c r="BR81" s="623">
        <v>0</v>
      </c>
      <c r="BS81" s="625"/>
      <c r="BT81" s="621">
        <f t="shared" si="65"/>
        <v>0</v>
      </c>
      <c r="BU81" s="622"/>
      <c r="BV81" s="626">
        <v>0</v>
      </c>
      <c r="BW81" s="625"/>
      <c r="BX81" s="621">
        <f t="shared" si="66"/>
        <v>0</v>
      </c>
      <c r="BY81" s="622"/>
      <c r="BZ81" s="621">
        <v>0</v>
      </c>
      <c r="CA81" s="624"/>
      <c r="CB81" s="623">
        <v>0</v>
      </c>
      <c r="CC81" s="625"/>
      <c r="CD81" s="621">
        <f t="shared" si="67"/>
        <v>0</v>
      </c>
      <c r="CE81" s="622"/>
      <c r="CF81" s="627">
        <v>0</v>
      </c>
    </row>
    <row r="82" spans="1:84" ht="12.9" customHeight="1">
      <c r="A82" s="465">
        <v>2</v>
      </c>
      <c r="B82" s="466" t="s">
        <v>137</v>
      </c>
      <c r="C82" s="637" t="s">
        <v>133</v>
      </c>
      <c r="D82" s="638">
        <f t="shared" si="72"/>
        <v>0</v>
      </c>
      <c r="E82" s="639" t="s">
        <v>133</v>
      </c>
      <c r="F82" s="683">
        <v>0</v>
      </c>
      <c r="G82" s="641" t="s">
        <v>133</v>
      </c>
      <c r="H82" s="640">
        <v>0</v>
      </c>
      <c r="I82" s="642" t="s">
        <v>133</v>
      </c>
      <c r="J82" s="638">
        <f t="shared" si="73"/>
        <v>0</v>
      </c>
      <c r="K82" s="643" t="s">
        <v>133</v>
      </c>
      <c r="L82" s="644">
        <v>0</v>
      </c>
      <c r="M82" s="643" t="s">
        <v>133</v>
      </c>
      <c r="N82" s="638">
        <f t="shared" si="74"/>
        <v>0</v>
      </c>
      <c r="O82" s="643" t="s">
        <v>133</v>
      </c>
      <c r="P82" s="638">
        <v>0</v>
      </c>
      <c r="Q82" s="645" t="s">
        <v>133</v>
      </c>
      <c r="R82" s="646">
        <v>0</v>
      </c>
      <c r="S82" s="647" t="s">
        <v>133</v>
      </c>
      <c r="T82" s="638">
        <f t="shared" si="69"/>
        <v>0</v>
      </c>
      <c r="U82" s="643" t="s">
        <v>133</v>
      </c>
      <c r="V82" s="644">
        <v>0</v>
      </c>
      <c r="W82" s="643" t="s">
        <v>133</v>
      </c>
      <c r="X82" s="638">
        <f t="shared" si="75"/>
        <v>0</v>
      </c>
      <c r="Y82" s="643" t="s">
        <v>133</v>
      </c>
      <c r="Z82" s="638">
        <v>0</v>
      </c>
      <c r="AA82" s="645" t="s">
        <v>133</v>
      </c>
      <c r="AB82" s="646">
        <v>0</v>
      </c>
      <c r="AC82" s="647" t="s">
        <v>133</v>
      </c>
      <c r="AD82" s="638">
        <f t="shared" si="76"/>
        <v>0</v>
      </c>
      <c r="AE82" s="643" t="s">
        <v>133</v>
      </c>
      <c r="AF82" s="644">
        <v>0</v>
      </c>
      <c r="AG82" s="647" t="s">
        <v>133</v>
      </c>
      <c r="AH82" s="638">
        <f t="shared" si="78"/>
        <v>0</v>
      </c>
      <c r="AI82" s="643" t="s">
        <v>133</v>
      </c>
      <c r="AJ82" s="638">
        <v>0</v>
      </c>
      <c r="AK82" s="645" t="s">
        <v>133</v>
      </c>
      <c r="AL82" s="646">
        <v>0</v>
      </c>
      <c r="AM82" s="647" t="s">
        <v>133</v>
      </c>
      <c r="AN82" s="638">
        <f t="shared" si="77"/>
        <v>0</v>
      </c>
      <c r="AO82" s="643" t="s">
        <v>133</v>
      </c>
      <c r="AP82" s="648">
        <v>0</v>
      </c>
      <c r="AQ82" s="465">
        <v>23</v>
      </c>
      <c r="AR82" s="466" t="s">
        <v>163</v>
      </c>
      <c r="AS82" s="637" t="s">
        <v>133</v>
      </c>
      <c r="AT82" s="638">
        <f t="shared" si="60"/>
        <v>0</v>
      </c>
      <c r="AU82" s="639" t="s">
        <v>133</v>
      </c>
      <c r="AV82" s="640">
        <v>0</v>
      </c>
      <c r="AW82" s="641" t="s">
        <v>133</v>
      </c>
      <c r="AX82" s="640">
        <v>0</v>
      </c>
      <c r="AY82" s="642" t="s">
        <v>133</v>
      </c>
      <c r="AZ82" s="638">
        <f t="shared" si="61"/>
        <v>0</v>
      </c>
      <c r="BA82" s="643" t="s">
        <v>133</v>
      </c>
      <c r="BB82" s="644">
        <v>0</v>
      </c>
      <c r="BC82" s="643" t="s">
        <v>133</v>
      </c>
      <c r="BD82" s="638">
        <f t="shared" si="62"/>
        <v>0</v>
      </c>
      <c r="BE82" s="643" t="s">
        <v>133</v>
      </c>
      <c r="BF82" s="638">
        <v>0</v>
      </c>
      <c r="BG82" s="645" t="s">
        <v>133</v>
      </c>
      <c r="BH82" s="646">
        <v>0</v>
      </c>
      <c r="BI82" s="647" t="s">
        <v>133</v>
      </c>
      <c r="BJ82" s="638">
        <f t="shared" si="63"/>
        <v>0</v>
      </c>
      <c r="BK82" s="643" t="s">
        <v>133</v>
      </c>
      <c r="BL82" s="644">
        <v>0</v>
      </c>
      <c r="BM82" s="643" t="s">
        <v>133</v>
      </c>
      <c r="BN82" s="638">
        <f t="shared" si="64"/>
        <v>0</v>
      </c>
      <c r="BO82" s="643" t="s">
        <v>133</v>
      </c>
      <c r="BP82" s="638">
        <v>0</v>
      </c>
      <c r="BQ82" s="645" t="s">
        <v>133</v>
      </c>
      <c r="BR82" s="646">
        <v>0</v>
      </c>
      <c r="BS82" s="647" t="s">
        <v>133</v>
      </c>
      <c r="BT82" s="638">
        <f t="shared" si="65"/>
        <v>0</v>
      </c>
      <c r="BU82" s="643" t="s">
        <v>133</v>
      </c>
      <c r="BV82" s="644">
        <v>0</v>
      </c>
      <c r="BW82" s="647" t="s">
        <v>133</v>
      </c>
      <c r="BX82" s="638">
        <f t="shared" si="66"/>
        <v>0</v>
      </c>
      <c r="BY82" s="643" t="s">
        <v>133</v>
      </c>
      <c r="BZ82" s="638">
        <v>0</v>
      </c>
      <c r="CA82" s="645" t="s">
        <v>133</v>
      </c>
      <c r="CB82" s="646">
        <v>0</v>
      </c>
      <c r="CC82" s="647" t="s">
        <v>133</v>
      </c>
      <c r="CD82" s="638">
        <f t="shared" si="67"/>
        <v>0</v>
      </c>
      <c r="CE82" s="643" t="s">
        <v>133</v>
      </c>
      <c r="CF82" s="648">
        <v>0</v>
      </c>
    </row>
    <row r="83" spans="1:84" s="628" customFormat="1" ht="12.9" customHeight="1">
      <c r="A83" s="448"/>
      <c r="B83" s="449"/>
      <c r="C83" s="620"/>
      <c r="D83" s="621">
        <f t="shared" si="72"/>
        <v>0</v>
      </c>
      <c r="E83" s="622"/>
      <c r="F83" s="621">
        <v>0</v>
      </c>
      <c r="G83" s="624"/>
      <c r="H83" s="623">
        <v>0</v>
      </c>
      <c r="I83" s="625"/>
      <c r="J83" s="621">
        <f t="shared" si="73"/>
        <v>0</v>
      </c>
      <c r="K83" s="622"/>
      <c r="L83" s="626">
        <v>0</v>
      </c>
      <c r="M83" s="622"/>
      <c r="N83" s="621">
        <f t="shared" si="74"/>
        <v>0.72609999999999997</v>
      </c>
      <c r="O83" s="622"/>
      <c r="P83" s="621">
        <v>0.34029999999999999</v>
      </c>
      <c r="Q83" s="624"/>
      <c r="R83" s="623">
        <v>1.7500000000000002E-2</v>
      </c>
      <c r="S83" s="625"/>
      <c r="T83" s="621">
        <f t="shared" si="69"/>
        <v>0.35780000000000001</v>
      </c>
      <c r="U83" s="622"/>
      <c r="V83" s="626">
        <v>0.36830000000000002</v>
      </c>
      <c r="W83" s="622"/>
      <c r="X83" s="621">
        <f t="shared" si="75"/>
        <v>0</v>
      </c>
      <c r="Y83" s="622"/>
      <c r="Z83" s="621">
        <v>0</v>
      </c>
      <c r="AA83" s="624"/>
      <c r="AB83" s="623">
        <v>0</v>
      </c>
      <c r="AC83" s="625"/>
      <c r="AD83" s="621">
        <f t="shared" si="76"/>
        <v>0</v>
      </c>
      <c r="AE83" s="622"/>
      <c r="AF83" s="626">
        <v>0</v>
      </c>
      <c r="AG83" s="625"/>
      <c r="AH83" s="621">
        <f t="shared" si="78"/>
        <v>0</v>
      </c>
      <c r="AI83" s="622"/>
      <c r="AJ83" s="621">
        <v>0</v>
      </c>
      <c r="AK83" s="624"/>
      <c r="AL83" s="623">
        <v>0</v>
      </c>
      <c r="AM83" s="625"/>
      <c r="AN83" s="621">
        <f t="shared" si="77"/>
        <v>0</v>
      </c>
      <c r="AO83" s="622"/>
      <c r="AP83" s="627">
        <v>0</v>
      </c>
      <c r="AQ83" s="448"/>
      <c r="AR83" s="449"/>
      <c r="AS83" s="620"/>
      <c r="AT83" s="621">
        <f t="shared" si="60"/>
        <v>1.7045999999999999</v>
      </c>
      <c r="AU83" s="622"/>
      <c r="AV83" s="623">
        <v>0</v>
      </c>
      <c r="AW83" s="624"/>
      <c r="AX83" s="623">
        <v>0</v>
      </c>
      <c r="AY83" s="625"/>
      <c r="AZ83" s="621">
        <f t="shared" si="61"/>
        <v>0</v>
      </c>
      <c r="BA83" s="622"/>
      <c r="BB83" s="626">
        <v>1.7045999999999999</v>
      </c>
      <c r="BC83" s="622"/>
      <c r="BD83" s="621">
        <f t="shared" si="62"/>
        <v>0</v>
      </c>
      <c r="BE83" s="622"/>
      <c r="BF83" s="621">
        <v>0</v>
      </c>
      <c r="BG83" s="624"/>
      <c r="BH83" s="623">
        <v>0</v>
      </c>
      <c r="BI83" s="625"/>
      <c r="BJ83" s="621">
        <f t="shared" si="63"/>
        <v>0</v>
      </c>
      <c r="BK83" s="622"/>
      <c r="BL83" s="626">
        <v>0</v>
      </c>
      <c r="BM83" s="622"/>
      <c r="BN83" s="621">
        <f t="shared" si="64"/>
        <v>0</v>
      </c>
      <c r="BO83" s="622"/>
      <c r="BP83" s="621">
        <v>0</v>
      </c>
      <c r="BQ83" s="624"/>
      <c r="BR83" s="623">
        <v>0</v>
      </c>
      <c r="BS83" s="625"/>
      <c r="BT83" s="621">
        <f t="shared" si="65"/>
        <v>0</v>
      </c>
      <c r="BU83" s="622"/>
      <c r="BV83" s="626">
        <v>0</v>
      </c>
      <c r="BW83" s="625"/>
      <c r="BX83" s="621">
        <f t="shared" si="66"/>
        <v>0</v>
      </c>
      <c r="BY83" s="622"/>
      <c r="BZ83" s="621">
        <v>0</v>
      </c>
      <c r="CA83" s="624"/>
      <c r="CB83" s="623">
        <v>0</v>
      </c>
      <c r="CC83" s="625"/>
      <c r="CD83" s="621">
        <f t="shared" si="67"/>
        <v>0</v>
      </c>
      <c r="CE83" s="622"/>
      <c r="CF83" s="627">
        <v>0</v>
      </c>
    </row>
    <row r="84" spans="1:84" ht="12.9" customHeight="1">
      <c r="A84" s="436">
        <v>3</v>
      </c>
      <c r="B84" s="437" t="s">
        <v>138</v>
      </c>
      <c r="C84" s="637" t="s">
        <v>133</v>
      </c>
      <c r="D84" s="638">
        <f t="shared" si="72"/>
        <v>0</v>
      </c>
      <c r="E84" s="639" t="s">
        <v>133</v>
      </c>
      <c r="F84" s="683">
        <v>0</v>
      </c>
      <c r="G84" s="641" t="s">
        <v>133</v>
      </c>
      <c r="H84" s="640">
        <v>0</v>
      </c>
      <c r="I84" s="642" t="s">
        <v>133</v>
      </c>
      <c r="J84" s="638">
        <f t="shared" si="73"/>
        <v>0</v>
      </c>
      <c r="K84" s="643" t="s">
        <v>133</v>
      </c>
      <c r="L84" s="644">
        <v>0</v>
      </c>
      <c r="M84" s="643" t="s">
        <v>133</v>
      </c>
      <c r="N84" s="638">
        <f t="shared" si="74"/>
        <v>0</v>
      </c>
      <c r="O84" s="643" t="s">
        <v>133</v>
      </c>
      <c r="P84" s="638">
        <v>0</v>
      </c>
      <c r="Q84" s="645" t="s">
        <v>133</v>
      </c>
      <c r="R84" s="646">
        <v>0</v>
      </c>
      <c r="S84" s="647" t="s">
        <v>133</v>
      </c>
      <c r="T84" s="638">
        <f t="shared" si="69"/>
        <v>0</v>
      </c>
      <c r="U84" s="643" t="s">
        <v>133</v>
      </c>
      <c r="V84" s="644">
        <v>0</v>
      </c>
      <c r="W84" s="643" t="s">
        <v>133</v>
      </c>
      <c r="X84" s="638">
        <f t="shared" si="75"/>
        <v>0</v>
      </c>
      <c r="Y84" s="643" t="s">
        <v>133</v>
      </c>
      <c r="Z84" s="638">
        <v>0</v>
      </c>
      <c r="AA84" s="645" t="s">
        <v>133</v>
      </c>
      <c r="AB84" s="646">
        <v>0</v>
      </c>
      <c r="AC84" s="647" t="s">
        <v>133</v>
      </c>
      <c r="AD84" s="638">
        <f t="shared" si="76"/>
        <v>0</v>
      </c>
      <c r="AE84" s="643" t="s">
        <v>133</v>
      </c>
      <c r="AF84" s="644">
        <v>0</v>
      </c>
      <c r="AG84" s="647" t="s">
        <v>133</v>
      </c>
      <c r="AH84" s="638">
        <f t="shared" si="78"/>
        <v>0</v>
      </c>
      <c r="AI84" s="643" t="s">
        <v>133</v>
      </c>
      <c r="AJ84" s="638">
        <v>0</v>
      </c>
      <c r="AK84" s="645" t="s">
        <v>133</v>
      </c>
      <c r="AL84" s="646">
        <v>0</v>
      </c>
      <c r="AM84" s="647" t="s">
        <v>133</v>
      </c>
      <c r="AN84" s="638">
        <f t="shared" si="77"/>
        <v>0</v>
      </c>
      <c r="AO84" s="643" t="s">
        <v>133</v>
      </c>
      <c r="AP84" s="648">
        <v>0</v>
      </c>
      <c r="AQ84" s="465">
        <v>24</v>
      </c>
      <c r="AR84" s="466" t="s">
        <v>164</v>
      </c>
      <c r="AS84" s="637" t="s">
        <v>133</v>
      </c>
      <c r="AT84" s="638">
        <f t="shared" si="60"/>
        <v>0</v>
      </c>
      <c r="AU84" s="639" t="s">
        <v>133</v>
      </c>
      <c r="AV84" s="640">
        <v>0</v>
      </c>
      <c r="AW84" s="641" t="s">
        <v>133</v>
      </c>
      <c r="AX84" s="640">
        <v>0</v>
      </c>
      <c r="AY84" s="642" t="s">
        <v>133</v>
      </c>
      <c r="AZ84" s="638">
        <f t="shared" si="61"/>
        <v>0</v>
      </c>
      <c r="BA84" s="643" t="s">
        <v>133</v>
      </c>
      <c r="BB84" s="644">
        <v>0</v>
      </c>
      <c r="BC84" s="643" t="s">
        <v>133</v>
      </c>
      <c r="BD84" s="638">
        <f t="shared" si="62"/>
        <v>0</v>
      </c>
      <c r="BE84" s="643" t="s">
        <v>133</v>
      </c>
      <c r="BF84" s="638">
        <v>0</v>
      </c>
      <c r="BG84" s="645" t="s">
        <v>133</v>
      </c>
      <c r="BH84" s="646">
        <v>0</v>
      </c>
      <c r="BI84" s="647" t="s">
        <v>133</v>
      </c>
      <c r="BJ84" s="638">
        <f t="shared" si="63"/>
        <v>0</v>
      </c>
      <c r="BK84" s="643" t="s">
        <v>133</v>
      </c>
      <c r="BL84" s="644">
        <v>0</v>
      </c>
      <c r="BM84" s="643" t="s">
        <v>133</v>
      </c>
      <c r="BN84" s="638">
        <f t="shared" si="64"/>
        <v>0</v>
      </c>
      <c r="BO84" s="643" t="s">
        <v>133</v>
      </c>
      <c r="BP84" s="638">
        <v>0</v>
      </c>
      <c r="BQ84" s="645" t="s">
        <v>133</v>
      </c>
      <c r="BR84" s="646">
        <v>0</v>
      </c>
      <c r="BS84" s="647" t="s">
        <v>133</v>
      </c>
      <c r="BT84" s="638">
        <f t="shared" si="65"/>
        <v>0</v>
      </c>
      <c r="BU84" s="643" t="s">
        <v>133</v>
      </c>
      <c r="BV84" s="644">
        <v>0</v>
      </c>
      <c r="BW84" s="647" t="s">
        <v>133</v>
      </c>
      <c r="BX84" s="638">
        <f t="shared" si="66"/>
        <v>0</v>
      </c>
      <c r="BY84" s="643" t="s">
        <v>133</v>
      </c>
      <c r="BZ84" s="638">
        <v>0</v>
      </c>
      <c r="CA84" s="645" t="s">
        <v>133</v>
      </c>
      <c r="CB84" s="646">
        <v>0</v>
      </c>
      <c r="CC84" s="647" t="s">
        <v>133</v>
      </c>
      <c r="CD84" s="638">
        <f t="shared" si="67"/>
        <v>0</v>
      </c>
      <c r="CE84" s="643" t="s">
        <v>133</v>
      </c>
      <c r="CF84" s="648">
        <v>0</v>
      </c>
    </row>
    <row r="85" spans="1:84" s="628" customFormat="1" ht="12.9" customHeight="1">
      <c r="A85" s="436"/>
      <c r="B85" s="437"/>
      <c r="C85" s="620"/>
      <c r="D85" s="621">
        <f t="shared" si="72"/>
        <v>0</v>
      </c>
      <c r="E85" s="622"/>
      <c r="F85" s="621">
        <v>0</v>
      </c>
      <c r="G85" s="624"/>
      <c r="H85" s="623">
        <v>0</v>
      </c>
      <c r="I85" s="625"/>
      <c r="J85" s="621">
        <f t="shared" si="73"/>
        <v>0</v>
      </c>
      <c r="K85" s="622"/>
      <c r="L85" s="626">
        <v>0</v>
      </c>
      <c r="M85" s="622"/>
      <c r="N85" s="621">
        <f t="shared" si="74"/>
        <v>0</v>
      </c>
      <c r="O85" s="622"/>
      <c r="P85" s="621">
        <v>0</v>
      </c>
      <c r="Q85" s="624"/>
      <c r="R85" s="623">
        <v>0</v>
      </c>
      <c r="S85" s="625"/>
      <c r="T85" s="621">
        <f t="shared" si="69"/>
        <v>0</v>
      </c>
      <c r="U85" s="622"/>
      <c r="V85" s="626">
        <v>0</v>
      </c>
      <c r="W85" s="622"/>
      <c r="X85" s="621">
        <f t="shared" si="75"/>
        <v>95.321499999999986</v>
      </c>
      <c r="Y85" s="622"/>
      <c r="Z85" s="621">
        <v>0</v>
      </c>
      <c r="AA85" s="624"/>
      <c r="AB85" s="684">
        <v>0.34839999999999999</v>
      </c>
      <c r="AC85" s="625"/>
      <c r="AD85" s="685">
        <f t="shared" si="76"/>
        <v>0.34839999999999999</v>
      </c>
      <c r="AE85" s="622"/>
      <c r="AF85" s="626">
        <v>94.973099999999988</v>
      </c>
      <c r="AG85" s="625"/>
      <c r="AH85" s="621">
        <f t="shared" si="78"/>
        <v>4.1989000000000001</v>
      </c>
      <c r="AI85" s="622"/>
      <c r="AJ85" s="621">
        <v>0</v>
      </c>
      <c r="AK85" s="624"/>
      <c r="AL85" s="623">
        <v>0</v>
      </c>
      <c r="AM85" s="625"/>
      <c r="AN85" s="621">
        <f t="shared" si="77"/>
        <v>0</v>
      </c>
      <c r="AO85" s="622"/>
      <c r="AP85" s="627">
        <v>4.1989000000000001</v>
      </c>
      <c r="AQ85" s="448"/>
      <c r="AR85" s="449"/>
      <c r="AS85" s="620"/>
      <c r="AT85" s="621">
        <f t="shared" si="60"/>
        <v>3.5185</v>
      </c>
      <c r="AU85" s="622"/>
      <c r="AV85" s="623">
        <v>0</v>
      </c>
      <c r="AW85" s="624"/>
      <c r="AX85" s="623">
        <v>0</v>
      </c>
      <c r="AY85" s="625"/>
      <c r="AZ85" s="621">
        <f t="shared" si="61"/>
        <v>0</v>
      </c>
      <c r="BA85" s="622"/>
      <c r="BB85" s="626">
        <v>3.5185</v>
      </c>
      <c r="BC85" s="622"/>
      <c r="BD85" s="621">
        <f t="shared" si="62"/>
        <v>0</v>
      </c>
      <c r="BE85" s="622"/>
      <c r="BF85" s="621">
        <v>0</v>
      </c>
      <c r="BG85" s="624"/>
      <c r="BH85" s="623">
        <v>0</v>
      </c>
      <c r="BI85" s="625"/>
      <c r="BJ85" s="621">
        <f t="shared" si="63"/>
        <v>0</v>
      </c>
      <c r="BK85" s="622"/>
      <c r="BL85" s="626">
        <v>0</v>
      </c>
      <c r="BM85" s="622"/>
      <c r="BN85" s="621">
        <f t="shared" si="64"/>
        <v>0</v>
      </c>
      <c r="BO85" s="622"/>
      <c r="BP85" s="621">
        <v>0</v>
      </c>
      <c r="BQ85" s="624"/>
      <c r="BR85" s="623">
        <v>0</v>
      </c>
      <c r="BS85" s="625"/>
      <c r="BT85" s="621">
        <f t="shared" si="65"/>
        <v>0</v>
      </c>
      <c r="BU85" s="622"/>
      <c r="BV85" s="626">
        <v>0</v>
      </c>
      <c r="BW85" s="625"/>
      <c r="BX85" s="621">
        <f t="shared" si="66"/>
        <v>0</v>
      </c>
      <c r="BY85" s="622"/>
      <c r="BZ85" s="621">
        <v>0</v>
      </c>
      <c r="CA85" s="624"/>
      <c r="CB85" s="623">
        <v>0</v>
      </c>
      <c r="CC85" s="625"/>
      <c r="CD85" s="621">
        <f t="shared" si="67"/>
        <v>0</v>
      </c>
      <c r="CE85" s="622"/>
      <c r="CF85" s="627">
        <v>0</v>
      </c>
    </row>
    <row r="86" spans="1:84" ht="12.9" customHeight="1">
      <c r="A86" s="465">
        <v>4</v>
      </c>
      <c r="B86" s="466" t="s">
        <v>139</v>
      </c>
      <c r="C86" s="578" t="s">
        <v>133</v>
      </c>
      <c r="D86" s="579">
        <f t="shared" si="72"/>
        <v>0</v>
      </c>
      <c r="E86" s="616" t="s">
        <v>133</v>
      </c>
      <c r="F86" s="682">
        <v>0</v>
      </c>
      <c r="G86" s="618" t="s">
        <v>133</v>
      </c>
      <c r="H86" s="617">
        <v>0</v>
      </c>
      <c r="I86" s="619" t="s">
        <v>133</v>
      </c>
      <c r="J86" s="579">
        <f t="shared" si="73"/>
        <v>0</v>
      </c>
      <c r="K86" s="580" t="s">
        <v>133</v>
      </c>
      <c r="L86" s="584">
        <v>0</v>
      </c>
      <c r="M86" s="580" t="s">
        <v>133</v>
      </c>
      <c r="N86" s="579">
        <f t="shared" si="74"/>
        <v>0</v>
      </c>
      <c r="O86" s="580" t="s">
        <v>133</v>
      </c>
      <c r="P86" s="579">
        <v>0</v>
      </c>
      <c r="Q86" s="581" t="s">
        <v>133</v>
      </c>
      <c r="R86" s="582">
        <v>0</v>
      </c>
      <c r="S86" s="583" t="s">
        <v>133</v>
      </c>
      <c r="T86" s="579">
        <f t="shared" si="69"/>
        <v>0</v>
      </c>
      <c r="U86" s="580" t="s">
        <v>133</v>
      </c>
      <c r="V86" s="584">
        <v>0</v>
      </c>
      <c r="W86" s="580" t="s">
        <v>133</v>
      </c>
      <c r="X86" s="579">
        <f t="shared" si="75"/>
        <v>0</v>
      </c>
      <c r="Y86" s="580" t="s">
        <v>133</v>
      </c>
      <c r="Z86" s="579">
        <v>0</v>
      </c>
      <c r="AA86" s="581" t="s">
        <v>133</v>
      </c>
      <c r="AB86" s="582">
        <v>0</v>
      </c>
      <c r="AC86" s="583" t="s">
        <v>133</v>
      </c>
      <c r="AD86" s="579">
        <f t="shared" si="76"/>
        <v>0</v>
      </c>
      <c r="AE86" s="580" t="s">
        <v>133</v>
      </c>
      <c r="AF86" s="584">
        <v>0</v>
      </c>
      <c r="AG86" s="583" t="s">
        <v>133</v>
      </c>
      <c r="AH86" s="579">
        <f t="shared" si="78"/>
        <v>0</v>
      </c>
      <c r="AI86" s="580" t="s">
        <v>133</v>
      </c>
      <c r="AJ86" s="579">
        <v>0</v>
      </c>
      <c r="AK86" s="581" t="s">
        <v>133</v>
      </c>
      <c r="AL86" s="582">
        <v>0</v>
      </c>
      <c r="AM86" s="583" t="s">
        <v>133</v>
      </c>
      <c r="AN86" s="579">
        <f t="shared" si="77"/>
        <v>0</v>
      </c>
      <c r="AO86" s="580" t="s">
        <v>133</v>
      </c>
      <c r="AP86" s="585">
        <v>0</v>
      </c>
      <c r="AQ86" s="465">
        <v>25</v>
      </c>
      <c r="AR86" s="466" t="s">
        <v>165</v>
      </c>
      <c r="AS86" s="637" t="s">
        <v>133</v>
      </c>
      <c r="AT86" s="638">
        <f t="shared" si="60"/>
        <v>0</v>
      </c>
      <c r="AU86" s="639" t="s">
        <v>133</v>
      </c>
      <c r="AV86" s="640">
        <v>0</v>
      </c>
      <c r="AW86" s="641" t="s">
        <v>133</v>
      </c>
      <c r="AX86" s="640">
        <v>0</v>
      </c>
      <c r="AY86" s="642" t="s">
        <v>133</v>
      </c>
      <c r="AZ86" s="638">
        <f t="shared" si="61"/>
        <v>0</v>
      </c>
      <c r="BA86" s="643" t="s">
        <v>133</v>
      </c>
      <c r="BB86" s="644">
        <v>0</v>
      </c>
      <c r="BC86" s="643" t="s">
        <v>133</v>
      </c>
      <c r="BD86" s="638">
        <f t="shared" si="62"/>
        <v>0</v>
      </c>
      <c r="BE86" s="643" t="s">
        <v>133</v>
      </c>
      <c r="BF86" s="638">
        <v>0</v>
      </c>
      <c r="BG86" s="645" t="s">
        <v>133</v>
      </c>
      <c r="BH86" s="646">
        <v>0</v>
      </c>
      <c r="BI86" s="647" t="s">
        <v>133</v>
      </c>
      <c r="BJ86" s="638">
        <f t="shared" si="63"/>
        <v>0</v>
      </c>
      <c r="BK86" s="643" t="s">
        <v>133</v>
      </c>
      <c r="BL86" s="644">
        <v>0</v>
      </c>
      <c r="BM86" s="643" t="s">
        <v>133</v>
      </c>
      <c r="BN86" s="638">
        <f t="shared" si="64"/>
        <v>0</v>
      </c>
      <c r="BO86" s="643" t="s">
        <v>133</v>
      </c>
      <c r="BP86" s="638">
        <v>0</v>
      </c>
      <c r="BQ86" s="645" t="s">
        <v>133</v>
      </c>
      <c r="BR86" s="646">
        <v>0</v>
      </c>
      <c r="BS86" s="647" t="s">
        <v>133</v>
      </c>
      <c r="BT86" s="638">
        <f t="shared" si="65"/>
        <v>0</v>
      </c>
      <c r="BU86" s="643" t="s">
        <v>133</v>
      </c>
      <c r="BV86" s="644">
        <v>0</v>
      </c>
      <c r="BW86" s="647" t="s">
        <v>133</v>
      </c>
      <c r="BX86" s="638">
        <f t="shared" si="66"/>
        <v>0</v>
      </c>
      <c r="BY86" s="643" t="s">
        <v>133</v>
      </c>
      <c r="BZ86" s="638">
        <v>0</v>
      </c>
      <c r="CA86" s="645" t="s">
        <v>133</v>
      </c>
      <c r="CB86" s="646">
        <v>0</v>
      </c>
      <c r="CC86" s="647" t="s">
        <v>133</v>
      </c>
      <c r="CD86" s="638">
        <f t="shared" si="67"/>
        <v>0</v>
      </c>
      <c r="CE86" s="643" t="s">
        <v>133</v>
      </c>
      <c r="CF86" s="648">
        <v>0</v>
      </c>
    </row>
    <row r="87" spans="1:84" s="628" customFormat="1" ht="12.9" customHeight="1">
      <c r="A87" s="448"/>
      <c r="B87" s="507"/>
      <c r="C87" s="620"/>
      <c r="D87" s="621">
        <f t="shared" si="72"/>
        <v>0</v>
      </c>
      <c r="E87" s="622"/>
      <c r="F87" s="621">
        <v>0</v>
      </c>
      <c r="G87" s="624"/>
      <c r="H87" s="623">
        <v>0</v>
      </c>
      <c r="I87" s="625"/>
      <c r="J87" s="621">
        <f t="shared" si="73"/>
        <v>0</v>
      </c>
      <c r="K87" s="622"/>
      <c r="L87" s="626">
        <v>0</v>
      </c>
      <c r="M87" s="622"/>
      <c r="N87" s="621">
        <f t="shared" si="74"/>
        <v>1.0403</v>
      </c>
      <c r="O87" s="622"/>
      <c r="P87" s="621">
        <v>0</v>
      </c>
      <c r="Q87" s="624"/>
      <c r="R87" s="623">
        <v>2.3900000000000001E-2</v>
      </c>
      <c r="S87" s="625"/>
      <c r="T87" s="621">
        <f t="shared" si="69"/>
        <v>2.3900000000000001E-2</v>
      </c>
      <c r="U87" s="622"/>
      <c r="V87" s="626">
        <v>1.0164</v>
      </c>
      <c r="W87" s="622"/>
      <c r="X87" s="621">
        <f t="shared" si="75"/>
        <v>142.73509999999999</v>
      </c>
      <c r="Y87" s="622"/>
      <c r="Z87" s="621">
        <v>92.269599999999997</v>
      </c>
      <c r="AA87" s="624"/>
      <c r="AB87" s="623">
        <v>0</v>
      </c>
      <c r="AC87" s="625"/>
      <c r="AD87" s="621">
        <f t="shared" si="76"/>
        <v>92.269599999999997</v>
      </c>
      <c r="AE87" s="622"/>
      <c r="AF87" s="626">
        <v>50.465499999999999</v>
      </c>
      <c r="AG87" s="625"/>
      <c r="AH87" s="621">
        <f t="shared" si="78"/>
        <v>320.97949999999997</v>
      </c>
      <c r="AI87" s="622"/>
      <c r="AJ87" s="621">
        <v>297.81459999999998</v>
      </c>
      <c r="AK87" s="624"/>
      <c r="AL87" s="623">
        <v>0</v>
      </c>
      <c r="AM87" s="625"/>
      <c r="AN87" s="621">
        <f t="shared" si="77"/>
        <v>297.81459999999998</v>
      </c>
      <c r="AO87" s="622"/>
      <c r="AP87" s="627">
        <v>23.164899999999999</v>
      </c>
      <c r="AQ87" s="448"/>
      <c r="AR87" s="449"/>
      <c r="AS87" s="620"/>
      <c r="AT87" s="621">
        <f t="shared" si="60"/>
        <v>10.5466</v>
      </c>
      <c r="AU87" s="622"/>
      <c r="AV87" s="623">
        <v>0</v>
      </c>
      <c r="AW87" s="624"/>
      <c r="AX87" s="623">
        <v>0.2727</v>
      </c>
      <c r="AY87" s="625"/>
      <c r="AZ87" s="621">
        <f t="shared" si="61"/>
        <v>0.2727</v>
      </c>
      <c r="BA87" s="622"/>
      <c r="BB87" s="626">
        <v>10.273899999999999</v>
      </c>
      <c r="BC87" s="622"/>
      <c r="BD87" s="621">
        <f t="shared" si="62"/>
        <v>5.7368300000000003</v>
      </c>
      <c r="BE87" s="622"/>
      <c r="BF87" s="621">
        <v>0</v>
      </c>
      <c r="BG87" s="624"/>
      <c r="BH87" s="623">
        <v>0.39573000000000003</v>
      </c>
      <c r="BI87" s="625"/>
      <c r="BJ87" s="621">
        <f t="shared" si="63"/>
        <v>0.39573000000000003</v>
      </c>
      <c r="BK87" s="622"/>
      <c r="BL87" s="626">
        <v>5.3411</v>
      </c>
      <c r="BM87" s="622"/>
      <c r="BN87" s="621">
        <f t="shared" si="64"/>
        <v>141.59520000000001</v>
      </c>
      <c r="BO87" s="622"/>
      <c r="BP87" s="621">
        <v>0</v>
      </c>
      <c r="BQ87" s="624"/>
      <c r="BR87" s="623">
        <v>0</v>
      </c>
      <c r="BS87" s="625"/>
      <c r="BT87" s="621">
        <f t="shared" si="65"/>
        <v>0</v>
      </c>
      <c r="BU87" s="622"/>
      <c r="BV87" s="626">
        <v>141.59520000000001</v>
      </c>
      <c r="BW87" s="625"/>
      <c r="BX87" s="621">
        <f t="shared" si="66"/>
        <v>0</v>
      </c>
      <c r="BY87" s="622"/>
      <c r="BZ87" s="621">
        <v>0</v>
      </c>
      <c r="CA87" s="624"/>
      <c r="CB87" s="623">
        <v>0</v>
      </c>
      <c r="CC87" s="625"/>
      <c r="CD87" s="621">
        <f t="shared" si="67"/>
        <v>0</v>
      </c>
      <c r="CE87" s="622"/>
      <c r="CF87" s="627">
        <v>0</v>
      </c>
    </row>
    <row r="88" spans="1:84" ht="12.9" customHeight="1">
      <c r="A88" s="436">
        <v>5</v>
      </c>
      <c r="B88" s="437" t="s">
        <v>140</v>
      </c>
      <c r="C88" s="578" t="s">
        <v>133</v>
      </c>
      <c r="D88" s="579">
        <f t="shared" si="72"/>
        <v>0</v>
      </c>
      <c r="E88" s="616" t="s">
        <v>133</v>
      </c>
      <c r="F88" s="682">
        <v>0</v>
      </c>
      <c r="G88" s="618" t="s">
        <v>133</v>
      </c>
      <c r="H88" s="617">
        <v>0</v>
      </c>
      <c r="I88" s="619" t="s">
        <v>133</v>
      </c>
      <c r="J88" s="579">
        <f t="shared" si="73"/>
        <v>0</v>
      </c>
      <c r="K88" s="580" t="s">
        <v>133</v>
      </c>
      <c r="L88" s="584">
        <v>0</v>
      </c>
      <c r="M88" s="580" t="s">
        <v>133</v>
      </c>
      <c r="N88" s="579">
        <f t="shared" si="74"/>
        <v>0</v>
      </c>
      <c r="O88" s="580" t="s">
        <v>133</v>
      </c>
      <c r="P88" s="579">
        <v>0</v>
      </c>
      <c r="Q88" s="581" t="s">
        <v>133</v>
      </c>
      <c r="R88" s="582">
        <v>0</v>
      </c>
      <c r="S88" s="583" t="s">
        <v>133</v>
      </c>
      <c r="T88" s="579">
        <f t="shared" si="69"/>
        <v>0</v>
      </c>
      <c r="U88" s="580" t="s">
        <v>133</v>
      </c>
      <c r="V88" s="584">
        <v>0</v>
      </c>
      <c r="W88" s="580" t="s">
        <v>133</v>
      </c>
      <c r="X88" s="579">
        <f t="shared" si="75"/>
        <v>0</v>
      </c>
      <c r="Y88" s="580" t="s">
        <v>133</v>
      </c>
      <c r="Z88" s="579">
        <v>0</v>
      </c>
      <c r="AA88" s="581" t="s">
        <v>133</v>
      </c>
      <c r="AB88" s="582">
        <v>0</v>
      </c>
      <c r="AC88" s="583" t="s">
        <v>133</v>
      </c>
      <c r="AD88" s="579">
        <f t="shared" si="76"/>
        <v>0</v>
      </c>
      <c r="AE88" s="580" t="s">
        <v>133</v>
      </c>
      <c r="AF88" s="584">
        <v>0</v>
      </c>
      <c r="AG88" s="583" t="s">
        <v>133</v>
      </c>
      <c r="AH88" s="579">
        <f t="shared" si="78"/>
        <v>0</v>
      </c>
      <c r="AI88" s="580" t="s">
        <v>133</v>
      </c>
      <c r="AJ88" s="579">
        <v>0</v>
      </c>
      <c r="AK88" s="581" t="s">
        <v>133</v>
      </c>
      <c r="AL88" s="582">
        <v>0</v>
      </c>
      <c r="AM88" s="583" t="s">
        <v>133</v>
      </c>
      <c r="AN88" s="579">
        <f t="shared" si="77"/>
        <v>0</v>
      </c>
      <c r="AO88" s="580" t="s">
        <v>133</v>
      </c>
      <c r="AP88" s="585">
        <v>0</v>
      </c>
      <c r="AQ88" s="465">
        <v>26</v>
      </c>
      <c r="AR88" s="466" t="s">
        <v>166</v>
      </c>
      <c r="AS88" s="578" t="s">
        <v>133</v>
      </c>
      <c r="AT88" s="579">
        <f t="shared" si="60"/>
        <v>0</v>
      </c>
      <c r="AU88" s="616" t="s">
        <v>133</v>
      </c>
      <c r="AV88" s="617">
        <v>0</v>
      </c>
      <c r="AW88" s="618" t="s">
        <v>133</v>
      </c>
      <c r="AX88" s="617">
        <v>0</v>
      </c>
      <c r="AY88" s="619" t="s">
        <v>133</v>
      </c>
      <c r="AZ88" s="579">
        <f t="shared" si="61"/>
        <v>0</v>
      </c>
      <c r="BA88" s="580" t="s">
        <v>133</v>
      </c>
      <c r="BB88" s="584">
        <v>0</v>
      </c>
      <c r="BC88" s="580" t="s">
        <v>133</v>
      </c>
      <c r="BD88" s="579">
        <f t="shared" si="62"/>
        <v>0</v>
      </c>
      <c r="BE88" s="580" t="s">
        <v>133</v>
      </c>
      <c r="BF88" s="579">
        <v>0</v>
      </c>
      <c r="BG88" s="581" t="s">
        <v>133</v>
      </c>
      <c r="BH88" s="582">
        <v>0</v>
      </c>
      <c r="BI88" s="583" t="s">
        <v>133</v>
      </c>
      <c r="BJ88" s="579">
        <f t="shared" si="63"/>
        <v>0</v>
      </c>
      <c r="BK88" s="580" t="s">
        <v>133</v>
      </c>
      <c r="BL88" s="584">
        <v>0</v>
      </c>
      <c r="BM88" s="580" t="s">
        <v>133</v>
      </c>
      <c r="BN88" s="579">
        <f t="shared" si="64"/>
        <v>0</v>
      </c>
      <c r="BO88" s="580" t="s">
        <v>133</v>
      </c>
      <c r="BP88" s="579">
        <v>0</v>
      </c>
      <c r="BQ88" s="581" t="s">
        <v>133</v>
      </c>
      <c r="BR88" s="582">
        <v>0</v>
      </c>
      <c r="BS88" s="583" t="s">
        <v>133</v>
      </c>
      <c r="BT88" s="579">
        <f t="shared" si="65"/>
        <v>0</v>
      </c>
      <c r="BU88" s="580" t="s">
        <v>133</v>
      </c>
      <c r="BV88" s="584">
        <v>0</v>
      </c>
      <c r="BW88" s="583" t="s">
        <v>133</v>
      </c>
      <c r="BX88" s="579">
        <f t="shared" si="66"/>
        <v>0</v>
      </c>
      <c r="BY88" s="580" t="s">
        <v>133</v>
      </c>
      <c r="BZ88" s="579">
        <v>0</v>
      </c>
      <c r="CA88" s="581" t="s">
        <v>133</v>
      </c>
      <c r="CB88" s="582">
        <v>0</v>
      </c>
      <c r="CC88" s="583" t="s">
        <v>133</v>
      </c>
      <c r="CD88" s="579">
        <f t="shared" si="67"/>
        <v>0</v>
      </c>
      <c r="CE88" s="580" t="s">
        <v>133</v>
      </c>
      <c r="CF88" s="648">
        <v>0</v>
      </c>
    </row>
    <row r="89" spans="1:84" s="628" customFormat="1" ht="12.9" customHeight="1">
      <c r="A89" s="436"/>
      <c r="B89" s="437"/>
      <c r="C89" s="597"/>
      <c r="D89" s="598">
        <f t="shared" si="72"/>
        <v>40.866099999999996</v>
      </c>
      <c r="E89" s="599"/>
      <c r="F89" s="598">
        <v>0</v>
      </c>
      <c r="G89" s="600"/>
      <c r="H89" s="601">
        <v>0</v>
      </c>
      <c r="I89" s="602"/>
      <c r="J89" s="598">
        <f t="shared" si="73"/>
        <v>0</v>
      </c>
      <c r="K89" s="599"/>
      <c r="L89" s="603">
        <v>40.866099999999996</v>
      </c>
      <c r="M89" s="599"/>
      <c r="N89" s="598">
        <f t="shared" si="74"/>
        <v>9.8941999999999997</v>
      </c>
      <c r="O89" s="599"/>
      <c r="P89" s="598">
        <v>0</v>
      </c>
      <c r="Q89" s="600"/>
      <c r="R89" s="601">
        <v>0</v>
      </c>
      <c r="S89" s="602"/>
      <c r="T89" s="598">
        <f t="shared" si="69"/>
        <v>0</v>
      </c>
      <c r="U89" s="599"/>
      <c r="V89" s="603">
        <v>9.8941999999999997</v>
      </c>
      <c r="W89" s="599"/>
      <c r="X89" s="598">
        <f t="shared" si="75"/>
        <v>0</v>
      </c>
      <c r="Y89" s="599"/>
      <c r="Z89" s="598">
        <v>0</v>
      </c>
      <c r="AA89" s="600"/>
      <c r="AB89" s="601">
        <v>0</v>
      </c>
      <c r="AC89" s="602"/>
      <c r="AD89" s="598">
        <f t="shared" si="76"/>
        <v>0</v>
      </c>
      <c r="AE89" s="599"/>
      <c r="AF89" s="603">
        <v>0</v>
      </c>
      <c r="AG89" s="602"/>
      <c r="AH89" s="598">
        <f t="shared" si="78"/>
        <v>0</v>
      </c>
      <c r="AI89" s="599"/>
      <c r="AJ89" s="598">
        <v>0</v>
      </c>
      <c r="AK89" s="600"/>
      <c r="AL89" s="601">
        <v>0</v>
      </c>
      <c r="AM89" s="602"/>
      <c r="AN89" s="598">
        <f t="shared" si="77"/>
        <v>0</v>
      </c>
      <c r="AO89" s="599"/>
      <c r="AP89" s="604">
        <v>0</v>
      </c>
      <c r="AQ89" s="511"/>
      <c r="AR89" s="512"/>
      <c r="AS89" s="686"/>
      <c r="AT89" s="687">
        <f t="shared" si="60"/>
        <v>0.46960000000000002</v>
      </c>
      <c r="AU89" s="688"/>
      <c r="AV89" s="689">
        <v>0</v>
      </c>
      <c r="AW89" s="690"/>
      <c r="AX89" s="689">
        <v>0</v>
      </c>
      <c r="AY89" s="691"/>
      <c r="AZ89" s="687">
        <f t="shared" si="61"/>
        <v>0</v>
      </c>
      <c r="BA89" s="688"/>
      <c r="BB89" s="692">
        <v>0.46960000000000002</v>
      </c>
      <c r="BC89" s="688"/>
      <c r="BD89" s="687">
        <f t="shared" si="62"/>
        <v>1.7634000000000001</v>
      </c>
      <c r="BE89" s="688"/>
      <c r="BF89" s="687">
        <v>0</v>
      </c>
      <c r="BG89" s="690"/>
      <c r="BH89" s="689">
        <v>0</v>
      </c>
      <c r="BI89" s="691"/>
      <c r="BJ89" s="687">
        <f t="shared" si="63"/>
        <v>0</v>
      </c>
      <c r="BK89" s="688"/>
      <c r="BL89" s="692">
        <v>1.7634000000000001</v>
      </c>
      <c r="BM89" s="688"/>
      <c r="BN89" s="687">
        <f t="shared" si="64"/>
        <v>15.5815</v>
      </c>
      <c r="BO89" s="688"/>
      <c r="BP89" s="687">
        <v>15.57</v>
      </c>
      <c r="BQ89" s="690"/>
      <c r="BR89" s="689">
        <v>0</v>
      </c>
      <c r="BS89" s="691"/>
      <c r="BT89" s="687">
        <f t="shared" si="65"/>
        <v>15.57</v>
      </c>
      <c r="BU89" s="688"/>
      <c r="BV89" s="692">
        <v>1.15E-2</v>
      </c>
      <c r="BW89" s="691"/>
      <c r="BX89" s="687">
        <f t="shared" si="66"/>
        <v>0</v>
      </c>
      <c r="BY89" s="688"/>
      <c r="BZ89" s="687">
        <v>0</v>
      </c>
      <c r="CA89" s="690"/>
      <c r="CB89" s="689">
        <v>0</v>
      </c>
      <c r="CC89" s="691"/>
      <c r="CD89" s="687">
        <f t="shared" si="67"/>
        <v>0</v>
      </c>
      <c r="CE89" s="688"/>
      <c r="CF89" s="693">
        <v>0</v>
      </c>
    </row>
    <row r="90" spans="1:84" ht="12.9" customHeight="1">
      <c r="A90" s="657" t="s">
        <v>7</v>
      </c>
      <c r="B90" s="694"/>
      <c r="C90" s="629" t="s">
        <v>133</v>
      </c>
      <c r="D90" s="630">
        <f>D92</f>
        <v>0</v>
      </c>
      <c r="E90" s="631" t="s">
        <v>133</v>
      </c>
      <c r="F90" s="630">
        <f>F92</f>
        <v>0</v>
      </c>
      <c r="G90" s="632" t="s">
        <v>133</v>
      </c>
      <c r="H90" s="633">
        <f>H92</f>
        <v>0</v>
      </c>
      <c r="I90" s="634" t="s">
        <v>133</v>
      </c>
      <c r="J90" s="630">
        <f>J92</f>
        <v>0</v>
      </c>
      <c r="K90" s="659" t="s">
        <v>133</v>
      </c>
      <c r="L90" s="635">
        <f>L92</f>
        <v>0</v>
      </c>
      <c r="M90" s="631" t="s">
        <v>133</v>
      </c>
      <c r="N90" s="630">
        <f t="shared" si="74"/>
        <v>0</v>
      </c>
      <c r="O90" s="631" t="s">
        <v>133</v>
      </c>
      <c r="P90" s="630">
        <f>P92</f>
        <v>0</v>
      </c>
      <c r="Q90" s="632" t="s">
        <v>133</v>
      </c>
      <c r="R90" s="633">
        <f>R92</f>
        <v>0</v>
      </c>
      <c r="S90" s="634" t="s">
        <v>133</v>
      </c>
      <c r="T90" s="630">
        <f t="shared" si="69"/>
        <v>0</v>
      </c>
      <c r="U90" s="659" t="s">
        <v>133</v>
      </c>
      <c r="V90" s="635">
        <f>V92</f>
        <v>0</v>
      </c>
      <c r="W90" s="631" t="s">
        <v>133</v>
      </c>
      <c r="X90" s="630">
        <f>X92</f>
        <v>0</v>
      </c>
      <c r="Y90" s="631" t="s">
        <v>133</v>
      </c>
      <c r="Z90" s="630">
        <f>Z92</f>
        <v>0</v>
      </c>
      <c r="AA90" s="632" t="s">
        <v>133</v>
      </c>
      <c r="AB90" s="633">
        <f>AB92</f>
        <v>0</v>
      </c>
      <c r="AC90" s="634" t="s">
        <v>133</v>
      </c>
      <c r="AD90" s="630">
        <f>AD92</f>
        <v>0</v>
      </c>
      <c r="AE90" s="659" t="s">
        <v>133</v>
      </c>
      <c r="AF90" s="635">
        <f>AF92</f>
        <v>0</v>
      </c>
      <c r="AG90" s="634" t="s">
        <v>133</v>
      </c>
      <c r="AH90" s="630">
        <f>AH92</f>
        <v>0</v>
      </c>
      <c r="AI90" s="631" t="s">
        <v>133</v>
      </c>
      <c r="AJ90" s="630">
        <f>AJ92</f>
        <v>0</v>
      </c>
      <c r="AK90" s="632" t="s">
        <v>133</v>
      </c>
      <c r="AL90" s="633">
        <f>AL92</f>
        <v>0</v>
      </c>
      <c r="AM90" s="634" t="s">
        <v>133</v>
      </c>
      <c r="AN90" s="630">
        <f>AN92</f>
        <v>0</v>
      </c>
      <c r="AO90" s="659" t="s">
        <v>133</v>
      </c>
      <c r="AP90" s="636">
        <f>AP92</f>
        <v>0</v>
      </c>
      <c r="AQ90" s="586" t="s">
        <v>167</v>
      </c>
      <c r="AR90" s="695"/>
      <c r="AS90" s="588" t="s">
        <v>133</v>
      </c>
      <c r="AT90" s="589">
        <f t="shared" si="60"/>
        <v>0</v>
      </c>
      <c r="AU90" s="590" t="s">
        <v>133</v>
      </c>
      <c r="AV90" s="594">
        <f>SUM(AV92,AV98,AV106)</f>
        <v>0</v>
      </c>
      <c r="AW90" s="591" t="s">
        <v>133</v>
      </c>
      <c r="AX90" s="594">
        <f>SUM(AX92,AX98,AX106)</f>
        <v>0</v>
      </c>
      <c r="AY90" s="595" t="s">
        <v>133</v>
      </c>
      <c r="AZ90" s="589">
        <f t="shared" si="61"/>
        <v>0</v>
      </c>
      <c r="BA90" s="592" t="s">
        <v>133</v>
      </c>
      <c r="BB90" s="593">
        <f>SUM(BB92,BB98,BB106)</f>
        <v>0</v>
      </c>
      <c r="BC90" s="590" t="s">
        <v>133</v>
      </c>
      <c r="BD90" s="589">
        <f t="shared" si="62"/>
        <v>0</v>
      </c>
      <c r="BE90" s="590" t="s">
        <v>133</v>
      </c>
      <c r="BF90" s="589">
        <f>SUM(BF92,BF98,BF106)</f>
        <v>0</v>
      </c>
      <c r="BG90" s="591" t="s">
        <v>133</v>
      </c>
      <c r="BH90" s="594">
        <f>SUM(BH92,BH98,BH106)</f>
        <v>0</v>
      </c>
      <c r="BI90" s="595" t="s">
        <v>133</v>
      </c>
      <c r="BJ90" s="589">
        <f t="shared" si="63"/>
        <v>0</v>
      </c>
      <c r="BK90" s="592" t="s">
        <v>133</v>
      </c>
      <c r="BL90" s="593">
        <f>SUM(BL92,BL98,BL106)</f>
        <v>0</v>
      </c>
      <c r="BM90" s="590" t="s">
        <v>133</v>
      </c>
      <c r="BN90" s="589">
        <f t="shared" si="64"/>
        <v>0</v>
      </c>
      <c r="BO90" s="590" t="s">
        <v>133</v>
      </c>
      <c r="BP90" s="589">
        <f>SUM(BP92,BP98,BP106)</f>
        <v>0</v>
      </c>
      <c r="BQ90" s="591" t="s">
        <v>133</v>
      </c>
      <c r="BR90" s="594">
        <f>SUM(BR92,BR98,BR106)</f>
        <v>0</v>
      </c>
      <c r="BS90" s="595" t="s">
        <v>133</v>
      </c>
      <c r="BT90" s="589">
        <f t="shared" si="65"/>
        <v>0</v>
      </c>
      <c r="BU90" s="592" t="s">
        <v>133</v>
      </c>
      <c r="BV90" s="593">
        <f>SUM(BV92,BV98,BV106)</f>
        <v>0</v>
      </c>
      <c r="BW90" s="595" t="s">
        <v>133</v>
      </c>
      <c r="BX90" s="589">
        <f t="shared" si="66"/>
        <v>0</v>
      </c>
      <c r="BY90" s="590" t="s">
        <v>133</v>
      </c>
      <c r="BZ90" s="589">
        <f>SUM(BZ92,BZ98,BZ106)</f>
        <v>0</v>
      </c>
      <c r="CA90" s="591" t="s">
        <v>133</v>
      </c>
      <c r="CB90" s="594">
        <f>SUM(CB92,CB98,CB106)</f>
        <v>0</v>
      </c>
      <c r="CC90" s="595" t="s">
        <v>133</v>
      </c>
      <c r="CD90" s="589">
        <f t="shared" si="67"/>
        <v>0</v>
      </c>
      <c r="CE90" s="592" t="s">
        <v>133</v>
      </c>
      <c r="CF90" s="596">
        <f>SUM(CF92,CF98,CF106)</f>
        <v>0</v>
      </c>
    </row>
    <row r="91" spans="1:84" s="628" customFormat="1" ht="12.9" customHeight="1">
      <c r="A91" s="696"/>
      <c r="B91" s="697"/>
      <c r="C91" s="649"/>
      <c r="D91" s="650">
        <f>D93</f>
        <v>64.889216000000005</v>
      </c>
      <c r="E91" s="651"/>
      <c r="F91" s="650">
        <f>F93</f>
        <v>0</v>
      </c>
      <c r="G91" s="652"/>
      <c r="H91" s="653">
        <f>H93</f>
        <v>3.7516000000000001E-2</v>
      </c>
      <c r="I91" s="654"/>
      <c r="J91" s="650">
        <f>J93</f>
        <v>3.7516000000000001E-2</v>
      </c>
      <c r="K91" s="651"/>
      <c r="L91" s="655">
        <f>L93</f>
        <v>64.851700000000008</v>
      </c>
      <c r="M91" s="651"/>
      <c r="N91" s="650">
        <f t="shared" si="74"/>
        <v>0</v>
      </c>
      <c r="O91" s="651"/>
      <c r="P91" s="650">
        <f>P93</f>
        <v>0</v>
      </c>
      <c r="Q91" s="652"/>
      <c r="R91" s="653">
        <f>R93</f>
        <v>0</v>
      </c>
      <c r="S91" s="654"/>
      <c r="T91" s="650">
        <f t="shared" si="69"/>
        <v>0</v>
      </c>
      <c r="U91" s="651"/>
      <c r="V91" s="655">
        <f>V93</f>
        <v>0</v>
      </c>
      <c r="W91" s="651"/>
      <c r="X91" s="650">
        <f>X93</f>
        <v>228.47309999999999</v>
      </c>
      <c r="Y91" s="651"/>
      <c r="Z91" s="650">
        <f>Z93</f>
        <v>62.892399999999995</v>
      </c>
      <c r="AA91" s="652"/>
      <c r="AB91" s="653">
        <f>AB93</f>
        <v>0</v>
      </c>
      <c r="AC91" s="654"/>
      <c r="AD91" s="650">
        <f>AD93</f>
        <v>62.892399999999995</v>
      </c>
      <c r="AE91" s="651"/>
      <c r="AF91" s="655">
        <f>AF93</f>
        <v>165.58070000000001</v>
      </c>
      <c r="AG91" s="654"/>
      <c r="AH91" s="650">
        <f>AH93</f>
        <v>0</v>
      </c>
      <c r="AI91" s="651"/>
      <c r="AJ91" s="650">
        <f>AJ93</f>
        <v>0</v>
      </c>
      <c r="AK91" s="652"/>
      <c r="AL91" s="653">
        <f>AL93</f>
        <v>0</v>
      </c>
      <c r="AM91" s="654"/>
      <c r="AN91" s="650">
        <f>AN93</f>
        <v>0</v>
      </c>
      <c r="AO91" s="651"/>
      <c r="AP91" s="656">
        <f>AP93</f>
        <v>0</v>
      </c>
      <c r="AQ91" s="698"/>
      <c r="AR91" s="699"/>
      <c r="AS91" s="700"/>
      <c r="AT91" s="701">
        <f t="shared" si="60"/>
        <v>1.7295</v>
      </c>
      <c r="AU91" s="702"/>
      <c r="AV91" s="703">
        <f>SUM(AV93,AV99,AV107)</f>
        <v>0</v>
      </c>
      <c r="AW91" s="704"/>
      <c r="AX91" s="703">
        <f>SUM(AX93,AX99,AX107)</f>
        <v>0</v>
      </c>
      <c r="AY91" s="705"/>
      <c r="AZ91" s="701">
        <f t="shared" si="61"/>
        <v>0</v>
      </c>
      <c r="BA91" s="702"/>
      <c r="BB91" s="706">
        <f>SUM(BB93,BB99,BB107)</f>
        <v>1.7295</v>
      </c>
      <c r="BC91" s="702"/>
      <c r="BD91" s="701">
        <f t="shared" si="62"/>
        <v>0</v>
      </c>
      <c r="BE91" s="702"/>
      <c r="BF91" s="701">
        <f>SUM(BF93,BF99,BF107)</f>
        <v>0</v>
      </c>
      <c r="BG91" s="704"/>
      <c r="BH91" s="703">
        <f>SUM(BH93,BH99,BH107)</f>
        <v>0</v>
      </c>
      <c r="BI91" s="705"/>
      <c r="BJ91" s="701">
        <f t="shared" si="63"/>
        <v>0</v>
      </c>
      <c r="BK91" s="702"/>
      <c r="BL91" s="706">
        <f>SUM(BL93,BL99,BL107)</f>
        <v>0</v>
      </c>
      <c r="BM91" s="702"/>
      <c r="BN91" s="701">
        <f t="shared" si="64"/>
        <v>754.30026800000007</v>
      </c>
      <c r="BO91" s="702"/>
      <c r="BP91" s="701">
        <f>SUM(BP93,BP99,BP107)</f>
        <v>0</v>
      </c>
      <c r="BQ91" s="704"/>
      <c r="BR91" s="703">
        <f>SUM(BR93,BR99,BR107)</f>
        <v>2.378949</v>
      </c>
      <c r="BS91" s="705"/>
      <c r="BT91" s="701">
        <f t="shared" si="65"/>
        <v>2.378949</v>
      </c>
      <c r="BU91" s="702"/>
      <c r="BV91" s="706">
        <f>SUM(BV93,BV99,BV107)</f>
        <v>751.92131900000004</v>
      </c>
      <c r="BW91" s="705"/>
      <c r="BX91" s="701">
        <f t="shared" si="66"/>
        <v>0</v>
      </c>
      <c r="BY91" s="702"/>
      <c r="BZ91" s="701">
        <f>SUM(BZ93,BZ99,BZ107)</f>
        <v>0</v>
      </c>
      <c r="CA91" s="704"/>
      <c r="CB91" s="703">
        <f>SUM(CB93,CB99,CB107)</f>
        <v>0</v>
      </c>
      <c r="CC91" s="705"/>
      <c r="CD91" s="701">
        <f t="shared" si="67"/>
        <v>0</v>
      </c>
      <c r="CE91" s="702"/>
      <c r="CF91" s="707">
        <f>SUM(CF93,CF99,CF107)</f>
        <v>0</v>
      </c>
    </row>
    <row r="92" spans="1:84" ht="12.9" customHeight="1">
      <c r="A92" s="657"/>
      <c r="B92" s="662" t="s">
        <v>141</v>
      </c>
      <c r="C92" s="663" t="s">
        <v>133</v>
      </c>
      <c r="D92" s="664">
        <f t="shared" ref="D92:D121" si="79">SUM(J92,L92)</f>
        <v>0</v>
      </c>
      <c r="E92" s="665" t="s">
        <v>133</v>
      </c>
      <c r="F92" s="664">
        <f>SUM(F94,F96,F98,F100,F102,F104)</f>
        <v>0</v>
      </c>
      <c r="G92" s="666" t="s">
        <v>133</v>
      </c>
      <c r="H92" s="667">
        <f>SUM(H94,H96,H98,H100,H102,H104)</f>
        <v>0</v>
      </c>
      <c r="I92" s="668" t="s">
        <v>133</v>
      </c>
      <c r="J92" s="664">
        <f t="shared" ref="J92:J121" si="80">SUM(F92,H92)</f>
        <v>0</v>
      </c>
      <c r="K92" s="669" t="s">
        <v>133</v>
      </c>
      <c r="L92" s="670">
        <f>SUM(L94,L96,L98,L100,L102,L104)</f>
        <v>0</v>
      </c>
      <c r="M92" s="665" t="s">
        <v>133</v>
      </c>
      <c r="N92" s="664">
        <f t="shared" si="74"/>
        <v>0</v>
      </c>
      <c r="O92" s="665" t="s">
        <v>133</v>
      </c>
      <c r="P92" s="664">
        <f>SUM(P94,P96,P98,P100,P102,P104)</f>
        <v>0</v>
      </c>
      <c r="Q92" s="666" t="s">
        <v>133</v>
      </c>
      <c r="R92" s="667">
        <f>SUM(R94,R96,R98,R100,R102,R104)</f>
        <v>0</v>
      </c>
      <c r="S92" s="668" t="s">
        <v>133</v>
      </c>
      <c r="T92" s="664">
        <f t="shared" si="69"/>
        <v>0</v>
      </c>
      <c r="U92" s="669" t="s">
        <v>133</v>
      </c>
      <c r="V92" s="670">
        <f>SUM(V94,V96,V98,V100,V102,V104)</f>
        <v>0</v>
      </c>
      <c r="W92" s="665" t="s">
        <v>133</v>
      </c>
      <c r="X92" s="664">
        <f t="shared" ref="X92:X121" si="81">SUM(AD92,AF92)</f>
        <v>0</v>
      </c>
      <c r="Y92" s="665" t="s">
        <v>133</v>
      </c>
      <c r="Z92" s="664">
        <f>SUM(Z94,Z96,Z98,Z100,Z102,Z104)</f>
        <v>0</v>
      </c>
      <c r="AA92" s="666" t="s">
        <v>133</v>
      </c>
      <c r="AB92" s="667">
        <f>SUM(AB94,AB96,AB98,AB100,AB102,AB104)</f>
        <v>0</v>
      </c>
      <c r="AC92" s="668" t="s">
        <v>133</v>
      </c>
      <c r="AD92" s="664">
        <f t="shared" ref="AD92:AD121" si="82">SUM(Z92,AB92)</f>
        <v>0</v>
      </c>
      <c r="AE92" s="669" t="s">
        <v>133</v>
      </c>
      <c r="AF92" s="670">
        <f>SUM(AF94,AF96,AF98,AF100,AF102,AF104)</f>
        <v>0</v>
      </c>
      <c r="AG92" s="668" t="s">
        <v>133</v>
      </c>
      <c r="AH92" s="664">
        <f t="shared" ref="AH92:AH121" si="83">SUM(AN92,AP92)</f>
        <v>0</v>
      </c>
      <c r="AI92" s="665" t="s">
        <v>133</v>
      </c>
      <c r="AJ92" s="664">
        <f>SUM(AJ94,AJ96,AJ98,AJ100,AJ102,AJ104)</f>
        <v>0</v>
      </c>
      <c r="AK92" s="666" t="s">
        <v>133</v>
      </c>
      <c r="AL92" s="667">
        <f>SUM(AL94,AL96,AL98,AL100,AL102,AL104)</f>
        <v>0</v>
      </c>
      <c r="AM92" s="668" t="s">
        <v>133</v>
      </c>
      <c r="AN92" s="664">
        <f t="shared" ref="AN92:AN121" si="84">SUM(AJ92,AL92)</f>
        <v>0</v>
      </c>
      <c r="AO92" s="669" t="s">
        <v>133</v>
      </c>
      <c r="AP92" s="671">
        <f>SUM(AP94,AP96,AP98,AP100,AP102,AP104)</f>
        <v>0</v>
      </c>
      <c r="AQ92" s="586"/>
      <c r="AR92" s="587" t="s">
        <v>168</v>
      </c>
      <c r="AS92" s="588" t="s">
        <v>133</v>
      </c>
      <c r="AT92" s="589">
        <f t="shared" si="60"/>
        <v>0</v>
      </c>
      <c r="AU92" s="590" t="s">
        <v>133</v>
      </c>
      <c r="AV92" s="594">
        <f>SUM(AV94,AV96)</f>
        <v>0</v>
      </c>
      <c r="AW92" s="591" t="s">
        <v>133</v>
      </c>
      <c r="AX92" s="594">
        <f>SUM(AX94,AX96)</f>
        <v>0</v>
      </c>
      <c r="AY92" s="595" t="s">
        <v>133</v>
      </c>
      <c r="AZ92" s="589">
        <f t="shared" si="61"/>
        <v>0</v>
      </c>
      <c r="BA92" s="592" t="s">
        <v>133</v>
      </c>
      <c r="BB92" s="593">
        <f>SUM(BB94,BB96)</f>
        <v>0</v>
      </c>
      <c r="BC92" s="590" t="s">
        <v>133</v>
      </c>
      <c r="BD92" s="589">
        <f t="shared" si="62"/>
        <v>0</v>
      </c>
      <c r="BE92" s="590" t="s">
        <v>133</v>
      </c>
      <c r="BF92" s="589">
        <f>SUM(BF94,BF96)</f>
        <v>0</v>
      </c>
      <c r="BG92" s="591" t="s">
        <v>133</v>
      </c>
      <c r="BH92" s="594">
        <f>SUM(BH94,BH96)</f>
        <v>0</v>
      </c>
      <c r="BI92" s="595" t="s">
        <v>133</v>
      </c>
      <c r="BJ92" s="589">
        <f t="shared" si="63"/>
        <v>0</v>
      </c>
      <c r="BK92" s="592" t="s">
        <v>133</v>
      </c>
      <c r="BL92" s="593">
        <f>SUM(BL94,BL96)</f>
        <v>0</v>
      </c>
      <c r="BM92" s="590" t="s">
        <v>133</v>
      </c>
      <c r="BN92" s="589">
        <f t="shared" si="64"/>
        <v>0</v>
      </c>
      <c r="BO92" s="590" t="s">
        <v>133</v>
      </c>
      <c r="BP92" s="589">
        <f>SUM(BP94,BP96)</f>
        <v>0</v>
      </c>
      <c r="BQ92" s="591" t="s">
        <v>133</v>
      </c>
      <c r="BR92" s="594">
        <f>SUM(BR94,BR96)</f>
        <v>0</v>
      </c>
      <c r="BS92" s="595" t="s">
        <v>133</v>
      </c>
      <c r="BT92" s="589">
        <f t="shared" si="65"/>
        <v>0</v>
      </c>
      <c r="BU92" s="592" t="s">
        <v>133</v>
      </c>
      <c r="BV92" s="593">
        <f>SUM(BV94,BV96)</f>
        <v>0</v>
      </c>
      <c r="BW92" s="595" t="s">
        <v>133</v>
      </c>
      <c r="BX92" s="589">
        <f t="shared" si="66"/>
        <v>0</v>
      </c>
      <c r="BY92" s="590" t="s">
        <v>133</v>
      </c>
      <c r="BZ92" s="589">
        <f>SUM(BZ94,BZ96)</f>
        <v>0</v>
      </c>
      <c r="CA92" s="591" t="s">
        <v>133</v>
      </c>
      <c r="CB92" s="594">
        <f>SUM(CB94,CB96)</f>
        <v>0</v>
      </c>
      <c r="CC92" s="595" t="s">
        <v>133</v>
      </c>
      <c r="CD92" s="589">
        <f t="shared" si="67"/>
        <v>0</v>
      </c>
      <c r="CE92" s="592" t="s">
        <v>133</v>
      </c>
      <c r="CF92" s="596">
        <f>SUM(CF94,CF96)</f>
        <v>0</v>
      </c>
    </row>
    <row r="93" spans="1:84" s="628" customFormat="1" ht="12.9" customHeight="1">
      <c r="A93" s="672"/>
      <c r="B93" s="673"/>
      <c r="C93" s="674"/>
      <c r="D93" s="675">
        <f t="shared" si="79"/>
        <v>64.889216000000005</v>
      </c>
      <c r="E93" s="676"/>
      <c r="F93" s="675">
        <f>SUM(F95,F97,F99,F101,F103,F105)</f>
        <v>0</v>
      </c>
      <c r="G93" s="677"/>
      <c r="H93" s="678">
        <f>SUM(H95,H97,H99,H101,H103,H105)</f>
        <v>3.7516000000000001E-2</v>
      </c>
      <c r="I93" s="679"/>
      <c r="J93" s="675">
        <f t="shared" si="80"/>
        <v>3.7516000000000001E-2</v>
      </c>
      <c r="K93" s="676"/>
      <c r="L93" s="680">
        <f>SUM(L95,L97,L99,L101,L103,L105)</f>
        <v>64.851700000000008</v>
      </c>
      <c r="M93" s="676"/>
      <c r="N93" s="675">
        <f t="shared" si="74"/>
        <v>0</v>
      </c>
      <c r="O93" s="676"/>
      <c r="P93" s="675">
        <f>SUM(P95,P97,P99,P101,P103,P105)</f>
        <v>0</v>
      </c>
      <c r="Q93" s="677"/>
      <c r="R93" s="678">
        <f>SUM(R95,R97,R99,R101,R103,R105)</f>
        <v>0</v>
      </c>
      <c r="S93" s="679"/>
      <c r="T93" s="675">
        <f t="shared" si="69"/>
        <v>0</v>
      </c>
      <c r="U93" s="676"/>
      <c r="V93" s="680">
        <f>SUM(V95,V97,V99,V101,V103,V105)</f>
        <v>0</v>
      </c>
      <c r="W93" s="676"/>
      <c r="X93" s="675">
        <f t="shared" si="81"/>
        <v>228.47309999999999</v>
      </c>
      <c r="Y93" s="676"/>
      <c r="Z93" s="675">
        <f>SUM(Z95,Z97,Z99,Z101,Z103,Z105)</f>
        <v>62.892399999999995</v>
      </c>
      <c r="AA93" s="677"/>
      <c r="AB93" s="678">
        <f>SUM(AB95,AB97,AB99,AB101,AB103,AB105)</f>
        <v>0</v>
      </c>
      <c r="AC93" s="679"/>
      <c r="AD93" s="675">
        <f t="shared" si="82"/>
        <v>62.892399999999995</v>
      </c>
      <c r="AE93" s="676"/>
      <c r="AF93" s="680">
        <f>SUM(AF95,AF97,AF99,AF101,AF103,AF105)</f>
        <v>165.58070000000001</v>
      </c>
      <c r="AG93" s="679"/>
      <c r="AH93" s="675">
        <f t="shared" si="83"/>
        <v>0</v>
      </c>
      <c r="AI93" s="676"/>
      <c r="AJ93" s="675">
        <f>SUM(AJ95,AJ97,AJ99,AJ101,AJ103,AJ105)</f>
        <v>0</v>
      </c>
      <c r="AK93" s="677"/>
      <c r="AL93" s="678">
        <f>SUM(AL95,AL97,AL99,AL101,AL103,AL105)</f>
        <v>0</v>
      </c>
      <c r="AM93" s="679"/>
      <c r="AN93" s="675">
        <f t="shared" si="84"/>
        <v>0</v>
      </c>
      <c r="AO93" s="676"/>
      <c r="AP93" s="681">
        <f>SUM(AP95,AP97,AP99,AP101,AP103,AP105)</f>
        <v>0</v>
      </c>
      <c r="AQ93" s="534"/>
      <c r="AR93" s="606"/>
      <c r="AS93" s="607"/>
      <c r="AT93" s="608">
        <f t="shared" si="60"/>
        <v>1.7295</v>
      </c>
      <c r="AU93" s="609"/>
      <c r="AV93" s="612">
        <f>SUM(AV95,AV97)</f>
        <v>0</v>
      </c>
      <c r="AW93" s="610"/>
      <c r="AX93" s="612">
        <f>SUM(AX95,AX97)</f>
        <v>0</v>
      </c>
      <c r="AY93" s="613"/>
      <c r="AZ93" s="608">
        <f t="shared" si="61"/>
        <v>0</v>
      </c>
      <c r="BA93" s="609"/>
      <c r="BB93" s="611">
        <f>SUM(BB95,BB97)</f>
        <v>1.7295</v>
      </c>
      <c r="BC93" s="609"/>
      <c r="BD93" s="608">
        <f t="shared" si="62"/>
        <v>0</v>
      </c>
      <c r="BE93" s="609"/>
      <c r="BF93" s="608">
        <f>SUM(BF95,BF97)</f>
        <v>0</v>
      </c>
      <c r="BG93" s="610"/>
      <c r="BH93" s="612">
        <f>SUM(BH95,BH97)</f>
        <v>0</v>
      </c>
      <c r="BI93" s="613"/>
      <c r="BJ93" s="608">
        <f t="shared" si="63"/>
        <v>0</v>
      </c>
      <c r="BK93" s="609"/>
      <c r="BL93" s="611">
        <f>SUM(BL95,BL97)</f>
        <v>0</v>
      </c>
      <c r="BM93" s="609"/>
      <c r="BN93" s="608">
        <f t="shared" si="64"/>
        <v>334.16076799999996</v>
      </c>
      <c r="BO93" s="609"/>
      <c r="BP93" s="608">
        <f>SUM(BP95,BP97)</f>
        <v>0</v>
      </c>
      <c r="BQ93" s="610"/>
      <c r="BR93" s="612">
        <f>SUM(BR95,BR97)</f>
        <v>1.6436489999999999</v>
      </c>
      <c r="BS93" s="613"/>
      <c r="BT93" s="608">
        <f t="shared" si="65"/>
        <v>1.6436489999999999</v>
      </c>
      <c r="BU93" s="609"/>
      <c r="BV93" s="611">
        <f>SUM(BV95,BV97)</f>
        <v>332.51711899999998</v>
      </c>
      <c r="BW93" s="613"/>
      <c r="BX93" s="608">
        <f t="shared" si="66"/>
        <v>0</v>
      </c>
      <c r="BY93" s="609"/>
      <c r="BZ93" s="608">
        <f>SUM(BZ95,BZ97)</f>
        <v>0</v>
      </c>
      <c r="CA93" s="610"/>
      <c r="CB93" s="612">
        <f>SUM(CB95,CB97)</f>
        <v>0</v>
      </c>
      <c r="CC93" s="613"/>
      <c r="CD93" s="608">
        <f t="shared" si="67"/>
        <v>0</v>
      </c>
      <c r="CE93" s="609"/>
      <c r="CF93" s="614">
        <f>SUM(CF95,CF97)</f>
        <v>0</v>
      </c>
    </row>
    <row r="94" spans="1:84" ht="12.9" customHeight="1">
      <c r="A94" s="436">
        <v>6</v>
      </c>
      <c r="B94" s="437" t="s">
        <v>142</v>
      </c>
      <c r="C94" s="578" t="s">
        <v>133</v>
      </c>
      <c r="D94" s="579">
        <f t="shared" si="79"/>
        <v>0</v>
      </c>
      <c r="E94" s="616" t="s">
        <v>133</v>
      </c>
      <c r="F94" s="682">
        <v>0</v>
      </c>
      <c r="G94" s="618" t="s">
        <v>133</v>
      </c>
      <c r="H94" s="617">
        <v>0</v>
      </c>
      <c r="I94" s="619" t="s">
        <v>133</v>
      </c>
      <c r="J94" s="579">
        <f t="shared" si="80"/>
        <v>0</v>
      </c>
      <c r="K94" s="580" t="s">
        <v>133</v>
      </c>
      <c r="L94" s="584">
        <v>0</v>
      </c>
      <c r="M94" s="580" t="s">
        <v>133</v>
      </c>
      <c r="N94" s="579">
        <f t="shared" si="74"/>
        <v>0</v>
      </c>
      <c r="O94" s="580" t="s">
        <v>133</v>
      </c>
      <c r="P94" s="579">
        <v>0</v>
      </c>
      <c r="Q94" s="581" t="s">
        <v>133</v>
      </c>
      <c r="R94" s="582">
        <v>0</v>
      </c>
      <c r="S94" s="583" t="s">
        <v>133</v>
      </c>
      <c r="T94" s="579">
        <f t="shared" si="69"/>
        <v>0</v>
      </c>
      <c r="U94" s="580" t="s">
        <v>133</v>
      </c>
      <c r="V94" s="584">
        <v>0</v>
      </c>
      <c r="W94" s="580" t="s">
        <v>133</v>
      </c>
      <c r="X94" s="579">
        <f t="shared" si="81"/>
        <v>0</v>
      </c>
      <c r="Y94" s="580" t="s">
        <v>133</v>
      </c>
      <c r="Z94" s="579">
        <v>0</v>
      </c>
      <c r="AA94" s="581" t="s">
        <v>133</v>
      </c>
      <c r="AB94" s="582">
        <v>0</v>
      </c>
      <c r="AC94" s="583" t="s">
        <v>133</v>
      </c>
      <c r="AD94" s="579">
        <f t="shared" si="82"/>
        <v>0</v>
      </c>
      <c r="AE94" s="580" t="s">
        <v>133</v>
      </c>
      <c r="AF94" s="584">
        <v>0</v>
      </c>
      <c r="AG94" s="583" t="s">
        <v>133</v>
      </c>
      <c r="AH94" s="579">
        <f t="shared" si="83"/>
        <v>0</v>
      </c>
      <c r="AI94" s="580" t="s">
        <v>133</v>
      </c>
      <c r="AJ94" s="579">
        <v>0</v>
      </c>
      <c r="AK94" s="581" t="s">
        <v>133</v>
      </c>
      <c r="AL94" s="582">
        <v>0</v>
      </c>
      <c r="AM94" s="583" t="s">
        <v>133</v>
      </c>
      <c r="AN94" s="579">
        <f t="shared" si="84"/>
        <v>0</v>
      </c>
      <c r="AO94" s="580" t="s">
        <v>133</v>
      </c>
      <c r="AP94" s="585">
        <v>0</v>
      </c>
      <c r="AQ94" s="436">
        <v>27</v>
      </c>
      <c r="AR94" s="437" t="s">
        <v>169</v>
      </c>
      <c r="AS94" s="578" t="s">
        <v>133</v>
      </c>
      <c r="AT94" s="579">
        <f t="shared" si="60"/>
        <v>0</v>
      </c>
      <c r="AU94" s="616" t="s">
        <v>133</v>
      </c>
      <c r="AV94" s="617">
        <v>0</v>
      </c>
      <c r="AW94" s="618" t="s">
        <v>133</v>
      </c>
      <c r="AX94" s="617">
        <v>0</v>
      </c>
      <c r="AY94" s="619" t="s">
        <v>133</v>
      </c>
      <c r="AZ94" s="579">
        <f t="shared" si="61"/>
        <v>0</v>
      </c>
      <c r="BA94" s="580" t="s">
        <v>133</v>
      </c>
      <c r="BB94" s="584">
        <v>0</v>
      </c>
      <c r="BC94" s="580" t="s">
        <v>133</v>
      </c>
      <c r="BD94" s="579">
        <f t="shared" si="62"/>
        <v>0</v>
      </c>
      <c r="BE94" s="580" t="s">
        <v>133</v>
      </c>
      <c r="BF94" s="579">
        <v>0</v>
      </c>
      <c r="BG94" s="581" t="s">
        <v>133</v>
      </c>
      <c r="BH94" s="582">
        <v>0</v>
      </c>
      <c r="BI94" s="583" t="s">
        <v>133</v>
      </c>
      <c r="BJ94" s="579">
        <f t="shared" si="63"/>
        <v>0</v>
      </c>
      <c r="BK94" s="580" t="s">
        <v>133</v>
      </c>
      <c r="BL94" s="584">
        <v>0</v>
      </c>
      <c r="BM94" s="580" t="s">
        <v>133</v>
      </c>
      <c r="BN94" s="579">
        <f t="shared" si="64"/>
        <v>0</v>
      </c>
      <c r="BO94" s="580" t="s">
        <v>133</v>
      </c>
      <c r="BP94" s="579">
        <v>0</v>
      </c>
      <c r="BQ94" s="581" t="s">
        <v>133</v>
      </c>
      <c r="BR94" s="582">
        <v>0</v>
      </c>
      <c r="BS94" s="583" t="s">
        <v>133</v>
      </c>
      <c r="BT94" s="579">
        <f t="shared" si="65"/>
        <v>0</v>
      </c>
      <c r="BU94" s="580" t="s">
        <v>133</v>
      </c>
      <c r="BV94" s="584">
        <v>0</v>
      </c>
      <c r="BW94" s="583" t="s">
        <v>133</v>
      </c>
      <c r="BX94" s="579">
        <f t="shared" si="66"/>
        <v>0</v>
      </c>
      <c r="BY94" s="580" t="s">
        <v>133</v>
      </c>
      <c r="BZ94" s="579">
        <v>0</v>
      </c>
      <c r="CA94" s="581" t="s">
        <v>133</v>
      </c>
      <c r="CB94" s="582">
        <v>0</v>
      </c>
      <c r="CC94" s="583" t="s">
        <v>133</v>
      </c>
      <c r="CD94" s="579">
        <f t="shared" si="67"/>
        <v>0</v>
      </c>
      <c r="CE94" s="580" t="s">
        <v>133</v>
      </c>
      <c r="CF94" s="585">
        <v>0</v>
      </c>
    </row>
    <row r="95" spans="1:84" s="628" customFormat="1" ht="12.9" customHeight="1">
      <c r="A95" s="448"/>
      <c r="B95" s="449"/>
      <c r="C95" s="620"/>
      <c r="D95" s="621">
        <f t="shared" si="79"/>
        <v>0</v>
      </c>
      <c r="E95" s="622"/>
      <c r="F95" s="621">
        <v>0</v>
      </c>
      <c r="G95" s="624"/>
      <c r="H95" s="623">
        <v>0</v>
      </c>
      <c r="I95" s="625"/>
      <c r="J95" s="621">
        <f t="shared" si="80"/>
        <v>0</v>
      </c>
      <c r="K95" s="622"/>
      <c r="L95" s="626">
        <v>0</v>
      </c>
      <c r="M95" s="622"/>
      <c r="N95" s="621">
        <f t="shared" si="74"/>
        <v>0</v>
      </c>
      <c r="O95" s="622"/>
      <c r="P95" s="621">
        <v>0</v>
      </c>
      <c r="Q95" s="624"/>
      <c r="R95" s="623">
        <v>0</v>
      </c>
      <c r="S95" s="625"/>
      <c r="T95" s="621">
        <f t="shared" si="69"/>
        <v>0</v>
      </c>
      <c r="U95" s="622"/>
      <c r="V95" s="626">
        <v>0</v>
      </c>
      <c r="W95" s="622"/>
      <c r="X95" s="621">
        <f t="shared" si="81"/>
        <v>45.747399999999999</v>
      </c>
      <c r="Y95" s="622"/>
      <c r="Z95" s="621">
        <v>45.622399999999999</v>
      </c>
      <c r="AA95" s="624"/>
      <c r="AB95" s="623">
        <v>0</v>
      </c>
      <c r="AC95" s="625"/>
      <c r="AD95" s="621">
        <f t="shared" si="82"/>
        <v>45.622399999999999</v>
      </c>
      <c r="AE95" s="622"/>
      <c r="AF95" s="626">
        <v>0.125</v>
      </c>
      <c r="AG95" s="625"/>
      <c r="AH95" s="621">
        <f t="shared" si="83"/>
        <v>0</v>
      </c>
      <c r="AI95" s="622"/>
      <c r="AJ95" s="621">
        <v>0</v>
      </c>
      <c r="AK95" s="624"/>
      <c r="AL95" s="623">
        <v>0</v>
      </c>
      <c r="AM95" s="625"/>
      <c r="AN95" s="621">
        <f t="shared" si="84"/>
        <v>0</v>
      </c>
      <c r="AO95" s="622"/>
      <c r="AP95" s="627">
        <v>0</v>
      </c>
      <c r="AQ95" s="448"/>
      <c r="AR95" s="449"/>
      <c r="AS95" s="620"/>
      <c r="AT95" s="621">
        <f t="shared" si="60"/>
        <v>1.7295</v>
      </c>
      <c r="AU95" s="622"/>
      <c r="AV95" s="623">
        <v>0</v>
      </c>
      <c r="AW95" s="624"/>
      <c r="AX95" s="623">
        <v>0</v>
      </c>
      <c r="AY95" s="625"/>
      <c r="AZ95" s="621">
        <f t="shared" si="61"/>
        <v>0</v>
      </c>
      <c r="BA95" s="622"/>
      <c r="BB95" s="626">
        <v>1.7295</v>
      </c>
      <c r="BC95" s="622"/>
      <c r="BD95" s="621">
        <f t="shared" si="62"/>
        <v>0</v>
      </c>
      <c r="BE95" s="622"/>
      <c r="BF95" s="621">
        <v>0</v>
      </c>
      <c r="BG95" s="624"/>
      <c r="BH95" s="623">
        <v>0</v>
      </c>
      <c r="BI95" s="625"/>
      <c r="BJ95" s="621">
        <f t="shared" si="63"/>
        <v>0</v>
      </c>
      <c r="BK95" s="622"/>
      <c r="BL95" s="626">
        <v>0</v>
      </c>
      <c r="BM95" s="622"/>
      <c r="BN95" s="621">
        <f t="shared" si="64"/>
        <v>264.91570000000002</v>
      </c>
      <c r="BO95" s="622"/>
      <c r="BP95" s="621">
        <v>0</v>
      </c>
      <c r="BQ95" s="624"/>
      <c r="BR95" s="623">
        <v>0.78010000000000002</v>
      </c>
      <c r="BS95" s="625"/>
      <c r="BT95" s="621">
        <f t="shared" si="65"/>
        <v>0.78010000000000002</v>
      </c>
      <c r="BU95" s="622"/>
      <c r="BV95" s="626">
        <v>264.13560000000001</v>
      </c>
      <c r="BW95" s="625"/>
      <c r="BX95" s="621">
        <f t="shared" si="66"/>
        <v>0</v>
      </c>
      <c r="BY95" s="622"/>
      <c r="BZ95" s="621">
        <v>0</v>
      </c>
      <c r="CA95" s="624"/>
      <c r="CB95" s="623">
        <v>0</v>
      </c>
      <c r="CC95" s="625"/>
      <c r="CD95" s="621">
        <f t="shared" si="67"/>
        <v>0</v>
      </c>
      <c r="CE95" s="622"/>
      <c r="CF95" s="627">
        <v>0</v>
      </c>
    </row>
    <row r="96" spans="1:84" ht="12.9" customHeight="1">
      <c r="A96" s="465">
        <v>7</v>
      </c>
      <c r="B96" s="466" t="s">
        <v>143</v>
      </c>
      <c r="C96" s="578" t="s">
        <v>133</v>
      </c>
      <c r="D96" s="579">
        <f t="shared" si="79"/>
        <v>0</v>
      </c>
      <c r="E96" s="616" t="s">
        <v>133</v>
      </c>
      <c r="F96" s="682">
        <v>0</v>
      </c>
      <c r="G96" s="618" t="s">
        <v>133</v>
      </c>
      <c r="H96" s="617">
        <v>0</v>
      </c>
      <c r="I96" s="619" t="s">
        <v>133</v>
      </c>
      <c r="J96" s="579">
        <f t="shared" si="80"/>
        <v>0</v>
      </c>
      <c r="K96" s="580" t="s">
        <v>133</v>
      </c>
      <c r="L96" s="584">
        <v>0</v>
      </c>
      <c r="M96" s="580" t="s">
        <v>133</v>
      </c>
      <c r="N96" s="579">
        <f t="shared" si="74"/>
        <v>0</v>
      </c>
      <c r="O96" s="580" t="s">
        <v>133</v>
      </c>
      <c r="P96" s="579">
        <v>0</v>
      </c>
      <c r="Q96" s="581" t="s">
        <v>133</v>
      </c>
      <c r="R96" s="582">
        <v>0</v>
      </c>
      <c r="S96" s="583" t="s">
        <v>133</v>
      </c>
      <c r="T96" s="579">
        <f t="shared" si="69"/>
        <v>0</v>
      </c>
      <c r="U96" s="580" t="s">
        <v>133</v>
      </c>
      <c r="V96" s="584">
        <v>0</v>
      </c>
      <c r="W96" s="580" t="s">
        <v>133</v>
      </c>
      <c r="X96" s="579">
        <f t="shared" si="81"/>
        <v>0</v>
      </c>
      <c r="Y96" s="580" t="s">
        <v>133</v>
      </c>
      <c r="Z96" s="579">
        <v>0</v>
      </c>
      <c r="AA96" s="581" t="s">
        <v>133</v>
      </c>
      <c r="AB96" s="582">
        <v>0</v>
      </c>
      <c r="AC96" s="583" t="s">
        <v>133</v>
      </c>
      <c r="AD96" s="579">
        <f t="shared" si="82"/>
        <v>0</v>
      </c>
      <c r="AE96" s="580" t="s">
        <v>133</v>
      </c>
      <c r="AF96" s="584">
        <v>0</v>
      </c>
      <c r="AG96" s="583" t="s">
        <v>133</v>
      </c>
      <c r="AH96" s="579">
        <f t="shared" si="83"/>
        <v>0</v>
      </c>
      <c r="AI96" s="580" t="s">
        <v>133</v>
      </c>
      <c r="AJ96" s="579">
        <v>0</v>
      </c>
      <c r="AK96" s="581" t="s">
        <v>133</v>
      </c>
      <c r="AL96" s="582">
        <v>0</v>
      </c>
      <c r="AM96" s="583" t="s">
        <v>133</v>
      </c>
      <c r="AN96" s="579">
        <f t="shared" si="84"/>
        <v>0</v>
      </c>
      <c r="AO96" s="580" t="s">
        <v>133</v>
      </c>
      <c r="AP96" s="585">
        <v>0</v>
      </c>
      <c r="AQ96" s="465">
        <v>28</v>
      </c>
      <c r="AR96" s="466" t="s">
        <v>170</v>
      </c>
      <c r="AS96" s="578" t="s">
        <v>133</v>
      </c>
      <c r="AT96" s="579">
        <f t="shared" si="60"/>
        <v>0</v>
      </c>
      <c r="AU96" s="616" t="s">
        <v>133</v>
      </c>
      <c r="AV96" s="617">
        <v>0</v>
      </c>
      <c r="AW96" s="618" t="s">
        <v>133</v>
      </c>
      <c r="AX96" s="617">
        <v>0</v>
      </c>
      <c r="AY96" s="619" t="s">
        <v>133</v>
      </c>
      <c r="AZ96" s="579">
        <f t="shared" si="61"/>
        <v>0</v>
      </c>
      <c r="BA96" s="580" t="s">
        <v>133</v>
      </c>
      <c r="BB96" s="584">
        <v>0</v>
      </c>
      <c r="BC96" s="580" t="s">
        <v>133</v>
      </c>
      <c r="BD96" s="579">
        <f t="shared" si="62"/>
        <v>0</v>
      </c>
      <c r="BE96" s="580" t="s">
        <v>133</v>
      </c>
      <c r="BF96" s="579">
        <v>0</v>
      </c>
      <c r="BG96" s="581" t="s">
        <v>133</v>
      </c>
      <c r="BH96" s="582">
        <v>0</v>
      </c>
      <c r="BI96" s="583" t="s">
        <v>133</v>
      </c>
      <c r="BJ96" s="579">
        <f t="shared" si="63"/>
        <v>0</v>
      </c>
      <c r="BK96" s="580" t="s">
        <v>133</v>
      </c>
      <c r="BL96" s="584">
        <v>0</v>
      </c>
      <c r="BM96" s="580" t="s">
        <v>133</v>
      </c>
      <c r="BN96" s="579">
        <f t="shared" si="64"/>
        <v>0</v>
      </c>
      <c r="BO96" s="580" t="s">
        <v>133</v>
      </c>
      <c r="BP96" s="579">
        <v>0</v>
      </c>
      <c r="BQ96" s="581" t="s">
        <v>133</v>
      </c>
      <c r="BR96" s="582">
        <v>0</v>
      </c>
      <c r="BS96" s="583" t="s">
        <v>133</v>
      </c>
      <c r="BT96" s="579">
        <f t="shared" si="65"/>
        <v>0</v>
      </c>
      <c r="BU96" s="580" t="s">
        <v>133</v>
      </c>
      <c r="BV96" s="584">
        <v>0</v>
      </c>
      <c r="BW96" s="583" t="s">
        <v>133</v>
      </c>
      <c r="BX96" s="579">
        <f t="shared" si="66"/>
        <v>0</v>
      </c>
      <c r="BY96" s="580" t="s">
        <v>133</v>
      </c>
      <c r="BZ96" s="579">
        <v>0</v>
      </c>
      <c r="CA96" s="581" t="s">
        <v>133</v>
      </c>
      <c r="CB96" s="582">
        <v>0</v>
      </c>
      <c r="CC96" s="583" t="s">
        <v>133</v>
      </c>
      <c r="CD96" s="579">
        <f t="shared" si="67"/>
        <v>0</v>
      </c>
      <c r="CE96" s="580" t="s">
        <v>133</v>
      </c>
      <c r="CF96" s="585">
        <v>0</v>
      </c>
    </row>
    <row r="97" spans="1:84" s="628" customFormat="1" ht="12.9" customHeight="1">
      <c r="A97" s="448"/>
      <c r="B97" s="449"/>
      <c r="C97" s="620"/>
      <c r="D97" s="621">
        <f t="shared" si="79"/>
        <v>23.998515999999999</v>
      </c>
      <c r="E97" s="622"/>
      <c r="F97" s="621">
        <v>0</v>
      </c>
      <c r="G97" s="624"/>
      <c r="H97" s="623">
        <v>3.7516000000000001E-2</v>
      </c>
      <c r="I97" s="625"/>
      <c r="J97" s="621">
        <f t="shared" si="80"/>
        <v>3.7516000000000001E-2</v>
      </c>
      <c r="K97" s="622"/>
      <c r="L97" s="626">
        <v>23.960999999999999</v>
      </c>
      <c r="M97" s="622"/>
      <c r="N97" s="621">
        <f t="shared" si="74"/>
        <v>0</v>
      </c>
      <c r="O97" s="622"/>
      <c r="P97" s="621">
        <v>0</v>
      </c>
      <c r="Q97" s="624"/>
      <c r="R97" s="623">
        <v>0</v>
      </c>
      <c r="S97" s="625"/>
      <c r="T97" s="621">
        <f t="shared" si="69"/>
        <v>0</v>
      </c>
      <c r="U97" s="622"/>
      <c r="V97" s="626"/>
      <c r="W97" s="622"/>
      <c r="X97" s="621">
        <f t="shared" si="81"/>
        <v>0</v>
      </c>
      <c r="Y97" s="622"/>
      <c r="Z97" s="621">
        <v>0</v>
      </c>
      <c r="AA97" s="624"/>
      <c r="AB97" s="623">
        <v>0</v>
      </c>
      <c r="AC97" s="625"/>
      <c r="AD97" s="621">
        <f t="shared" si="82"/>
        <v>0</v>
      </c>
      <c r="AE97" s="622"/>
      <c r="AF97" s="626">
        <v>0</v>
      </c>
      <c r="AG97" s="625"/>
      <c r="AH97" s="621">
        <f t="shared" si="83"/>
        <v>0</v>
      </c>
      <c r="AI97" s="622"/>
      <c r="AJ97" s="621">
        <v>0</v>
      </c>
      <c r="AK97" s="624"/>
      <c r="AL97" s="623">
        <v>0</v>
      </c>
      <c r="AM97" s="625"/>
      <c r="AN97" s="621">
        <f t="shared" si="84"/>
        <v>0</v>
      </c>
      <c r="AO97" s="622"/>
      <c r="AP97" s="627">
        <v>0</v>
      </c>
      <c r="AQ97" s="511"/>
      <c r="AR97" s="531"/>
      <c r="AS97" s="597"/>
      <c r="AT97" s="598">
        <f t="shared" si="60"/>
        <v>0</v>
      </c>
      <c r="AU97" s="599"/>
      <c r="AV97" s="601">
        <v>0</v>
      </c>
      <c r="AW97" s="600"/>
      <c r="AX97" s="601">
        <v>0</v>
      </c>
      <c r="AY97" s="602"/>
      <c r="AZ97" s="598">
        <f t="shared" si="61"/>
        <v>0</v>
      </c>
      <c r="BA97" s="599"/>
      <c r="BB97" s="603">
        <v>0</v>
      </c>
      <c r="BC97" s="599"/>
      <c r="BD97" s="598">
        <f t="shared" si="62"/>
        <v>0</v>
      </c>
      <c r="BE97" s="599"/>
      <c r="BF97" s="598">
        <v>0</v>
      </c>
      <c r="BG97" s="600"/>
      <c r="BH97" s="601">
        <v>0</v>
      </c>
      <c r="BI97" s="602"/>
      <c r="BJ97" s="598">
        <f t="shared" si="63"/>
        <v>0</v>
      </c>
      <c r="BK97" s="599"/>
      <c r="BL97" s="603">
        <v>0</v>
      </c>
      <c r="BM97" s="599"/>
      <c r="BN97" s="598">
        <f t="shared" si="64"/>
        <v>69.245068000000003</v>
      </c>
      <c r="BO97" s="599"/>
      <c r="BP97" s="598">
        <v>0</v>
      </c>
      <c r="BQ97" s="600"/>
      <c r="BR97" s="601">
        <v>0.86354900000000001</v>
      </c>
      <c r="BS97" s="602"/>
      <c r="BT97" s="598">
        <f t="shared" si="65"/>
        <v>0.86354900000000001</v>
      </c>
      <c r="BU97" s="599"/>
      <c r="BV97" s="603">
        <v>68.381518999999997</v>
      </c>
      <c r="BW97" s="602"/>
      <c r="BX97" s="598">
        <f t="shared" si="66"/>
        <v>0</v>
      </c>
      <c r="BY97" s="599"/>
      <c r="BZ97" s="598">
        <v>0</v>
      </c>
      <c r="CA97" s="600"/>
      <c r="CB97" s="601">
        <v>0</v>
      </c>
      <c r="CC97" s="602"/>
      <c r="CD97" s="598">
        <f t="shared" si="67"/>
        <v>0</v>
      </c>
      <c r="CE97" s="599"/>
      <c r="CF97" s="604">
        <v>0</v>
      </c>
    </row>
    <row r="98" spans="1:84" ht="12.9" customHeight="1">
      <c r="A98" s="465">
        <v>8</v>
      </c>
      <c r="B98" s="466" t="s">
        <v>144</v>
      </c>
      <c r="C98" s="578" t="s">
        <v>133</v>
      </c>
      <c r="D98" s="579">
        <f t="shared" si="79"/>
        <v>0</v>
      </c>
      <c r="E98" s="616" t="s">
        <v>133</v>
      </c>
      <c r="F98" s="682">
        <v>0</v>
      </c>
      <c r="G98" s="618" t="s">
        <v>133</v>
      </c>
      <c r="H98" s="617">
        <v>0</v>
      </c>
      <c r="I98" s="619" t="s">
        <v>133</v>
      </c>
      <c r="J98" s="579">
        <f t="shared" si="80"/>
        <v>0</v>
      </c>
      <c r="K98" s="580" t="s">
        <v>133</v>
      </c>
      <c r="L98" s="584">
        <v>0</v>
      </c>
      <c r="M98" s="580" t="s">
        <v>133</v>
      </c>
      <c r="N98" s="579">
        <f t="shared" si="74"/>
        <v>0</v>
      </c>
      <c r="O98" s="580" t="s">
        <v>133</v>
      </c>
      <c r="P98" s="579">
        <v>0</v>
      </c>
      <c r="Q98" s="581" t="s">
        <v>133</v>
      </c>
      <c r="R98" s="582">
        <v>0</v>
      </c>
      <c r="S98" s="583" t="s">
        <v>133</v>
      </c>
      <c r="T98" s="579">
        <f t="shared" si="69"/>
        <v>0</v>
      </c>
      <c r="U98" s="580" t="s">
        <v>133</v>
      </c>
      <c r="V98" s="584">
        <v>0</v>
      </c>
      <c r="W98" s="580" t="s">
        <v>133</v>
      </c>
      <c r="X98" s="579">
        <f t="shared" si="81"/>
        <v>0</v>
      </c>
      <c r="Y98" s="580" t="s">
        <v>133</v>
      </c>
      <c r="Z98" s="579">
        <v>0</v>
      </c>
      <c r="AA98" s="581" t="s">
        <v>133</v>
      </c>
      <c r="AB98" s="582">
        <v>0</v>
      </c>
      <c r="AC98" s="583" t="s">
        <v>133</v>
      </c>
      <c r="AD98" s="579">
        <f t="shared" si="82"/>
        <v>0</v>
      </c>
      <c r="AE98" s="580" t="s">
        <v>133</v>
      </c>
      <c r="AF98" s="584">
        <v>0</v>
      </c>
      <c r="AG98" s="583" t="s">
        <v>133</v>
      </c>
      <c r="AH98" s="579">
        <f t="shared" si="83"/>
        <v>0</v>
      </c>
      <c r="AI98" s="580" t="s">
        <v>133</v>
      </c>
      <c r="AJ98" s="579">
        <v>0</v>
      </c>
      <c r="AK98" s="581" t="s">
        <v>133</v>
      </c>
      <c r="AL98" s="582">
        <v>0</v>
      </c>
      <c r="AM98" s="583" t="s">
        <v>133</v>
      </c>
      <c r="AN98" s="579">
        <f t="shared" si="84"/>
        <v>0</v>
      </c>
      <c r="AO98" s="580" t="s">
        <v>133</v>
      </c>
      <c r="AP98" s="585">
        <v>0</v>
      </c>
      <c r="AQ98" s="586"/>
      <c r="AR98" s="587" t="s">
        <v>171</v>
      </c>
      <c r="AS98" s="588" t="s">
        <v>133</v>
      </c>
      <c r="AT98" s="589">
        <f t="shared" si="60"/>
        <v>0</v>
      </c>
      <c r="AU98" s="590" t="s">
        <v>133</v>
      </c>
      <c r="AV98" s="594">
        <f>SUM(AV100,AV102,AV104)</f>
        <v>0</v>
      </c>
      <c r="AW98" s="591" t="s">
        <v>133</v>
      </c>
      <c r="AX98" s="594">
        <f>SUM(AX100,AX102,AX104)</f>
        <v>0</v>
      </c>
      <c r="AY98" s="595" t="s">
        <v>133</v>
      </c>
      <c r="AZ98" s="589">
        <f t="shared" si="61"/>
        <v>0</v>
      </c>
      <c r="BA98" s="592" t="s">
        <v>133</v>
      </c>
      <c r="BB98" s="593">
        <f>SUM(BB100,BB102,BB104)</f>
        <v>0</v>
      </c>
      <c r="BC98" s="590" t="s">
        <v>133</v>
      </c>
      <c r="BD98" s="589">
        <f t="shared" si="62"/>
        <v>0</v>
      </c>
      <c r="BE98" s="590" t="s">
        <v>133</v>
      </c>
      <c r="BF98" s="589">
        <f>SUM(BF100,BF102,BF104)</f>
        <v>0</v>
      </c>
      <c r="BG98" s="591" t="s">
        <v>133</v>
      </c>
      <c r="BH98" s="594">
        <f>SUM(BH100,BH102,BH104)</f>
        <v>0</v>
      </c>
      <c r="BI98" s="595" t="s">
        <v>133</v>
      </c>
      <c r="BJ98" s="589">
        <f t="shared" si="63"/>
        <v>0</v>
      </c>
      <c r="BK98" s="592" t="s">
        <v>133</v>
      </c>
      <c r="BL98" s="593">
        <f>SUM(BL100,BL102,BL104)</f>
        <v>0</v>
      </c>
      <c r="BM98" s="590" t="s">
        <v>133</v>
      </c>
      <c r="BN98" s="589">
        <f t="shared" si="64"/>
        <v>0</v>
      </c>
      <c r="BO98" s="590" t="s">
        <v>133</v>
      </c>
      <c r="BP98" s="589">
        <f>SUM(BP100,BP102,BP104)</f>
        <v>0</v>
      </c>
      <c r="BQ98" s="591" t="s">
        <v>133</v>
      </c>
      <c r="BR98" s="594">
        <f>SUM(BR100,BR102,BR104)</f>
        <v>0</v>
      </c>
      <c r="BS98" s="595" t="s">
        <v>133</v>
      </c>
      <c r="BT98" s="589">
        <f t="shared" si="65"/>
        <v>0</v>
      </c>
      <c r="BU98" s="592" t="s">
        <v>133</v>
      </c>
      <c r="BV98" s="593">
        <f>SUM(BV100,BV102,BV104)</f>
        <v>0</v>
      </c>
      <c r="BW98" s="595" t="s">
        <v>133</v>
      </c>
      <c r="BX98" s="589">
        <f t="shared" si="66"/>
        <v>0</v>
      </c>
      <c r="BY98" s="590" t="s">
        <v>133</v>
      </c>
      <c r="BZ98" s="589">
        <f>SUM(BZ100,BZ102,BZ104)</f>
        <v>0</v>
      </c>
      <c r="CA98" s="591" t="s">
        <v>133</v>
      </c>
      <c r="CB98" s="594">
        <f>SUM(CB100,CB102,CB104)</f>
        <v>0</v>
      </c>
      <c r="CC98" s="595" t="s">
        <v>133</v>
      </c>
      <c r="CD98" s="589">
        <f t="shared" si="67"/>
        <v>0</v>
      </c>
      <c r="CE98" s="592" t="s">
        <v>133</v>
      </c>
      <c r="CF98" s="596">
        <f>SUM(CF100,CF102,CF104)</f>
        <v>0</v>
      </c>
    </row>
    <row r="99" spans="1:84" s="628" customFormat="1" ht="12.9" customHeight="1">
      <c r="A99" s="448"/>
      <c r="B99" s="449"/>
      <c r="C99" s="620"/>
      <c r="D99" s="621">
        <f t="shared" si="79"/>
        <v>38.254600000000003</v>
      </c>
      <c r="E99" s="622"/>
      <c r="F99" s="621">
        <v>0</v>
      </c>
      <c r="G99" s="624"/>
      <c r="H99" s="623">
        <v>0</v>
      </c>
      <c r="I99" s="625"/>
      <c r="J99" s="621">
        <f t="shared" si="80"/>
        <v>0</v>
      </c>
      <c r="K99" s="622"/>
      <c r="L99" s="626">
        <v>38.254600000000003</v>
      </c>
      <c r="M99" s="622"/>
      <c r="N99" s="621">
        <f t="shared" si="74"/>
        <v>0</v>
      </c>
      <c r="O99" s="622"/>
      <c r="P99" s="621">
        <v>0</v>
      </c>
      <c r="Q99" s="624"/>
      <c r="R99" s="623">
        <v>0</v>
      </c>
      <c r="S99" s="625"/>
      <c r="T99" s="621">
        <f t="shared" si="69"/>
        <v>0</v>
      </c>
      <c r="U99" s="622"/>
      <c r="V99" s="626">
        <v>0</v>
      </c>
      <c r="W99" s="622"/>
      <c r="X99" s="621">
        <f t="shared" si="81"/>
        <v>0</v>
      </c>
      <c r="Y99" s="622"/>
      <c r="Z99" s="621">
        <v>0</v>
      </c>
      <c r="AA99" s="624"/>
      <c r="AB99" s="623">
        <v>0</v>
      </c>
      <c r="AC99" s="625"/>
      <c r="AD99" s="621">
        <f t="shared" si="82"/>
        <v>0</v>
      </c>
      <c r="AE99" s="622"/>
      <c r="AF99" s="626">
        <v>0</v>
      </c>
      <c r="AG99" s="625"/>
      <c r="AH99" s="621">
        <f t="shared" si="83"/>
        <v>0</v>
      </c>
      <c r="AI99" s="622"/>
      <c r="AJ99" s="621">
        <v>0</v>
      </c>
      <c r="AK99" s="624"/>
      <c r="AL99" s="623">
        <v>0</v>
      </c>
      <c r="AM99" s="625"/>
      <c r="AN99" s="621">
        <f t="shared" si="84"/>
        <v>0</v>
      </c>
      <c r="AO99" s="622"/>
      <c r="AP99" s="627">
        <v>0</v>
      </c>
      <c r="AQ99" s="534"/>
      <c r="AR99" s="606"/>
      <c r="AS99" s="607"/>
      <c r="AT99" s="608">
        <f t="shared" si="60"/>
        <v>0</v>
      </c>
      <c r="AU99" s="609"/>
      <c r="AV99" s="612">
        <f>SUM(AV101,AV103,AV105)</f>
        <v>0</v>
      </c>
      <c r="AW99" s="610"/>
      <c r="AX99" s="612">
        <f>SUM(AX101,AX103,AX105)</f>
        <v>0</v>
      </c>
      <c r="AY99" s="613"/>
      <c r="AZ99" s="608">
        <f t="shared" si="61"/>
        <v>0</v>
      </c>
      <c r="BA99" s="609"/>
      <c r="BB99" s="611">
        <f>SUM(BB101,BB103,BB105)</f>
        <v>0</v>
      </c>
      <c r="BC99" s="609"/>
      <c r="BD99" s="608">
        <f t="shared" si="62"/>
        <v>0</v>
      </c>
      <c r="BE99" s="609"/>
      <c r="BF99" s="608">
        <f>SUM(BF101,BF103,BF105)</f>
        <v>0</v>
      </c>
      <c r="BG99" s="610"/>
      <c r="BH99" s="612">
        <f>SUM(BH101,BH103,BH105)</f>
        <v>0</v>
      </c>
      <c r="BI99" s="613"/>
      <c r="BJ99" s="608">
        <f t="shared" si="63"/>
        <v>0</v>
      </c>
      <c r="BK99" s="609"/>
      <c r="BL99" s="611">
        <f>SUM(BL101,BL103,BL105)</f>
        <v>0</v>
      </c>
      <c r="BM99" s="609"/>
      <c r="BN99" s="608">
        <f t="shared" si="64"/>
        <v>314.22460000000001</v>
      </c>
      <c r="BO99" s="609"/>
      <c r="BP99" s="608">
        <f>SUM(BP101,BP103,BP105)</f>
        <v>0</v>
      </c>
      <c r="BQ99" s="610"/>
      <c r="BR99" s="612">
        <f>SUM(BR101,BR103,BR105)</f>
        <v>2.6100000000000002E-2</v>
      </c>
      <c r="BS99" s="613"/>
      <c r="BT99" s="608">
        <f t="shared" si="65"/>
        <v>2.6100000000000002E-2</v>
      </c>
      <c r="BU99" s="609"/>
      <c r="BV99" s="611">
        <f>SUM(BV101,BV103,BV105)</f>
        <v>314.19850000000002</v>
      </c>
      <c r="BW99" s="613"/>
      <c r="BX99" s="608">
        <f t="shared" si="66"/>
        <v>0</v>
      </c>
      <c r="BY99" s="609"/>
      <c r="BZ99" s="608">
        <f>SUM(BZ101,BZ103,BZ105)</f>
        <v>0</v>
      </c>
      <c r="CA99" s="610"/>
      <c r="CB99" s="612">
        <f>SUM(CB101,CB103,CB105)</f>
        <v>0</v>
      </c>
      <c r="CC99" s="613"/>
      <c r="CD99" s="608">
        <f t="shared" si="67"/>
        <v>0</v>
      </c>
      <c r="CE99" s="609"/>
      <c r="CF99" s="614">
        <f>SUM(CF101,CF103,CF105)</f>
        <v>0</v>
      </c>
    </row>
    <row r="100" spans="1:84" ht="12.9" customHeight="1">
      <c r="A100" s="465">
        <v>9</v>
      </c>
      <c r="B100" s="466" t="s">
        <v>145</v>
      </c>
      <c r="C100" s="578" t="s">
        <v>133</v>
      </c>
      <c r="D100" s="579">
        <f t="shared" si="79"/>
        <v>0</v>
      </c>
      <c r="E100" s="616" t="s">
        <v>133</v>
      </c>
      <c r="F100" s="682">
        <v>0</v>
      </c>
      <c r="G100" s="618" t="s">
        <v>133</v>
      </c>
      <c r="H100" s="617">
        <v>0</v>
      </c>
      <c r="I100" s="619" t="s">
        <v>133</v>
      </c>
      <c r="J100" s="579">
        <f t="shared" si="80"/>
        <v>0</v>
      </c>
      <c r="K100" s="580" t="s">
        <v>133</v>
      </c>
      <c r="L100" s="584">
        <v>0</v>
      </c>
      <c r="M100" s="580" t="s">
        <v>133</v>
      </c>
      <c r="N100" s="579">
        <f t="shared" si="74"/>
        <v>0</v>
      </c>
      <c r="O100" s="580" t="s">
        <v>133</v>
      </c>
      <c r="P100" s="579">
        <v>0</v>
      </c>
      <c r="Q100" s="581" t="s">
        <v>133</v>
      </c>
      <c r="R100" s="582">
        <v>0</v>
      </c>
      <c r="S100" s="583" t="s">
        <v>133</v>
      </c>
      <c r="T100" s="579">
        <f t="shared" si="69"/>
        <v>0</v>
      </c>
      <c r="U100" s="580" t="s">
        <v>133</v>
      </c>
      <c r="V100" s="584">
        <v>0</v>
      </c>
      <c r="W100" s="580" t="s">
        <v>133</v>
      </c>
      <c r="X100" s="579">
        <f t="shared" si="81"/>
        <v>0</v>
      </c>
      <c r="Y100" s="580" t="s">
        <v>133</v>
      </c>
      <c r="Z100" s="579">
        <v>0</v>
      </c>
      <c r="AA100" s="581" t="s">
        <v>133</v>
      </c>
      <c r="AB100" s="582">
        <v>0</v>
      </c>
      <c r="AC100" s="583" t="s">
        <v>133</v>
      </c>
      <c r="AD100" s="579">
        <f t="shared" si="82"/>
        <v>0</v>
      </c>
      <c r="AE100" s="580" t="s">
        <v>133</v>
      </c>
      <c r="AF100" s="584">
        <v>0</v>
      </c>
      <c r="AG100" s="583" t="s">
        <v>133</v>
      </c>
      <c r="AH100" s="579">
        <f t="shared" si="83"/>
        <v>0</v>
      </c>
      <c r="AI100" s="580" t="s">
        <v>133</v>
      </c>
      <c r="AJ100" s="579">
        <v>0</v>
      </c>
      <c r="AK100" s="581" t="s">
        <v>133</v>
      </c>
      <c r="AL100" s="582">
        <v>0</v>
      </c>
      <c r="AM100" s="583" t="s">
        <v>133</v>
      </c>
      <c r="AN100" s="579">
        <f t="shared" si="84"/>
        <v>0</v>
      </c>
      <c r="AO100" s="580" t="s">
        <v>133</v>
      </c>
      <c r="AP100" s="585">
        <v>0</v>
      </c>
      <c r="AQ100" s="436">
        <v>29</v>
      </c>
      <c r="AR100" s="437" t="s">
        <v>172</v>
      </c>
      <c r="AS100" s="578" t="s">
        <v>133</v>
      </c>
      <c r="AT100" s="579">
        <f t="shared" si="60"/>
        <v>0</v>
      </c>
      <c r="AU100" s="616" t="s">
        <v>133</v>
      </c>
      <c r="AV100" s="617">
        <v>0</v>
      </c>
      <c r="AW100" s="618" t="s">
        <v>133</v>
      </c>
      <c r="AX100" s="617">
        <v>0</v>
      </c>
      <c r="AY100" s="619" t="s">
        <v>133</v>
      </c>
      <c r="AZ100" s="579">
        <f t="shared" si="61"/>
        <v>0</v>
      </c>
      <c r="BA100" s="580" t="s">
        <v>133</v>
      </c>
      <c r="BB100" s="584">
        <v>0</v>
      </c>
      <c r="BC100" s="580" t="s">
        <v>133</v>
      </c>
      <c r="BD100" s="579">
        <f t="shared" si="62"/>
        <v>0</v>
      </c>
      <c r="BE100" s="580" t="s">
        <v>133</v>
      </c>
      <c r="BF100" s="579">
        <v>0</v>
      </c>
      <c r="BG100" s="581" t="s">
        <v>133</v>
      </c>
      <c r="BH100" s="582">
        <v>0</v>
      </c>
      <c r="BI100" s="583" t="s">
        <v>133</v>
      </c>
      <c r="BJ100" s="579">
        <f t="shared" si="63"/>
        <v>0</v>
      </c>
      <c r="BK100" s="580" t="s">
        <v>133</v>
      </c>
      <c r="BL100" s="584">
        <v>0</v>
      </c>
      <c r="BM100" s="580" t="s">
        <v>133</v>
      </c>
      <c r="BN100" s="579">
        <f t="shared" si="64"/>
        <v>0</v>
      </c>
      <c r="BO100" s="580" t="s">
        <v>133</v>
      </c>
      <c r="BP100" s="579">
        <v>0</v>
      </c>
      <c r="BQ100" s="581" t="s">
        <v>133</v>
      </c>
      <c r="BR100" s="582">
        <v>0</v>
      </c>
      <c r="BS100" s="583" t="s">
        <v>133</v>
      </c>
      <c r="BT100" s="579">
        <f t="shared" si="65"/>
        <v>0</v>
      </c>
      <c r="BU100" s="580" t="s">
        <v>133</v>
      </c>
      <c r="BV100" s="584">
        <v>0</v>
      </c>
      <c r="BW100" s="583" t="s">
        <v>133</v>
      </c>
      <c r="BX100" s="579">
        <f t="shared" si="66"/>
        <v>0</v>
      </c>
      <c r="BY100" s="580" t="s">
        <v>133</v>
      </c>
      <c r="BZ100" s="579">
        <v>0</v>
      </c>
      <c r="CA100" s="581" t="s">
        <v>133</v>
      </c>
      <c r="CB100" s="582">
        <v>0</v>
      </c>
      <c r="CC100" s="583" t="s">
        <v>133</v>
      </c>
      <c r="CD100" s="579">
        <f t="shared" si="67"/>
        <v>0</v>
      </c>
      <c r="CE100" s="580" t="s">
        <v>133</v>
      </c>
      <c r="CF100" s="585">
        <v>0</v>
      </c>
    </row>
    <row r="101" spans="1:84" s="628" customFormat="1" ht="12.9" customHeight="1">
      <c r="A101" s="448"/>
      <c r="B101" s="449"/>
      <c r="C101" s="620"/>
      <c r="D101" s="621">
        <f t="shared" si="79"/>
        <v>0</v>
      </c>
      <c r="E101" s="622"/>
      <c r="F101" s="621">
        <v>0</v>
      </c>
      <c r="G101" s="624"/>
      <c r="H101" s="623">
        <v>0</v>
      </c>
      <c r="I101" s="625"/>
      <c r="J101" s="621">
        <f t="shared" si="80"/>
        <v>0</v>
      </c>
      <c r="K101" s="622"/>
      <c r="L101" s="626">
        <v>0</v>
      </c>
      <c r="M101" s="622"/>
      <c r="N101" s="621">
        <f t="shared" si="74"/>
        <v>0</v>
      </c>
      <c r="O101" s="622"/>
      <c r="P101" s="621">
        <v>0</v>
      </c>
      <c r="Q101" s="624"/>
      <c r="R101" s="623">
        <v>0</v>
      </c>
      <c r="S101" s="625"/>
      <c r="T101" s="621">
        <f t="shared" si="69"/>
        <v>0</v>
      </c>
      <c r="U101" s="622"/>
      <c r="V101" s="626">
        <v>0</v>
      </c>
      <c r="W101" s="622"/>
      <c r="X101" s="621">
        <f t="shared" si="81"/>
        <v>0</v>
      </c>
      <c r="Y101" s="622"/>
      <c r="Z101" s="621">
        <v>0</v>
      </c>
      <c r="AA101" s="624"/>
      <c r="AB101" s="623">
        <v>0</v>
      </c>
      <c r="AC101" s="625"/>
      <c r="AD101" s="621">
        <f t="shared" si="82"/>
        <v>0</v>
      </c>
      <c r="AE101" s="622"/>
      <c r="AF101" s="626">
        <v>0</v>
      </c>
      <c r="AG101" s="625"/>
      <c r="AH101" s="621">
        <f t="shared" si="83"/>
        <v>0</v>
      </c>
      <c r="AI101" s="622"/>
      <c r="AJ101" s="621">
        <v>0</v>
      </c>
      <c r="AK101" s="624"/>
      <c r="AL101" s="623">
        <v>0</v>
      </c>
      <c r="AM101" s="625"/>
      <c r="AN101" s="621">
        <f t="shared" si="84"/>
        <v>0</v>
      </c>
      <c r="AO101" s="622"/>
      <c r="AP101" s="627">
        <v>0</v>
      </c>
      <c r="AQ101" s="448"/>
      <c r="AR101" s="449"/>
      <c r="AS101" s="620"/>
      <c r="AT101" s="621">
        <f t="shared" si="60"/>
        <v>0</v>
      </c>
      <c r="AU101" s="622"/>
      <c r="AV101" s="623">
        <v>0</v>
      </c>
      <c r="AW101" s="624"/>
      <c r="AX101" s="623">
        <v>0</v>
      </c>
      <c r="AY101" s="625"/>
      <c r="AZ101" s="621">
        <f t="shared" si="61"/>
        <v>0</v>
      </c>
      <c r="BA101" s="622"/>
      <c r="BB101" s="626">
        <v>0</v>
      </c>
      <c r="BC101" s="622"/>
      <c r="BD101" s="621">
        <f t="shared" si="62"/>
        <v>0</v>
      </c>
      <c r="BE101" s="622"/>
      <c r="BF101" s="621">
        <v>0</v>
      </c>
      <c r="BG101" s="624"/>
      <c r="BH101" s="623">
        <v>0</v>
      </c>
      <c r="BI101" s="625"/>
      <c r="BJ101" s="621">
        <f t="shared" si="63"/>
        <v>0</v>
      </c>
      <c r="BK101" s="622"/>
      <c r="BL101" s="626"/>
      <c r="BM101" s="622"/>
      <c r="BN101" s="621">
        <f t="shared" si="64"/>
        <v>314.22460000000001</v>
      </c>
      <c r="BO101" s="622"/>
      <c r="BP101" s="621">
        <v>0</v>
      </c>
      <c r="BQ101" s="624"/>
      <c r="BR101" s="623">
        <v>2.6100000000000002E-2</v>
      </c>
      <c r="BS101" s="625"/>
      <c r="BT101" s="621">
        <f>SUM(BP101,BR101)</f>
        <v>2.6100000000000002E-2</v>
      </c>
      <c r="BU101" s="622"/>
      <c r="BV101" s="626">
        <v>314.19850000000002</v>
      </c>
      <c r="BW101" s="625"/>
      <c r="BX101" s="621">
        <f t="shared" si="66"/>
        <v>0</v>
      </c>
      <c r="BY101" s="622"/>
      <c r="BZ101" s="621">
        <v>0</v>
      </c>
      <c r="CA101" s="624"/>
      <c r="CB101" s="623">
        <v>0</v>
      </c>
      <c r="CC101" s="625"/>
      <c r="CD101" s="621">
        <f t="shared" si="67"/>
        <v>0</v>
      </c>
      <c r="CE101" s="622"/>
      <c r="CF101" s="627">
        <v>0</v>
      </c>
    </row>
    <row r="102" spans="1:84" ht="12.9" customHeight="1">
      <c r="A102" s="465">
        <v>10</v>
      </c>
      <c r="B102" s="466" t="s">
        <v>146</v>
      </c>
      <c r="C102" s="637" t="s">
        <v>133</v>
      </c>
      <c r="D102" s="638">
        <f t="shared" si="79"/>
        <v>0</v>
      </c>
      <c r="E102" s="639" t="s">
        <v>133</v>
      </c>
      <c r="F102" s="683">
        <v>0</v>
      </c>
      <c r="G102" s="641" t="s">
        <v>133</v>
      </c>
      <c r="H102" s="640">
        <v>0</v>
      </c>
      <c r="I102" s="642" t="s">
        <v>133</v>
      </c>
      <c r="J102" s="638">
        <f t="shared" si="80"/>
        <v>0</v>
      </c>
      <c r="K102" s="643" t="s">
        <v>133</v>
      </c>
      <c r="L102" s="644">
        <v>0</v>
      </c>
      <c r="M102" s="643" t="s">
        <v>133</v>
      </c>
      <c r="N102" s="638">
        <f t="shared" si="74"/>
        <v>0</v>
      </c>
      <c r="O102" s="643" t="s">
        <v>133</v>
      </c>
      <c r="P102" s="638">
        <v>0</v>
      </c>
      <c r="Q102" s="645" t="s">
        <v>133</v>
      </c>
      <c r="R102" s="646">
        <v>0</v>
      </c>
      <c r="S102" s="647" t="s">
        <v>133</v>
      </c>
      <c r="T102" s="638">
        <f t="shared" si="69"/>
        <v>0</v>
      </c>
      <c r="U102" s="643" t="s">
        <v>133</v>
      </c>
      <c r="V102" s="644">
        <v>0</v>
      </c>
      <c r="W102" s="643" t="s">
        <v>133</v>
      </c>
      <c r="X102" s="638">
        <f t="shared" si="81"/>
        <v>0</v>
      </c>
      <c r="Y102" s="643" t="s">
        <v>133</v>
      </c>
      <c r="Z102" s="638">
        <v>0</v>
      </c>
      <c r="AA102" s="645" t="s">
        <v>133</v>
      </c>
      <c r="AB102" s="646">
        <v>0</v>
      </c>
      <c r="AC102" s="647" t="s">
        <v>133</v>
      </c>
      <c r="AD102" s="638">
        <f t="shared" si="82"/>
        <v>0</v>
      </c>
      <c r="AE102" s="643" t="s">
        <v>133</v>
      </c>
      <c r="AF102" s="644">
        <v>0</v>
      </c>
      <c r="AG102" s="647" t="s">
        <v>133</v>
      </c>
      <c r="AH102" s="638">
        <f t="shared" si="83"/>
        <v>0</v>
      </c>
      <c r="AI102" s="643" t="s">
        <v>133</v>
      </c>
      <c r="AJ102" s="638">
        <v>0</v>
      </c>
      <c r="AK102" s="645" t="s">
        <v>133</v>
      </c>
      <c r="AL102" s="646">
        <v>0</v>
      </c>
      <c r="AM102" s="647" t="s">
        <v>133</v>
      </c>
      <c r="AN102" s="638">
        <f t="shared" si="84"/>
        <v>0</v>
      </c>
      <c r="AO102" s="643" t="s">
        <v>133</v>
      </c>
      <c r="AP102" s="648">
        <v>0</v>
      </c>
      <c r="AQ102" s="465">
        <v>30</v>
      </c>
      <c r="AR102" s="466" t="s">
        <v>173</v>
      </c>
      <c r="AS102" s="637" t="s">
        <v>133</v>
      </c>
      <c r="AT102" s="638">
        <f t="shared" si="60"/>
        <v>0</v>
      </c>
      <c r="AU102" s="639" t="s">
        <v>133</v>
      </c>
      <c r="AV102" s="640">
        <v>0</v>
      </c>
      <c r="AW102" s="641" t="s">
        <v>133</v>
      </c>
      <c r="AX102" s="640">
        <v>0</v>
      </c>
      <c r="AY102" s="642" t="s">
        <v>133</v>
      </c>
      <c r="AZ102" s="638">
        <f t="shared" si="61"/>
        <v>0</v>
      </c>
      <c r="BA102" s="643" t="s">
        <v>133</v>
      </c>
      <c r="BB102" s="644">
        <v>0</v>
      </c>
      <c r="BC102" s="643" t="s">
        <v>133</v>
      </c>
      <c r="BD102" s="638">
        <f t="shared" si="62"/>
        <v>0</v>
      </c>
      <c r="BE102" s="643" t="s">
        <v>133</v>
      </c>
      <c r="BF102" s="638">
        <v>0</v>
      </c>
      <c r="BG102" s="645" t="s">
        <v>133</v>
      </c>
      <c r="BH102" s="646">
        <v>0</v>
      </c>
      <c r="BI102" s="647" t="s">
        <v>133</v>
      </c>
      <c r="BJ102" s="638">
        <f t="shared" si="63"/>
        <v>0</v>
      </c>
      <c r="BK102" s="643" t="s">
        <v>133</v>
      </c>
      <c r="BL102" s="644">
        <v>0</v>
      </c>
      <c r="BM102" s="643" t="s">
        <v>133</v>
      </c>
      <c r="BN102" s="638">
        <f t="shared" si="64"/>
        <v>0</v>
      </c>
      <c r="BO102" s="643" t="s">
        <v>133</v>
      </c>
      <c r="BP102" s="638">
        <v>0</v>
      </c>
      <c r="BQ102" s="645" t="s">
        <v>133</v>
      </c>
      <c r="BR102" s="646">
        <v>0</v>
      </c>
      <c r="BS102" s="647" t="s">
        <v>133</v>
      </c>
      <c r="BT102" s="638">
        <f t="shared" si="65"/>
        <v>0</v>
      </c>
      <c r="BU102" s="643" t="s">
        <v>133</v>
      </c>
      <c r="BV102" s="644">
        <v>0</v>
      </c>
      <c r="BW102" s="647" t="s">
        <v>133</v>
      </c>
      <c r="BX102" s="638">
        <f t="shared" si="66"/>
        <v>0</v>
      </c>
      <c r="BY102" s="643" t="s">
        <v>133</v>
      </c>
      <c r="BZ102" s="638">
        <v>0</v>
      </c>
      <c r="CA102" s="645" t="s">
        <v>133</v>
      </c>
      <c r="CB102" s="646">
        <v>0</v>
      </c>
      <c r="CC102" s="647" t="s">
        <v>133</v>
      </c>
      <c r="CD102" s="638">
        <f t="shared" si="67"/>
        <v>0</v>
      </c>
      <c r="CE102" s="643" t="s">
        <v>133</v>
      </c>
      <c r="CF102" s="648">
        <v>0</v>
      </c>
    </row>
    <row r="103" spans="1:84" s="628" customFormat="1" ht="12.9" customHeight="1">
      <c r="A103" s="448"/>
      <c r="B103" s="449"/>
      <c r="C103" s="620"/>
      <c r="D103" s="621">
        <f t="shared" si="79"/>
        <v>0</v>
      </c>
      <c r="E103" s="622"/>
      <c r="F103" s="621">
        <v>0</v>
      </c>
      <c r="G103" s="624"/>
      <c r="H103" s="623">
        <v>0</v>
      </c>
      <c r="I103" s="625"/>
      <c r="J103" s="621">
        <f t="shared" si="80"/>
        <v>0</v>
      </c>
      <c r="K103" s="622"/>
      <c r="L103" s="626">
        <v>0</v>
      </c>
      <c r="M103" s="622"/>
      <c r="N103" s="621">
        <f t="shared" si="74"/>
        <v>0</v>
      </c>
      <c r="O103" s="622"/>
      <c r="P103" s="621">
        <v>0</v>
      </c>
      <c r="Q103" s="624"/>
      <c r="R103" s="623">
        <v>0</v>
      </c>
      <c r="S103" s="625"/>
      <c r="T103" s="621">
        <f t="shared" si="69"/>
        <v>0</v>
      </c>
      <c r="U103" s="622"/>
      <c r="V103" s="626">
        <v>0</v>
      </c>
      <c r="W103" s="622"/>
      <c r="X103" s="621">
        <f t="shared" si="81"/>
        <v>0</v>
      </c>
      <c r="Y103" s="622"/>
      <c r="Z103" s="621">
        <v>0</v>
      </c>
      <c r="AA103" s="624"/>
      <c r="AB103" s="623">
        <v>0</v>
      </c>
      <c r="AC103" s="625"/>
      <c r="AD103" s="621">
        <f t="shared" si="82"/>
        <v>0</v>
      </c>
      <c r="AE103" s="622"/>
      <c r="AF103" s="626">
        <v>0</v>
      </c>
      <c r="AG103" s="625"/>
      <c r="AH103" s="621">
        <f t="shared" si="83"/>
        <v>0</v>
      </c>
      <c r="AI103" s="622"/>
      <c r="AJ103" s="621">
        <v>0</v>
      </c>
      <c r="AK103" s="624"/>
      <c r="AL103" s="623">
        <v>0</v>
      </c>
      <c r="AM103" s="625"/>
      <c r="AN103" s="621">
        <f t="shared" si="84"/>
        <v>0</v>
      </c>
      <c r="AO103" s="622"/>
      <c r="AP103" s="627">
        <v>0</v>
      </c>
      <c r="AQ103" s="448"/>
      <c r="AR103" s="449"/>
      <c r="AS103" s="620"/>
      <c r="AT103" s="621">
        <f t="shared" si="60"/>
        <v>0</v>
      </c>
      <c r="AU103" s="622"/>
      <c r="AV103" s="623">
        <v>0</v>
      </c>
      <c r="AW103" s="624"/>
      <c r="AX103" s="623">
        <v>0</v>
      </c>
      <c r="AY103" s="625"/>
      <c r="AZ103" s="621">
        <f t="shared" si="61"/>
        <v>0</v>
      </c>
      <c r="BA103" s="622"/>
      <c r="BB103" s="626">
        <v>0</v>
      </c>
      <c r="BC103" s="622"/>
      <c r="BD103" s="621">
        <f t="shared" si="62"/>
        <v>0</v>
      </c>
      <c r="BE103" s="622"/>
      <c r="BF103" s="621">
        <v>0</v>
      </c>
      <c r="BG103" s="624"/>
      <c r="BH103" s="623">
        <v>0</v>
      </c>
      <c r="BI103" s="625"/>
      <c r="BJ103" s="621">
        <f t="shared" si="63"/>
        <v>0</v>
      </c>
      <c r="BK103" s="622"/>
      <c r="BL103" s="626">
        <v>0</v>
      </c>
      <c r="BM103" s="622"/>
      <c r="BN103" s="621">
        <f t="shared" si="64"/>
        <v>0</v>
      </c>
      <c r="BO103" s="622"/>
      <c r="BP103" s="621">
        <v>0</v>
      </c>
      <c r="BQ103" s="624"/>
      <c r="BR103" s="623">
        <v>0</v>
      </c>
      <c r="BS103" s="625"/>
      <c r="BT103" s="621">
        <f t="shared" si="65"/>
        <v>0</v>
      </c>
      <c r="BU103" s="622"/>
      <c r="BV103" s="626">
        <v>0</v>
      </c>
      <c r="BW103" s="625"/>
      <c r="BX103" s="621">
        <f t="shared" si="66"/>
        <v>0</v>
      </c>
      <c r="BY103" s="622"/>
      <c r="BZ103" s="621">
        <v>0</v>
      </c>
      <c r="CA103" s="624"/>
      <c r="CB103" s="623">
        <v>0</v>
      </c>
      <c r="CC103" s="625"/>
      <c r="CD103" s="621">
        <f t="shared" si="67"/>
        <v>0</v>
      </c>
      <c r="CE103" s="622"/>
      <c r="CF103" s="627">
        <v>0</v>
      </c>
    </row>
    <row r="104" spans="1:84" ht="12.9" customHeight="1">
      <c r="A104" s="465">
        <v>11</v>
      </c>
      <c r="B104" s="466" t="s">
        <v>147</v>
      </c>
      <c r="C104" s="578" t="s">
        <v>133</v>
      </c>
      <c r="D104" s="579">
        <f t="shared" si="79"/>
        <v>0</v>
      </c>
      <c r="E104" s="616" t="s">
        <v>133</v>
      </c>
      <c r="F104" s="682">
        <v>0</v>
      </c>
      <c r="G104" s="618" t="s">
        <v>133</v>
      </c>
      <c r="H104" s="617">
        <v>0</v>
      </c>
      <c r="I104" s="619" t="s">
        <v>133</v>
      </c>
      <c r="J104" s="579">
        <f t="shared" si="80"/>
        <v>0</v>
      </c>
      <c r="K104" s="580" t="s">
        <v>133</v>
      </c>
      <c r="L104" s="584">
        <v>0</v>
      </c>
      <c r="M104" s="580" t="s">
        <v>133</v>
      </c>
      <c r="N104" s="579">
        <f t="shared" si="74"/>
        <v>0</v>
      </c>
      <c r="O104" s="580" t="s">
        <v>133</v>
      </c>
      <c r="P104" s="579">
        <v>0</v>
      </c>
      <c r="Q104" s="581" t="s">
        <v>133</v>
      </c>
      <c r="R104" s="582">
        <v>0</v>
      </c>
      <c r="S104" s="583" t="s">
        <v>133</v>
      </c>
      <c r="T104" s="579">
        <f t="shared" si="69"/>
        <v>0</v>
      </c>
      <c r="U104" s="580" t="s">
        <v>133</v>
      </c>
      <c r="V104" s="584">
        <v>0</v>
      </c>
      <c r="W104" s="580" t="s">
        <v>133</v>
      </c>
      <c r="X104" s="579">
        <f t="shared" si="81"/>
        <v>0</v>
      </c>
      <c r="Y104" s="580" t="s">
        <v>133</v>
      </c>
      <c r="Z104" s="579">
        <v>0</v>
      </c>
      <c r="AA104" s="581" t="s">
        <v>133</v>
      </c>
      <c r="AB104" s="582">
        <v>0</v>
      </c>
      <c r="AC104" s="583" t="s">
        <v>133</v>
      </c>
      <c r="AD104" s="579">
        <f t="shared" si="82"/>
        <v>0</v>
      </c>
      <c r="AE104" s="580" t="s">
        <v>133</v>
      </c>
      <c r="AF104" s="584">
        <v>0</v>
      </c>
      <c r="AG104" s="583" t="s">
        <v>133</v>
      </c>
      <c r="AH104" s="579">
        <f t="shared" si="83"/>
        <v>0</v>
      </c>
      <c r="AI104" s="580" t="s">
        <v>133</v>
      </c>
      <c r="AJ104" s="579">
        <v>0</v>
      </c>
      <c r="AK104" s="581" t="s">
        <v>133</v>
      </c>
      <c r="AL104" s="582">
        <v>0</v>
      </c>
      <c r="AM104" s="583" t="s">
        <v>133</v>
      </c>
      <c r="AN104" s="579">
        <f t="shared" si="84"/>
        <v>0</v>
      </c>
      <c r="AO104" s="580" t="s">
        <v>133</v>
      </c>
      <c r="AP104" s="585">
        <v>0</v>
      </c>
      <c r="AQ104" s="465">
        <v>31</v>
      </c>
      <c r="AR104" s="466" t="s">
        <v>174</v>
      </c>
      <c r="AS104" s="578" t="s">
        <v>133</v>
      </c>
      <c r="AT104" s="579">
        <f t="shared" si="60"/>
        <v>0</v>
      </c>
      <c r="AU104" s="616" t="s">
        <v>133</v>
      </c>
      <c r="AV104" s="617">
        <v>0</v>
      </c>
      <c r="AW104" s="618" t="s">
        <v>133</v>
      </c>
      <c r="AX104" s="617">
        <v>0</v>
      </c>
      <c r="AY104" s="619" t="s">
        <v>133</v>
      </c>
      <c r="AZ104" s="579">
        <f t="shared" si="61"/>
        <v>0</v>
      </c>
      <c r="BA104" s="580" t="s">
        <v>133</v>
      </c>
      <c r="BB104" s="584">
        <v>0</v>
      </c>
      <c r="BC104" s="580" t="s">
        <v>133</v>
      </c>
      <c r="BD104" s="579">
        <f t="shared" si="62"/>
        <v>0</v>
      </c>
      <c r="BE104" s="580" t="s">
        <v>133</v>
      </c>
      <c r="BF104" s="579">
        <v>0</v>
      </c>
      <c r="BG104" s="581" t="s">
        <v>133</v>
      </c>
      <c r="BH104" s="582">
        <v>0</v>
      </c>
      <c r="BI104" s="583" t="s">
        <v>133</v>
      </c>
      <c r="BJ104" s="579">
        <f t="shared" si="63"/>
        <v>0</v>
      </c>
      <c r="BK104" s="580" t="s">
        <v>133</v>
      </c>
      <c r="BL104" s="584">
        <v>0</v>
      </c>
      <c r="BM104" s="580" t="s">
        <v>133</v>
      </c>
      <c r="BN104" s="579">
        <f t="shared" si="64"/>
        <v>0</v>
      </c>
      <c r="BO104" s="580" t="s">
        <v>133</v>
      </c>
      <c r="BP104" s="579">
        <v>0</v>
      </c>
      <c r="BQ104" s="581" t="s">
        <v>133</v>
      </c>
      <c r="BR104" s="582">
        <v>0</v>
      </c>
      <c r="BS104" s="583" t="s">
        <v>133</v>
      </c>
      <c r="BT104" s="579">
        <f t="shared" si="65"/>
        <v>0</v>
      </c>
      <c r="BU104" s="580" t="s">
        <v>133</v>
      </c>
      <c r="BV104" s="584">
        <v>0</v>
      </c>
      <c r="BW104" s="583" t="s">
        <v>133</v>
      </c>
      <c r="BX104" s="579">
        <f t="shared" si="66"/>
        <v>0</v>
      </c>
      <c r="BY104" s="580" t="s">
        <v>133</v>
      </c>
      <c r="BZ104" s="579">
        <v>0</v>
      </c>
      <c r="CA104" s="581" t="s">
        <v>133</v>
      </c>
      <c r="CB104" s="582">
        <v>0</v>
      </c>
      <c r="CC104" s="583" t="s">
        <v>133</v>
      </c>
      <c r="CD104" s="579">
        <f t="shared" si="67"/>
        <v>0</v>
      </c>
      <c r="CE104" s="580" t="s">
        <v>133</v>
      </c>
      <c r="CF104" s="585">
        <v>0</v>
      </c>
    </row>
    <row r="105" spans="1:84" s="628" customFormat="1" ht="12.9" customHeight="1">
      <c r="A105" s="511"/>
      <c r="B105" s="512"/>
      <c r="C105" s="597"/>
      <c r="D105" s="598">
        <f t="shared" si="79"/>
        <v>2.6360999999999999</v>
      </c>
      <c r="E105" s="599"/>
      <c r="F105" s="598">
        <v>0</v>
      </c>
      <c r="G105" s="600"/>
      <c r="H105" s="601">
        <v>0</v>
      </c>
      <c r="I105" s="602"/>
      <c r="J105" s="598">
        <f t="shared" si="80"/>
        <v>0</v>
      </c>
      <c r="K105" s="599"/>
      <c r="L105" s="603">
        <v>2.6360999999999999</v>
      </c>
      <c r="M105" s="599"/>
      <c r="N105" s="598">
        <f t="shared" si="74"/>
        <v>0</v>
      </c>
      <c r="O105" s="599"/>
      <c r="P105" s="598">
        <v>0</v>
      </c>
      <c r="Q105" s="600"/>
      <c r="R105" s="601">
        <v>0</v>
      </c>
      <c r="S105" s="602"/>
      <c r="T105" s="598">
        <f t="shared" si="69"/>
        <v>0</v>
      </c>
      <c r="U105" s="599"/>
      <c r="V105" s="603">
        <v>0</v>
      </c>
      <c r="W105" s="599"/>
      <c r="X105" s="598">
        <f t="shared" si="81"/>
        <v>182.72570000000002</v>
      </c>
      <c r="Y105" s="599"/>
      <c r="Z105" s="598">
        <v>17.27</v>
      </c>
      <c r="AA105" s="600"/>
      <c r="AB105" s="601">
        <v>0</v>
      </c>
      <c r="AC105" s="602"/>
      <c r="AD105" s="598">
        <f t="shared" si="82"/>
        <v>17.27</v>
      </c>
      <c r="AE105" s="599"/>
      <c r="AF105" s="603">
        <v>165.45570000000001</v>
      </c>
      <c r="AG105" s="602"/>
      <c r="AH105" s="598">
        <f t="shared" si="83"/>
        <v>0</v>
      </c>
      <c r="AI105" s="599"/>
      <c r="AJ105" s="598">
        <v>0</v>
      </c>
      <c r="AK105" s="600"/>
      <c r="AL105" s="601">
        <v>0</v>
      </c>
      <c r="AM105" s="602"/>
      <c r="AN105" s="598">
        <f t="shared" si="84"/>
        <v>0</v>
      </c>
      <c r="AO105" s="599"/>
      <c r="AP105" s="604">
        <v>0</v>
      </c>
      <c r="AQ105" s="511"/>
      <c r="AR105" s="531"/>
      <c r="AS105" s="597"/>
      <c r="AT105" s="598">
        <f t="shared" si="60"/>
        <v>0</v>
      </c>
      <c r="AU105" s="599"/>
      <c r="AV105" s="601">
        <v>0</v>
      </c>
      <c r="AW105" s="600"/>
      <c r="AX105" s="601">
        <v>0</v>
      </c>
      <c r="AY105" s="602"/>
      <c r="AZ105" s="598">
        <f t="shared" si="61"/>
        <v>0</v>
      </c>
      <c r="BA105" s="599"/>
      <c r="BB105" s="603">
        <v>0</v>
      </c>
      <c r="BC105" s="599"/>
      <c r="BD105" s="598">
        <f t="shared" si="62"/>
        <v>0</v>
      </c>
      <c r="BE105" s="599"/>
      <c r="BF105" s="598">
        <v>0</v>
      </c>
      <c r="BG105" s="600"/>
      <c r="BH105" s="601">
        <v>0</v>
      </c>
      <c r="BI105" s="602"/>
      <c r="BJ105" s="598">
        <f t="shared" si="63"/>
        <v>0</v>
      </c>
      <c r="BK105" s="599"/>
      <c r="BL105" s="603">
        <v>0</v>
      </c>
      <c r="BM105" s="599"/>
      <c r="BN105" s="598">
        <f t="shared" si="64"/>
        <v>0</v>
      </c>
      <c r="BO105" s="599"/>
      <c r="BP105" s="598">
        <v>0</v>
      </c>
      <c r="BQ105" s="600"/>
      <c r="BR105" s="601">
        <v>0</v>
      </c>
      <c r="BS105" s="602"/>
      <c r="BT105" s="598">
        <f t="shared" si="65"/>
        <v>0</v>
      </c>
      <c r="BU105" s="599"/>
      <c r="BV105" s="603">
        <v>0</v>
      </c>
      <c r="BW105" s="602"/>
      <c r="BX105" s="598">
        <f t="shared" si="66"/>
        <v>0</v>
      </c>
      <c r="BY105" s="599"/>
      <c r="BZ105" s="598">
        <v>0</v>
      </c>
      <c r="CA105" s="600"/>
      <c r="CB105" s="601">
        <v>0</v>
      </c>
      <c r="CC105" s="602"/>
      <c r="CD105" s="598">
        <f t="shared" si="67"/>
        <v>0</v>
      </c>
      <c r="CE105" s="599"/>
      <c r="CF105" s="604">
        <v>0</v>
      </c>
    </row>
    <row r="106" spans="1:84" ht="12.9" customHeight="1">
      <c r="A106" s="657" t="s">
        <v>148</v>
      </c>
      <c r="B106" s="658"/>
      <c r="C106" s="629" t="s">
        <v>133</v>
      </c>
      <c r="D106" s="630">
        <f t="shared" si="79"/>
        <v>0</v>
      </c>
      <c r="E106" s="631" t="s">
        <v>133</v>
      </c>
      <c r="F106" s="630">
        <f>SUM(F108,AV70)</f>
        <v>0</v>
      </c>
      <c r="G106" s="632" t="s">
        <v>133</v>
      </c>
      <c r="H106" s="633">
        <f>SUM(H108,AX70)</f>
        <v>0</v>
      </c>
      <c r="I106" s="634" t="s">
        <v>133</v>
      </c>
      <c r="J106" s="630">
        <f t="shared" si="80"/>
        <v>0</v>
      </c>
      <c r="K106" s="659" t="s">
        <v>133</v>
      </c>
      <c r="L106" s="635">
        <f>SUM(L108,BB70)</f>
        <v>0</v>
      </c>
      <c r="M106" s="631" t="s">
        <v>133</v>
      </c>
      <c r="N106" s="630">
        <f t="shared" si="74"/>
        <v>0</v>
      </c>
      <c r="O106" s="631" t="s">
        <v>133</v>
      </c>
      <c r="P106" s="630">
        <f>SUM(P108,BF70)</f>
        <v>0</v>
      </c>
      <c r="Q106" s="632" t="s">
        <v>133</v>
      </c>
      <c r="R106" s="633">
        <f>SUM(R108,BH70)</f>
        <v>0</v>
      </c>
      <c r="S106" s="634" t="s">
        <v>133</v>
      </c>
      <c r="T106" s="630">
        <f t="shared" si="69"/>
        <v>0</v>
      </c>
      <c r="U106" s="659" t="s">
        <v>133</v>
      </c>
      <c r="V106" s="635">
        <f>SUM(V108,BL70)</f>
        <v>0</v>
      </c>
      <c r="W106" s="631" t="s">
        <v>133</v>
      </c>
      <c r="X106" s="630">
        <f t="shared" si="81"/>
        <v>0</v>
      </c>
      <c r="Y106" s="631" t="s">
        <v>133</v>
      </c>
      <c r="Z106" s="630">
        <f>SUM(Z108,BP70)</f>
        <v>0</v>
      </c>
      <c r="AA106" s="632" t="s">
        <v>133</v>
      </c>
      <c r="AB106" s="633">
        <f>SUM(AB108,BR70)</f>
        <v>0</v>
      </c>
      <c r="AC106" s="634" t="s">
        <v>133</v>
      </c>
      <c r="AD106" s="630">
        <f t="shared" si="82"/>
        <v>0</v>
      </c>
      <c r="AE106" s="659" t="s">
        <v>133</v>
      </c>
      <c r="AF106" s="635">
        <f>SUM(AF108,BV70)</f>
        <v>0</v>
      </c>
      <c r="AG106" s="634" t="s">
        <v>133</v>
      </c>
      <c r="AH106" s="630">
        <f t="shared" si="83"/>
        <v>0</v>
      </c>
      <c r="AI106" s="631" t="s">
        <v>133</v>
      </c>
      <c r="AJ106" s="630">
        <f>SUM(AJ108,BZ70)</f>
        <v>0</v>
      </c>
      <c r="AK106" s="632" t="s">
        <v>133</v>
      </c>
      <c r="AL106" s="633">
        <f>SUM(AL108,CB70)</f>
        <v>0</v>
      </c>
      <c r="AM106" s="634" t="s">
        <v>133</v>
      </c>
      <c r="AN106" s="630">
        <f t="shared" si="84"/>
        <v>0</v>
      </c>
      <c r="AO106" s="659" t="s">
        <v>133</v>
      </c>
      <c r="AP106" s="636">
        <f>SUM(AP108,CF70)</f>
        <v>0</v>
      </c>
      <c r="AQ106" s="586"/>
      <c r="AR106" s="587" t="s">
        <v>175</v>
      </c>
      <c r="AS106" s="588" t="s">
        <v>133</v>
      </c>
      <c r="AT106" s="589">
        <f t="shared" si="60"/>
        <v>0</v>
      </c>
      <c r="AU106" s="590" t="s">
        <v>133</v>
      </c>
      <c r="AV106" s="594">
        <f>SUM(AV108,AV110,AV112,AV114)</f>
        <v>0</v>
      </c>
      <c r="AW106" s="591" t="s">
        <v>133</v>
      </c>
      <c r="AX106" s="594">
        <f>SUM(AX108,AX110,AX112,AX114)</f>
        <v>0</v>
      </c>
      <c r="AY106" s="595" t="s">
        <v>133</v>
      </c>
      <c r="AZ106" s="589">
        <f t="shared" si="61"/>
        <v>0</v>
      </c>
      <c r="BA106" s="592" t="s">
        <v>133</v>
      </c>
      <c r="BB106" s="593">
        <f>SUM(BB108,BB110,BB112,BB114)</f>
        <v>0</v>
      </c>
      <c r="BC106" s="590" t="s">
        <v>133</v>
      </c>
      <c r="BD106" s="589">
        <f t="shared" si="62"/>
        <v>0</v>
      </c>
      <c r="BE106" s="590" t="s">
        <v>133</v>
      </c>
      <c r="BF106" s="589">
        <f>SUM(BF108,BF110,BF112,BF114)</f>
        <v>0</v>
      </c>
      <c r="BG106" s="591" t="s">
        <v>133</v>
      </c>
      <c r="BH106" s="594">
        <f>SUM(BH108,BH110,BH112,BH114)</f>
        <v>0</v>
      </c>
      <c r="BI106" s="595" t="s">
        <v>133</v>
      </c>
      <c r="BJ106" s="589">
        <f t="shared" si="63"/>
        <v>0</v>
      </c>
      <c r="BK106" s="592" t="s">
        <v>133</v>
      </c>
      <c r="BL106" s="593">
        <f>SUM(BL108,BL110,BL112,BL114)</f>
        <v>0</v>
      </c>
      <c r="BM106" s="590" t="s">
        <v>133</v>
      </c>
      <c r="BN106" s="589">
        <f t="shared" si="64"/>
        <v>0</v>
      </c>
      <c r="BO106" s="590" t="s">
        <v>133</v>
      </c>
      <c r="BP106" s="589">
        <f>SUM(BP108,BP110,BP112,BP114)</f>
        <v>0</v>
      </c>
      <c r="BQ106" s="591" t="s">
        <v>133</v>
      </c>
      <c r="BR106" s="594">
        <f>SUM(BR108,BR110,BR112,BR114)</f>
        <v>0</v>
      </c>
      <c r="BS106" s="595" t="s">
        <v>133</v>
      </c>
      <c r="BT106" s="589">
        <f t="shared" si="65"/>
        <v>0</v>
      </c>
      <c r="BU106" s="592" t="s">
        <v>133</v>
      </c>
      <c r="BV106" s="593">
        <f>SUM(BV108,BV110,BV112,BV114)</f>
        <v>0</v>
      </c>
      <c r="BW106" s="595" t="s">
        <v>133</v>
      </c>
      <c r="BX106" s="589">
        <f t="shared" si="66"/>
        <v>0</v>
      </c>
      <c r="BY106" s="590" t="s">
        <v>133</v>
      </c>
      <c r="BZ106" s="589">
        <f>SUM(BZ108,BZ110,BZ112,BZ114)</f>
        <v>0</v>
      </c>
      <c r="CA106" s="591" t="s">
        <v>133</v>
      </c>
      <c r="CB106" s="594">
        <f>SUM(CB108,CB110,CB112,CB114)</f>
        <v>0</v>
      </c>
      <c r="CC106" s="595" t="s">
        <v>133</v>
      </c>
      <c r="CD106" s="589">
        <f t="shared" si="67"/>
        <v>0</v>
      </c>
      <c r="CE106" s="592" t="s">
        <v>133</v>
      </c>
      <c r="CF106" s="596">
        <f>SUM(CF108,CF110,CF112,CF114)</f>
        <v>0</v>
      </c>
    </row>
    <row r="107" spans="1:84" s="628" customFormat="1" ht="12.9" customHeight="1">
      <c r="A107" s="660"/>
      <c r="B107" s="661"/>
      <c r="C107" s="649"/>
      <c r="D107" s="650">
        <f t="shared" si="79"/>
        <v>145.1036</v>
      </c>
      <c r="E107" s="651"/>
      <c r="F107" s="650">
        <f>SUM(F109,AV71)</f>
        <v>0</v>
      </c>
      <c r="G107" s="652"/>
      <c r="H107" s="653">
        <f>SUM(H109,AX71)</f>
        <v>0.94359999999999999</v>
      </c>
      <c r="I107" s="654"/>
      <c r="J107" s="650">
        <f t="shared" si="80"/>
        <v>0.94359999999999999</v>
      </c>
      <c r="K107" s="651"/>
      <c r="L107" s="655">
        <f>SUM(L109,BB71)</f>
        <v>144.16</v>
      </c>
      <c r="M107" s="651"/>
      <c r="N107" s="650">
        <f t="shared" si="74"/>
        <v>34.648065000000003</v>
      </c>
      <c r="O107" s="651"/>
      <c r="P107" s="650">
        <f>SUM(P109,BF71)</f>
        <v>0</v>
      </c>
      <c r="Q107" s="652"/>
      <c r="R107" s="653">
        <f>SUM(R109,BH71)</f>
        <v>2.4183080000000001</v>
      </c>
      <c r="S107" s="654"/>
      <c r="T107" s="650">
        <f t="shared" si="69"/>
        <v>2.4183080000000001</v>
      </c>
      <c r="U107" s="651"/>
      <c r="V107" s="655">
        <f>SUM(V109,BL71)</f>
        <v>32.229756999999999</v>
      </c>
      <c r="W107" s="651"/>
      <c r="X107" s="650">
        <f t="shared" si="81"/>
        <v>1376.2405090000002</v>
      </c>
      <c r="Y107" s="651"/>
      <c r="Z107" s="650">
        <f>SUM(Z109,BP71)</f>
        <v>15.57</v>
      </c>
      <c r="AA107" s="652"/>
      <c r="AB107" s="653">
        <f>SUM(AB109,BR71)</f>
        <v>4.8487089999999995</v>
      </c>
      <c r="AC107" s="654"/>
      <c r="AD107" s="650">
        <f t="shared" si="82"/>
        <v>20.418709</v>
      </c>
      <c r="AE107" s="651"/>
      <c r="AF107" s="655">
        <f>SUM(AF109,BV71)</f>
        <v>1355.8218000000002</v>
      </c>
      <c r="AG107" s="654"/>
      <c r="AH107" s="650">
        <f t="shared" si="83"/>
        <v>0</v>
      </c>
      <c r="AI107" s="651"/>
      <c r="AJ107" s="650">
        <f>SUM(AJ109,BZ71)</f>
        <v>0</v>
      </c>
      <c r="AK107" s="652"/>
      <c r="AL107" s="653">
        <f>SUM(AL109,CB71)</f>
        <v>0</v>
      </c>
      <c r="AM107" s="654"/>
      <c r="AN107" s="650">
        <f t="shared" si="84"/>
        <v>0</v>
      </c>
      <c r="AO107" s="651"/>
      <c r="AP107" s="656">
        <f>SUM(AP109,CF71)</f>
        <v>0</v>
      </c>
      <c r="AQ107" s="534"/>
      <c r="AR107" s="606"/>
      <c r="AS107" s="607"/>
      <c r="AT107" s="608">
        <f t="shared" si="60"/>
        <v>0</v>
      </c>
      <c r="AU107" s="609"/>
      <c r="AV107" s="612">
        <f>SUM(AV109,AV111,AV113,AV115)</f>
        <v>0</v>
      </c>
      <c r="AW107" s="610"/>
      <c r="AX107" s="612">
        <f>SUM(AX109,AX111,AX113,AX115)</f>
        <v>0</v>
      </c>
      <c r="AY107" s="613"/>
      <c r="AZ107" s="608">
        <f t="shared" si="61"/>
        <v>0</v>
      </c>
      <c r="BA107" s="609"/>
      <c r="BB107" s="611">
        <f>SUM(BB109,BB111,BB113,BB115)</f>
        <v>0</v>
      </c>
      <c r="BC107" s="609"/>
      <c r="BD107" s="608">
        <f t="shared" si="62"/>
        <v>0</v>
      </c>
      <c r="BE107" s="609"/>
      <c r="BF107" s="608">
        <f>SUM(BF109,BF111,BF113,BF115)</f>
        <v>0</v>
      </c>
      <c r="BG107" s="610"/>
      <c r="BH107" s="612">
        <f>SUM(BH109,BH111,BH113,BH115)</f>
        <v>0</v>
      </c>
      <c r="BI107" s="613"/>
      <c r="BJ107" s="608">
        <f t="shared" si="63"/>
        <v>0</v>
      </c>
      <c r="BK107" s="609"/>
      <c r="BL107" s="611">
        <f>SUM(BL109,BL111,BL113,BL115)</f>
        <v>0</v>
      </c>
      <c r="BM107" s="609"/>
      <c r="BN107" s="608">
        <f t="shared" si="64"/>
        <v>105.9149</v>
      </c>
      <c r="BO107" s="609"/>
      <c r="BP107" s="608">
        <f>SUM(BP109,BP111,BP113,BP115)</f>
        <v>0</v>
      </c>
      <c r="BQ107" s="610"/>
      <c r="BR107" s="612">
        <f>SUM(BR109,BR111,BR113,BR115)</f>
        <v>0.70920000000000005</v>
      </c>
      <c r="BS107" s="613"/>
      <c r="BT107" s="608">
        <f t="shared" si="65"/>
        <v>0.70920000000000005</v>
      </c>
      <c r="BU107" s="609"/>
      <c r="BV107" s="611">
        <f>SUM(BV109,BV111,BV113,BV115)</f>
        <v>105.20570000000001</v>
      </c>
      <c r="BW107" s="613"/>
      <c r="BX107" s="608">
        <f t="shared" si="66"/>
        <v>0</v>
      </c>
      <c r="BY107" s="609"/>
      <c r="BZ107" s="608">
        <f>SUM(BZ109,BZ111,BZ113,BZ115)</f>
        <v>0</v>
      </c>
      <c r="CA107" s="610"/>
      <c r="CB107" s="612">
        <f>SUM(CB109,CB111,CB113,CB115)</f>
        <v>0</v>
      </c>
      <c r="CC107" s="613"/>
      <c r="CD107" s="608">
        <f t="shared" si="67"/>
        <v>0</v>
      </c>
      <c r="CE107" s="609"/>
      <c r="CF107" s="614">
        <f>SUM(CF109,CF111,CF113,CF115)</f>
        <v>0</v>
      </c>
    </row>
    <row r="108" spans="1:84" ht="12.9" customHeight="1">
      <c r="A108" s="657"/>
      <c r="B108" s="662" t="s">
        <v>149</v>
      </c>
      <c r="C108" s="663" t="s">
        <v>133</v>
      </c>
      <c r="D108" s="664">
        <f t="shared" si="79"/>
        <v>0</v>
      </c>
      <c r="E108" s="665" t="s">
        <v>133</v>
      </c>
      <c r="F108" s="664">
        <f>SUM(F110,F112,F114,F116,F118,F120)</f>
        <v>0</v>
      </c>
      <c r="G108" s="666" t="s">
        <v>133</v>
      </c>
      <c r="H108" s="667">
        <f>SUM(H110,H112,H114,H116,H118,H120)</f>
        <v>0</v>
      </c>
      <c r="I108" s="668" t="s">
        <v>133</v>
      </c>
      <c r="J108" s="664">
        <f t="shared" si="80"/>
        <v>0</v>
      </c>
      <c r="K108" s="669" t="s">
        <v>133</v>
      </c>
      <c r="L108" s="670">
        <f>SUM(L110,L112,L114,L116,L118,L120)</f>
        <v>0</v>
      </c>
      <c r="M108" s="665" t="s">
        <v>133</v>
      </c>
      <c r="N108" s="664">
        <f t="shared" si="74"/>
        <v>0</v>
      </c>
      <c r="O108" s="665" t="s">
        <v>133</v>
      </c>
      <c r="P108" s="664">
        <f>SUM(P110,P112,P114,P116,P118,P120)</f>
        <v>0</v>
      </c>
      <c r="Q108" s="666" t="s">
        <v>133</v>
      </c>
      <c r="R108" s="667">
        <f>SUM(R110,R112,R114,R116,R118,R120)</f>
        <v>0</v>
      </c>
      <c r="S108" s="668" t="s">
        <v>133</v>
      </c>
      <c r="T108" s="664">
        <f t="shared" si="69"/>
        <v>0</v>
      </c>
      <c r="U108" s="669" t="s">
        <v>133</v>
      </c>
      <c r="V108" s="670">
        <f>SUM(V110,V112,V114,V116,V118,V120)</f>
        <v>0</v>
      </c>
      <c r="W108" s="665" t="s">
        <v>133</v>
      </c>
      <c r="X108" s="664">
        <f t="shared" si="81"/>
        <v>0</v>
      </c>
      <c r="Y108" s="665" t="s">
        <v>133</v>
      </c>
      <c r="Z108" s="664">
        <f>SUM(Z110,Z112,Z114,Z116,Z118,Z120)</f>
        <v>0</v>
      </c>
      <c r="AA108" s="666" t="s">
        <v>133</v>
      </c>
      <c r="AB108" s="667">
        <f>SUM(AB110,AB112,AB114,AB116,AB118,AB120)</f>
        <v>0</v>
      </c>
      <c r="AC108" s="668" t="s">
        <v>133</v>
      </c>
      <c r="AD108" s="664">
        <f t="shared" si="82"/>
        <v>0</v>
      </c>
      <c r="AE108" s="669" t="s">
        <v>133</v>
      </c>
      <c r="AF108" s="670">
        <f>SUM(AF110,AF112,AF114,AF116,AF118,AF120)</f>
        <v>0</v>
      </c>
      <c r="AG108" s="668" t="s">
        <v>133</v>
      </c>
      <c r="AH108" s="664">
        <f t="shared" si="83"/>
        <v>0</v>
      </c>
      <c r="AI108" s="665" t="s">
        <v>133</v>
      </c>
      <c r="AJ108" s="664">
        <f>SUM(AJ110,AJ112,AJ114,AJ116,AJ118,AJ120)</f>
        <v>0</v>
      </c>
      <c r="AK108" s="666" t="s">
        <v>133</v>
      </c>
      <c r="AL108" s="667">
        <f>SUM(AL110,AL112,AL114,AL116,AL118,AL120)</f>
        <v>0</v>
      </c>
      <c r="AM108" s="668" t="s">
        <v>133</v>
      </c>
      <c r="AN108" s="664">
        <f t="shared" si="84"/>
        <v>0</v>
      </c>
      <c r="AO108" s="669" t="s">
        <v>133</v>
      </c>
      <c r="AP108" s="671">
        <f>SUM(AP110,AP112,AP114,AP116,AP118,AP120)</f>
        <v>0</v>
      </c>
      <c r="AQ108" s="436">
        <v>32</v>
      </c>
      <c r="AR108" s="437" t="s">
        <v>176</v>
      </c>
      <c r="AS108" s="578" t="s">
        <v>133</v>
      </c>
      <c r="AT108" s="579">
        <f t="shared" si="60"/>
        <v>0</v>
      </c>
      <c r="AU108" s="616" t="s">
        <v>133</v>
      </c>
      <c r="AV108" s="617">
        <v>0</v>
      </c>
      <c r="AW108" s="618" t="s">
        <v>133</v>
      </c>
      <c r="AX108" s="617">
        <v>0</v>
      </c>
      <c r="AY108" s="619" t="s">
        <v>133</v>
      </c>
      <c r="AZ108" s="579">
        <f t="shared" si="61"/>
        <v>0</v>
      </c>
      <c r="BA108" s="580" t="s">
        <v>133</v>
      </c>
      <c r="BB108" s="584">
        <v>0</v>
      </c>
      <c r="BC108" s="580" t="s">
        <v>133</v>
      </c>
      <c r="BD108" s="579">
        <f t="shared" si="62"/>
        <v>0</v>
      </c>
      <c r="BE108" s="580" t="s">
        <v>133</v>
      </c>
      <c r="BF108" s="579">
        <v>0</v>
      </c>
      <c r="BG108" s="581" t="s">
        <v>133</v>
      </c>
      <c r="BH108" s="582">
        <v>0</v>
      </c>
      <c r="BI108" s="583" t="s">
        <v>133</v>
      </c>
      <c r="BJ108" s="579">
        <f t="shared" si="63"/>
        <v>0</v>
      </c>
      <c r="BK108" s="580" t="s">
        <v>133</v>
      </c>
      <c r="BL108" s="584">
        <v>0</v>
      </c>
      <c r="BM108" s="580" t="s">
        <v>133</v>
      </c>
      <c r="BN108" s="579">
        <f t="shared" si="64"/>
        <v>0</v>
      </c>
      <c r="BO108" s="580" t="s">
        <v>133</v>
      </c>
      <c r="BP108" s="579">
        <v>0</v>
      </c>
      <c r="BQ108" s="581" t="s">
        <v>133</v>
      </c>
      <c r="BR108" s="582">
        <v>0</v>
      </c>
      <c r="BS108" s="583" t="s">
        <v>133</v>
      </c>
      <c r="BT108" s="579">
        <f t="shared" si="65"/>
        <v>0</v>
      </c>
      <c r="BU108" s="580" t="s">
        <v>133</v>
      </c>
      <c r="BV108" s="584">
        <v>0</v>
      </c>
      <c r="BW108" s="583" t="s">
        <v>133</v>
      </c>
      <c r="BX108" s="579">
        <f t="shared" si="66"/>
        <v>0</v>
      </c>
      <c r="BY108" s="580" t="s">
        <v>133</v>
      </c>
      <c r="BZ108" s="579">
        <v>0</v>
      </c>
      <c r="CA108" s="581" t="s">
        <v>133</v>
      </c>
      <c r="CB108" s="582">
        <v>0</v>
      </c>
      <c r="CC108" s="583" t="s">
        <v>133</v>
      </c>
      <c r="CD108" s="579">
        <f t="shared" si="67"/>
        <v>0</v>
      </c>
      <c r="CE108" s="580" t="s">
        <v>133</v>
      </c>
      <c r="CF108" s="585">
        <v>0</v>
      </c>
    </row>
    <row r="109" spans="1:84" s="628" customFormat="1" ht="12.9" customHeight="1">
      <c r="A109" s="672"/>
      <c r="B109" s="673"/>
      <c r="C109" s="674"/>
      <c r="D109" s="675">
        <f t="shared" si="79"/>
        <v>92.537199999999999</v>
      </c>
      <c r="E109" s="676"/>
      <c r="F109" s="675">
        <f>SUM(F111,F113,F115,F117,F119,F121)</f>
        <v>0</v>
      </c>
      <c r="G109" s="677"/>
      <c r="H109" s="678">
        <f>SUM(H111,H113,H115,H117,H119,H121)</f>
        <v>0.64180000000000004</v>
      </c>
      <c r="I109" s="679"/>
      <c r="J109" s="675">
        <f t="shared" si="80"/>
        <v>0.64180000000000004</v>
      </c>
      <c r="K109" s="676"/>
      <c r="L109" s="680">
        <f>SUM(L111,L113,L115,L117,L119,L121)</f>
        <v>91.895399999999995</v>
      </c>
      <c r="M109" s="676"/>
      <c r="N109" s="675">
        <f t="shared" si="74"/>
        <v>27.147834999999997</v>
      </c>
      <c r="O109" s="676"/>
      <c r="P109" s="675">
        <f>SUM(P111,P113,P115,P117,P119,P121)</f>
        <v>0</v>
      </c>
      <c r="Q109" s="677"/>
      <c r="R109" s="678">
        <f>SUM(R111,R113,R115,R117,R119,R121)</f>
        <v>2.0225780000000002</v>
      </c>
      <c r="S109" s="679"/>
      <c r="T109" s="675">
        <f>P109+R109</f>
        <v>2.0225780000000002</v>
      </c>
      <c r="U109" s="676"/>
      <c r="V109" s="680">
        <f>SUM(V111,V113,V115,V117,V119,V121)</f>
        <v>25.125256999999998</v>
      </c>
      <c r="W109" s="676"/>
      <c r="X109" s="675">
        <f t="shared" si="81"/>
        <v>1179.0129090000003</v>
      </c>
      <c r="Y109" s="676"/>
      <c r="Z109" s="675">
        <f>SUM(Z111,Z113,Z115,Z117,Z119,Z121)</f>
        <v>0</v>
      </c>
      <c r="AA109" s="677"/>
      <c r="AB109" s="678">
        <f>SUM(AB111,AB113,AB115,AB117,AB119,AB121)</f>
        <v>4.8487089999999995</v>
      </c>
      <c r="AC109" s="679"/>
      <c r="AD109" s="675">
        <f t="shared" si="82"/>
        <v>4.8487089999999995</v>
      </c>
      <c r="AE109" s="676"/>
      <c r="AF109" s="680">
        <f>SUM(AF111,AF113,AF115,AF117,AF119,AF121)</f>
        <v>1174.1642000000002</v>
      </c>
      <c r="AG109" s="679"/>
      <c r="AH109" s="675">
        <f t="shared" si="83"/>
        <v>0</v>
      </c>
      <c r="AI109" s="676"/>
      <c r="AJ109" s="675">
        <f>SUM(AJ111,AJ113,AJ115,AJ117,AJ119,AJ121)</f>
        <v>0</v>
      </c>
      <c r="AK109" s="677"/>
      <c r="AL109" s="678">
        <f>SUM(AL111,AL113,AL115,AL117,AL119,AL121)</f>
        <v>0</v>
      </c>
      <c r="AM109" s="679"/>
      <c r="AN109" s="675">
        <f t="shared" si="84"/>
        <v>0</v>
      </c>
      <c r="AO109" s="676"/>
      <c r="AP109" s="681">
        <f>SUM(AP111,AP113,AP115,AP117,AP119,AP121)</f>
        <v>0</v>
      </c>
      <c r="AQ109" s="448"/>
      <c r="AR109" s="449"/>
      <c r="AS109" s="620"/>
      <c r="AT109" s="621">
        <f t="shared" si="60"/>
        <v>0</v>
      </c>
      <c r="AU109" s="622"/>
      <c r="AV109" s="623">
        <v>0</v>
      </c>
      <c r="AW109" s="624"/>
      <c r="AX109" s="623">
        <v>0</v>
      </c>
      <c r="AY109" s="625"/>
      <c r="AZ109" s="621">
        <f t="shared" si="61"/>
        <v>0</v>
      </c>
      <c r="BA109" s="622"/>
      <c r="BB109" s="626">
        <v>0</v>
      </c>
      <c r="BC109" s="622"/>
      <c r="BD109" s="621">
        <f t="shared" si="62"/>
        <v>0</v>
      </c>
      <c r="BE109" s="622"/>
      <c r="BF109" s="621">
        <v>0</v>
      </c>
      <c r="BG109" s="624"/>
      <c r="BH109" s="623">
        <v>0</v>
      </c>
      <c r="BI109" s="625"/>
      <c r="BJ109" s="621">
        <f t="shared" si="63"/>
        <v>0</v>
      </c>
      <c r="BK109" s="622"/>
      <c r="BL109" s="626">
        <v>0</v>
      </c>
      <c r="BM109" s="622"/>
      <c r="BN109" s="621">
        <f t="shared" si="64"/>
        <v>21.050999999999998</v>
      </c>
      <c r="BO109" s="622"/>
      <c r="BP109" s="621">
        <v>0</v>
      </c>
      <c r="BQ109" s="624"/>
      <c r="BR109" s="623">
        <v>0</v>
      </c>
      <c r="BS109" s="625"/>
      <c r="BT109" s="621">
        <f t="shared" si="65"/>
        <v>0</v>
      </c>
      <c r="BU109" s="622"/>
      <c r="BV109" s="626">
        <v>21.050999999999998</v>
      </c>
      <c r="BW109" s="625"/>
      <c r="BX109" s="621">
        <f t="shared" si="66"/>
        <v>0</v>
      </c>
      <c r="BY109" s="622"/>
      <c r="BZ109" s="621">
        <v>0</v>
      </c>
      <c r="CA109" s="624"/>
      <c r="CB109" s="623">
        <v>0</v>
      </c>
      <c r="CC109" s="625"/>
      <c r="CD109" s="621">
        <f t="shared" si="67"/>
        <v>0</v>
      </c>
      <c r="CE109" s="622"/>
      <c r="CF109" s="627">
        <v>0</v>
      </c>
    </row>
    <row r="110" spans="1:84" ht="12.9" customHeight="1">
      <c r="A110" s="436">
        <v>12</v>
      </c>
      <c r="B110" s="437" t="s">
        <v>150</v>
      </c>
      <c r="C110" s="578" t="s">
        <v>133</v>
      </c>
      <c r="D110" s="579">
        <f t="shared" si="79"/>
        <v>0</v>
      </c>
      <c r="E110" s="616" t="s">
        <v>133</v>
      </c>
      <c r="F110" s="682">
        <v>0</v>
      </c>
      <c r="G110" s="618" t="s">
        <v>133</v>
      </c>
      <c r="H110" s="617">
        <v>0</v>
      </c>
      <c r="I110" s="619" t="s">
        <v>133</v>
      </c>
      <c r="J110" s="579">
        <f t="shared" si="80"/>
        <v>0</v>
      </c>
      <c r="K110" s="580" t="s">
        <v>133</v>
      </c>
      <c r="L110" s="584">
        <v>0</v>
      </c>
      <c r="M110" s="580" t="s">
        <v>133</v>
      </c>
      <c r="N110" s="579">
        <f t="shared" si="74"/>
        <v>0</v>
      </c>
      <c r="O110" s="580" t="s">
        <v>133</v>
      </c>
      <c r="P110" s="579">
        <v>0</v>
      </c>
      <c r="Q110" s="581" t="s">
        <v>133</v>
      </c>
      <c r="R110" s="582">
        <v>0</v>
      </c>
      <c r="S110" s="583" t="s">
        <v>133</v>
      </c>
      <c r="T110" s="579">
        <f t="shared" ref="T110:T121" si="85">SUM(P110,R110)</f>
        <v>0</v>
      </c>
      <c r="U110" s="580" t="s">
        <v>133</v>
      </c>
      <c r="V110" s="584">
        <v>0</v>
      </c>
      <c r="W110" s="580" t="s">
        <v>133</v>
      </c>
      <c r="X110" s="579">
        <f t="shared" si="81"/>
        <v>0</v>
      </c>
      <c r="Y110" s="580" t="s">
        <v>133</v>
      </c>
      <c r="Z110" s="579">
        <v>0</v>
      </c>
      <c r="AA110" s="581" t="s">
        <v>133</v>
      </c>
      <c r="AB110" s="582">
        <v>0</v>
      </c>
      <c r="AC110" s="583" t="s">
        <v>133</v>
      </c>
      <c r="AD110" s="579">
        <f t="shared" si="82"/>
        <v>0</v>
      </c>
      <c r="AE110" s="580" t="s">
        <v>133</v>
      </c>
      <c r="AF110" s="584">
        <v>0</v>
      </c>
      <c r="AG110" s="583" t="s">
        <v>133</v>
      </c>
      <c r="AH110" s="579">
        <f t="shared" si="83"/>
        <v>0</v>
      </c>
      <c r="AI110" s="580" t="s">
        <v>133</v>
      </c>
      <c r="AJ110" s="579">
        <v>0</v>
      </c>
      <c r="AK110" s="581" t="s">
        <v>133</v>
      </c>
      <c r="AL110" s="582">
        <v>0</v>
      </c>
      <c r="AM110" s="583" t="s">
        <v>133</v>
      </c>
      <c r="AN110" s="579">
        <f t="shared" si="84"/>
        <v>0</v>
      </c>
      <c r="AO110" s="580" t="s">
        <v>133</v>
      </c>
      <c r="AP110" s="585">
        <v>0</v>
      </c>
      <c r="AQ110" s="465">
        <v>33</v>
      </c>
      <c r="AR110" s="466" t="s">
        <v>177</v>
      </c>
      <c r="AS110" s="637" t="s">
        <v>133</v>
      </c>
      <c r="AT110" s="638">
        <f t="shared" si="60"/>
        <v>0</v>
      </c>
      <c r="AU110" s="639" t="s">
        <v>133</v>
      </c>
      <c r="AV110" s="640">
        <v>0</v>
      </c>
      <c r="AW110" s="641" t="s">
        <v>133</v>
      </c>
      <c r="AX110" s="640">
        <v>0</v>
      </c>
      <c r="AY110" s="642" t="s">
        <v>133</v>
      </c>
      <c r="AZ110" s="638">
        <f t="shared" si="61"/>
        <v>0</v>
      </c>
      <c r="BA110" s="643" t="s">
        <v>133</v>
      </c>
      <c r="BB110" s="644">
        <v>0</v>
      </c>
      <c r="BC110" s="643" t="s">
        <v>133</v>
      </c>
      <c r="BD110" s="638">
        <f t="shared" si="62"/>
        <v>0</v>
      </c>
      <c r="BE110" s="643" t="s">
        <v>133</v>
      </c>
      <c r="BF110" s="638">
        <v>0</v>
      </c>
      <c r="BG110" s="645" t="s">
        <v>133</v>
      </c>
      <c r="BH110" s="646">
        <v>0</v>
      </c>
      <c r="BI110" s="647" t="s">
        <v>133</v>
      </c>
      <c r="BJ110" s="638">
        <f t="shared" si="63"/>
        <v>0</v>
      </c>
      <c r="BK110" s="643" t="s">
        <v>133</v>
      </c>
      <c r="BL110" s="644">
        <v>0</v>
      </c>
      <c r="BM110" s="643" t="s">
        <v>133</v>
      </c>
      <c r="BN110" s="638">
        <f t="shared" si="64"/>
        <v>0</v>
      </c>
      <c r="BO110" s="643" t="s">
        <v>133</v>
      </c>
      <c r="BP110" s="638">
        <v>0</v>
      </c>
      <c r="BQ110" s="645" t="s">
        <v>133</v>
      </c>
      <c r="BR110" s="646">
        <v>0</v>
      </c>
      <c r="BS110" s="647" t="s">
        <v>133</v>
      </c>
      <c r="BT110" s="638">
        <f t="shared" si="65"/>
        <v>0</v>
      </c>
      <c r="BU110" s="643" t="s">
        <v>133</v>
      </c>
      <c r="BV110" s="644">
        <v>0</v>
      </c>
      <c r="BW110" s="647" t="s">
        <v>133</v>
      </c>
      <c r="BX110" s="638">
        <f t="shared" si="66"/>
        <v>0</v>
      </c>
      <c r="BY110" s="643" t="s">
        <v>133</v>
      </c>
      <c r="BZ110" s="638">
        <v>0</v>
      </c>
      <c r="CA110" s="645" t="s">
        <v>133</v>
      </c>
      <c r="CB110" s="646">
        <v>0</v>
      </c>
      <c r="CC110" s="647" t="s">
        <v>133</v>
      </c>
      <c r="CD110" s="638">
        <f t="shared" si="67"/>
        <v>0</v>
      </c>
      <c r="CE110" s="643" t="s">
        <v>133</v>
      </c>
      <c r="CF110" s="648">
        <v>0</v>
      </c>
    </row>
    <row r="111" spans="1:84" s="628" customFormat="1" ht="12.9" customHeight="1">
      <c r="A111" s="448"/>
      <c r="B111" s="449"/>
      <c r="C111" s="620"/>
      <c r="D111" s="621">
        <f t="shared" si="79"/>
        <v>83.326599999999999</v>
      </c>
      <c r="E111" s="622"/>
      <c r="F111" s="621">
        <v>0</v>
      </c>
      <c r="G111" s="624"/>
      <c r="H111" s="684">
        <v>0.64180000000000004</v>
      </c>
      <c r="I111" s="625"/>
      <c r="J111" s="621">
        <f t="shared" si="80"/>
        <v>0.64180000000000004</v>
      </c>
      <c r="K111" s="622"/>
      <c r="L111" s="626">
        <v>82.684799999999996</v>
      </c>
      <c r="M111" s="622"/>
      <c r="N111" s="621">
        <f t="shared" si="74"/>
        <v>12.692035000000001</v>
      </c>
      <c r="O111" s="622"/>
      <c r="P111" s="621">
        <v>0</v>
      </c>
      <c r="Q111" s="624"/>
      <c r="R111" s="623">
        <v>1.068478</v>
      </c>
      <c r="S111" s="625"/>
      <c r="T111" s="621">
        <f t="shared" si="85"/>
        <v>1.068478</v>
      </c>
      <c r="U111" s="622"/>
      <c r="V111" s="626">
        <v>11.623557</v>
      </c>
      <c r="W111" s="622"/>
      <c r="X111" s="621">
        <f t="shared" si="81"/>
        <v>1075.3083360000001</v>
      </c>
      <c r="Y111" s="622"/>
      <c r="Z111" s="621">
        <v>0</v>
      </c>
      <c r="AA111" s="624"/>
      <c r="AB111" s="623">
        <v>3.080336</v>
      </c>
      <c r="AC111" s="625"/>
      <c r="AD111" s="621">
        <f t="shared" si="82"/>
        <v>3.080336</v>
      </c>
      <c r="AE111" s="622"/>
      <c r="AF111" s="626">
        <v>1072.2280000000001</v>
      </c>
      <c r="AG111" s="625"/>
      <c r="AH111" s="621">
        <f t="shared" si="83"/>
        <v>0</v>
      </c>
      <c r="AI111" s="622"/>
      <c r="AJ111" s="621">
        <v>0</v>
      </c>
      <c r="AK111" s="624"/>
      <c r="AL111" s="623">
        <v>0</v>
      </c>
      <c r="AM111" s="625"/>
      <c r="AN111" s="621">
        <f t="shared" si="84"/>
        <v>0</v>
      </c>
      <c r="AO111" s="622"/>
      <c r="AP111" s="627">
        <v>0</v>
      </c>
      <c r="AQ111" s="448"/>
      <c r="AR111" s="449"/>
      <c r="AS111" s="620"/>
      <c r="AT111" s="621">
        <f t="shared" si="60"/>
        <v>0</v>
      </c>
      <c r="AU111" s="622"/>
      <c r="AV111" s="623">
        <v>0</v>
      </c>
      <c r="AW111" s="624"/>
      <c r="AX111" s="623">
        <v>0</v>
      </c>
      <c r="AY111" s="625"/>
      <c r="AZ111" s="621">
        <f t="shared" si="61"/>
        <v>0</v>
      </c>
      <c r="BA111" s="622"/>
      <c r="BB111" s="626">
        <v>0</v>
      </c>
      <c r="BC111" s="622"/>
      <c r="BD111" s="621">
        <f t="shared" si="62"/>
        <v>0</v>
      </c>
      <c r="BE111" s="622"/>
      <c r="BF111" s="621">
        <v>0</v>
      </c>
      <c r="BG111" s="624"/>
      <c r="BH111" s="623">
        <v>0</v>
      </c>
      <c r="BI111" s="625"/>
      <c r="BJ111" s="621">
        <f t="shared" si="63"/>
        <v>0</v>
      </c>
      <c r="BK111" s="622"/>
      <c r="BL111" s="626">
        <v>0</v>
      </c>
      <c r="BM111" s="622"/>
      <c r="BN111" s="621">
        <f t="shared" si="64"/>
        <v>84.863900000000001</v>
      </c>
      <c r="BO111" s="622"/>
      <c r="BP111" s="621">
        <v>0</v>
      </c>
      <c r="BQ111" s="624"/>
      <c r="BR111" s="623">
        <v>0.70920000000000005</v>
      </c>
      <c r="BS111" s="625"/>
      <c r="BT111" s="621">
        <f t="shared" si="65"/>
        <v>0.70920000000000005</v>
      </c>
      <c r="BU111" s="622"/>
      <c r="BV111" s="626">
        <v>84.154700000000005</v>
      </c>
      <c r="BW111" s="625"/>
      <c r="BX111" s="621">
        <f t="shared" si="66"/>
        <v>0</v>
      </c>
      <c r="BY111" s="622"/>
      <c r="BZ111" s="621">
        <v>0</v>
      </c>
      <c r="CA111" s="624"/>
      <c r="CB111" s="623">
        <v>0</v>
      </c>
      <c r="CC111" s="625"/>
      <c r="CD111" s="621">
        <f t="shared" si="67"/>
        <v>0</v>
      </c>
      <c r="CE111" s="622"/>
      <c r="CF111" s="627">
        <v>0</v>
      </c>
    </row>
    <row r="112" spans="1:84" ht="12.9" customHeight="1">
      <c r="A112" s="465">
        <v>13</v>
      </c>
      <c r="B112" s="466" t="s">
        <v>151</v>
      </c>
      <c r="C112" s="578" t="s">
        <v>133</v>
      </c>
      <c r="D112" s="579">
        <f t="shared" si="79"/>
        <v>0</v>
      </c>
      <c r="E112" s="616" t="s">
        <v>133</v>
      </c>
      <c r="F112" s="682">
        <v>0</v>
      </c>
      <c r="G112" s="618" t="s">
        <v>133</v>
      </c>
      <c r="H112" s="617">
        <v>0</v>
      </c>
      <c r="I112" s="619" t="s">
        <v>133</v>
      </c>
      <c r="J112" s="579">
        <f t="shared" si="80"/>
        <v>0</v>
      </c>
      <c r="K112" s="580" t="s">
        <v>133</v>
      </c>
      <c r="L112" s="584">
        <v>0</v>
      </c>
      <c r="M112" s="580" t="s">
        <v>133</v>
      </c>
      <c r="N112" s="579">
        <f t="shared" si="74"/>
        <v>0</v>
      </c>
      <c r="O112" s="580" t="s">
        <v>133</v>
      </c>
      <c r="P112" s="579">
        <v>0</v>
      </c>
      <c r="Q112" s="581" t="s">
        <v>133</v>
      </c>
      <c r="R112" s="582">
        <v>0</v>
      </c>
      <c r="S112" s="583" t="s">
        <v>133</v>
      </c>
      <c r="T112" s="579">
        <f t="shared" si="85"/>
        <v>0</v>
      </c>
      <c r="U112" s="580" t="s">
        <v>133</v>
      </c>
      <c r="V112" s="584">
        <v>0</v>
      </c>
      <c r="W112" s="580" t="s">
        <v>133</v>
      </c>
      <c r="X112" s="579">
        <f t="shared" si="81"/>
        <v>0</v>
      </c>
      <c r="Y112" s="580" t="s">
        <v>133</v>
      </c>
      <c r="Z112" s="579">
        <v>0</v>
      </c>
      <c r="AA112" s="581" t="s">
        <v>133</v>
      </c>
      <c r="AB112" s="582">
        <v>0</v>
      </c>
      <c r="AC112" s="583" t="s">
        <v>133</v>
      </c>
      <c r="AD112" s="579">
        <f t="shared" si="82"/>
        <v>0</v>
      </c>
      <c r="AE112" s="580" t="s">
        <v>133</v>
      </c>
      <c r="AF112" s="584">
        <v>0</v>
      </c>
      <c r="AG112" s="583" t="s">
        <v>133</v>
      </c>
      <c r="AH112" s="579">
        <f t="shared" si="83"/>
        <v>0</v>
      </c>
      <c r="AI112" s="580" t="s">
        <v>133</v>
      </c>
      <c r="AJ112" s="579">
        <v>0</v>
      </c>
      <c r="AK112" s="581" t="s">
        <v>133</v>
      </c>
      <c r="AL112" s="582">
        <v>0</v>
      </c>
      <c r="AM112" s="583" t="s">
        <v>133</v>
      </c>
      <c r="AN112" s="579">
        <f t="shared" si="84"/>
        <v>0</v>
      </c>
      <c r="AO112" s="580" t="s">
        <v>133</v>
      </c>
      <c r="AP112" s="585">
        <v>0</v>
      </c>
      <c r="AQ112" s="465">
        <v>34</v>
      </c>
      <c r="AR112" s="466" t="s">
        <v>178</v>
      </c>
      <c r="AS112" s="637" t="s">
        <v>133</v>
      </c>
      <c r="AT112" s="638">
        <f t="shared" si="60"/>
        <v>0</v>
      </c>
      <c r="AU112" s="639" t="s">
        <v>133</v>
      </c>
      <c r="AV112" s="640">
        <v>0</v>
      </c>
      <c r="AW112" s="641" t="s">
        <v>133</v>
      </c>
      <c r="AX112" s="640">
        <v>0</v>
      </c>
      <c r="AY112" s="642" t="s">
        <v>133</v>
      </c>
      <c r="AZ112" s="638">
        <f t="shared" si="61"/>
        <v>0</v>
      </c>
      <c r="BA112" s="643" t="s">
        <v>133</v>
      </c>
      <c r="BB112" s="644">
        <v>0</v>
      </c>
      <c r="BC112" s="643" t="s">
        <v>133</v>
      </c>
      <c r="BD112" s="638">
        <f t="shared" si="62"/>
        <v>0</v>
      </c>
      <c r="BE112" s="643" t="s">
        <v>133</v>
      </c>
      <c r="BF112" s="638">
        <v>0</v>
      </c>
      <c r="BG112" s="645" t="s">
        <v>133</v>
      </c>
      <c r="BH112" s="646">
        <v>0</v>
      </c>
      <c r="BI112" s="647" t="s">
        <v>133</v>
      </c>
      <c r="BJ112" s="638">
        <f t="shared" si="63"/>
        <v>0</v>
      </c>
      <c r="BK112" s="643" t="s">
        <v>133</v>
      </c>
      <c r="BL112" s="644">
        <v>0</v>
      </c>
      <c r="BM112" s="643" t="s">
        <v>133</v>
      </c>
      <c r="BN112" s="638">
        <f t="shared" si="64"/>
        <v>0</v>
      </c>
      <c r="BO112" s="643" t="s">
        <v>133</v>
      </c>
      <c r="BP112" s="638">
        <v>0</v>
      </c>
      <c r="BQ112" s="645" t="s">
        <v>133</v>
      </c>
      <c r="BR112" s="646">
        <v>0</v>
      </c>
      <c r="BS112" s="647" t="s">
        <v>133</v>
      </c>
      <c r="BT112" s="638">
        <f t="shared" si="65"/>
        <v>0</v>
      </c>
      <c r="BU112" s="643" t="s">
        <v>133</v>
      </c>
      <c r="BV112" s="644">
        <v>0</v>
      </c>
      <c r="BW112" s="647" t="s">
        <v>133</v>
      </c>
      <c r="BX112" s="638">
        <f t="shared" si="66"/>
        <v>0</v>
      </c>
      <c r="BY112" s="643" t="s">
        <v>133</v>
      </c>
      <c r="BZ112" s="638">
        <v>0</v>
      </c>
      <c r="CA112" s="645" t="s">
        <v>133</v>
      </c>
      <c r="CB112" s="646">
        <v>0</v>
      </c>
      <c r="CC112" s="647" t="s">
        <v>133</v>
      </c>
      <c r="CD112" s="638">
        <f t="shared" si="67"/>
        <v>0</v>
      </c>
      <c r="CE112" s="643" t="s">
        <v>133</v>
      </c>
      <c r="CF112" s="648">
        <v>0</v>
      </c>
    </row>
    <row r="113" spans="1:84" s="628" customFormat="1" ht="12.9" customHeight="1">
      <c r="A113" s="448"/>
      <c r="B113" s="449"/>
      <c r="C113" s="620"/>
      <c r="D113" s="621">
        <f t="shared" si="79"/>
        <v>6.82</v>
      </c>
      <c r="E113" s="622"/>
      <c r="F113" s="621">
        <v>0</v>
      </c>
      <c r="G113" s="624"/>
      <c r="H113" s="623">
        <v>0</v>
      </c>
      <c r="I113" s="625"/>
      <c r="J113" s="621">
        <f t="shared" si="80"/>
        <v>0</v>
      </c>
      <c r="K113" s="622"/>
      <c r="L113" s="626">
        <v>6.82</v>
      </c>
      <c r="M113" s="622"/>
      <c r="N113" s="621">
        <f t="shared" si="74"/>
        <v>0</v>
      </c>
      <c r="O113" s="622"/>
      <c r="P113" s="621">
        <v>0</v>
      </c>
      <c r="Q113" s="624"/>
      <c r="R113" s="623">
        <v>0</v>
      </c>
      <c r="S113" s="625"/>
      <c r="T113" s="621">
        <f t="shared" si="85"/>
        <v>0</v>
      </c>
      <c r="U113" s="622"/>
      <c r="V113" s="626">
        <v>0</v>
      </c>
      <c r="W113" s="622"/>
      <c r="X113" s="621">
        <f t="shared" si="81"/>
        <v>0</v>
      </c>
      <c r="Y113" s="622"/>
      <c r="Z113" s="621">
        <v>0</v>
      </c>
      <c r="AA113" s="624"/>
      <c r="AB113" s="623">
        <v>0</v>
      </c>
      <c r="AC113" s="625"/>
      <c r="AD113" s="621">
        <f t="shared" si="82"/>
        <v>0</v>
      </c>
      <c r="AE113" s="622"/>
      <c r="AF113" s="626">
        <v>0</v>
      </c>
      <c r="AG113" s="625"/>
      <c r="AH113" s="621">
        <f t="shared" si="83"/>
        <v>0</v>
      </c>
      <c r="AI113" s="622"/>
      <c r="AJ113" s="621">
        <v>0</v>
      </c>
      <c r="AK113" s="624"/>
      <c r="AL113" s="623">
        <v>0</v>
      </c>
      <c r="AM113" s="625"/>
      <c r="AN113" s="621">
        <f t="shared" si="84"/>
        <v>0</v>
      </c>
      <c r="AO113" s="622"/>
      <c r="AP113" s="627">
        <v>0</v>
      </c>
      <c r="AQ113" s="448"/>
      <c r="AR113" s="449"/>
      <c r="AS113" s="620"/>
      <c r="AT113" s="621">
        <f t="shared" si="60"/>
        <v>0</v>
      </c>
      <c r="AU113" s="622"/>
      <c r="AV113" s="623">
        <v>0</v>
      </c>
      <c r="AW113" s="624"/>
      <c r="AX113" s="623">
        <v>0</v>
      </c>
      <c r="AY113" s="625"/>
      <c r="AZ113" s="621">
        <f t="shared" si="61"/>
        <v>0</v>
      </c>
      <c r="BA113" s="622"/>
      <c r="BB113" s="626">
        <v>0</v>
      </c>
      <c r="BC113" s="622"/>
      <c r="BD113" s="621">
        <f t="shared" si="62"/>
        <v>0</v>
      </c>
      <c r="BE113" s="622"/>
      <c r="BF113" s="621">
        <v>0</v>
      </c>
      <c r="BG113" s="624"/>
      <c r="BH113" s="623">
        <v>0</v>
      </c>
      <c r="BI113" s="625"/>
      <c r="BJ113" s="621">
        <f t="shared" si="63"/>
        <v>0</v>
      </c>
      <c r="BK113" s="622"/>
      <c r="BL113" s="626">
        <v>0</v>
      </c>
      <c r="BM113" s="622"/>
      <c r="BN113" s="621">
        <f t="shared" si="64"/>
        <v>0</v>
      </c>
      <c r="BO113" s="622"/>
      <c r="BP113" s="621">
        <v>0</v>
      </c>
      <c r="BQ113" s="624"/>
      <c r="BR113" s="623">
        <v>0</v>
      </c>
      <c r="BS113" s="625"/>
      <c r="BT113" s="621">
        <f t="shared" si="65"/>
        <v>0</v>
      </c>
      <c r="BU113" s="622"/>
      <c r="BV113" s="626">
        <v>0</v>
      </c>
      <c r="BW113" s="625"/>
      <c r="BX113" s="621">
        <f t="shared" si="66"/>
        <v>0</v>
      </c>
      <c r="BY113" s="622"/>
      <c r="BZ113" s="621">
        <v>0</v>
      </c>
      <c r="CA113" s="624"/>
      <c r="CB113" s="623">
        <v>0</v>
      </c>
      <c r="CC113" s="625"/>
      <c r="CD113" s="621">
        <f t="shared" si="67"/>
        <v>0</v>
      </c>
      <c r="CE113" s="622"/>
      <c r="CF113" s="627">
        <v>0</v>
      </c>
    </row>
    <row r="114" spans="1:84" ht="12.9" customHeight="1">
      <c r="A114" s="465">
        <v>14</v>
      </c>
      <c r="B114" s="466" t="s">
        <v>152</v>
      </c>
      <c r="C114" s="578" t="s">
        <v>133</v>
      </c>
      <c r="D114" s="579">
        <f t="shared" si="79"/>
        <v>0</v>
      </c>
      <c r="E114" s="616" t="s">
        <v>133</v>
      </c>
      <c r="F114" s="682">
        <v>0</v>
      </c>
      <c r="G114" s="618" t="s">
        <v>133</v>
      </c>
      <c r="H114" s="617">
        <v>0</v>
      </c>
      <c r="I114" s="619" t="s">
        <v>133</v>
      </c>
      <c r="J114" s="579">
        <f t="shared" si="80"/>
        <v>0</v>
      </c>
      <c r="K114" s="580" t="s">
        <v>133</v>
      </c>
      <c r="L114" s="584">
        <v>0</v>
      </c>
      <c r="M114" s="580" t="s">
        <v>133</v>
      </c>
      <c r="N114" s="579">
        <f t="shared" si="74"/>
        <v>0</v>
      </c>
      <c r="O114" s="580" t="s">
        <v>133</v>
      </c>
      <c r="P114" s="579">
        <v>0</v>
      </c>
      <c r="Q114" s="581" t="s">
        <v>133</v>
      </c>
      <c r="R114" s="582">
        <v>0</v>
      </c>
      <c r="S114" s="583" t="s">
        <v>133</v>
      </c>
      <c r="T114" s="579">
        <f t="shared" si="85"/>
        <v>0</v>
      </c>
      <c r="U114" s="580" t="s">
        <v>133</v>
      </c>
      <c r="V114" s="584">
        <v>0</v>
      </c>
      <c r="W114" s="580" t="s">
        <v>133</v>
      </c>
      <c r="X114" s="579">
        <f t="shared" si="81"/>
        <v>0</v>
      </c>
      <c r="Y114" s="580" t="s">
        <v>133</v>
      </c>
      <c r="Z114" s="579">
        <v>0</v>
      </c>
      <c r="AA114" s="581" t="s">
        <v>133</v>
      </c>
      <c r="AB114" s="582">
        <v>0</v>
      </c>
      <c r="AC114" s="583" t="s">
        <v>133</v>
      </c>
      <c r="AD114" s="579">
        <f t="shared" si="82"/>
        <v>0</v>
      </c>
      <c r="AE114" s="580" t="s">
        <v>133</v>
      </c>
      <c r="AF114" s="584">
        <v>0</v>
      </c>
      <c r="AG114" s="583" t="s">
        <v>133</v>
      </c>
      <c r="AH114" s="579">
        <f t="shared" si="83"/>
        <v>0</v>
      </c>
      <c r="AI114" s="580" t="s">
        <v>133</v>
      </c>
      <c r="AJ114" s="579">
        <v>0</v>
      </c>
      <c r="AK114" s="581" t="s">
        <v>133</v>
      </c>
      <c r="AL114" s="582">
        <v>0</v>
      </c>
      <c r="AM114" s="583" t="s">
        <v>133</v>
      </c>
      <c r="AN114" s="579">
        <f t="shared" si="84"/>
        <v>0</v>
      </c>
      <c r="AO114" s="580" t="s">
        <v>133</v>
      </c>
      <c r="AP114" s="648">
        <v>0</v>
      </c>
      <c r="AQ114" s="436">
        <v>35</v>
      </c>
      <c r="AR114" s="437" t="s">
        <v>179</v>
      </c>
      <c r="AS114" s="578" t="s">
        <v>133</v>
      </c>
      <c r="AT114" s="579">
        <f t="shared" si="60"/>
        <v>0</v>
      </c>
      <c r="AU114" s="616" t="s">
        <v>133</v>
      </c>
      <c r="AV114" s="617">
        <v>0</v>
      </c>
      <c r="AW114" s="618" t="s">
        <v>133</v>
      </c>
      <c r="AX114" s="617">
        <v>0</v>
      </c>
      <c r="AY114" s="619" t="s">
        <v>133</v>
      </c>
      <c r="AZ114" s="579">
        <f t="shared" si="61"/>
        <v>0</v>
      </c>
      <c r="BA114" s="580" t="s">
        <v>133</v>
      </c>
      <c r="BB114" s="584">
        <v>0</v>
      </c>
      <c r="BC114" s="580" t="s">
        <v>133</v>
      </c>
      <c r="BD114" s="579">
        <f t="shared" si="62"/>
        <v>0</v>
      </c>
      <c r="BE114" s="580" t="s">
        <v>133</v>
      </c>
      <c r="BF114" s="579">
        <v>0</v>
      </c>
      <c r="BG114" s="581" t="s">
        <v>133</v>
      </c>
      <c r="BH114" s="582">
        <v>0</v>
      </c>
      <c r="BI114" s="583" t="s">
        <v>133</v>
      </c>
      <c r="BJ114" s="579">
        <f t="shared" si="63"/>
        <v>0</v>
      </c>
      <c r="BK114" s="580" t="s">
        <v>133</v>
      </c>
      <c r="BL114" s="584">
        <v>0</v>
      </c>
      <c r="BM114" s="580" t="s">
        <v>133</v>
      </c>
      <c r="BN114" s="579">
        <f t="shared" si="64"/>
        <v>0</v>
      </c>
      <c r="BO114" s="580" t="s">
        <v>133</v>
      </c>
      <c r="BP114" s="579">
        <v>0</v>
      </c>
      <c r="BQ114" s="581" t="s">
        <v>133</v>
      </c>
      <c r="BR114" s="582">
        <v>0</v>
      </c>
      <c r="BS114" s="583" t="s">
        <v>133</v>
      </c>
      <c r="BT114" s="579">
        <f t="shared" si="65"/>
        <v>0</v>
      </c>
      <c r="BU114" s="580" t="s">
        <v>133</v>
      </c>
      <c r="BV114" s="584">
        <v>0</v>
      </c>
      <c r="BW114" s="583" t="s">
        <v>133</v>
      </c>
      <c r="BX114" s="579">
        <f t="shared" si="66"/>
        <v>0</v>
      </c>
      <c r="BY114" s="580" t="s">
        <v>133</v>
      </c>
      <c r="BZ114" s="579">
        <v>0</v>
      </c>
      <c r="CA114" s="581" t="s">
        <v>133</v>
      </c>
      <c r="CB114" s="582">
        <v>0</v>
      </c>
      <c r="CC114" s="583" t="s">
        <v>133</v>
      </c>
      <c r="CD114" s="579">
        <f t="shared" si="67"/>
        <v>0</v>
      </c>
      <c r="CE114" s="580" t="s">
        <v>133</v>
      </c>
      <c r="CF114" s="585">
        <v>0</v>
      </c>
    </row>
    <row r="115" spans="1:84" s="628" customFormat="1" ht="12.9" customHeight="1" thickBot="1">
      <c r="A115" s="448"/>
      <c r="B115" s="449"/>
      <c r="C115" s="620"/>
      <c r="D115" s="621">
        <f t="shared" si="79"/>
        <v>0</v>
      </c>
      <c r="E115" s="622"/>
      <c r="F115" s="621">
        <v>0</v>
      </c>
      <c r="G115" s="624"/>
      <c r="H115" s="623">
        <v>0</v>
      </c>
      <c r="I115" s="625"/>
      <c r="J115" s="621">
        <f t="shared" si="80"/>
        <v>0</v>
      </c>
      <c r="K115" s="622"/>
      <c r="L115" s="626">
        <v>0</v>
      </c>
      <c r="M115" s="622"/>
      <c r="N115" s="621">
        <f t="shared" si="74"/>
        <v>9.4252000000000002</v>
      </c>
      <c r="O115" s="622"/>
      <c r="P115" s="621">
        <v>0</v>
      </c>
      <c r="Q115" s="624"/>
      <c r="R115" s="623">
        <v>0.95409999999999995</v>
      </c>
      <c r="S115" s="625"/>
      <c r="T115" s="621">
        <f t="shared" si="85"/>
        <v>0.95409999999999995</v>
      </c>
      <c r="U115" s="622"/>
      <c r="V115" s="626">
        <v>8.4710999999999999</v>
      </c>
      <c r="W115" s="622"/>
      <c r="X115" s="621">
        <f t="shared" si="81"/>
        <v>0</v>
      </c>
      <c r="Y115" s="622"/>
      <c r="Z115" s="621">
        <v>0</v>
      </c>
      <c r="AA115" s="624"/>
      <c r="AB115" s="623">
        <v>0</v>
      </c>
      <c r="AC115" s="625"/>
      <c r="AD115" s="621">
        <f t="shared" si="82"/>
        <v>0</v>
      </c>
      <c r="AE115" s="622"/>
      <c r="AF115" s="626">
        <v>0</v>
      </c>
      <c r="AG115" s="625"/>
      <c r="AH115" s="621">
        <f t="shared" si="83"/>
        <v>0</v>
      </c>
      <c r="AI115" s="622"/>
      <c r="AJ115" s="621">
        <v>0</v>
      </c>
      <c r="AK115" s="624"/>
      <c r="AL115" s="623">
        <v>0</v>
      </c>
      <c r="AM115" s="625"/>
      <c r="AN115" s="621">
        <f t="shared" si="84"/>
        <v>0</v>
      </c>
      <c r="AO115" s="622"/>
      <c r="AP115" s="627">
        <v>0</v>
      </c>
      <c r="AQ115" s="549"/>
      <c r="AR115" s="550"/>
      <c r="AS115" s="708"/>
      <c r="AT115" s="709">
        <f t="shared" si="60"/>
        <v>0</v>
      </c>
      <c r="AU115" s="710"/>
      <c r="AV115" s="711">
        <v>0</v>
      </c>
      <c r="AW115" s="712"/>
      <c r="AX115" s="711">
        <v>0</v>
      </c>
      <c r="AY115" s="713"/>
      <c r="AZ115" s="709">
        <f t="shared" si="61"/>
        <v>0</v>
      </c>
      <c r="BA115" s="710"/>
      <c r="BB115" s="714">
        <v>0</v>
      </c>
      <c r="BC115" s="710"/>
      <c r="BD115" s="709">
        <f t="shared" si="62"/>
        <v>0</v>
      </c>
      <c r="BE115" s="710"/>
      <c r="BF115" s="709">
        <v>0</v>
      </c>
      <c r="BG115" s="712"/>
      <c r="BH115" s="711">
        <v>0</v>
      </c>
      <c r="BI115" s="713"/>
      <c r="BJ115" s="709">
        <f t="shared" si="63"/>
        <v>0</v>
      </c>
      <c r="BK115" s="710"/>
      <c r="BL115" s="714">
        <v>0</v>
      </c>
      <c r="BM115" s="710"/>
      <c r="BN115" s="709">
        <f t="shared" si="64"/>
        <v>0</v>
      </c>
      <c r="BO115" s="710"/>
      <c r="BP115" s="709">
        <v>0</v>
      </c>
      <c r="BQ115" s="712"/>
      <c r="BR115" s="711">
        <v>0</v>
      </c>
      <c r="BS115" s="713"/>
      <c r="BT115" s="709">
        <f t="shared" si="65"/>
        <v>0</v>
      </c>
      <c r="BU115" s="710"/>
      <c r="BV115" s="714">
        <v>0</v>
      </c>
      <c r="BW115" s="713"/>
      <c r="BX115" s="709">
        <f t="shared" si="66"/>
        <v>0</v>
      </c>
      <c r="BY115" s="710"/>
      <c r="BZ115" s="709">
        <v>0</v>
      </c>
      <c r="CA115" s="712"/>
      <c r="CB115" s="711">
        <v>0</v>
      </c>
      <c r="CC115" s="713"/>
      <c r="CD115" s="709">
        <f t="shared" si="67"/>
        <v>0</v>
      </c>
      <c r="CE115" s="710"/>
      <c r="CF115" s="715">
        <v>0</v>
      </c>
    </row>
    <row r="116" spans="1:84" ht="12.9" customHeight="1">
      <c r="A116" s="465">
        <v>15</v>
      </c>
      <c r="B116" s="466" t="s">
        <v>153</v>
      </c>
      <c r="C116" s="637" t="s">
        <v>133</v>
      </c>
      <c r="D116" s="638">
        <f t="shared" si="79"/>
        <v>0</v>
      </c>
      <c r="E116" s="639" t="s">
        <v>133</v>
      </c>
      <c r="F116" s="683">
        <v>0</v>
      </c>
      <c r="G116" s="641" t="s">
        <v>133</v>
      </c>
      <c r="H116" s="640">
        <v>0</v>
      </c>
      <c r="I116" s="642" t="s">
        <v>133</v>
      </c>
      <c r="J116" s="638">
        <f t="shared" si="80"/>
        <v>0</v>
      </c>
      <c r="K116" s="643" t="s">
        <v>133</v>
      </c>
      <c r="L116" s="644">
        <v>0</v>
      </c>
      <c r="M116" s="643" t="s">
        <v>133</v>
      </c>
      <c r="N116" s="638">
        <f t="shared" si="74"/>
        <v>0</v>
      </c>
      <c r="O116" s="643" t="s">
        <v>133</v>
      </c>
      <c r="P116" s="638">
        <v>0</v>
      </c>
      <c r="Q116" s="645" t="s">
        <v>133</v>
      </c>
      <c r="R116" s="646">
        <v>0</v>
      </c>
      <c r="S116" s="647" t="s">
        <v>133</v>
      </c>
      <c r="T116" s="638">
        <f t="shared" si="85"/>
        <v>0</v>
      </c>
      <c r="U116" s="643" t="s">
        <v>133</v>
      </c>
      <c r="V116" s="644">
        <v>0</v>
      </c>
      <c r="W116" s="643" t="s">
        <v>133</v>
      </c>
      <c r="X116" s="638">
        <f t="shared" si="81"/>
        <v>0</v>
      </c>
      <c r="Y116" s="643" t="s">
        <v>133</v>
      </c>
      <c r="Z116" s="638">
        <v>0</v>
      </c>
      <c r="AA116" s="645" t="s">
        <v>133</v>
      </c>
      <c r="AB116" s="646">
        <v>0</v>
      </c>
      <c r="AC116" s="647" t="s">
        <v>133</v>
      </c>
      <c r="AD116" s="638">
        <f t="shared" si="82"/>
        <v>0</v>
      </c>
      <c r="AE116" s="643" t="s">
        <v>133</v>
      </c>
      <c r="AF116" s="644">
        <v>0</v>
      </c>
      <c r="AG116" s="647" t="s">
        <v>133</v>
      </c>
      <c r="AH116" s="638">
        <f t="shared" si="83"/>
        <v>0</v>
      </c>
      <c r="AI116" s="643" t="s">
        <v>133</v>
      </c>
      <c r="AJ116" s="638">
        <v>0</v>
      </c>
      <c r="AK116" s="645" t="s">
        <v>133</v>
      </c>
      <c r="AL116" s="646">
        <v>0</v>
      </c>
      <c r="AM116" s="647" t="s">
        <v>133</v>
      </c>
      <c r="AN116" s="638">
        <f t="shared" si="84"/>
        <v>0</v>
      </c>
      <c r="AO116" s="643" t="s">
        <v>133</v>
      </c>
      <c r="AP116" s="648">
        <v>0</v>
      </c>
      <c r="AQ116" s="561"/>
      <c r="AR116" s="329"/>
      <c r="AS116" s="562"/>
      <c r="AT116" s="562"/>
      <c r="AU116" s="562"/>
      <c r="AV116" s="562"/>
      <c r="AW116" s="562"/>
      <c r="AX116" s="562"/>
      <c r="AY116" s="562"/>
      <c r="AZ116" s="562"/>
      <c r="BA116" s="562"/>
      <c r="BB116" s="562"/>
      <c r="BC116" s="562"/>
      <c r="BD116" s="562"/>
      <c r="BE116" s="562"/>
      <c r="BF116" s="562"/>
      <c r="BG116" s="562"/>
      <c r="BH116" s="562"/>
      <c r="BI116" s="563"/>
      <c r="BJ116" s="564"/>
      <c r="BK116" s="563"/>
      <c r="BL116" s="565" t="s">
        <v>119</v>
      </c>
      <c r="BM116" s="716"/>
      <c r="BN116" s="717"/>
      <c r="BO116" s="716"/>
      <c r="BP116" s="717"/>
      <c r="BQ116" s="716"/>
      <c r="BR116" s="717"/>
      <c r="BS116" s="716"/>
      <c r="BT116" s="717"/>
      <c r="BU116" s="716"/>
      <c r="BV116" s="717"/>
      <c r="BW116" s="718"/>
    </row>
    <row r="117" spans="1:84" s="628" customFormat="1" ht="12.9" customHeight="1">
      <c r="A117" s="448"/>
      <c r="B117" s="449"/>
      <c r="C117" s="620"/>
      <c r="D117" s="621">
        <f t="shared" si="79"/>
        <v>2.3906000000000001</v>
      </c>
      <c r="E117" s="622"/>
      <c r="F117" s="621">
        <v>0</v>
      </c>
      <c r="G117" s="624"/>
      <c r="H117" s="623">
        <v>0</v>
      </c>
      <c r="I117" s="625"/>
      <c r="J117" s="621">
        <f t="shared" si="80"/>
        <v>0</v>
      </c>
      <c r="K117" s="622"/>
      <c r="L117" s="626">
        <v>2.3906000000000001</v>
      </c>
      <c r="M117" s="622"/>
      <c r="N117" s="621">
        <f t="shared" si="74"/>
        <v>4.5305999999999997</v>
      </c>
      <c r="O117" s="622"/>
      <c r="P117" s="621">
        <v>0</v>
      </c>
      <c r="Q117" s="624"/>
      <c r="R117" s="623">
        <v>0</v>
      </c>
      <c r="S117" s="625"/>
      <c r="T117" s="621">
        <f t="shared" si="85"/>
        <v>0</v>
      </c>
      <c r="U117" s="622"/>
      <c r="V117" s="626">
        <v>4.5305999999999997</v>
      </c>
      <c r="W117" s="622"/>
      <c r="X117" s="621">
        <f t="shared" si="81"/>
        <v>103.704573</v>
      </c>
      <c r="Y117" s="622"/>
      <c r="Z117" s="621">
        <v>0</v>
      </c>
      <c r="AA117" s="624"/>
      <c r="AB117" s="623">
        <v>1.768373</v>
      </c>
      <c r="AC117" s="625"/>
      <c r="AD117" s="621">
        <f t="shared" si="82"/>
        <v>1.768373</v>
      </c>
      <c r="AE117" s="622"/>
      <c r="AF117" s="626">
        <v>101.9362</v>
      </c>
      <c r="AG117" s="625"/>
      <c r="AH117" s="621">
        <f t="shared" si="83"/>
        <v>0</v>
      </c>
      <c r="AI117" s="622"/>
      <c r="AJ117" s="621">
        <v>0</v>
      </c>
      <c r="AK117" s="624"/>
      <c r="AL117" s="623">
        <v>0</v>
      </c>
      <c r="AM117" s="625"/>
      <c r="AN117" s="621">
        <f t="shared" si="84"/>
        <v>0</v>
      </c>
      <c r="AO117" s="622"/>
      <c r="AP117" s="627">
        <v>0</v>
      </c>
      <c r="AQ117" s="561"/>
      <c r="AR117" s="566" t="s">
        <v>246</v>
      </c>
      <c r="AS117" s="567"/>
      <c r="AT117" s="567"/>
      <c r="AU117" s="567"/>
      <c r="AV117" s="567"/>
      <c r="AW117" s="567"/>
      <c r="AX117" s="567"/>
      <c r="AY117" s="567"/>
      <c r="AZ117" s="567"/>
      <c r="BA117" s="567"/>
      <c r="BB117" s="567"/>
      <c r="BC117" s="567"/>
      <c r="BD117" s="567"/>
      <c r="BE117" s="567"/>
      <c r="BF117" s="567"/>
      <c r="BG117" s="567"/>
      <c r="BH117" s="567"/>
      <c r="BI117" s="563"/>
      <c r="BJ117" s="564"/>
      <c r="BK117" s="563"/>
      <c r="BL117" s="565"/>
      <c r="BM117" s="719"/>
      <c r="BN117" s="720"/>
      <c r="BO117" s="719"/>
      <c r="BP117" s="720"/>
      <c r="BQ117" s="719"/>
      <c r="BR117" s="720"/>
      <c r="BS117" s="719"/>
      <c r="BT117" s="720"/>
      <c r="BU117" s="719"/>
      <c r="BV117" s="720"/>
      <c r="BW117" s="719"/>
      <c r="BY117" s="721"/>
      <c r="CA117" s="721"/>
      <c r="CC117" s="721"/>
      <c r="CE117" s="721"/>
    </row>
    <row r="118" spans="1:84" ht="12.9" customHeight="1">
      <c r="A118" s="465">
        <v>16</v>
      </c>
      <c r="B118" s="466" t="s">
        <v>154</v>
      </c>
      <c r="C118" s="578" t="s">
        <v>133</v>
      </c>
      <c r="D118" s="579">
        <f t="shared" si="79"/>
        <v>0</v>
      </c>
      <c r="E118" s="616" t="s">
        <v>133</v>
      </c>
      <c r="F118" s="682">
        <v>0</v>
      </c>
      <c r="G118" s="618" t="s">
        <v>133</v>
      </c>
      <c r="H118" s="617">
        <v>0</v>
      </c>
      <c r="I118" s="619" t="s">
        <v>133</v>
      </c>
      <c r="J118" s="579">
        <f t="shared" si="80"/>
        <v>0</v>
      </c>
      <c r="K118" s="580" t="s">
        <v>133</v>
      </c>
      <c r="L118" s="584">
        <v>0</v>
      </c>
      <c r="M118" s="580" t="s">
        <v>133</v>
      </c>
      <c r="N118" s="579">
        <f t="shared" si="74"/>
        <v>0</v>
      </c>
      <c r="O118" s="580" t="s">
        <v>133</v>
      </c>
      <c r="P118" s="579">
        <v>0</v>
      </c>
      <c r="Q118" s="581" t="s">
        <v>133</v>
      </c>
      <c r="R118" s="582">
        <v>0</v>
      </c>
      <c r="S118" s="583" t="s">
        <v>133</v>
      </c>
      <c r="T118" s="579">
        <f t="shared" si="85"/>
        <v>0</v>
      </c>
      <c r="U118" s="580" t="s">
        <v>133</v>
      </c>
      <c r="V118" s="584">
        <v>0</v>
      </c>
      <c r="W118" s="580" t="s">
        <v>133</v>
      </c>
      <c r="X118" s="579">
        <f t="shared" si="81"/>
        <v>0</v>
      </c>
      <c r="Y118" s="580" t="s">
        <v>133</v>
      </c>
      <c r="Z118" s="579">
        <v>0</v>
      </c>
      <c r="AA118" s="581" t="s">
        <v>133</v>
      </c>
      <c r="AB118" s="582">
        <v>0</v>
      </c>
      <c r="AC118" s="583" t="s">
        <v>133</v>
      </c>
      <c r="AD118" s="579">
        <f t="shared" si="82"/>
        <v>0</v>
      </c>
      <c r="AE118" s="580" t="s">
        <v>133</v>
      </c>
      <c r="AF118" s="584">
        <v>0</v>
      </c>
      <c r="AG118" s="583" t="s">
        <v>133</v>
      </c>
      <c r="AH118" s="579">
        <f t="shared" si="83"/>
        <v>0</v>
      </c>
      <c r="AI118" s="580" t="s">
        <v>133</v>
      </c>
      <c r="AJ118" s="579">
        <v>0</v>
      </c>
      <c r="AK118" s="581" t="s">
        <v>133</v>
      </c>
      <c r="AL118" s="582">
        <v>0</v>
      </c>
      <c r="AM118" s="583" t="s">
        <v>133</v>
      </c>
      <c r="AN118" s="579">
        <f t="shared" si="84"/>
        <v>0</v>
      </c>
      <c r="AO118" s="580" t="s">
        <v>133</v>
      </c>
      <c r="AP118" s="585">
        <v>0</v>
      </c>
      <c r="AQ118" s="561"/>
      <c r="AR118" s="569" t="s">
        <v>121</v>
      </c>
      <c r="AS118" s="563"/>
      <c r="AT118" s="561"/>
      <c r="AU118" s="563"/>
      <c r="AV118" s="564"/>
      <c r="AW118" s="563"/>
      <c r="AX118" s="564"/>
      <c r="AY118" s="563"/>
      <c r="AZ118" s="564"/>
      <c r="BA118" s="563"/>
      <c r="BB118" s="564"/>
      <c r="BC118" s="563"/>
      <c r="BD118" s="564"/>
      <c r="BE118" s="563"/>
      <c r="BF118" s="564"/>
      <c r="BG118" s="563"/>
      <c r="BH118" s="564"/>
      <c r="BI118" s="563"/>
      <c r="BJ118" s="564"/>
      <c r="BK118" s="563"/>
      <c r="BL118" s="564"/>
      <c r="BM118" s="716"/>
      <c r="BN118" s="717"/>
      <c r="BO118" s="716"/>
      <c r="BP118" s="717"/>
      <c r="BQ118" s="716"/>
      <c r="BR118" s="717"/>
      <c r="BS118" s="716"/>
      <c r="BT118" s="717"/>
      <c r="BU118" s="716"/>
      <c r="BV118" s="717"/>
      <c r="BW118" s="718"/>
    </row>
    <row r="119" spans="1:84" s="628" customFormat="1" ht="12.9" customHeight="1">
      <c r="A119" s="448"/>
      <c r="B119" s="449"/>
      <c r="C119" s="620"/>
      <c r="D119" s="621">
        <f t="shared" si="79"/>
        <v>0</v>
      </c>
      <c r="E119" s="622"/>
      <c r="F119" s="621">
        <v>0</v>
      </c>
      <c r="G119" s="624"/>
      <c r="H119" s="623">
        <v>0</v>
      </c>
      <c r="I119" s="625"/>
      <c r="J119" s="621">
        <f t="shared" si="80"/>
        <v>0</v>
      </c>
      <c r="K119" s="622"/>
      <c r="L119" s="626">
        <v>0</v>
      </c>
      <c r="M119" s="622"/>
      <c r="N119" s="621">
        <f t="shared" si="74"/>
        <v>0</v>
      </c>
      <c r="O119" s="622"/>
      <c r="P119" s="621">
        <v>0</v>
      </c>
      <c r="Q119" s="624"/>
      <c r="R119" s="623">
        <v>0</v>
      </c>
      <c r="S119" s="625"/>
      <c r="T119" s="621">
        <f t="shared" si="85"/>
        <v>0</v>
      </c>
      <c r="U119" s="622"/>
      <c r="V119" s="626">
        <v>0</v>
      </c>
      <c r="W119" s="622"/>
      <c r="X119" s="621">
        <f t="shared" si="81"/>
        <v>0</v>
      </c>
      <c r="Y119" s="622"/>
      <c r="Z119" s="621">
        <v>0</v>
      </c>
      <c r="AA119" s="624"/>
      <c r="AB119" s="623">
        <v>0</v>
      </c>
      <c r="AC119" s="625"/>
      <c r="AD119" s="621">
        <f t="shared" si="82"/>
        <v>0</v>
      </c>
      <c r="AE119" s="622"/>
      <c r="AF119" s="626">
        <v>0</v>
      </c>
      <c r="AG119" s="625"/>
      <c r="AH119" s="621">
        <f t="shared" si="83"/>
        <v>0</v>
      </c>
      <c r="AI119" s="622"/>
      <c r="AJ119" s="621">
        <v>0</v>
      </c>
      <c r="AK119" s="624"/>
      <c r="AL119" s="623">
        <v>0</v>
      </c>
      <c r="AM119" s="625"/>
      <c r="AN119" s="621">
        <f t="shared" si="84"/>
        <v>0</v>
      </c>
      <c r="AO119" s="622"/>
      <c r="AP119" s="627">
        <v>0</v>
      </c>
      <c r="AQ119" s="722"/>
      <c r="AR119" s="722"/>
      <c r="AS119" s="719"/>
      <c r="AT119" s="720"/>
      <c r="AU119" s="719"/>
      <c r="AV119" s="720"/>
      <c r="AW119" s="719"/>
      <c r="AX119" s="720"/>
      <c r="AY119" s="719"/>
      <c r="AZ119" s="720"/>
      <c r="BA119" s="719"/>
      <c r="BB119" s="720"/>
      <c r="BC119" s="719"/>
      <c r="BD119" s="720"/>
      <c r="BE119" s="719"/>
      <c r="BF119" s="720"/>
      <c r="BG119" s="719"/>
      <c r="BH119" s="720"/>
      <c r="BI119" s="719"/>
      <c r="BJ119" s="720"/>
      <c r="BK119" s="719"/>
      <c r="BL119" s="720"/>
      <c r="BM119" s="719"/>
      <c r="BN119" s="720"/>
      <c r="BO119" s="719"/>
      <c r="BP119" s="720"/>
      <c r="BQ119" s="719"/>
      <c r="BR119" s="720"/>
      <c r="BS119" s="719"/>
      <c r="BT119" s="720"/>
      <c r="BU119" s="719"/>
      <c r="BV119" s="720"/>
      <c r="BW119" s="719"/>
      <c r="BY119" s="721"/>
      <c r="CA119" s="721"/>
      <c r="CC119" s="721"/>
      <c r="CE119" s="721"/>
    </row>
    <row r="120" spans="1:84" ht="12.9" customHeight="1">
      <c r="A120" s="436">
        <v>17</v>
      </c>
      <c r="B120" s="437" t="s">
        <v>155</v>
      </c>
      <c r="C120" s="578" t="s">
        <v>133</v>
      </c>
      <c r="D120" s="579">
        <f t="shared" si="79"/>
        <v>0</v>
      </c>
      <c r="E120" s="616" t="s">
        <v>133</v>
      </c>
      <c r="F120" s="682">
        <v>0</v>
      </c>
      <c r="G120" s="618" t="s">
        <v>133</v>
      </c>
      <c r="H120" s="617">
        <v>0</v>
      </c>
      <c r="I120" s="619" t="s">
        <v>133</v>
      </c>
      <c r="J120" s="579">
        <f t="shared" si="80"/>
        <v>0</v>
      </c>
      <c r="K120" s="580" t="s">
        <v>133</v>
      </c>
      <c r="L120" s="584">
        <v>0</v>
      </c>
      <c r="M120" s="580" t="s">
        <v>133</v>
      </c>
      <c r="N120" s="579">
        <f t="shared" si="74"/>
        <v>0</v>
      </c>
      <c r="O120" s="580" t="s">
        <v>133</v>
      </c>
      <c r="P120" s="579">
        <v>0</v>
      </c>
      <c r="Q120" s="581" t="s">
        <v>133</v>
      </c>
      <c r="R120" s="582">
        <v>0</v>
      </c>
      <c r="S120" s="583" t="s">
        <v>133</v>
      </c>
      <c r="T120" s="579">
        <f t="shared" si="85"/>
        <v>0</v>
      </c>
      <c r="U120" s="580" t="s">
        <v>133</v>
      </c>
      <c r="V120" s="584">
        <v>0</v>
      </c>
      <c r="W120" s="580" t="s">
        <v>133</v>
      </c>
      <c r="X120" s="579">
        <f t="shared" si="81"/>
        <v>0</v>
      </c>
      <c r="Y120" s="580" t="s">
        <v>133</v>
      </c>
      <c r="Z120" s="579">
        <v>0</v>
      </c>
      <c r="AA120" s="581" t="s">
        <v>133</v>
      </c>
      <c r="AB120" s="582">
        <v>0</v>
      </c>
      <c r="AC120" s="583" t="s">
        <v>133</v>
      </c>
      <c r="AD120" s="579">
        <f t="shared" si="82"/>
        <v>0</v>
      </c>
      <c r="AE120" s="580" t="s">
        <v>133</v>
      </c>
      <c r="AF120" s="584">
        <v>0</v>
      </c>
      <c r="AG120" s="583" t="s">
        <v>133</v>
      </c>
      <c r="AH120" s="579">
        <f t="shared" si="83"/>
        <v>0</v>
      </c>
      <c r="AI120" s="580" t="s">
        <v>133</v>
      </c>
      <c r="AJ120" s="579">
        <v>0</v>
      </c>
      <c r="AK120" s="581" t="s">
        <v>133</v>
      </c>
      <c r="AL120" s="582">
        <v>0</v>
      </c>
      <c r="AM120" s="583" t="s">
        <v>133</v>
      </c>
      <c r="AN120" s="579">
        <f t="shared" si="84"/>
        <v>0</v>
      </c>
      <c r="AO120" s="580" t="s">
        <v>133</v>
      </c>
      <c r="AP120" s="585">
        <v>0</v>
      </c>
      <c r="AQ120" s="723"/>
      <c r="AR120" s="723"/>
      <c r="AS120" s="716"/>
      <c r="AT120" s="717"/>
      <c r="AU120" s="716"/>
      <c r="AV120" s="717"/>
      <c r="AW120" s="716"/>
      <c r="AX120" s="717"/>
      <c r="AY120" s="716"/>
      <c r="AZ120" s="717"/>
      <c r="BA120" s="716"/>
      <c r="BB120" s="717"/>
      <c r="BC120" s="716"/>
      <c r="BD120" s="717"/>
      <c r="BE120" s="716"/>
      <c r="BF120" s="717"/>
      <c r="BG120" s="716"/>
      <c r="BH120" s="717"/>
      <c r="BI120" s="716"/>
      <c r="BJ120" s="717"/>
      <c r="BK120" s="716"/>
      <c r="BL120" s="717"/>
      <c r="BM120" s="716"/>
      <c r="BN120" s="717"/>
      <c r="BO120" s="716"/>
      <c r="BP120" s="717"/>
      <c r="BQ120" s="716"/>
      <c r="BR120" s="717"/>
      <c r="BS120" s="716"/>
      <c r="BT120" s="717"/>
      <c r="BU120" s="716"/>
      <c r="BV120" s="717"/>
      <c r="BW120" s="718"/>
    </row>
    <row r="121" spans="1:84" s="628" customFormat="1" ht="12.9" customHeight="1" thickBot="1">
      <c r="A121" s="549"/>
      <c r="B121" s="550"/>
      <c r="C121" s="708"/>
      <c r="D121" s="709">
        <f t="shared" si="79"/>
        <v>0</v>
      </c>
      <c r="E121" s="710"/>
      <c r="F121" s="709">
        <v>0</v>
      </c>
      <c r="G121" s="712"/>
      <c r="H121" s="711">
        <v>0</v>
      </c>
      <c r="I121" s="713"/>
      <c r="J121" s="709">
        <f t="shared" si="80"/>
        <v>0</v>
      </c>
      <c r="K121" s="710"/>
      <c r="L121" s="714">
        <v>0</v>
      </c>
      <c r="M121" s="710"/>
      <c r="N121" s="709">
        <f t="shared" si="74"/>
        <v>0.5</v>
      </c>
      <c r="O121" s="710"/>
      <c r="P121" s="709">
        <v>0</v>
      </c>
      <c r="Q121" s="712"/>
      <c r="R121" s="711">
        <v>0</v>
      </c>
      <c r="S121" s="713"/>
      <c r="T121" s="709">
        <f t="shared" si="85"/>
        <v>0</v>
      </c>
      <c r="U121" s="710"/>
      <c r="V121" s="714">
        <v>0.5</v>
      </c>
      <c r="W121" s="710"/>
      <c r="X121" s="709">
        <f t="shared" si="81"/>
        <v>0</v>
      </c>
      <c r="Y121" s="710"/>
      <c r="Z121" s="709">
        <v>0</v>
      </c>
      <c r="AA121" s="712"/>
      <c r="AB121" s="711">
        <v>0</v>
      </c>
      <c r="AC121" s="713"/>
      <c r="AD121" s="709">
        <f t="shared" si="82"/>
        <v>0</v>
      </c>
      <c r="AE121" s="710"/>
      <c r="AF121" s="714">
        <v>0</v>
      </c>
      <c r="AG121" s="713"/>
      <c r="AH121" s="709">
        <f t="shared" si="83"/>
        <v>0</v>
      </c>
      <c r="AI121" s="710"/>
      <c r="AJ121" s="709">
        <v>0</v>
      </c>
      <c r="AK121" s="712"/>
      <c r="AL121" s="711">
        <v>0</v>
      </c>
      <c r="AM121" s="713"/>
      <c r="AN121" s="709">
        <f t="shared" si="84"/>
        <v>0</v>
      </c>
      <c r="AO121" s="710"/>
      <c r="AP121" s="715">
        <v>0</v>
      </c>
      <c r="AQ121" s="722"/>
      <c r="AR121" s="722"/>
      <c r="AS121" s="719"/>
      <c r="AT121" s="720"/>
      <c r="AU121" s="719"/>
      <c r="AV121" s="720"/>
      <c r="AW121" s="719"/>
      <c r="AX121" s="720"/>
      <c r="AY121" s="719"/>
      <c r="AZ121" s="720"/>
      <c r="BA121" s="719"/>
      <c r="BB121" s="720"/>
      <c r="BC121" s="719"/>
      <c r="BD121" s="720"/>
      <c r="BE121" s="719"/>
      <c r="BF121" s="720"/>
      <c r="BG121" s="719"/>
      <c r="BH121" s="720"/>
      <c r="BI121" s="719"/>
      <c r="BJ121" s="720"/>
      <c r="BK121" s="719"/>
      <c r="BL121" s="720"/>
      <c r="BM121" s="719"/>
      <c r="BN121" s="720"/>
      <c r="BO121" s="719"/>
      <c r="BP121" s="720"/>
      <c r="BQ121" s="719"/>
      <c r="BR121" s="720"/>
      <c r="BS121" s="719"/>
      <c r="BT121" s="720"/>
      <c r="BU121" s="719"/>
      <c r="BV121" s="720"/>
      <c r="BW121" s="719"/>
      <c r="BY121" s="721"/>
      <c r="CA121" s="721"/>
      <c r="CC121" s="721"/>
      <c r="CE121" s="721"/>
    </row>
    <row r="122" spans="1:84" ht="12.9" customHeight="1">
      <c r="B122" s="329"/>
      <c r="C122" s="562"/>
      <c r="D122" s="562"/>
      <c r="E122" s="562"/>
      <c r="F122" s="562"/>
      <c r="G122" s="562"/>
      <c r="H122" s="562"/>
      <c r="I122" s="562"/>
      <c r="J122" s="562"/>
      <c r="K122" s="562"/>
      <c r="L122" s="562"/>
      <c r="M122" s="562"/>
      <c r="N122" s="562"/>
      <c r="O122" s="562"/>
      <c r="P122" s="562"/>
      <c r="Q122" s="562"/>
      <c r="R122" s="562"/>
      <c r="S122" s="563"/>
      <c r="T122" s="564"/>
      <c r="U122" s="563"/>
      <c r="V122" s="565" t="s">
        <v>119</v>
      </c>
      <c r="AQ122" s="723"/>
      <c r="AR122" s="723"/>
      <c r="AS122" s="716"/>
      <c r="AT122" s="717"/>
      <c r="AU122" s="716"/>
      <c r="AV122" s="717"/>
      <c r="AW122" s="716"/>
      <c r="AX122" s="717"/>
      <c r="AY122" s="716"/>
      <c r="AZ122" s="717"/>
      <c r="BA122" s="716"/>
      <c r="BB122" s="717"/>
      <c r="BC122" s="716"/>
      <c r="BD122" s="717"/>
      <c r="BE122" s="716"/>
      <c r="BF122" s="717"/>
      <c r="BG122" s="716"/>
      <c r="BH122" s="724"/>
      <c r="BI122" s="716"/>
      <c r="BJ122" s="717"/>
      <c r="BK122" s="716"/>
      <c r="BL122" s="717"/>
      <c r="BM122" s="716"/>
      <c r="BN122" s="717"/>
      <c r="BO122" s="716"/>
      <c r="BP122" s="717"/>
      <c r="BQ122" s="716"/>
      <c r="BR122" s="717"/>
      <c r="BS122" s="716"/>
      <c r="BT122" s="717"/>
      <c r="BU122" s="716"/>
      <c r="BV122" s="717"/>
      <c r="BW122" s="718"/>
    </row>
    <row r="123" spans="1:84" ht="12.9" customHeight="1">
      <c r="B123" s="566" t="s">
        <v>246</v>
      </c>
      <c r="C123" s="567"/>
      <c r="D123" s="567"/>
      <c r="E123" s="567"/>
      <c r="F123" s="567"/>
      <c r="G123" s="567"/>
      <c r="H123" s="567"/>
      <c r="I123" s="567"/>
      <c r="J123" s="567"/>
      <c r="K123" s="567"/>
      <c r="L123" s="567"/>
      <c r="M123" s="567"/>
      <c r="N123" s="567"/>
      <c r="O123" s="567"/>
      <c r="P123" s="567"/>
      <c r="Q123" s="567"/>
      <c r="R123" s="567"/>
      <c r="S123" s="563"/>
      <c r="T123" s="564"/>
      <c r="U123" s="563"/>
      <c r="V123" s="565"/>
      <c r="AQ123" s="723"/>
      <c r="AR123" s="723"/>
      <c r="AS123" s="716"/>
      <c r="AT123" s="717"/>
      <c r="AU123" s="716"/>
      <c r="AV123" s="717"/>
      <c r="AW123" s="716"/>
      <c r="AX123" s="717"/>
      <c r="AY123" s="716"/>
      <c r="AZ123" s="717"/>
      <c r="BA123" s="716"/>
      <c r="BB123" s="717"/>
      <c r="BC123" s="716"/>
      <c r="BD123" s="717"/>
      <c r="BE123" s="716"/>
      <c r="BF123" s="717"/>
      <c r="BG123" s="716"/>
      <c r="BH123" s="724"/>
      <c r="BI123" s="716"/>
      <c r="BJ123" s="717"/>
      <c r="BK123" s="716"/>
      <c r="BL123" s="717"/>
      <c r="BM123" s="716"/>
      <c r="BN123" s="717"/>
      <c r="BO123" s="716"/>
      <c r="BP123" s="717"/>
      <c r="BQ123" s="716"/>
      <c r="BR123" s="717"/>
      <c r="BS123" s="716"/>
      <c r="BT123" s="717"/>
      <c r="BU123" s="716"/>
      <c r="BV123" s="717"/>
      <c r="BW123" s="718"/>
    </row>
    <row r="124" spans="1:84" s="628" customFormat="1" ht="12.9" customHeight="1">
      <c r="A124" s="561"/>
      <c r="B124" s="569" t="s">
        <v>121</v>
      </c>
      <c r="C124" s="563"/>
      <c r="D124" s="561"/>
      <c r="E124" s="563"/>
      <c r="F124" s="564"/>
      <c r="G124" s="563"/>
      <c r="H124" s="564"/>
      <c r="I124" s="563"/>
      <c r="J124" s="564"/>
      <c r="K124" s="563"/>
      <c r="L124" s="564"/>
      <c r="M124" s="563"/>
      <c r="N124" s="564"/>
      <c r="O124" s="563"/>
      <c r="P124" s="564"/>
      <c r="Q124" s="563"/>
      <c r="R124" s="564"/>
      <c r="S124" s="563"/>
      <c r="T124" s="564"/>
      <c r="U124" s="563"/>
      <c r="V124" s="564"/>
      <c r="W124" s="576"/>
      <c r="X124" s="561"/>
      <c r="Y124" s="576"/>
      <c r="Z124" s="561"/>
      <c r="AA124" s="576"/>
      <c r="AB124" s="561"/>
      <c r="AC124" s="576"/>
      <c r="AD124" s="561"/>
      <c r="AE124" s="576"/>
      <c r="AF124" s="561"/>
      <c r="AG124" s="576"/>
      <c r="AH124" s="561"/>
      <c r="AI124" s="576"/>
      <c r="AJ124" s="561"/>
      <c r="AK124" s="576"/>
      <c r="AL124" s="561"/>
      <c r="AM124" s="576"/>
      <c r="AN124" s="561"/>
      <c r="AO124" s="576"/>
      <c r="AP124" s="561"/>
      <c r="AQ124" s="722"/>
      <c r="AR124" s="722"/>
      <c r="AS124" s="719"/>
      <c r="AT124" s="720"/>
      <c r="AU124" s="719"/>
      <c r="AV124" s="720"/>
      <c r="AW124" s="719"/>
      <c r="AX124" s="720"/>
      <c r="AY124" s="719"/>
      <c r="AZ124" s="720"/>
      <c r="BA124" s="719"/>
      <c r="BB124" s="720"/>
      <c r="BC124" s="719"/>
      <c r="BD124" s="720"/>
      <c r="BE124" s="719"/>
      <c r="BF124" s="720"/>
      <c r="BG124" s="719"/>
      <c r="BH124" s="720"/>
      <c r="BI124" s="719"/>
      <c r="BJ124" s="720"/>
      <c r="BK124" s="719"/>
      <c r="BL124" s="720"/>
      <c r="BM124" s="719"/>
      <c r="BN124" s="720"/>
      <c r="BO124" s="719"/>
      <c r="BP124" s="720"/>
      <c r="BQ124" s="719"/>
      <c r="BR124" s="720"/>
      <c r="BS124" s="719"/>
      <c r="BT124" s="720"/>
      <c r="BU124" s="719"/>
      <c r="BV124" s="720"/>
      <c r="BW124" s="719"/>
      <c r="BY124" s="721"/>
      <c r="CA124" s="721"/>
      <c r="CC124" s="721"/>
      <c r="CE124" s="721"/>
    </row>
    <row r="125" spans="1:84" ht="24" customHeight="1">
      <c r="B125" s="561"/>
      <c r="D125" s="574"/>
      <c r="BM125" s="576"/>
      <c r="BO125" s="576"/>
      <c r="BP125" s="561"/>
      <c r="BQ125" s="576"/>
      <c r="BR125" s="561"/>
      <c r="BS125" s="576"/>
      <c r="BT125" s="561"/>
      <c r="BU125" s="576"/>
      <c r="BV125" s="561"/>
      <c r="BW125" s="576"/>
    </row>
    <row r="126" spans="1:84" ht="15.9" customHeight="1">
      <c r="B126" s="561"/>
      <c r="D126" s="574"/>
      <c r="AG126" s="563"/>
      <c r="AH126" s="564"/>
      <c r="AI126" s="563"/>
      <c r="AJ126" s="564"/>
      <c r="AK126" s="563"/>
      <c r="AL126" s="564"/>
      <c r="AM126" s="563"/>
      <c r="AN126" s="564"/>
      <c r="AO126" s="563"/>
      <c r="AP126" s="564"/>
      <c r="BM126" s="576"/>
      <c r="BO126" s="576"/>
      <c r="BP126" s="561"/>
      <c r="BQ126" s="576"/>
      <c r="BR126" s="561"/>
      <c r="BS126" s="576"/>
      <c r="BT126" s="561"/>
      <c r="BU126" s="576"/>
      <c r="BV126" s="561"/>
      <c r="BW126" s="576"/>
    </row>
    <row r="127" spans="1:84" ht="12" customHeight="1" thickBot="1">
      <c r="V127" s="725"/>
      <c r="W127" s="726"/>
      <c r="X127" s="725"/>
      <c r="Y127" s="726"/>
      <c r="Z127" s="725"/>
      <c r="AA127" s="726"/>
      <c r="AB127" s="725"/>
      <c r="AC127" s="726"/>
      <c r="AD127" s="725"/>
      <c r="AG127" s="563"/>
      <c r="AH127" s="564"/>
      <c r="AI127" s="563"/>
      <c r="AJ127" s="564"/>
      <c r="AK127" s="563"/>
      <c r="AL127" s="564"/>
      <c r="AM127" s="563"/>
      <c r="AN127" s="564"/>
      <c r="AO127" s="563"/>
      <c r="AP127" s="564"/>
      <c r="AQ127" s="727"/>
      <c r="AR127" s="728"/>
      <c r="AS127" s="330"/>
      <c r="AT127" s="331"/>
      <c r="AU127" s="330"/>
      <c r="AV127" s="331"/>
      <c r="AW127" s="330"/>
      <c r="AX127" s="331"/>
      <c r="AY127" s="330"/>
      <c r="AZ127" s="331"/>
      <c r="BA127" s="330"/>
      <c r="BB127" s="331"/>
      <c r="BC127" s="330"/>
      <c r="BD127" s="331"/>
      <c r="BE127" s="330"/>
      <c r="BF127" s="331"/>
      <c r="BG127" s="330"/>
      <c r="BH127" s="331"/>
      <c r="BI127" s="330"/>
      <c r="BJ127" s="331"/>
      <c r="BK127" s="330"/>
      <c r="BL127" s="331"/>
      <c r="BM127" s="330"/>
      <c r="BN127" s="331"/>
      <c r="BO127" s="330"/>
      <c r="BP127" s="331"/>
      <c r="BQ127" s="330"/>
      <c r="BR127" s="331"/>
      <c r="BS127" s="330"/>
      <c r="BT127" s="331"/>
      <c r="BU127" s="330"/>
      <c r="BV127" s="331"/>
    </row>
    <row r="128" spans="1:84" s="355" customFormat="1" ht="12.9" customHeight="1">
      <c r="A128" s="343" t="s">
        <v>122</v>
      </c>
      <c r="B128" s="344"/>
      <c r="C128" s="347" t="s">
        <v>184</v>
      </c>
      <c r="D128" s="350"/>
      <c r="E128" s="350"/>
      <c r="F128" s="350"/>
      <c r="G128" s="350"/>
      <c r="H128" s="350"/>
      <c r="I128" s="350"/>
      <c r="J128" s="350"/>
      <c r="K128" s="350"/>
      <c r="L128" s="351"/>
      <c r="M128" s="347" t="s">
        <v>185</v>
      </c>
      <c r="N128" s="350"/>
      <c r="O128" s="350"/>
      <c r="P128" s="350"/>
      <c r="Q128" s="350"/>
      <c r="R128" s="350"/>
      <c r="S128" s="350"/>
      <c r="T128" s="350"/>
      <c r="U128" s="350"/>
      <c r="V128" s="351"/>
      <c r="W128" s="347" t="s">
        <v>186</v>
      </c>
      <c r="X128" s="350"/>
      <c r="Y128" s="350"/>
      <c r="Z128" s="350"/>
      <c r="AA128" s="350"/>
      <c r="AB128" s="350"/>
      <c r="AC128" s="350"/>
      <c r="AD128" s="350"/>
      <c r="AE128" s="350"/>
      <c r="AF128" s="352"/>
      <c r="AG128" s="563"/>
      <c r="AH128" s="564"/>
      <c r="AI128" s="563"/>
      <c r="AJ128" s="564"/>
      <c r="AK128" s="563"/>
      <c r="AL128" s="564"/>
      <c r="AM128" s="563"/>
      <c r="AN128" s="564"/>
      <c r="AO128" s="563"/>
      <c r="AP128" s="564"/>
      <c r="AQ128" s="343" t="s">
        <v>122</v>
      </c>
      <c r="AR128" s="344"/>
      <c r="AS128" s="347" t="s">
        <v>184</v>
      </c>
      <c r="AT128" s="350"/>
      <c r="AU128" s="350"/>
      <c r="AV128" s="350"/>
      <c r="AW128" s="350"/>
      <c r="AX128" s="350"/>
      <c r="AY128" s="350"/>
      <c r="AZ128" s="350"/>
      <c r="BA128" s="350"/>
      <c r="BB128" s="351"/>
      <c r="BC128" s="347" t="s">
        <v>185</v>
      </c>
      <c r="BD128" s="350"/>
      <c r="BE128" s="350"/>
      <c r="BF128" s="350"/>
      <c r="BG128" s="350"/>
      <c r="BH128" s="350"/>
      <c r="BI128" s="350"/>
      <c r="BJ128" s="350"/>
      <c r="BK128" s="350"/>
      <c r="BL128" s="351"/>
      <c r="BM128" s="347" t="s">
        <v>186</v>
      </c>
      <c r="BN128" s="350"/>
      <c r="BO128" s="350"/>
      <c r="BP128" s="350"/>
      <c r="BQ128" s="350"/>
      <c r="BR128" s="350"/>
      <c r="BS128" s="350"/>
      <c r="BT128" s="350"/>
      <c r="BU128" s="350"/>
      <c r="BV128" s="352"/>
      <c r="BW128" s="573"/>
      <c r="BY128" s="573"/>
      <c r="CA128" s="573"/>
      <c r="CC128" s="573"/>
      <c r="CE128" s="573"/>
    </row>
    <row r="129" spans="1:83" s="355" customFormat="1" ht="12.9" customHeight="1">
      <c r="A129" s="356"/>
      <c r="B129" s="357"/>
      <c r="C129" s="362" t="s">
        <v>127</v>
      </c>
      <c r="D129" s="359"/>
      <c r="E129" s="360" t="s">
        <v>128</v>
      </c>
      <c r="F129" s="361"/>
      <c r="G129" s="361"/>
      <c r="H129" s="361"/>
      <c r="I129" s="361"/>
      <c r="J129" s="361"/>
      <c r="K129" s="362" t="s">
        <v>129</v>
      </c>
      <c r="L129" s="359"/>
      <c r="M129" s="362" t="s">
        <v>127</v>
      </c>
      <c r="N129" s="363"/>
      <c r="O129" s="360" t="s">
        <v>128</v>
      </c>
      <c r="P129" s="361"/>
      <c r="Q129" s="361"/>
      <c r="R129" s="361"/>
      <c r="S129" s="361"/>
      <c r="T129" s="361"/>
      <c r="U129" s="362" t="s">
        <v>129</v>
      </c>
      <c r="V129" s="363"/>
      <c r="W129" s="362" t="s">
        <v>127</v>
      </c>
      <c r="X129" s="359"/>
      <c r="Y129" s="360" t="s">
        <v>128</v>
      </c>
      <c r="Z129" s="361"/>
      <c r="AA129" s="361"/>
      <c r="AB129" s="361"/>
      <c r="AC129" s="361"/>
      <c r="AD129" s="361"/>
      <c r="AE129" s="362" t="s">
        <v>129</v>
      </c>
      <c r="AF129" s="364"/>
      <c r="AG129" s="576"/>
      <c r="AH129" s="561"/>
      <c r="AI129" s="576"/>
      <c r="AJ129" s="561"/>
      <c r="AK129" s="576"/>
      <c r="AL129" s="561"/>
      <c r="AM129" s="576"/>
      <c r="AN129" s="561"/>
      <c r="AO129" s="576"/>
      <c r="AP129" s="561"/>
      <c r="AQ129" s="356"/>
      <c r="AR129" s="357"/>
      <c r="AS129" s="362" t="s">
        <v>127</v>
      </c>
      <c r="AT129" s="359"/>
      <c r="AU129" s="360" t="s">
        <v>128</v>
      </c>
      <c r="AV129" s="361"/>
      <c r="AW129" s="361"/>
      <c r="AX129" s="361"/>
      <c r="AY129" s="361"/>
      <c r="AZ129" s="361"/>
      <c r="BA129" s="362" t="s">
        <v>129</v>
      </c>
      <c r="BB129" s="359"/>
      <c r="BC129" s="362" t="s">
        <v>127</v>
      </c>
      <c r="BD129" s="363"/>
      <c r="BE129" s="360" t="s">
        <v>128</v>
      </c>
      <c r="BF129" s="361"/>
      <c r="BG129" s="361"/>
      <c r="BH129" s="361"/>
      <c r="BI129" s="361"/>
      <c r="BJ129" s="361"/>
      <c r="BK129" s="362" t="s">
        <v>129</v>
      </c>
      <c r="BL129" s="363"/>
      <c r="BM129" s="362" t="s">
        <v>127</v>
      </c>
      <c r="BN129" s="359"/>
      <c r="BO129" s="360" t="s">
        <v>128</v>
      </c>
      <c r="BP129" s="361"/>
      <c r="BQ129" s="361"/>
      <c r="BR129" s="361"/>
      <c r="BS129" s="361"/>
      <c r="BT129" s="361"/>
      <c r="BU129" s="362" t="s">
        <v>129</v>
      </c>
      <c r="BV129" s="364"/>
      <c r="BW129" s="573"/>
      <c r="BY129" s="573"/>
      <c r="CA129" s="573"/>
      <c r="CC129" s="573"/>
      <c r="CE129" s="573"/>
    </row>
    <row r="130" spans="1:83" s="355" customFormat="1" ht="12.9" customHeight="1">
      <c r="A130" s="373"/>
      <c r="B130" s="374"/>
      <c r="C130" s="381"/>
      <c r="D130" s="376"/>
      <c r="E130" s="377" t="s">
        <v>130</v>
      </c>
      <c r="F130" s="378"/>
      <c r="G130" s="379" t="s">
        <v>131</v>
      </c>
      <c r="H130" s="378"/>
      <c r="I130" s="379" t="s">
        <v>132</v>
      </c>
      <c r="J130" s="380"/>
      <c r="K130" s="381"/>
      <c r="L130" s="376"/>
      <c r="M130" s="381"/>
      <c r="N130" s="382"/>
      <c r="O130" s="377" t="s">
        <v>130</v>
      </c>
      <c r="P130" s="378"/>
      <c r="Q130" s="379" t="s">
        <v>131</v>
      </c>
      <c r="R130" s="378"/>
      <c r="S130" s="379" t="s">
        <v>132</v>
      </c>
      <c r="T130" s="380"/>
      <c r="U130" s="381"/>
      <c r="V130" s="382"/>
      <c r="W130" s="381"/>
      <c r="X130" s="376"/>
      <c r="Y130" s="377" t="s">
        <v>130</v>
      </c>
      <c r="Z130" s="378"/>
      <c r="AA130" s="379" t="s">
        <v>131</v>
      </c>
      <c r="AB130" s="378"/>
      <c r="AC130" s="379" t="s">
        <v>132</v>
      </c>
      <c r="AD130" s="380"/>
      <c r="AE130" s="381"/>
      <c r="AF130" s="383"/>
      <c r="AG130" s="729"/>
      <c r="AH130" s="730"/>
      <c r="AI130" s="729"/>
      <c r="AJ130" s="730"/>
      <c r="AK130" s="729"/>
      <c r="AL130" s="730"/>
      <c r="AM130" s="729"/>
      <c r="AN130" s="730"/>
      <c r="AO130" s="729"/>
      <c r="AP130" s="730"/>
      <c r="AQ130" s="373"/>
      <c r="AR130" s="374"/>
      <c r="AS130" s="381"/>
      <c r="AT130" s="376"/>
      <c r="AU130" s="377" t="s">
        <v>130</v>
      </c>
      <c r="AV130" s="378"/>
      <c r="AW130" s="379" t="s">
        <v>131</v>
      </c>
      <c r="AX130" s="378"/>
      <c r="AY130" s="379" t="s">
        <v>132</v>
      </c>
      <c r="AZ130" s="380"/>
      <c r="BA130" s="381"/>
      <c r="BB130" s="376"/>
      <c r="BC130" s="381"/>
      <c r="BD130" s="382"/>
      <c r="BE130" s="377" t="s">
        <v>130</v>
      </c>
      <c r="BF130" s="378"/>
      <c r="BG130" s="379" t="s">
        <v>131</v>
      </c>
      <c r="BH130" s="378"/>
      <c r="BI130" s="379" t="s">
        <v>132</v>
      </c>
      <c r="BJ130" s="380"/>
      <c r="BK130" s="381"/>
      <c r="BL130" s="382"/>
      <c r="BM130" s="381"/>
      <c r="BN130" s="376"/>
      <c r="BO130" s="377" t="s">
        <v>130</v>
      </c>
      <c r="BP130" s="378"/>
      <c r="BQ130" s="379" t="s">
        <v>131</v>
      </c>
      <c r="BR130" s="378"/>
      <c r="BS130" s="379" t="s">
        <v>132</v>
      </c>
      <c r="BT130" s="380"/>
      <c r="BU130" s="381"/>
      <c r="BV130" s="383"/>
      <c r="BW130" s="573"/>
      <c r="BY130" s="573"/>
      <c r="CA130" s="573"/>
      <c r="CC130" s="573"/>
      <c r="CE130" s="573"/>
    </row>
    <row r="131" spans="1:83" ht="12.9" customHeight="1">
      <c r="A131" s="392" t="s">
        <v>104</v>
      </c>
      <c r="B131" s="393"/>
      <c r="C131" s="731" t="s">
        <v>133</v>
      </c>
      <c r="D131" s="579">
        <v>0</v>
      </c>
      <c r="E131" s="580" t="s">
        <v>133</v>
      </c>
      <c r="F131" s="582">
        <v>0</v>
      </c>
      <c r="G131" s="583" t="s">
        <v>133</v>
      </c>
      <c r="H131" s="582">
        <v>0</v>
      </c>
      <c r="I131" s="583" t="s">
        <v>133</v>
      </c>
      <c r="J131" s="579">
        <v>0</v>
      </c>
      <c r="K131" s="580" t="s">
        <v>133</v>
      </c>
      <c r="L131" s="584">
        <v>0</v>
      </c>
      <c r="M131" s="580" t="s">
        <v>133</v>
      </c>
      <c r="N131" s="579">
        <v>18632.020839000001</v>
      </c>
      <c r="O131" s="580" t="s">
        <v>133</v>
      </c>
      <c r="P131" s="582">
        <v>6631.0032999999994</v>
      </c>
      <c r="Q131" s="583" t="s">
        <v>133</v>
      </c>
      <c r="R131" s="582">
        <v>6.2057800000000007</v>
      </c>
      <c r="S131" s="583" t="s">
        <v>133</v>
      </c>
      <c r="T131" s="579">
        <v>6637.2090799999996</v>
      </c>
      <c r="U131" s="580" t="s">
        <v>133</v>
      </c>
      <c r="V131" s="584">
        <v>11994.811759000002</v>
      </c>
      <c r="W131" s="580" t="s">
        <v>133</v>
      </c>
      <c r="X131" s="579">
        <v>723.43290000000002</v>
      </c>
      <c r="Y131" s="580" t="s">
        <v>133</v>
      </c>
      <c r="Z131" s="582">
        <v>286.18870000000004</v>
      </c>
      <c r="AA131" s="583" t="s">
        <v>133</v>
      </c>
      <c r="AB131" s="582">
        <v>0</v>
      </c>
      <c r="AC131" s="583" t="s">
        <v>133</v>
      </c>
      <c r="AD131" s="579">
        <v>286.18870000000004</v>
      </c>
      <c r="AE131" s="580" t="s">
        <v>133</v>
      </c>
      <c r="AF131" s="585">
        <v>437.24419999999998</v>
      </c>
      <c r="AQ131" s="586"/>
      <c r="AR131" s="587" t="s">
        <v>157</v>
      </c>
      <c r="AS131" s="732" t="s">
        <v>133</v>
      </c>
      <c r="AT131" s="589">
        <f t="shared" ref="AT131:AT176" si="86">SUM(AZ131,BB131)</f>
        <v>0</v>
      </c>
      <c r="AU131" s="590" t="s">
        <v>133</v>
      </c>
      <c r="AV131" s="589">
        <f>SUM(AV133,AV135,AV137,AV139,AV141,AV143,AV145,AV147,AV149)</f>
        <v>0</v>
      </c>
      <c r="AW131" s="591" t="s">
        <v>133</v>
      </c>
      <c r="AX131" s="594">
        <f>SUM(AX133,AX135,AX137,AX139,AX141,AX143,AX145,AX147,AX149)</f>
        <v>0</v>
      </c>
      <c r="AY131" s="595" t="s">
        <v>133</v>
      </c>
      <c r="AZ131" s="589">
        <f t="shared" ref="AZ131:AZ176" si="87">SUM(AV131,AX131)</f>
        <v>0</v>
      </c>
      <c r="BA131" s="592" t="s">
        <v>133</v>
      </c>
      <c r="BB131" s="593">
        <f>SUM(BB133,BB135,BB137,BB139,BB141,BB143,BB145,BB147,BB149)</f>
        <v>0</v>
      </c>
      <c r="BC131" s="590" t="s">
        <v>133</v>
      </c>
      <c r="BD131" s="589">
        <f t="shared" ref="BD131:BD176" si="88">SUM(BJ131,BL131)</f>
        <v>1335.8266999999998</v>
      </c>
      <c r="BE131" s="590" t="s">
        <v>133</v>
      </c>
      <c r="BF131" s="589">
        <f>SUM(BF133,BF135,BF137,BF139,BF141,BF143,BF145,BF147,BF149)</f>
        <v>132.22999999999999</v>
      </c>
      <c r="BG131" s="591" t="s">
        <v>133</v>
      </c>
      <c r="BH131" s="733">
        <f>SUM(BH133,BH135,BH137,BH139,BH141,BH143,BH145,BH147,BH149)</f>
        <v>0.25459999999999999</v>
      </c>
      <c r="BI131" s="595" t="s">
        <v>133</v>
      </c>
      <c r="BJ131" s="589">
        <f t="shared" ref="BJ131:BJ176" si="89">SUM(BF131,BH131)</f>
        <v>132.4846</v>
      </c>
      <c r="BK131" s="592" t="s">
        <v>133</v>
      </c>
      <c r="BL131" s="593">
        <f>SUM(BL133,BL135,BL137,BL139,BL141,BL143,BL145,BL147,BL149)</f>
        <v>1203.3420999999998</v>
      </c>
      <c r="BM131" s="590" t="s">
        <v>133</v>
      </c>
      <c r="BN131" s="589">
        <f t="shared" ref="BN131:BN176" si="90">SUM(BT131,BV131)</f>
        <v>6.2577999999999996</v>
      </c>
      <c r="BO131" s="590" t="s">
        <v>133</v>
      </c>
      <c r="BP131" s="589">
        <f>SUM(BP133,BP135,BP137,BP139,BP141,BP143,BP145,BP147,BP149)</f>
        <v>0</v>
      </c>
      <c r="BQ131" s="591" t="s">
        <v>133</v>
      </c>
      <c r="BR131" s="594">
        <f>SUM(BR133,BR135,BR137,BR139,BR141,BR143,BR145,BR147,BR149)</f>
        <v>0</v>
      </c>
      <c r="BS131" s="595" t="s">
        <v>133</v>
      </c>
      <c r="BT131" s="589">
        <f t="shared" ref="BT131:BT176" si="91">SUM(BP131,BR131)</f>
        <v>0</v>
      </c>
      <c r="BU131" s="592" t="s">
        <v>133</v>
      </c>
      <c r="BV131" s="596">
        <f>SUM(BV133,BV135,BV137,BV139,BV141,BV143,BV145,BV147,BV149)</f>
        <v>6.2577999999999996</v>
      </c>
    </row>
    <row r="132" spans="1:83" s="736" customFormat="1" ht="12.9" customHeight="1">
      <c r="A132" s="414"/>
      <c r="B132" s="415"/>
      <c r="C132" s="599"/>
      <c r="D132" s="598">
        <v>55.421499999999995</v>
      </c>
      <c r="E132" s="599"/>
      <c r="F132" s="601">
        <v>10.638</v>
      </c>
      <c r="G132" s="602"/>
      <c r="H132" s="601">
        <v>0</v>
      </c>
      <c r="I132" s="602"/>
      <c r="J132" s="598">
        <v>10.638</v>
      </c>
      <c r="K132" s="599"/>
      <c r="L132" s="603">
        <v>44.783499999999997</v>
      </c>
      <c r="M132" s="599"/>
      <c r="N132" s="598">
        <v>983.25589999999988</v>
      </c>
      <c r="O132" s="599"/>
      <c r="P132" s="601">
        <v>542.13459999999998</v>
      </c>
      <c r="Q132" s="602"/>
      <c r="R132" s="601">
        <v>0</v>
      </c>
      <c r="S132" s="602"/>
      <c r="T132" s="598">
        <v>542.13459999999998</v>
      </c>
      <c r="U132" s="599"/>
      <c r="V132" s="603">
        <v>441.12129999999996</v>
      </c>
      <c r="W132" s="599"/>
      <c r="X132" s="598">
        <v>839.63609999999994</v>
      </c>
      <c r="Y132" s="599"/>
      <c r="Z132" s="601">
        <v>828.50969999999995</v>
      </c>
      <c r="AA132" s="602"/>
      <c r="AB132" s="601">
        <v>2.7892999999999999</v>
      </c>
      <c r="AC132" s="602"/>
      <c r="AD132" s="598">
        <v>831.29899999999998</v>
      </c>
      <c r="AE132" s="599"/>
      <c r="AF132" s="604">
        <v>8.3370999999999995</v>
      </c>
      <c r="AG132" s="729"/>
      <c r="AH132" s="730"/>
      <c r="AI132" s="729"/>
      <c r="AJ132" s="730"/>
      <c r="AK132" s="729"/>
      <c r="AL132" s="730"/>
      <c r="AM132" s="729"/>
      <c r="AN132" s="730"/>
      <c r="AO132" s="729"/>
      <c r="AP132" s="730"/>
      <c r="AQ132" s="605"/>
      <c r="AR132" s="606"/>
      <c r="AS132" s="609"/>
      <c r="AT132" s="608">
        <f t="shared" si="86"/>
        <v>3.7408000000000001</v>
      </c>
      <c r="AU132" s="609"/>
      <c r="AV132" s="608">
        <f>SUM(AV134,AV136,AV138,AV140,AV142,AV144,AV146,AV148,AV150)</f>
        <v>0</v>
      </c>
      <c r="AW132" s="610"/>
      <c r="AX132" s="612">
        <f>SUM(AX134,AX136,AX138,AX140,AX142,AX144,AX146,AX148,AX150)</f>
        <v>0</v>
      </c>
      <c r="AY132" s="613"/>
      <c r="AZ132" s="608">
        <f t="shared" si="87"/>
        <v>0</v>
      </c>
      <c r="BA132" s="734"/>
      <c r="BB132" s="611">
        <f>SUM(BB134,BB136,BB138,BB140,BB142,BB144,BB146,BB148,BB150)</f>
        <v>3.7408000000000001</v>
      </c>
      <c r="BC132" s="609"/>
      <c r="BD132" s="608">
        <f t="shared" si="88"/>
        <v>14.357600000000001</v>
      </c>
      <c r="BE132" s="609"/>
      <c r="BF132" s="608">
        <f>SUM(BF134,BF136,BF138,BF140,BF142,BF144,BF146,BF148,BF150)</f>
        <v>10.8</v>
      </c>
      <c r="BG132" s="610"/>
      <c r="BH132" s="612">
        <f>SUM(BH134,BH136,BH138,BH140,BH142,BH144,BH146,BH148,BH150)</f>
        <v>0</v>
      </c>
      <c r="BI132" s="613"/>
      <c r="BJ132" s="608">
        <f t="shared" si="89"/>
        <v>10.8</v>
      </c>
      <c r="BK132" s="734"/>
      <c r="BL132" s="611">
        <f>SUM(BL134,BL136,BL138,BL140,BL142,BL144,BL146,BL148,BL150)</f>
        <v>3.5575999999999999</v>
      </c>
      <c r="BM132" s="609"/>
      <c r="BN132" s="608">
        <f t="shared" si="90"/>
        <v>5.6909000000000001</v>
      </c>
      <c r="BO132" s="609"/>
      <c r="BP132" s="608">
        <f>SUM(BP134,BP136,BP138,BP140,BP142,BP144,BP146,BP148,BP150)</f>
        <v>0</v>
      </c>
      <c r="BQ132" s="610"/>
      <c r="BR132" s="612">
        <f>SUM(BR134,BR136,BR138,BR140,BR142,BR144,BR146,BR148,BR150)</f>
        <v>1.3070999999999999</v>
      </c>
      <c r="BS132" s="613"/>
      <c r="BT132" s="608">
        <f t="shared" si="91"/>
        <v>1.3070999999999999</v>
      </c>
      <c r="BU132" s="734"/>
      <c r="BV132" s="614">
        <f>SUM(BV134,BV136,BV138,BV140,BV142,BV144,BV146,BV148,BV150)</f>
        <v>4.3837999999999999</v>
      </c>
      <c r="BW132" s="735"/>
      <c r="BY132" s="735"/>
      <c r="CA132" s="735"/>
      <c r="CC132" s="735"/>
      <c r="CE132" s="735"/>
    </row>
    <row r="133" spans="1:83" ht="12.9" customHeight="1">
      <c r="A133" s="392" t="s">
        <v>315</v>
      </c>
      <c r="B133" s="393"/>
      <c r="C133" s="731" t="s">
        <v>133</v>
      </c>
      <c r="D133" s="579">
        <v>0</v>
      </c>
      <c r="E133" s="580" t="s">
        <v>133</v>
      </c>
      <c r="F133" s="582">
        <v>0</v>
      </c>
      <c r="G133" s="583" t="s">
        <v>133</v>
      </c>
      <c r="H133" s="582">
        <v>0</v>
      </c>
      <c r="I133" s="583" t="s">
        <v>133</v>
      </c>
      <c r="J133" s="579">
        <v>0</v>
      </c>
      <c r="K133" s="580" t="s">
        <v>133</v>
      </c>
      <c r="L133" s="584">
        <v>0</v>
      </c>
      <c r="M133" s="580" t="s">
        <v>133</v>
      </c>
      <c r="N133" s="579">
        <v>18724.706339</v>
      </c>
      <c r="O133" s="580" t="s">
        <v>133</v>
      </c>
      <c r="P133" s="582">
        <v>6725.4538000000002</v>
      </c>
      <c r="Q133" s="583" t="s">
        <v>133</v>
      </c>
      <c r="R133" s="582">
        <v>6.2057800000000007</v>
      </c>
      <c r="S133" s="583" t="s">
        <v>133</v>
      </c>
      <c r="T133" s="579">
        <v>6731.6595800000005</v>
      </c>
      <c r="U133" s="580" t="s">
        <v>133</v>
      </c>
      <c r="V133" s="584">
        <v>11993.046759000001</v>
      </c>
      <c r="W133" s="580" t="s">
        <v>133</v>
      </c>
      <c r="X133" s="579">
        <v>628.98239999999998</v>
      </c>
      <c r="Y133" s="580" t="s">
        <v>133</v>
      </c>
      <c r="Z133" s="582">
        <v>191.73820000000001</v>
      </c>
      <c r="AA133" s="583" t="s">
        <v>133</v>
      </c>
      <c r="AB133" s="582">
        <v>0</v>
      </c>
      <c r="AC133" s="583" t="s">
        <v>133</v>
      </c>
      <c r="AD133" s="579">
        <v>191.73820000000001</v>
      </c>
      <c r="AE133" s="580" t="s">
        <v>133</v>
      </c>
      <c r="AF133" s="585">
        <v>437.24419999999998</v>
      </c>
      <c r="AQ133" s="436">
        <v>18</v>
      </c>
      <c r="AR133" s="437" t="s">
        <v>158</v>
      </c>
      <c r="AS133" s="731" t="s">
        <v>133</v>
      </c>
      <c r="AT133" s="579">
        <f t="shared" si="86"/>
        <v>0</v>
      </c>
      <c r="AU133" s="580" t="s">
        <v>133</v>
      </c>
      <c r="AV133" s="579">
        <v>0</v>
      </c>
      <c r="AW133" s="581" t="s">
        <v>133</v>
      </c>
      <c r="AX133" s="582">
        <v>0</v>
      </c>
      <c r="AY133" s="583" t="s">
        <v>133</v>
      </c>
      <c r="AZ133" s="579">
        <f t="shared" si="87"/>
        <v>0</v>
      </c>
      <c r="BA133" s="580" t="s">
        <v>133</v>
      </c>
      <c r="BB133" s="584">
        <v>0</v>
      </c>
      <c r="BC133" s="580" t="s">
        <v>133</v>
      </c>
      <c r="BD133" s="579">
        <f t="shared" si="88"/>
        <v>38.906799999999997</v>
      </c>
      <c r="BE133" s="580" t="s">
        <v>133</v>
      </c>
      <c r="BF133" s="579">
        <v>0</v>
      </c>
      <c r="BG133" s="581" t="s">
        <v>133</v>
      </c>
      <c r="BH133" s="617">
        <v>0.22550000000000001</v>
      </c>
      <c r="BI133" s="583" t="s">
        <v>133</v>
      </c>
      <c r="BJ133" s="682">
        <f t="shared" si="89"/>
        <v>0.22550000000000001</v>
      </c>
      <c r="BK133" s="580" t="s">
        <v>133</v>
      </c>
      <c r="BL133" s="584">
        <v>38.6813</v>
      </c>
      <c r="BM133" s="580" t="s">
        <v>133</v>
      </c>
      <c r="BN133" s="579">
        <f t="shared" si="90"/>
        <v>6.2577999999999996</v>
      </c>
      <c r="BO133" s="580" t="s">
        <v>133</v>
      </c>
      <c r="BP133" s="579">
        <v>0</v>
      </c>
      <c r="BQ133" s="581" t="s">
        <v>133</v>
      </c>
      <c r="BR133" s="582">
        <v>0</v>
      </c>
      <c r="BS133" s="583" t="s">
        <v>133</v>
      </c>
      <c r="BT133" s="579">
        <f t="shared" si="91"/>
        <v>0</v>
      </c>
      <c r="BU133" s="580" t="s">
        <v>133</v>
      </c>
      <c r="BV133" s="585">
        <v>6.2577999999999996</v>
      </c>
    </row>
    <row r="134" spans="1:83" s="736" customFormat="1" ht="12.9" customHeight="1">
      <c r="A134" s="414"/>
      <c r="B134" s="415"/>
      <c r="C134" s="599"/>
      <c r="D134" s="598">
        <v>58.874900000000004</v>
      </c>
      <c r="E134" s="599"/>
      <c r="F134" s="601">
        <v>10.638</v>
      </c>
      <c r="G134" s="602"/>
      <c r="H134" s="601">
        <v>0</v>
      </c>
      <c r="I134" s="602"/>
      <c r="J134" s="598">
        <v>10.638</v>
      </c>
      <c r="K134" s="599"/>
      <c r="L134" s="603">
        <v>48.236900000000006</v>
      </c>
      <c r="M134" s="599"/>
      <c r="N134" s="598">
        <v>888.75520000000006</v>
      </c>
      <c r="O134" s="599"/>
      <c r="P134" s="601">
        <v>447.6841</v>
      </c>
      <c r="Q134" s="602"/>
      <c r="R134" s="601">
        <v>0</v>
      </c>
      <c r="S134" s="602"/>
      <c r="T134" s="598">
        <v>447.6841</v>
      </c>
      <c r="U134" s="599"/>
      <c r="V134" s="603">
        <v>441.0711</v>
      </c>
      <c r="W134" s="599"/>
      <c r="X134" s="598">
        <v>934.08659999999998</v>
      </c>
      <c r="Y134" s="599"/>
      <c r="Z134" s="601">
        <v>922.96019999999999</v>
      </c>
      <c r="AA134" s="602"/>
      <c r="AB134" s="601">
        <v>2.7892999999999999</v>
      </c>
      <c r="AC134" s="602"/>
      <c r="AD134" s="598">
        <v>925.74950000000001</v>
      </c>
      <c r="AE134" s="599"/>
      <c r="AF134" s="604">
        <v>8.3370999999999995</v>
      </c>
      <c r="AG134" s="729"/>
      <c r="AH134" s="730"/>
      <c r="AI134" s="729"/>
      <c r="AJ134" s="730"/>
      <c r="AK134" s="729"/>
      <c r="AL134" s="730"/>
      <c r="AM134" s="729"/>
      <c r="AN134" s="730"/>
      <c r="AO134" s="729"/>
      <c r="AP134" s="730"/>
      <c r="AQ134" s="448"/>
      <c r="AR134" s="449"/>
      <c r="AS134" s="622"/>
      <c r="AT134" s="621">
        <f t="shared" si="86"/>
        <v>0</v>
      </c>
      <c r="AU134" s="622"/>
      <c r="AV134" s="621">
        <v>0</v>
      </c>
      <c r="AW134" s="624"/>
      <c r="AX134" s="623">
        <v>0</v>
      </c>
      <c r="AY134" s="625"/>
      <c r="AZ134" s="621">
        <f t="shared" si="87"/>
        <v>0</v>
      </c>
      <c r="BA134" s="622"/>
      <c r="BB134" s="626">
        <v>0</v>
      </c>
      <c r="BC134" s="622"/>
      <c r="BD134" s="621">
        <f t="shared" si="88"/>
        <v>0</v>
      </c>
      <c r="BE134" s="622"/>
      <c r="BF134" s="621">
        <v>0</v>
      </c>
      <c r="BG134" s="624"/>
      <c r="BH134" s="623">
        <v>0</v>
      </c>
      <c r="BI134" s="625"/>
      <c r="BJ134" s="621">
        <f t="shared" si="89"/>
        <v>0</v>
      </c>
      <c r="BK134" s="622"/>
      <c r="BL134" s="626">
        <v>0</v>
      </c>
      <c r="BM134" s="622"/>
      <c r="BN134" s="621">
        <f t="shared" si="90"/>
        <v>5.6909000000000001</v>
      </c>
      <c r="BO134" s="622"/>
      <c r="BP134" s="621">
        <v>0</v>
      </c>
      <c r="BQ134" s="624"/>
      <c r="BR134" s="623">
        <v>1.3070999999999999</v>
      </c>
      <c r="BS134" s="625"/>
      <c r="BT134" s="621">
        <f t="shared" si="91"/>
        <v>1.3070999999999999</v>
      </c>
      <c r="BU134" s="622"/>
      <c r="BV134" s="627">
        <v>4.3837999999999999</v>
      </c>
      <c r="BW134" s="735"/>
      <c r="BY134" s="735"/>
      <c r="CA134" s="735"/>
      <c r="CC134" s="735"/>
      <c r="CE134" s="735"/>
    </row>
    <row r="135" spans="1:83" ht="12.9" customHeight="1">
      <c r="A135" s="402" t="s">
        <v>338</v>
      </c>
      <c r="B135" s="460"/>
      <c r="C135" s="737" t="s">
        <v>133</v>
      </c>
      <c r="D135" s="630">
        <f>SUM(J135,L135)</f>
        <v>0</v>
      </c>
      <c r="E135" s="631" t="s">
        <v>133</v>
      </c>
      <c r="F135" s="633">
        <f>SUM(F137,F151,F167,AV151)</f>
        <v>0</v>
      </c>
      <c r="G135" s="634" t="s">
        <v>133</v>
      </c>
      <c r="H135" s="633">
        <f>SUM(H137,H151,H167,AX151)</f>
        <v>0</v>
      </c>
      <c r="I135" s="634" t="s">
        <v>133</v>
      </c>
      <c r="J135" s="630">
        <f t="shared" ref="J135:J136" si="92">SUM(F135,H135)</f>
        <v>0</v>
      </c>
      <c r="K135" s="631" t="s">
        <v>133</v>
      </c>
      <c r="L135" s="635">
        <f>SUM(L137,L151,L167,BB151)</f>
        <v>0</v>
      </c>
      <c r="M135" s="631" t="s">
        <v>133</v>
      </c>
      <c r="N135" s="630">
        <f>SUM(T135,V135)</f>
        <v>18724.706339</v>
      </c>
      <c r="O135" s="631" t="s">
        <v>133</v>
      </c>
      <c r="P135" s="633">
        <f>SUM(P137,P151,P167,BF151)</f>
        <v>6725.4538000000002</v>
      </c>
      <c r="Q135" s="634" t="s">
        <v>133</v>
      </c>
      <c r="R135" s="633">
        <f>SUM(R137,R151,R167,BH151)</f>
        <v>6.2057800000000007</v>
      </c>
      <c r="S135" s="634" t="s">
        <v>133</v>
      </c>
      <c r="T135" s="630">
        <f>SUM(P135,R135)</f>
        <v>6731.6595800000005</v>
      </c>
      <c r="U135" s="631" t="s">
        <v>133</v>
      </c>
      <c r="V135" s="635">
        <f>SUM(V137,V151,V167,BL151)</f>
        <v>11993.046759000001</v>
      </c>
      <c r="W135" s="631" t="s">
        <v>133</v>
      </c>
      <c r="X135" s="630">
        <f>SUM(AD135,AF135)</f>
        <v>628.98239999999998</v>
      </c>
      <c r="Y135" s="631" t="s">
        <v>133</v>
      </c>
      <c r="Z135" s="633">
        <f>SUM(Z137,Z151,Z167,BP151)</f>
        <v>191.73820000000001</v>
      </c>
      <c r="AA135" s="634" t="s">
        <v>133</v>
      </c>
      <c r="AB135" s="633">
        <f>SUM(AB137,AB151,AB167,BR151)</f>
        <v>0</v>
      </c>
      <c r="AC135" s="634" t="s">
        <v>133</v>
      </c>
      <c r="AD135" s="630">
        <f t="shared" ref="AD135:AD136" si="93">SUM(Z135,AB135)</f>
        <v>191.73820000000001</v>
      </c>
      <c r="AE135" s="631" t="s">
        <v>133</v>
      </c>
      <c r="AF135" s="636">
        <f>SUM(AF137,AF151,AF167,BV151)</f>
        <v>437.24419999999998</v>
      </c>
      <c r="AQ135" s="465">
        <v>19</v>
      </c>
      <c r="AR135" s="466" t="s">
        <v>159</v>
      </c>
      <c r="AS135" s="731" t="s">
        <v>133</v>
      </c>
      <c r="AT135" s="579">
        <f t="shared" si="86"/>
        <v>0</v>
      </c>
      <c r="AU135" s="580" t="s">
        <v>133</v>
      </c>
      <c r="AV135" s="579">
        <v>0</v>
      </c>
      <c r="AW135" s="581" t="s">
        <v>133</v>
      </c>
      <c r="AX135" s="582">
        <v>0</v>
      </c>
      <c r="AY135" s="583" t="s">
        <v>133</v>
      </c>
      <c r="AZ135" s="579">
        <f t="shared" si="87"/>
        <v>0</v>
      </c>
      <c r="BA135" s="580" t="s">
        <v>133</v>
      </c>
      <c r="BB135" s="584">
        <v>0</v>
      </c>
      <c r="BC135" s="580" t="s">
        <v>133</v>
      </c>
      <c r="BD135" s="579">
        <f t="shared" si="88"/>
        <v>13.1913</v>
      </c>
      <c r="BE135" s="580" t="s">
        <v>133</v>
      </c>
      <c r="BF135" s="579">
        <v>0</v>
      </c>
      <c r="BG135" s="581" t="s">
        <v>133</v>
      </c>
      <c r="BH135" s="617">
        <v>2.9100000000000001E-2</v>
      </c>
      <c r="BI135" s="583" t="s">
        <v>133</v>
      </c>
      <c r="BJ135" s="682">
        <f t="shared" si="89"/>
        <v>2.9100000000000001E-2</v>
      </c>
      <c r="BK135" s="580" t="s">
        <v>133</v>
      </c>
      <c r="BL135" s="584">
        <v>13.1622</v>
      </c>
      <c r="BM135" s="580" t="s">
        <v>133</v>
      </c>
      <c r="BN135" s="579">
        <f t="shared" si="90"/>
        <v>0</v>
      </c>
      <c r="BO135" s="580" t="s">
        <v>133</v>
      </c>
      <c r="BP135" s="579">
        <v>0</v>
      </c>
      <c r="BQ135" s="581" t="s">
        <v>133</v>
      </c>
      <c r="BR135" s="582">
        <v>0</v>
      </c>
      <c r="BS135" s="583" t="s">
        <v>133</v>
      </c>
      <c r="BT135" s="579">
        <f t="shared" si="91"/>
        <v>0</v>
      </c>
      <c r="BU135" s="580" t="s">
        <v>133</v>
      </c>
      <c r="BV135" s="585">
        <v>0</v>
      </c>
    </row>
    <row r="136" spans="1:83" s="736" customFormat="1" ht="12.9" customHeight="1">
      <c r="A136" s="478"/>
      <c r="B136" s="479"/>
      <c r="C136" s="651"/>
      <c r="D136" s="650">
        <f>SUM(J136,L136)</f>
        <v>62.871699999999997</v>
      </c>
      <c r="E136" s="651"/>
      <c r="F136" s="653">
        <f>SUM(F138,F152,F168,AV152)</f>
        <v>10.638</v>
      </c>
      <c r="G136" s="654"/>
      <c r="H136" s="653">
        <f>SUM(H138,H152,H168,AX152)</f>
        <v>0</v>
      </c>
      <c r="I136" s="654"/>
      <c r="J136" s="650">
        <f t="shared" si="92"/>
        <v>10.638</v>
      </c>
      <c r="K136" s="651"/>
      <c r="L136" s="655">
        <f>SUM(L138,L152,L168,BB152)</f>
        <v>52.233699999999999</v>
      </c>
      <c r="M136" s="651"/>
      <c r="N136" s="650">
        <f>SUM(T136,V136)</f>
        <v>888.75520000000006</v>
      </c>
      <c r="O136" s="651"/>
      <c r="P136" s="653">
        <f>SUM(P138,P152,P168,BF152)</f>
        <v>447.6841</v>
      </c>
      <c r="Q136" s="654"/>
      <c r="R136" s="653">
        <f>SUM(R138,R152,R168,BH152)</f>
        <v>0</v>
      </c>
      <c r="S136" s="654"/>
      <c r="T136" s="650">
        <f>SUM(P136,R136)</f>
        <v>447.6841</v>
      </c>
      <c r="U136" s="651"/>
      <c r="V136" s="655">
        <f>SUM(V138,V152,V168,BL152)</f>
        <v>441.0711</v>
      </c>
      <c r="W136" s="651"/>
      <c r="X136" s="650">
        <f>SUM(AD136,AF136)</f>
        <v>934.08659999999998</v>
      </c>
      <c r="Y136" s="651"/>
      <c r="Z136" s="653">
        <f>SUM(Z138,Z152,Z168,BP152)</f>
        <v>922.96019999999999</v>
      </c>
      <c r="AA136" s="654"/>
      <c r="AB136" s="653">
        <f>SUM(AB138,AB152,AB168,BR152)</f>
        <v>2.7892999999999999</v>
      </c>
      <c r="AC136" s="654"/>
      <c r="AD136" s="650">
        <f t="shared" si="93"/>
        <v>925.74950000000001</v>
      </c>
      <c r="AE136" s="651"/>
      <c r="AF136" s="656">
        <f>SUM(AF138,AF152,AF168,BV152)</f>
        <v>8.3370999999999995</v>
      </c>
      <c r="AG136" s="729"/>
      <c r="AH136" s="730"/>
      <c r="AI136" s="729"/>
      <c r="AJ136" s="730"/>
      <c r="AK136" s="729"/>
      <c r="AL136" s="730"/>
      <c r="AM136" s="729"/>
      <c r="AN136" s="730"/>
      <c r="AO136" s="729"/>
      <c r="AP136" s="730"/>
      <c r="AQ136" s="448"/>
      <c r="AR136" s="449"/>
      <c r="AS136" s="688"/>
      <c r="AT136" s="687">
        <f t="shared" si="86"/>
        <v>0</v>
      </c>
      <c r="AU136" s="688"/>
      <c r="AV136" s="687">
        <v>0</v>
      </c>
      <c r="AW136" s="690"/>
      <c r="AX136" s="689">
        <v>0</v>
      </c>
      <c r="AY136" s="691"/>
      <c r="AZ136" s="687">
        <f t="shared" si="87"/>
        <v>0</v>
      </c>
      <c r="BA136" s="688"/>
      <c r="BB136" s="692">
        <v>0</v>
      </c>
      <c r="BC136" s="688"/>
      <c r="BD136" s="687">
        <f t="shared" si="88"/>
        <v>0</v>
      </c>
      <c r="BE136" s="688"/>
      <c r="BF136" s="687">
        <v>0</v>
      </c>
      <c r="BG136" s="690"/>
      <c r="BH136" s="689">
        <v>0</v>
      </c>
      <c r="BI136" s="691"/>
      <c r="BJ136" s="687">
        <f t="shared" si="89"/>
        <v>0</v>
      </c>
      <c r="BK136" s="688"/>
      <c r="BL136" s="692">
        <v>0</v>
      </c>
      <c r="BM136" s="688"/>
      <c r="BN136" s="687">
        <f t="shared" si="90"/>
        <v>0</v>
      </c>
      <c r="BO136" s="688"/>
      <c r="BP136" s="687">
        <v>0</v>
      </c>
      <c r="BQ136" s="690"/>
      <c r="BR136" s="689">
        <v>0</v>
      </c>
      <c r="BS136" s="691"/>
      <c r="BT136" s="687">
        <f t="shared" si="91"/>
        <v>0</v>
      </c>
      <c r="BU136" s="688"/>
      <c r="BV136" s="693">
        <v>0</v>
      </c>
      <c r="BW136" s="735"/>
      <c r="BY136" s="735"/>
      <c r="CA136" s="735"/>
      <c r="CC136" s="735"/>
      <c r="CE136" s="735"/>
    </row>
    <row r="137" spans="1:83" ht="12.9" customHeight="1">
      <c r="A137" s="657" t="s">
        <v>134</v>
      </c>
      <c r="B137" s="658"/>
      <c r="C137" s="737" t="s">
        <v>133</v>
      </c>
      <c r="D137" s="630">
        <f>D139</f>
        <v>0</v>
      </c>
      <c r="E137" s="631" t="s">
        <v>133</v>
      </c>
      <c r="F137" s="633">
        <f>F139</f>
        <v>0</v>
      </c>
      <c r="G137" s="634" t="s">
        <v>133</v>
      </c>
      <c r="H137" s="633">
        <f>H139</f>
        <v>0</v>
      </c>
      <c r="I137" s="634" t="s">
        <v>133</v>
      </c>
      <c r="J137" s="630">
        <f>J139</f>
        <v>0</v>
      </c>
      <c r="K137" s="659" t="s">
        <v>133</v>
      </c>
      <c r="L137" s="630">
        <f>L139</f>
        <v>0</v>
      </c>
      <c r="M137" s="665" t="s">
        <v>133</v>
      </c>
      <c r="N137" s="630">
        <f>N139</f>
        <v>9167.1722000000009</v>
      </c>
      <c r="O137" s="631" t="s">
        <v>133</v>
      </c>
      <c r="P137" s="633">
        <f>P139</f>
        <v>3089.9035000000003</v>
      </c>
      <c r="Q137" s="634" t="s">
        <v>133</v>
      </c>
      <c r="R137" s="633">
        <f>R139</f>
        <v>5.2233000000000001</v>
      </c>
      <c r="S137" s="634" t="s">
        <v>133</v>
      </c>
      <c r="T137" s="630">
        <f>T139</f>
        <v>3095.1268000000005</v>
      </c>
      <c r="U137" s="659" t="s">
        <v>133</v>
      </c>
      <c r="V137" s="635">
        <f>V139</f>
        <v>6072.0454</v>
      </c>
      <c r="W137" s="631" t="s">
        <v>133</v>
      </c>
      <c r="X137" s="630">
        <f>X139</f>
        <v>0</v>
      </c>
      <c r="Y137" s="631" t="s">
        <v>133</v>
      </c>
      <c r="Z137" s="633">
        <f>Z139</f>
        <v>0</v>
      </c>
      <c r="AA137" s="634" t="s">
        <v>133</v>
      </c>
      <c r="AB137" s="633">
        <f>AB139</f>
        <v>0</v>
      </c>
      <c r="AC137" s="634" t="s">
        <v>133</v>
      </c>
      <c r="AD137" s="630">
        <f>AD139</f>
        <v>0</v>
      </c>
      <c r="AE137" s="659" t="s">
        <v>133</v>
      </c>
      <c r="AF137" s="636">
        <f>AF139</f>
        <v>0</v>
      </c>
      <c r="AQ137" s="465">
        <v>20</v>
      </c>
      <c r="AR137" s="466" t="s">
        <v>160</v>
      </c>
      <c r="AS137" s="738" t="s">
        <v>133</v>
      </c>
      <c r="AT137" s="638">
        <f t="shared" si="86"/>
        <v>0</v>
      </c>
      <c r="AU137" s="643" t="s">
        <v>133</v>
      </c>
      <c r="AV137" s="638">
        <v>0</v>
      </c>
      <c r="AW137" s="645" t="s">
        <v>133</v>
      </c>
      <c r="AX137" s="646">
        <v>0</v>
      </c>
      <c r="AY137" s="647" t="s">
        <v>133</v>
      </c>
      <c r="AZ137" s="638">
        <f t="shared" si="87"/>
        <v>0</v>
      </c>
      <c r="BA137" s="643" t="s">
        <v>133</v>
      </c>
      <c r="BB137" s="644">
        <v>0</v>
      </c>
      <c r="BC137" s="643" t="s">
        <v>133</v>
      </c>
      <c r="BD137" s="638">
        <f t="shared" si="88"/>
        <v>0</v>
      </c>
      <c r="BE137" s="643" t="s">
        <v>133</v>
      </c>
      <c r="BF137" s="638">
        <v>0</v>
      </c>
      <c r="BG137" s="645" t="s">
        <v>133</v>
      </c>
      <c r="BH137" s="646">
        <v>0</v>
      </c>
      <c r="BI137" s="647" t="s">
        <v>133</v>
      </c>
      <c r="BJ137" s="638">
        <f t="shared" si="89"/>
        <v>0</v>
      </c>
      <c r="BK137" s="643" t="s">
        <v>133</v>
      </c>
      <c r="BL137" s="644">
        <v>0</v>
      </c>
      <c r="BM137" s="643" t="s">
        <v>133</v>
      </c>
      <c r="BN137" s="638">
        <f t="shared" si="90"/>
        <v>0</v>
      </c>
      <c r="BO137" s="643" t="s">
        <v>133</v>
      </c>
      <c r="BP137" s="638">
        <v>0</v>
      </c>
      <c r="BQ137" s="645" t="s">
        <v>133</v>
      </c>
      <c r="BR137" s="646">
        <v>0</v>
      </c>
      <c r="BS137" s="647" t="s">
        <v>133</v>
      </c>
      <c r="BT137" s="638">
        <f t="shared" si="91"/>
        <v>0</v>
      </c>
      <c r="BU137" s="643" t="s">
        <v>133</v>
      </c>
      <c r="BV137" s="648">
        <v>0</v>
      </c>
    </row>
    <row r="138" spans="1:83" s="736" customFormat="1" ht="12.9" customHeight="1">
      <c r="A138" s="660"/>
      <c r="B138" s="661"/>
      <c r="C138" s="651"/>
      <c r="D138" s="650">
        <f>D140</f>
        <v>6.6601999999999997</v>
      </c>
      <c r="E138" s="651"/>
      <c r="F138" s="653">
        <f>F140</f>
        <v>0</v>
      </c>
      <c r="G138" s="654"/>
      <c r="H138" s="653">
        <f>H140</f>
        <v>0</v>
      </c>
      <c r="I138" s="654"/>
      <c r="J138" s="650">
        <f>J140</f>
        <v>0</v>
      </c>
      <c r="K138" s="739"/>
      <c r="L138" s="655">
        <f>L140</f>
        <v>6.6601999999999997</v>
      </c>
      <c r="M138" s="651"/>
      <c r="N138" s="650">
        <f>N140</f>
        <v>116.1144</v>
      </c>
      <c r="O138" s="651"/>
      <c r="P138" s="653">
        <f>P140</f>
        <v>116.1144</v>
      </c>
      <c r="Q138" s="654"/>
      <c r="R138" s="653">
        <f>R140</f>
        <v>0</v>
      </c>
      <c r="S138" s="654"/>
      <c r="T138" s="650">
        <f>T140</f>
        <v>116.1144</v>
      </c>
      <c r="U138" s="739"/>
      <c r="V138" s="655">
        <f>V140</f>
        <v>0</v>
      </c>
      <c r="W138" s="651"/>
      <c r="X138" s="650">
        <f>X140</f>
        <v>0</v>
      </c>
      <c r="Y138" s="651"/>
      <c r="Z138" s="653">
        <f>Z140</f>
        <v>0</v>
      </c>
      <c r="AA138" s="654"/>
      <c r="AB138" s="653">
        <f>AB140</f>
        <v>0</v>
      </c>
      <c r="AC138" s="654"/>
      <c r="AD138" s="650">
        <f>AD140</f>
        <v>0</v>
      </c>
      <c r="AE138" s="739"/>
      <c r="AF138" s="656">
        <f>AF140</f>
        <v>0</v>
      </c>
      <c r="AG138" s="729"/>
      <c r="AH138" s="730"/>
      <c r="AI138" s="729"/>
      <c r="AJ138" s="730"/>
      <c r="AK138" s="729"/>
      <c r="AL138" s="730"/>
      <c r="AM138" s="729"/>
      <c r="AN138" s="730"/>
      <c r="AO138" s="729"/>
      <c r="AP138" s="730"/>
      <c r="AQ138" s="448"/>
      <c r="AR138" s="449"/>
      <c r="AS138" s="622"/>
      <c r="AT138" s="621">
        <f t="shared" si="86"/>
        <v>0</v>
      </c>
      <c r="AU138" s="622"/>
      <c r="AV138" s="621">
        <v>0</v>
      </c>
      <c r="AW138" s="624"/>
      <c r="AX138" s="623">
        <v>0</v>
      </c>
      <c r="AY138" s="625"/>
      <c r="AZ138" s="621">
        <f t="shared" si="87"/>
        <v>0</v>
      </c>
      <c r="BA138" s="622"/>
      <c r="BB138" s="626">
        <v>0</v>
      </c>
      <c r="BC138" s="622"/>
      <c r="BD138" s="621">
        <f t="shared" si="88"/>
        <v>0</v>
      </c>
      <c r="BE138" s="622"/>
      <c r="BF138" s="621">
        <v>0</v>
      </c>
      <c r="BG138" s="624"/>
      <c r="BH138" s="623">
        <v>0</v>
      </c>
      <c r="BI138" s="625"/>
      <c r="BJ138" s="621">
        <f t="shared" si="89"/>
        <v>0</v>
      </c>
      <c r="BK138" s="622"/>
      <c r="BL138" s="626">
        <v>0</v>
      </c>
      <c r="BM138" s="622"/>
      <c r="BN138" s="621">
        <f t="shared" si="90"/>
        <v>0</v>
      </c>
      <c r="BO138" s="622"/>
      <c r="BP138" s="621">
        <v>0</v>
      </c>
      <c r="BQ138" s="624"/>
      <c r="BR138" s="623">
        <v>0</v>
      </c>
      <c r="BS138" s="625"/>
      <c r="BT138" s="621">
        <f t="shared" si="91"/>
        <v>0</v>
      </c>
      <c r="BU138" s="622"/>
      <c r="BV138" s="627">
        <v>0</v>
      </c>
      <c r="BW138" s="735"/>
      <c r="BY138" s="735"/>
      <c r="CA138" s="735"/>
      <c r="CC138" s="735"/>
      <c r="CE138" s="735"/>
    </row>
    <row r="139" spans="1:83" ht="12.9" customHeight="1">
      <c r="A139" s="657"/>
      <c r="B139" s="662" t="s">
        <v>135</v>
      </c>
      <c r="C139" s="740" t="s">
        <v>133</v>
      </c>
      <c r="D139" s="664">
        <f t="shared" ref="D139:D150" si="94">SUM(J139,L139)</f>
        <v>0</v>
      </c>
      <c r="E139" s="665" t="s">
        <v>133</v>
      </c>
      <c r="F139" s="667">
        <f>SUM(F141,F143,F145,F147,F149)</f>
        <v>0</v>
      </c>
      <c r="G139" s="668" t="s">
        <v>133</v>
      </c>
      <c r="H139" s="667">
        <f>SUM(H141,H143,H145,H147,H149)</f>
        <v>0</v>
      </c>
      <c r="I139" s="668" t="s">
        <v>133</v>
      </c>
      <c r="J139" s="664">
        <f t="shared" ref="J139:J150" si="95">SUM(F139,H139)</f>
        <v>0</v>
      </c>
      <c r="K139" s="669" t="s">
        <v>133</v>
      </c>
      <c r="L139" s="670">
        <f>SUM(L141,L143,L145,L147,L149)</f>
        <v>0</v>
      </c>
      <c r="M139" s="665" t="s">
        <v>133</v>
      </c>
      <c r="N139" s="664">
        <f>SUM(T139,V139)</f>
        <v>9167.1722000000009</v>
      </c>
      <c r="O139" s="665" t="s">
        <v>133</v>
      </c>
      <c r="P139" s="667">
        <f>SUM(P141,P143,P145,P147,P149)</f>
        <v>3089.9035000000003</v>
      </c>
      <c r="Q139" s="668" t="s">
        <v>133</v>
      </c>
      <c r="R139" s="667">
        <f>SUM(R141,R143,R145,R147,R149)</f>
        <v>5.2233000000000001</v>
      </c>
      <c r="S139" s="668" t="s">
        <v>133</v>
      </c>
      <c r="T139" s="664">
        <f t="shared" ref="T139:T150" si="96">SUM(P139,R139)</f>
        <v>3095.1268000000005</v>
      </c>
      <c r="U139" s="669" t="s">
        <v>133</v>
      </c>
      <c r="V139" s="670">
        <f>SUM(V141,V143,V145,V147,V149)</f>
        <v>6072.0454</v>
      </c>
      <c r="W139" s="665" t="s">
        <v>133</v>
      </c>
      <c r="X139" s="664">
        <f t="shared" ref="X139:X150" si="97">SUM(AD139,AF139)</f>
        <v>0</v>
      </c>
      <c r="Y139" s="665" t="s">
        <v>133</v>
      </c>
      <c r="Z139" s="667">
        <f>SUM(Z141,Z143,Z145,Z147,Z149)</f>
        <v>0</v>
      </c>
      <c r="AA139" s="668" t="s">
        <v>133</v>
      </c>
      <c r="AB139" s="667">
        <f>SUM(AB141,AB143,AB145,AB147,AB149)</f>
        <v>0</v>
      </c>
      <c r="AC139" s="668" t="s">
        <v>133</v>
      </c>
      <c r="AD139" s="664">
        <f t="shared" ref="AD139:AD150" si="98">SUM(Z139,AB139)</f>
        <v>0</v>
      </c>
      <c r="AE139" s="669" t="s">
        <v>133</v>
      </c>
      <c r="AF139" s="671">
        <f>SUM(AF141,AF143,AF145,AF147,AF149)</f>
        <v>0</v>
      </c>
      <c r="AQ139" s="465">
        <v>21</v>
      </c>
      <c r="AR139" s="466" t="s">
        <v>161</v>
      </c>
      <c r="AS139" s="731" t="s">
        <v>133</v>
      </c>
      <c r="AT139" s="579">
        <f t="shared" si="86"/>
        <v>0</v>
      </c>
      <c r="AU139" s="580" t="s">
        <v>133</v>
      </c>
      <c r="AV139" s="579">
        <v>0</v>
      </c>
      <c r="AW139" s="581" t="s">
        <v>133</v>
      </c>
      <c r="AX139" s="582">
        <v>0</v>
      </c>
      <c r="AY139" s="583" t="s">
        <v>133</v>
      </c>
      <c r="AZ139" s="579">
        <f t="shared" si="87"/>
        <v>0</v>
      </c>
      <c r="BA139" s="580" t="s">
        <v>133</v>
      </c>
      <c r="BB139" s="584">
        <v>0</v>
      </c>
      <c r="BC139" s="580" t="s">
        <v>133</v>
      </c>
      <c r="BD139" s="579">
        <f t="shared" si="88"/>
        <v>0</v>
      </c>
      <c r="BE139" s="580" t="s">
        <v>133</v>
      </c>
      <c r="BF139" s="579">
        <v>0</v>
      </c>
      <c r="BG139" s="581" t="s">
        <v>133</v>
      </c>
      <c r="BH139" s="582">
        <v>0</v>
      </c>
      <c r="BI139" s="583" t="s">
        <v>133</v>
      </c>
      <c r="BJ139" s="579">
        <f t="shared" si="89"/>
        <v>0</v>
      </c>
      <c r="BK139" s="580" t="s">
        <v>133</v>
      </c>
      <c r="BL139" s="584">
        <v>0</v>
      </c>
      <c r="BM139" s="580" t="s">
        <v>133</v>
      </c>
      <c r="BN139" s="579">
        <f t="shared" si="90"/>
        <v>0</v>
      </c>
      <c r="BO139" s="580" t="s">
        <v>133</v>
      </c>
      <c r="BP139" s="579">
        <v>0</v>
      </c>
      <c r="BQ139" s="581" t="s">
        <v>133</v>
      </c>
      <c r="BR139" s="582">
        <v>0</v>
      </c>
      <c r="BS139" s="583" t="s">
        <v>133</v>
      </c>
      <c r="BT139" s="579">
        <f t="shared" si="91"/>
        <v>0</v>
      </c>
      <c r="BU139" s="580" t="s">
        <v>133</v>
      </c>
      <c r="BV139" s="585">
        <v>0</v>
      </c>
    </row>
    <row r="140" spans="1:83" s="736" customFormat="1" ht="12.9" customHeight="1">
      <c r="A140" s="672"/>
      <c r="B140" s="673"/>
      <c r="C140" s="676"/>
      <c r="D140" s="675">
        <f t="shared" si="94"/>
        <v>6.6601999999999997</v>
      </c>
      <c r="E140" s="676"/>
      <c r="F140" s="678">
        <f>SUM(F142,F144,F146,F148,F150)</f>
        <v>0</v>
      </c>
      <c r="G140" s="679"/>
      <c r="H140" s="678">
        <f>SUM(H142,H144,H146,H148,H150)</f>
        <v>0</v>
      </c>
      <c r="I140" s="679"/>
      <c r="J140" s="675">
        <f t="shared" si="95"/>
        <v>0</v>
      </c>
      <c r="K140" s="741"/>
      <c r="L140" s="680">
        <f>SUM(L142,L144,L146,L148,L150)</f>
        <v>6.6601999999999997</v>
      </c>
      <c r="M140" s="676"/>
      <c r="N140" s="675">
        <f t="shared" ref="N140:N150" si="99">SUM(T140,V140)</f>
        <v>116.1144</v>
      </c>
      <c r="O140" s="676"/>
      <c r="P140" s="678">
        <f>SUM(P142,P144,P146,P148,P150)</f>
        <v>116.1144</v>
      </c>
      <c r="Q140" s="679"/>
      <c r="R140" s="678">
        <f>SUM(R142,R144,R146,R148,R150)</f>
        <v>0</v>
      </c>
      <c r="S140" s="679"/>
      <c r="T140" s="675">
        <f t="shared" si="96"/>
        <v>116.1144</v>
      </c>
      <c r="U140" s="741"/>
      <c r="V140" s="680">
        <f>SUM(V142,V144,V146,V148,V150)</f>
        <v>0</v>
      </c>
      <c r="W140" s="676"/>
      <c r="X140" s="675">
        <f t="shared" si="97"/>
        <v>0</v>
      </c>
      <c r="Y140" s="676"/>
      <c r="Z140" s="678">
        <f>SUM(Z142,Z144,Z146,Z148,Z150)</f>
        <v>0</v>
      </c>
      <c r="AA140" s="679"/>
      <c r="AB140" s="678">
        <f>SUM(AB142,AB144,AB146,AB148,AB150)</f>
        <v>0</v>
      </c>
      <c r="AC140" s="679"/>
      <c r="AD140" s="675">
        <f t="shared" si="98"/>
        <v>0</v>
      </c>
      <c r="AE140" s="741"/>
      <c r="AF140" s="681">
        <f>SUM(AF142,AF144,AF146,AF148,AF150)</f>
        <v>0</v>
      </c>
      <c r="AG140" s="729"/>
      <c r="AH140" s="730"/>
      <c r="AI140" s="729"/>
      <c r="AJ140" s="730"/>
      <c r="AK140" s="729"/>
      <c r="AL140" s="730"/>
      <c r="AM140" s="729"/>
      <c r="AN140" s="730"/>
      <c r="AO140" s="729"/>
      <c r="AP140" s="730"/>
      <c r="AQ140" s="448"/>
      <c r="AR140" s="449"/>
      <c r="AS140" s="688"/>
      <c r="AT140" s="687">
        <f t="shared" si="86"/>
        <v>0</v>
      </c>
      <c r="AU140" s="688"/>
      <c r="AV140" s="687">
        <v>0</v>
      </c>
      <c r="AW140" s="690"/>
      <c r="AX140" s="689">
        <v>0</v>
      </c>
      <c r="AY140" s="691"/>
      <c r="AZ140" s="687">
        <f t="shared" si="87"/>
        <v>0</v>
      </c>
      <c r="BA140" s="688"/>
      <c r="BB140" s="692">
        <v>0</v>
      </c>
      <c r="BC140" s="688"/>
      <c r="BD140" s="687">
        <f t="shared" si="88"/>
        <v>0</v>
      </c>
      <c r="BE140" s="688"/>
      <c r="BF140" s="687">
        <v>0</v>
      </c>
      <c r="BG140" s="690"/>
      <c r="BH140" s="689">
        <v>0</v>
      </c>
      <c r="BI140" s="691"/>
      <c r="BJ140" s="687">
        <f t="shared" si="89"/>
        <v>0</v>
      </c>
      <c r="BK140" s="688"/>
      <c r="BL140" s="692">
        <v>0</v>
      </c>
      <c r="BM140" s="688"/>
      <c r="BN140" s="687">
        <f t="shared" si="90"/>
        <v>0</v>
      </c>
      <c r="BO140" s="688"/>
      <c r="BP140" s="687">
        <v>0</v>
      </c>
      <c r="BQ140" s="690"/>
      <c r="BR140" s="689">
        <v>0</v>
      </c>
      <c r="BS140" s="691"/>
      <c r="BT140" s="687">
        <f t="shared" si="91"/>
        <v>0</v>
      </c>
      <c r="BU140" s="688"/>
      <c r="BV140" s="693">
        <v>0</v>
      </c>
      <c r="BW140" s="735"/>
      <c r="BY140" s="735"/>
      <c r="CA140" s="735"/>
      <c r="CC140" s="735"/>
      <c r="CE140" s="735"/>
    </row>
    <row r="141" spans="1:83" ht="12.9" customHeight="1">
      <c r="A141" s="436">
        <v>1</v>
      </c>
      <c r="B141" s="437" t="s">
        <v>136</v>
      </c>
      <c r="C141" s="731" t="s">
        <v>133</v>
      </c>
      <c r="D141" s="579">
        <f t="shared" si="94"/>
        <v>0</v>
      </c>
      <c r="E141" s="580" t="s">
        <v>133</v>
      </c>
      <c r="F141" s="582">
        <v>0</v>
      </c>
      <c r="G141" s="583" t="s">
        <v>133</v>
      </c>
      <c r="H141" s="582">
        <v>0</v>
      </c>
      <c r="I141" s="583" t="s">
        <v>133</v>
      </c>
      <c r="J141" s="579">
        <f t="shared" si="95"/>
        <v>0</v>
      </c>
      <c r="K141" s="580" t="s">
        <v>133</v>
      </c>
      <c r="L141" s="584">
        <v>0</v>
      </c>
      <c r="M141" s="580" t="s">
        <v>133</v>
      </c>
      <c r="N141" s="579">
        <f t="shared" si="99"/>
        <v>934.01290000000006</v>
      </c>
      <c r="O141" s="580" t="s">
        <v>133</v>
      </c>
      <c r="P141" s="582">
        <v>795.22670000000005</v>
      </c>
      <c r="Q141" s="583" t="s">
        <v>133</v>
      </c>
      <c r="R141" s="582">
        <v>5.2233000000000001</v>
      </c>
      <c r="S141" s="583" t="s">
        <v>133</v>
      </c>
      <c r="T141" s="579">
        <f t="shared" si="96"/>
        <v>800.45</v>
      </c>
      <c r="U141" s="580" t="s">
        <v>133</v>
      </c>
      <c r="V141" s="584">
        <v>133.56290000000001</v>
      </c>
      <c r="W141" s="580" t="s">
        <v>133</v>
      </c>
      <c r="X141" s="579">
        <f t="shared" si="97"/>
        <v>0</v>
      </c>
      <c r="Y141" s="580" t="s">
        <v>133</v>
      </c>
      <c r="Z141" s="582">
        <v>0</v>
      </c>
      <c r="AA141" s="583" t="s">
        <v>133</v>
      </c>
      <c r="AB141" s="582">
        <v>0</v>
      </c>
      <c r="AC141" s="583" t="s">
        <v>133</v>
      </c>
      <c r="AD141" s="579">
        <f t="shared" si="98"/>
        <v>0</v>
      </c>
      <c r="AE141" s="580" t="s">
        <v>133</v>
      </c>
      <c r="AF141" s="585">
        <v>0</v>
      </c>
      <c r="AQ141" s="465">
        <v>22</v>
      </c>
      <c r="AR141" s="466" t="s">
        <v>162</v>
      </c>
      <c r="AS141" s="738" t="s">
        <v>133</v>
      </c>
      <c r="AT141" s="638">
        <f t="shared" si="86"/>
        <v>0</v>
      </c>
      <c r="AU141" s="643" t="s">
        <v>133</v>
      </c>
      <c r="AV141" s="638">
        <v>0</v>
      </c>
      <c r="AW141" s="645" t="s">
        <v>133</v>
      </c>
      <c r="AX141" s="646">
        <v>0</v>
      </c>
      <c r="AY141" s="647" t="s">
        <v>133</v>
      </c>
      <c r="AZ141" s="638">
        <f t="shared" si="87"/>
        <v>0</v>
      </c>
      <c r="BA141" s="643" t="s">
        <v>133</v>
      </c>
      <c r="BB141" s="644">
        <v>0</v>
      </c>
      <c r="BC141" s="643" t="s">
        <v>133</v>
      </c>
      <c r="BD141" s="638">
        <f t="shared" si="88"/>
        <v>0</v>
      </c>
      <c r="BE141" s="643" t="s">
        <v>133</v>
      </c>
      <c r="BF141" s="638">
        <v>0</v>
      </c>
      <c r="BG141" s="645" t="s">
        <v>133</v>
      </c>
      <c r="BH141" s="646">
        <v>0</v>
      </c>
      <c r="BI141" s="647" t="s">
        <v>133</v>
      </c>
      <c r="BJ141" s="638">
        <f t="shared" si="89"/>
        <v>0</v>
      </c>
      <c r="BK141" s="643" t="s">
        <v>133</v>
      </c>
      <c r="BL141" s="644">
        <v>0</v>
      </c>
      <c r="BM141" s="643" t="s">
        <v>133</v>
      </c>
      <c r="BN141" s="638">
        <f t="shared" si="90"/>
        <v>0</v>
      </c>
      <c r="BO141" s="643" t="s">
        <v>133</v>
      </c>
      <c r="BP141" s="638">
        <v>0</v>
      </c>
      <c r="BQ141" s="645" t="s">
        <v>133</v>
      </c>
      <c r="BR141" s="646">
        <v>0</v>
      </c>
      <c r="BS141" s="647" t="s">
        <v>133</v>
      </c>
      <c r="BT141" s="638">
        <f t="shared" si="91"/>
        <v>0</v>
      </c>
      <c r="BU141" s="643" t="s">
        <v>133</v>
      </c>
      <c r="BV141" s="648">
        <v>0</v>
      </c>
    </row>
    <row r="142" spans="1:83" s="736" customFormat="1" ht="12.9" customHeight="1">
      <c r="A142" s="436"/>
      <c r="B142" s="437"/>
      <c r="C142" s="688"/>
      <c r="D142" s="687">
        <f t="shared" si="94"/>
        <v>1.6964999999999999</v>
      </c>
      <c r="E142" s="688"/>
      <c r="F142" s="689">
        <v>0</v>
      </c>
      <c r="G142" s="691"/>
      <c r="H142" s="689">
        <v>0</v>
      </c>
      <c r="I142" s="691"/>
      <c r="J142" s="687">
        <f t="shared" si="95"/>
        <v>0</v>
      </c>
      <c r="K142" s="688"/>
      <c r="L142" s="692">
        <v>1.6964999999999999</v>
      </c>
      <c r="M142" s="688"/>
      <c r="N142" s="687">
        <f t="shared" si="99"/>
        <v>36.409999999999997</v>
      </c>
      <c r="O142" s="688"/>
      <c r="P142" s="689">
        <v>36.409999999999997</v>
      </c>
      <c r="Q142" s="691"/>
      <c r="R142" s="689">
        <v>0</v>
      </c>
      <c r="S142" s="691"/>
      <c r="T142" s="687">
        <f t="shared" si="96"/>
        <v>36.409999999999997</v>
      </c>
      <c r="U142" s="688"/>
      <c r="V142" s="692">
        <v>0</v>
      </c>
      <c r="W142" s="688"/>
      <c r="X142" s="687">
        <f t="shared" si="97"/>
        <v>0</v>
      </c>
      <c r="Y142" s="688"/>
      <c r="Z142" s="689">
        <v>0</v>
      </c>
      <c r="AA142" s="691"/>
      <c r="AB142" s="689">
        <v>0</v>
      </c>
      <c r="AC142" s="691"/>
      <c r="AD142" s="687">
        <f t="shared" si="98"/>
        <v>0</v>
      </c>
      <c r="AE142" s="688"/>
      <c r="AF142" s="693">
        <v>0</v>
      </c>
      <c r="AG142" s="729"/>
      <c r="AH142" s="730"/>
      <c r="AI142" s="729"/>
      <c r="AJ142" s="730"/>
      <c r="AK142" s="729"/>
      <c r="AL142" s="730"/>
      <c r="AM142" s="729"/>
      <c r="AN142" s="730"/>
      <c r="AO142" s="729"/>
      <c r="AP142" s="730"/>
      <c r="AQ142" s="448"/>
      <c r="AR142" s="449"/>
      <c r="AS142" s="622"/>
      <c r="AT142" s="621">
        <f t="shared" si="86"/>
        <v>0</v>
      </c>
      <c r="AU142" s="622"/>
      <c r="AV142" s="621">
        <v>0</v>
      </c>
      <c r="AW142" s="624"/>
      <c r="AX142" s="623">
        <v>0</v>
      </c>
      <c r="AY142" s="625"/>
      <c r="AZ142" s="621">
        <f t="shared" si="87"/>
        <v>0</v>
      </c>
      <c r="BA142" s="622"/>
      <c r="BB142" s="626">
        <v>0</v>
      </c>
      <c r="BC142" s="622"/>
      <c r="BD142" s="621">
        <f t="shared" si="88"/>
        <v>0</v>
      </c>
      <c r="BE142" s="622"/>
      <c r="BF142" s="621">
        <v>0</v>
      </c>
      <c r="BG142" s="624"/>
      <c r="BH142" s="623">
        <v>0</v>
      </c>
      <c r="BI142" s="625"/>
      <c r="BJ142" s="621">
        <f t="shared" si="89"/>
        <v>0</v>
      </c>
      <c r="BK142" s="622"/>
      <c r="BL142" s="626">
        <v>0</v>
      </c>
      <c r="BM142" s="622"/>
      <c r="BN142" s="621">
        <f t="shared" si="90"/>
        <v>0</v>
      </c>
      <c r="BO142" s="622"/>
      <c r="BP142" s="621">
        <v>0</v>
      </c>
      <c r="BQ142" s="624"/>
      <c r="BR142" s="623">
        <v>0</v>
      </c>
      <c r="BS142" s="625"/>
      <c r="BT142" s="621">
        <f t="shared" si="91"/>
        <v>0</v>
      </c>
      <c r="BU142" s="622"/>
      <c r="BV142" s="627">
        <v>0</v>
      </c>
      <c r="BW142" s="735"/>
      <c r="BY142" s="735"/>
      <c r="CA142" s="735"/>
      <c r="CC142" s="735"/>
      <c r="CE142" s="735"/>
    </row>
    <row r="143" spans="1:83" ht="12.9" customHeight="1">
      <c r="A143" s="465">
        <v>2</v>
      </c>
      <c r="B143" s="466" t="s">
        <v>137</v>
      </c>
      <c r="C143" s="738" t="s">
        <v>133</v>
      </c>
      <c r="D143" s="638">
        <f t="shared" si="94"/>
        <v>0</v>
      </c>
      <c r="E143" s="643" t="s">
        <v>133</v>
      </c>
      <c r="F143" s="646">
        <v>0</v>
      </c>
      <c r="G143" s="647" t="s">
        <v>133</v>
      </c>
      <c r="H143" s="646">
        <v>0</v>
      </c>
      <c r="I143" s="647" t="s">
        <v>133</v>
      </c>
      <c r="J143" s="638">
        <f t="shared" si="95"/>
        <v>0</v>
      </c>
      <c r="K143" s="643" t="s">
        <v>133</v>
      </c>
      <c r="L143" s="644">
        <v>0</v>
      </c>
      <c r="M143" s="643" t="s">
        <v>133</v>
      </c>
      <c r="N143" s="638">
        <f t="shared" si="99"/>
        <v>6067.0613999999996</v>
      </c>
      <c r="O143" s="643" t="s">
        <v>133</v>
      </c>
      <c r="P143" s="646">
        <v>258.25400000000002</v>
      </c>
      <c r="Q143" s="647" t="s">
        <v>133</v>
      </c>
      <c r="R143" s="646">
        <v>0</v>
      </c>
      <c r="S143" s="647" t="s">
        <v>133</v>
      </c>
      <c r="T143" s="742">
        <f t="shared" si="96"/>
        <v>258.25400000000002</v>
      </c>
      <c r="U143" s="643" t="s">
        <v>133</v>
      </c>
      <c r="V143" s="644">
        <v>5808.8073999999997</v>
      </c>
      <c r="W143" s="643" t="s">
        <v>133</v>
      </c>
      <c r="X143" s="638">
        <f t="shared" si="97"/>
        <v>0</v>
      </c>
      <c r="Y143" s="643" t="s">
        <v>133</v>
      </c>
      <c r="Z143" s="646">
        <v>0</v>
      </c>
      <c r="AA143" s="647" t="s">
        <v>133</v>
      </c>
      <c r="AB143" s="646">
        <v>0</v>
      </c>
      <c r="AC143" s="647" t="s">
        <v>133</v>
      </c>
      <c r="AD143" s="638">
        <f t="shared" si="98"/>
        <v>0</v>
      </c>
      <c r="AE143" s="643" t="s">
        <v>133</v>
      </c>
      <c r="AF143" s="648">
        <v>0</v>
      </c>
      <c r="AQ143" s="465">
        <v>23</v>
      </c>
      <c r="AR143" s="466" t="s">
        <v>163</v>
      </c>
      <c r="AS143" s="731" t="s">
        <v>133</v>
      </c>
      <c r="AT143" s="579">
        <f t="shared" si="86"/>
        <v>0</v>
      </c>
      <c r="AU143" s="580" t="s">
        <v>133</v>
      </c>
      <c r="AV143" s="579">
        <v>0</v>
      </c>
      <c r="AW143" s="581" t="s">
        <v>133</v>
      </c>
      <c r="AX143" s="582">
        <v>0</v>
      </c>
      <c r="AY143" s="583" t="s">
        <v>133</v>
      </c>
      <c r="AZ143" s="579">
        <f t="shared" si="87"/>
        <v>0</v>
      </c>
      <c r="BA143" s="580" t="s">
        <v>133</v>
      </c>
      <c r="BB143" s="584">
        <v>0</v>
      </c>
      <c r="BC143" s="580" t="s">
        <v>133</v>
      </c>
      <c r="BD143" s="579">
        <f t="shared" si="88"/>
        <v>0</v>
      </c>
      <c r="BE143" s="580" t="s">
        <v>133</v>
      </c>
      <c r="BF143" s="579">
        <v>0</v>
      </c>
      <c r="BG143" s="581" t="s">
        <v>133</v>
      </c>
      <c r="BH143" s="582">
        <v>0</v>
      </c>
      <c r="BI143" s="583" t="s">
        <v>133</v>
      </c>
      <c r="BJ143" s="579">
        <f t="shared" si="89"/>
        <v>0</v>
      </c>
      <c r="BK143" s="580" t="s">
        <v>133</v>
      </c>
      <c r="BL143" s="584">
        <v>0</v>
      </c>
      <c r="BM143" s="580" t="s">
        <v>133</v>
      </c>
      <c r="BN143" s="579">
        <f t="shared" si="90"/>
        <v>0</v>
      </c>
      <c r="BO143" s="580" t="s">
        <v>133</v>
      </c>
      <c r="BP143" s="579">
        <v>0</v>
      </c>
      <c r="BQ143" s="581" t="s">
        <v>133</v>
      </c>
      <c r="BR143" s="582">
        <v>0</v>
      </c>
      <c r="BS143" s="583" t="s">
        <v>133</v>
      </c>
      <c r="BT143" s="579">
        <f t="shared" si="91"/>
        <v>0</v>
      </c>
      <c r="BU143" s="580" t="s">
        <v>133</v>
      </c>
      <c r="BV143" s="585">
        <v>0</v>
      </c>
    </row>
    <row r="144" spans="1:83" s="736" customFormat="1" ht="12.9" customHeight="1">
      <c r="A144" s="448"/>
      <c r="B144" s="449"/>
      <c r="C144" s="622"/>
      <c r="D144" s="621">
        <f t="shared" si="94"/>
        <v>0</v>
      </c>
      <c r="E144" s="622"/>
      <c r="F144" s="623">
        <v>0</v>
      </c>
      <c r="G144" s="625"/>
      <c r="H144" s="623">
        <v>0</v>
      </c>
      <c r="I144" s="625"/>
      <c r="J144" s="621">
        <f t="shared" si="95"/>
        <v>0</v>
      </c>
      <c r="K144" s="622"/>
      <c r="L144" s="626">
        <v>0</v>
      </c>
      <c r="M144" s="622"/>
      <c r="N144" s="621">
        <f t="shared" si="99"/>
        <v>0</v>
      </c>
      <c r="O144" s="622"/>
      <c r="P144" s="623">
        <v>0</v>
      </c>
      <c r="Q144" s="625"/>
      <c r="R144" s="623">
        <v>0</v>
      </c>
      <c r="S144" s="625"/>
      <c r="T144" s="743">
        <f t="shared" si="96"/>
        <v>0</v>
      </c>
      <c r="U144" s="622"/>
      <c r="V144" s="626">
        <v>0</v>
      </c>
      <c r="W144" s="622"/>
      <c r="X144" s="621">
        <f t="shared" si="97"/>
        <v>0</v>
      </c>
      <c r="Y144" s="622"/>
      <c r="Z144" s="623">
        <v>0</v>
      </c>
      <c r="AA144" s="625"/>
      <c r="AB144" s="623">
        <v>0</v>
      </c>
      <c r="AC144" s="625"/>
      <c r="AD144" s="621">
        <f t="shared" si="98"/>
        <v>0</v>
      </c>
      <c r="AE144" s="622"/>
      <c r="AF144" s="627">
        <v>0</v>
      </c>
      <c r="AG144" s="729"/>
      <c r="AH144" s="730"/>
      <c r="AI144" s="729"/>
      <c r="AJ144" s="730"/>
      <c r="AK144" s="729"/>
      <c r="AL144" s="730"/>
      <c r="AM144" s="729"/>
      <c r="AN144" s="730"/>
      <c r="AO144" s="729"/>
      <c r="AP144" s="730"/>
      <c r="AQ144" s="448"/>
      <c r="AR144" s="449"/>
      <c r="AS144" s="688"/>
      <c r="AT144" s="687">
        <f t="shared" si="86"/>
        <v>0</v>
      </c>
      <c r="AU144" s="688"/>
      <c r="AV144" s="687">
        <v>0</v>
      </c>
      <c r="AW144" s="690"/>
      <c r="AX144" s="689">
        <v>0</v>
      </c>
      <c r="AY144" s="691"/>
      <c r="AZ144" s="687">
        <f t="shared" si="87"/>
        <v>0</v>
      </c>
      <c r="BA144" s="688"/>
      <c r="BB144" s="692">
        <v>0</v>
      </c>
      <c r="BC144" s="688"/>
      <c r="BD144" s="687">
        <f t="shared" si="88"/>
        <v>0</v>
      </c>
      <c r="BE144" s="688"/>
      <c r="BF144" s="687">
        <v>0</v>
      </c>
      <c r="BG144" s="690"/>
      <c r="BH144" s="689">
        <v>0</v>
      </c>
      <c r="BI144" s="691"/>
      <c r="BJ144" s="687">
        <f t="shared" si="89"/>
        <v>0</v>
      </c>
      <c r="BK144" s="688"/>
      <c r="BL144" s="692">
        <v>0</v>
      </c>
      <c r="BM144" s="688"/>
      <c r="BN144" s="687">
        <f t="shared" si="90"/>
        <v>0</v>
      </c>
      <c r="BO144" s="688"/>
      <c r="BP144" s="687">
        <v>0</v>
      </c>
      <c r="BQ144" s="690"/>
      <c r="BR144" s="689">
        <v>0</v>
      </c>
      <c r="BS144" s="691"/>
      <c r="BT144" s="687">
        <f t="shared" si="91"/>
        <v>0</v>
      </c>
      <c r="BU144" s="688"/>
      <c r="BV144" s="693">
        <v>0</v>
      </c>
      <c r="BW144" s="735"/>
      <c r="BY144" s="735"/>
      <c r="CA144" s="735"/>
      <c r="CC144" s="735"/>
      <c r="CE144" s="735"/>
    </row>
    <row r="145" spans="1:83" ht="12.9" customHeight="1">
      <c r="A145" s="436">
        <v>3</v>
      </c>
      <c r="B145" s="437" t="s">
        <v>138</v>
      </c>
      <c r="C145" s="731" t="s">
        <v>133</v>
      </c>
      <c r="D145" s="579">
        <f t="shared" si="94"/>
        <v>0</v>
      </c>
      <c r="E145" s="580" t="s">
        <v>133</v>
      </c>
      <c r="F145" s="582">
        <v>0</v>
      </c>
      <c r="G145" s="583" t="s">
        <v>133</v>
      </c>
      <c r="H145" s="582">
        <v>0</v>
      </c>
      <c r="I145" s="583" t="s">
        <v>133</v>
      </c>
      <c r="J145" s="579">
        <f t="shared" si="95"/>
        <v>0</v>
      </c>
      <c r="K145" s="580" t="s">
        <v>133</v>
      </c>
      <c r="L145" s="584">
        <v>0</v>
      </c>
      <c r="M145" s="580" t="s">
        <v>133</v>
      </c>
      <c r="N145" s="579">
        <f t="shared" si="99"/>
        <v>761.4751</v>
      </c>
      <c r="O145" s="580" t="s">
        <v>133</v>
      </c>
      <c r="P145" s="582">
        <v>753.3</v>
      </c>
      <c r="Q145" s="583" t="s">
        <v>133</v>
      </c>
      <c r="R145" s="582">
        <v>0</v>
      </c>
      <c r="S145" s="583" t="s">
        <v>133</v>
      </c>
      <c r="T145" s="744">
        <f t="shared" si="96"/>
        <v>753.3</v>
      </c>
      <c r="U145" s="580" t="s">
        <v>133</v>
      </c>
      <c r="V145" s="584">
        <v>8.1751000000000005</v>
      </c>
      <c r="W145" s="580" t="s">
        <v>133</v>
      </c>
      <c r="X145" s="579">
        <f t="shared" si="97"/>
        <v>0</v>
      </c>
      <c r="Y145" s="580" t="s">
        <v>133</v>
      </c>
      <c r="Z145" s="582">
        <v>0</v>
      </c>
      <c r="AA145" s="583" t="s">
        <v>133</v>
      </c>
      <c r="AB145" s="582">
        <v>0</v>
      </c>
      <c r="AC145" s="583" t="s">
        <v>133</v>
      </c>
      <c r="AD145" s="579">
        <f t="shared" si="98"/>
        <v>0</v>
      </c>
      <c r="AE145" s="580" t="s">
        <v>133</v>
      </c>
      <c r="AF145" s="585">
        <v>0</v>
      </c>
      <c r="AQ145" s="465">
        <v>24</v>
      </c>
      <c r="AR145" s="466" t="s">
        <v>164</v>
      </c>
      <c r="AS145" s="738" t="s">
        <v>133</v>
      </c>
      <c r="AT145" s="638">
        <f t="shared" si="86"/>
        <v>0</v>
      </c>
      <c r="AU145" s="643" t="s">
        <v>133</v>
      </c>
      <c r="AV145" s="638">
        <v>0</v>
      </c>
      <c r="AW145" s="645" t="s">
        <v>133</v>
      </c>
      <c r="AX145" s="646">
        <v>0</v>
      </c>
      <c r="AY145" s="647" t="s">
        <v>133</v>
      </c>
      <c r="AZ145" s="638">
        <f t="shared" si="87"/>
        <v>0</v>
      </c>
      <c r="BA145" s="643" t="s">
        <v>133</v>
      </c>
      <c r="BB145" s="644">
        <v>0</v>
      </c>
      <c r="BC145" s="643" t="s">
        <v>133</v>
      </c>
      <c r="BD145" s="638">
        <f t="shared" si="88"/>
        <v>0</v>
      </c>
      <c r="BE145" s="643" t="s">
        <v>133</v>
      </c>
      <c r="BF145" s="638">
        <v>0</v>
      </c>
      <c r="BG145" s="645" t="s">
        <v>133</v>
      </c>
      <c r="BH145" s="646">
        <v>0</v>
      </c>
      <c r="BI145" s="647" t="s">
        <v>133</v>
      </c>
      <c r="BJ145" s="638">
        <f t="shared" si="89"/>
        <v>0</v>
      </c>
      <c r="BK145" s="643" t="s">
        <v>133</v>
      </c>
      <c r="BL145" s="644">
        <v>0</v>
      </c>
      <c r="BM145" s="643" t="s">
        <v>133</v>
      </c>
      <c r="BN145" s="638">
        <f t="shared" si="90"/>
        <v>0</v>
      </c>
      <c r="BO145" s="643" t="s">
        <v>133</v>
      </c>
      <c r="BP145" s="638">
        <v>0</v>
      </c>
      <c r="BQ145" s="645" t="s">
        <v>133</v>
      </c>
      <c r="BR145" s="646">
        <v>0</v>
      </c>
      <c r="BS145" s="647" t="s">
        <v>133</v>
      </c>
      <c r="BT145" s="638">
        <f t="shared" si="91"/>
        <v>0</v>
      </c>
      <c r="BU145" s="643" t="s">
        <v>133</v>
      </c>
      <c r="BV145" s="648">
        <v>0</v>
      </c>
    </row>
    <row r="146" spans="1:83" s="736" customFormat="1" ht="12.9" customHeight="1">
      <c r="A146" s="436"/>
      <c r="B146" s="437"/>
      <c r="C146" s="688"/>
      <c r="D146" s="687">
        <f t="shared" si="94"/>
        <v>0</v>
      </c>
      <c r="E146" s="688"/>
      <c r="F146" s="689">
        <v>0</v>
      </c>
      <c r="G146" s="691"/>
      <c r="H146" s="689">
        <v>0</v>
      </c>
      <c r="I146" s="691"/>
      <c r="J146" s="687">
        <f t="shared" si="95"/>
        <v>0</v>
      </c>
      <c r="K146" s="688"/>
      <c r="L146" s="692">
        <v>0</v>
      </c>
      <c r="M146" s="688"/>
      <c r="N146" s="687">
        <f t="shared" si="99"/>
        <v>0</v>
      </c>
      <c r="O146" s="688"/>
      <c r="P146" s="689">
        <v>0</v>
      </c>
      <c r="Q146" s="691"/>
      <c r="R146" s="689">
        <v>0</v>
      </c>
      <c r="S146" s="691"/>
      <c r="T146" s="745">
        <f t="shared" si="96"/>
        <v>0</v>
      </c>
      <c r="U146" s="688"/>
      <c r="V146" s="692">
        <v>0</v>
      </c>
      <c r="W146" s="688"/>
      <c r="X146" s="687">
        <f t="shared" si="97"/>
        <v>0</v>
      </c>
      <c r="Y146" s="688"/>
      <c r="Z146" s="689">
        <v>0</v>
      </c>
      <c r="AA146" s="691"/>
      <c r="AB146" s="689">
        <v>0</v>
      </c>
      <c r="AC146" s="691"/>
      <c r="AD146" s="687">
        <f t="shared" si="98"/>
        <v>0</v>
      </c>
      <c r="AE146" s="688"/>
      <c r="AF146" s="693">
        <v>0</v>
      </c>
      <c r="AG146" s="729"/>
      <c r="AH146" s="730"/>
      <c r="AI146" s="729"/>
      <c r="AJ146" s="730"/>
      <c r="AK146" s="729"/>
      <c r="AL146" s="730"/>
      <c r="AM146" s="729"/>
      <c r="AN146" s="730"/>
      <c r="AO146" s="729"/>
      <c r="AP146" s="730"/>
      <c r="AQ146" s="448"/>
      <c r="AR146" s="449"/>
      <c r="AS146" s="622"/>
      <c r="AT146" s="621">
        <f t="shared" si="86"/>
        <v>0</v>
      </c>
      <c r="AU146" s="622"/>
      <c r="AV146" s="621">
        <v>0</v>
      </c>
      <c r="AW146" s="624"/>
      <c r="AX146" s="623">
        <v>0</v>
      </c>
      <c r="AY146" s="625"/>
      <c r="AZ146" s="621">
        <f t="shared" si="87"/>
        <v>0</v>
      </c>
      <c r="BA146" s="622"/>
      <c r="BB146" s="626">
        <v>0</v>
      </c>
      <c r="BC146" s="622"/>
      <c r="BD146" s="621">
        <f t="shared" si="88"/>
        <v>0</v>
      </c>
      <c r="BE146" s="622"/>
      <c r="BF146" s="621">
        <v>0</v>
      </c>
      <c r="BG146" s="624"/>
      <c r="BH146" s="623">
        <v>0</v>
      </c>
      <c r="BI146" s="625"/>
      <c r="BJ146" s="621">
        <f t="shared" si="89"/>
        <v>0</v>
      </c>
      <c r="BK146" s="622"/>
      <c r="BL146" s="626">
        <v>0</v>
      </c>
      <c r="BM146" s="622"/>
      <c r="BN146" s="621">
        <f t="shared" si="90"/>
        <v>0</v>
      </c>
      <c r="BO146" s="622"/>
      <c r="BP146" s="621">
        <v>0</v>
      </c>
      <c r="BQ146" s="624"/>
      <c r="BR146" s="623">
        <v>0</v>
      </c>
      <c r="BS146" s="625"/>
      <c r="BT146" s="621">
        <f t="shared" si="91"/>
        <v>0</v>
      </c>
      <c r="BU146" s="622"/>
      <c r="BV146" s="627">
        <v>0</v>
      </c>
      <c r="BW146" s="735"/>
      <c r="BY146" s="735"/>
      <c r="CA146" s="735"/>
      <c r="CC146" s="735"/>
      <c r="CE146" s="735"/>
    </row>
    <row r="147" spans="1:83" ht="12.9" customHeight="1">
      <c r="A147" s="465">
        <v>4</v>
      </c>
      <c r="B147" s="466" t="s">
        <v>139</v>
      </c>
      <c r="C147" s="738" t="s">
        <v>133</v>
      </c>
      <c r="D147" s="638">
        <f t="shared" si="94"/>
        <v>0</v>
      </c>
      <c r="E147" s="643" t="s">
        <v>133</v>
      </c>
      <c r="F147" s="646">
        <v>0</v>
      </c>
      <c r="G147" s="647" t="s">
        <v>133</v>
      </c>
      <c r="H147" s="646">
        <v>0</v>
      </c>
      <c r="I147" s="647" t="s">
        <v>133</v>
      </c>
      <c r="J147" s="638">
        <f t="shared" si="95"/>
        <v>0</v>
      </c>
      <c r="K147" s="643" t="s">
        <v>133</v>
      </c>
      <c r="L147" s="644">
        <v>0</v>
      </c>
      <c r="M147" s="643" t="s">
        <v>133</v>
      </c>
      <c r="N147" s="638">
        <f t="shared" si="99"/>
        <v>1404.6228000000001</v>
      </c>
      <c r="O147" s="643" t="s">
        <v>133</v>
      </c>
      <c r="P147" s="646">
        <v>1283.1228000000001</v>
      </c>
      <c r="Q147" s="647" t="s">
        <v>133</v>
      </c>
      <c r="R147" s="646">
        <v>0</v>
      </c>
      <c r="S147" s="647" t="s">
        <v>133</v>
      </c>
      <c r="T147" s="742">
        <f t="shared" si="96"/>
        <v>1283.1228000000001</v>
      </c>
      <c r="U147" s="643" t="s">
        <v>133</v>
      </c>
      <c r="V147" s="644">
        <v>121.5</v>
      </c>
      <c r="W147" s="643" t="s">
        <v>133</v>
      </c>
      <c r="X147" s="638">
        <f t="shared" si="97"/>
        <v>0</v>
      </c>
      <c r="Y147" s="643" t="s">
        <v>133</v>
      </c>
      <c r="Z147" s="646">
        <v>0</v>
      </c>
      <c r="AA147" s="647" t="s">
        <v>133</v>
      </c>
      <c r="AB147" s="646">
        <v>0</v>
      </c>
      <c r="AC147" s="647" t="s">
        <v>133</v>
      </c>
      <c r="AD147" s="638">
        <f t="shared" si="98"/>
        <v>0</v>
      </c>
      <c r="AE147" s="643" t="s">
        <v>133</v>
      </c>
      <c r="AF147" s="648">
        <v>0</v>
      </c>
      <c r="AQ147" s="465">
        <v>25</v>
      </c>
      <c r="AR147" s="466" t="s">
        <v>165</v>
      </c>
      <c r="AS147" s="731" t="s">
        <v>133</v>
      </c>
      <c r="AT147" s="579">
        <f t="shared" si="86"/>
        <v>0</v>
      </c>
      <c r="AU147" s="580" t="s">
        <v>133</v>
      </c>
      <c r="AV147" s="579">
        <v>0</v>
      </c>
      <c r="AW147" s="581" t="s">
        <v>133</v>
      </c>
      <c r="AX147" s="582">
        <v>0</v>
      </c>
      <c r="AY147" s="583" t="s">
        <v>133</v>
      </c>
      <c r="AZ147" s="579">
        <f t="shared" si="87"/>
        <v>0</v>
      </c>
      <c r="BA147" s="580" t="s">
        <v>133</v>
      </c>
      <c r="BB147" s="584">
        <v>0</v>
      </c>
      <c r="BC147" s="580" t="s">
        <v>133</v>
      </c>
      <c r="BD147" s="579">
        <f t="shared" si="88"/>
        <v>262.69129999999996</v>
      </c>
      <c r="BE147" s="580" t="s">
        <v>133</v>
      </c>
      <c r="BF147" s="579">
        <v>132.22999999999999</v>
      </c>
      <c r="BG147" s="581" t="s">
        <v>133</v>
      </c>
      <c r="BH147" s="582">
        <v>0</v>
      </c>
      <c r="BI147" s="583" t="s">
        <v>133</v>
      </c>
      <c r="BJ147" s="579">
        <f t="shared" si="89"/>
        <v>132.22999999999999</v>
      </c>
      <c r="BK147" s="580" t="s">
        <v>133</v>
      </c>
      <c r="BL147" s="584">
        <v>130.46129999999999</v>
      </c>
      <c r="BM147" s="580" t="s">
        <v>133</v>
      </c>
      <c r="BN147" s="579">
        <f t="shared" si="90"/>
        <v>0</v>
      </c>
      <c r="BO147" s="580" t="s">
        <v>133</v>
      </c>
      <c r="BP147" s="579">
        <v>0</v>
      </c>
      <c r="BQ147" s="581" t="s">
        <v>133</v>
      </c>
      <c r="BR147" s="582">
        <v>0</v>
      </c>
      <c r="BS147" s="583" t="s">
        <v>133</v>
      </c>
      <c r="BT147" s="579">
        <f t="shared" si="91"/>
        <v>0</v>
      </c>
      <c r="BU147" s="580" t="s">
        <v>133</v>
      </c>
      <c r="BV147" s="585">
        <v>0</v>
      </c>
    </row>
    <row r="148" spans="1:83" s="736" customFormat="1" ht="12.9" customHeight="1">
      <c r="A148" s="448"/>
      <c r="B148" s="507"/>
      <c r="C148" s="622"/>
      <c r="D148" s="621">
        <f t="shared" si="94"/>
        <v>4.9637000000000002</v>
      </c>
      <c r="E148" s="622"/>
      <c r="F148" s="623">
        <v>0</v>
      </c>
      <c r="G148" s="625"/>
      <c r="H148" s="623">
        <v>0</v>
      </c>
      <c r="I148" s="625"/>
      <c r="J148" s="621">
        <f t="shared" si="95"/>
        <v>0</v>
      </c>
      <c r="K148" s="622"/>
      <c r="L148" s="626">
        <v>4.9637000000000002</v>
      </c>
      <c r="M148" s="622"/>
      <c r="N148" s="621">
        <f t="shared" si="99"/>
        <v>79.704400000000007</v>
      </c>
      <c r="O148" s="622"/>
      <c r="P148" s="623">
        <v>79.704400000000007</v>
      </c>
      <c r="Q148" s="625"/>
      <c r="R148" s="623">
        <v>0</v>
      </c>
      <c r="S148" s="625"/>
      <c r="T148" s="743">
        <f t="shared" si="96"/>
        <v>79.704400000000007</v>
      </c>
      <c r="U148" s="622"/>
      <c r="V148" s="626">
        <v>0</v>
      </c>
      <c r="W148" s="622"/>
      <c r="X148" s="621">
        <f t="shared" si="97"/>
        <v>0</v>
      </c>
      <c r="Y148" s="622"/>
      <c r="Z148" s="623">
        <v>0</v>
      </c>
      <c r="AA148" s="625"/>
      <c r="AB148" s="623">
        <v>0</v>
      </c>
      <c r="AC148" s="625"/>
      <c r="AD148" s="621">
        <f t="shared" si="98"/>
        <v>0</v>
      </c>
      <c r="AE148" s="622"/>
      <c r="AF148" s="627">
        <v>0</v>
      </c>
      <c r="AG148" s="729"/>
      <c r="AH148" s="730"/>
      <c r="AI148" s="729"/>
      <c r="AJ148" s="730"/>
      <c r="AK148" s="729"/>
      <c r="AL148" s="730"/>
      <c r="AM148" s="729"/>
      <c r="AN148" s="730"/>
      <c r="AO148" s="729"/>
      <c r="AP148" s="730"/>
      <c r="AQ148" s="448"/>
      <c r="AR148" s="449"/>
      <c r="AS148" s="622"/>
      <c r="AT148" s="621">
        <f t="shared" si="86"/>
        <v>3.7408000000000001</v>
      </c>
      <c r="AU148" s="622"/>
      <c r="AV148" s="621">
        <v>0</v>
      </c>
      <c r="AW148" s="624"/>
      <c r="AX148" s="623">
        <v>0</v>
      </c>
      <c r="AY148" s="625"/>
      <c r="AZ148" s="621">
        <f t="shared" si="87"/>
        <v>0</v>
      </c>
      <c r="BA148" s="622"/>
      <c r="BB148" s="626">
        <v>3.7408000000000001</v>
      </c>
      <c r="BC148" s="622"/>
      <c r="BD148" s="621">
        <f t="shared" si="88"/>
        <v>10.8</v>
      </c>
      <c r="BE148" s="622"/>
      <c r="BF148" s="621">
        <v>10.8</v>
      </c>
      <c r="BG148" s="624"/>
      <c r="BH148" s="623">
        <v>0</v>
      </c>
      <c r="BI148" s="625"/>
      <c r="BJ148" s="621">
        <f t="shared" si="89"/>
        <v>10.8</v>
      </c>
      <c r="BK148" s="622"/>
      <c r="BL148" s="626">
        <v>0</v>
      </c>
      <c r="BM148" s="622"/>
      <c r="BN148" s="621">
        <f t="shared" si="90"/>
        <v>0</v>
      </c>
      <c r="BO148" s="622"/>
      <c r="BP148" s="621">
        <v>0</v>
      </c>
      <c r="BQ148" s="624"/>
      <c r="BR148" s="623">
        <v>0</v>
      </c>
      <c r="BS148" s="625"/>
      <c r="BT148" s="621">
        <f t="shared" si="91"/>
        <v>0</v>
      </c>
      <c r="BU148" s="622"/>
      <c r="BV148" s="627">
        <v>0</v>
      </c>
      <c r="BW148" s="735"/>
      <c r="BY148" s="735"/>
      <c r="CA148" s="735"/>
      <c r="CC148" s="735"/>
      <c r="CE148" s="735"/>
    </row>
    <row r="149" spans="1:83" ht="12.9" customHeight="1">
      <c r="A149" s="436">
        <v>5</v>
      </c>
      <c r="B149" s="437" t="s">
        <v>140</v>
      </c>
      <c r="C149" s="731" t="s">
        <v>133</v>
      </c>
      <c r="D149" s="579">
        <f t="shared" si="94"/>
        <v>0</v>
      </c>
      <c r="E149" s="580" t="s">
        <v>133</v>
      </c>
      <c r="F149" s="582">
        <v>0</v>
      </c>
      <c r="G149" s="583" t="s">
        <v>133</v>
      </c>
      <c r="H149" s="582">
        <v>0</v>
      </c>
      <c r="I149" s="583" t="s">
        <v>133</v>
      </c>
      <c r="J149" s="579">
        <f t="shared" si="95"/>
        <v>0</v>
      </c>
      <c r="K149" s="580" t="s">
        <v>133</v>
      </c>
      <c r="L149" s="584">
        <v>0</v>
      </c>
      <c r="M149" s="580" t="s">
        <v>133</v>
      </c>
      <c r="N149" s="579">
        <f t="shared" si="99"/>
        <v>0</v>
      </c>
      <c r="O149" s="580" t="s">
        <v>133</v>
      </c>
      <c r="P149" s="582">
        <v>0</v>
      </c>
      <c r="Q149" s="583" t="s">
        <v>133</v>
      </c>
      <c r="R149" s="582">
        <v>0</v>
      </c>
      <c r="S149" s="583" t="s">
        <v>133</v>
      </c>
      <c r="T149" s="744">
        <f t="shared" si="96"/>
        <v>0</v>
      </c>
      <c r="U149" s="580" t="s">
        <v>133</v>
      </c>
      <c r="V149" s="584">
        <v>0</v>
      </c>
      <c r="W149" s="580" t="s">
        <v>133</v>
      </c>
      <c r="X149" s="579">
        <f t="shared" si="97"/>
        <v>0</v>
      </c>
      <c r="Y149" s="580" t="s">
        <v>133</v>
      </c>
      <c r="Z149" s="582">
        <v>0</v>
      </c>
      <c r="AA149" s="583" t="s">
        <v>133</v>
      </c>
      <c r="AB149" s="582">
        <v>0</v>
      </c>
      <c r="AC149" s="583" t="s">
        <v>133</v>
      </c>
      <c r="AD149" s="579">
        <f t="shared" si="98"/>
        <v>0</v>
      </c>
      <c r="AE149" s="580" t="s">
        <v>133</v>
      </c>
      <c r="AF149" s="585">
        <v>0</v>
      </c>
      <c r="AQ149" s="465">
        <v>26</v>
      </c>
      <c r="AR149" s="466" t="s">
        <v>166</v>
      </c>
      <c r="AS149" s="731" t="s">
        <v>133</v>
      </c>
      <c r="AT149" s="579">
        <f t="shared" si="86"/>
        <v>0</v>
      </c>
      <c r="AU149" s="580" t="s">
        <v>133</v>
      </c>
      <c r="AV149" s="579">
        <v>0</v>
      </c>
      <c r="AW149" s="581" t="s">
        <v>133</v>
      </c>
      <c r="AX149" s="582">
        <v>0</v>
      </c>
      <c r="AY149" s="583" t="s">
        <v>133</v>
      </c>
      <c r="AZ149" s="579">
        <f t="shared" si="87"/>
        <v>0</v>
      </c>
      <c r="BA149" s="580" t="s">
        <v>133</v>
      </c>
      <c r="BB149" s="584">
        <v>0</v>
      </c>
      <c r="BC149" s="580" t="s">
        <v>133</v>
      </c>
      <c r="BD149" s="579">
        <f t="shared" si="88"/>
        <v>1021.0373</v>
      </c>
      <c r="BE149" s="580" t="s">
        <v>133</v>
      </c>
      <c r="BF149" s="579">
        <v>0</v>
      </c>
      <c r="BG149" s="581" t="s">
        <v>133</v>
      </c>
      <c r="BH149" s="582">
        <v>0</v>
      </c>
      <c r="BI149" s="583" t="s">
        <v>133</v>
      </c>
      <c r="BJ149" s="579">
        <f t="shared" si="89"/>
        <v>0</v>
      </c>
      <c r="BK149" s="580" t="s">
        <v>133</v>
      </c>
      <c r="BL149" s="584">
        <v>1021.0373</v>
      </c>
      <c r="BM149" s="580" t="s">
        <v>133</v>
      </c>
      <c r="BN149" s="579">
        <f t="shared" si="90"/>
        <v>0</v>
      </c>
      <c r="BO149" s="580" t="s">
        <v>133</v>
      </c>
      <c r="BP149" s="579">
        <v>0</v>
      </c>
      <c r="BQ149" s="581" t="s">
        <v>133</v>
      </c>
      <c r="BR149" s="582">
        <v>0</v>
      </c>
      <c r="BS149" s="583" t="s">
        <v>133</v>
      </c>
      <c r="BT149" s="579">
        <f t="shared" si="91"/>
        <v>0</v>
      </c>
      <c r="BU149" s="580" t="s">
        <v>133</v>
      </c>
      <c r="BV149" s="585">
        <v>0</v>
      </c>
    </row>
    <row r="150" spans="1:83" s="736" customFormat="1" ht="12.9" customHeight="1">
      <c r="A150" s="436"/>
      <c r="B150" s="437"/>
      <c r="C150" s="599"/>
      <c r="D150" s="598">
        <f t="shared" si="94"/>
        <v>0</v>
      </c>
      <c r="E150" s="599"/>
      <c r="F150" s="601">
        <v>0</v>
      </c>
      <c r="G150" s="602"/>
      <c r="H150" s="601">
        <v>0</v>
      </c>
      <c r="I150" s="602"/>
      <c r="J150" s="598">
        <f t="shared" si="95"/>
        <v>0</v>
      </c>
      <c r="K150" s="599"/>
      <c r="L150" s="603">
        <v>0</v>
      </c>
      <c r="M150" s="599"/>
      <c r="N150" s="598">
        <f t="shared" si="99"/>
        <v>0</v>
      </c>
      <c r="O150" s="599"/>
      <c r="P150" s="601">
        <v>0</v>
      </c>
      <c r="Q150" s="602"/>
      <c r="R150" s="601">
        <v>0</v>
      </c>
      <c r="S150" s="602"/>
      <c r="T150" s="746">
        <f t="shared" si="96"/>
        <v>0</v>
      </c>
      <c r="U150" s="599"/>
      <c r="V150" s="603">
        <v>0</v>
      </c>
      <c r="W150" s="599"/>
      <c r="X150" s="598">
        <f t="shared" si="97"/>
        <v>0</v>
      </c>
      <c r="Y150" s="599"/>
      <c r="Z150" s="601">
        <v>0</v>
      </c>
      <c r="AA150" s="602"/>
      <c r="AB150" s="601">
        <v>0</v>
      </c>
      <c r="AC150" s="602"/>
      <c r="AD150" s="598">
        <f t="shared" si="98"/>
        <v>0</v>
      </c>
      <c r="AE150" s="599"/>
      <c r="AF150" s="604">
        <v>0</v>
      </c>
      <c r="AG150" s="729"/>
      <c r="AH150" s="730"/>
      <c r="AI150" s="729"/>
      <c r="AJ150" s="730"/>
      <c r="AK150" s="729"/>
      <c r="AL150" s="730"/>
      <c r="AM150" s="729"/>
      <c r="AN150" s="730"/>
      <c r="AO150" s="729"/>
      <c r="AP150" s="730"/>
      <c r="AQ150" s="511"/>
      <c r="AR150" s="512"/>
      <c r="AS150" s="599"/>
      <c r="AT150" s="598">
        <f t="shared" si="86"/>
        <v>0</v>
      </c>
      <c r="AU150" s="599"/>
      <c r="AV150" s="598">
        <v>0</v>
      </c>
      <c r="AW150" s="600"/>
      <c r="AX150" s="601">
        <v>0</v>
      </c>
      <c r="AY150" s="602"/>
      <c r="AZ150" s="598">
        <f t="shared" si="87"/>
        <v>0</v>
      </c>
      <c r="BA150" s="599"/>
      <c r="BB150" s="603">
        <v>0</v>
      </c>
      <c r="BC150" s="599"/>
      <c r="BD150" s="598">
        <f t="shared" si="88"/>
        <v>3.5575999999999999</v>
      </c>
      <c r="BE150" s="599"/>
      <c r="BF150" s="598">
        <v>0</v>
      </c>
      <c r="BG150" s="600"/>
      <c r="BH150" s="601">
        <v>0</v>
      </c>
      <c r="BI150" s="602"/>
      <c r="BJ150" s="598">
        <f t="shared" si="89"/>
        <v>0</v>
      </c>
      <c r="BK150" s="599"/>
      <c r="BL150" s="603">
        <v>3.5575999999999999</v>
      </c>
      <c r="BM150" s="599"/>
      <c r="BN150" s="598">
        <f t="shared" si="90"/>
        <v>0</v>
      </c>
      <c r="BO150" s="599"/>
      <c r="BP150" s="598">
        <v>0</v>
      </c>
      <c r="BQ150" s="600"/>
      <c r="BR150" s="601">
        <v>0</v>
      </c>
      <c r="BS150" s="602"/>
      <c r="BT150" s="598">
        <f t="shared" si="91"/>
        <v>0</v>
      </c>
      <c r="BU150" s="599"/>
      <c r="BV150" s="604">
        <v>0</v>
      </c>
      <c r="BW150" s="735"/>
      <c r="BY150" s="735"/>
      <c r="CA150" s="735"/>
      <c r="CC150" s="735"/>
      <c r="CE150" s="735"/>
    </row>
    <row r="151" spans="1:83" ht="12.9" customHeight="1">
      <c r="A151" s="657" t="s">
        <v>7</v>
      </c>
      <c r="B151" s="694"/>
      <c r="C151" s="737" t="s">
        <v>133</v>
      </c>
      <c r="D151" s="630">
        <f>D153</f>
        <v>0</v>
      </c>
      <c r="E151" s="631" t="s">
        <v>133</v>
      </c>
      <c r="F151" s="633">
        <f>F153</f>
        <v>0</v>
      </c>
      <c r="G151" s="634" t="s">
        <v>133</v>
      </c>
      <c r="H151" s="633">
        <f>H153</f>
        <v>0</v>
      </c>
      <c r="I151" s="634" t="s">
        <v>133</v>
      </c>
      <c r="J151" s="630">
        <f>J153</f>
        <v>0</v>
      </c>
      <c r="K151" s="659" t="s">
        <v>133</v>
      </c>
      <c r="L151" s="635">
        <f>L153</f>
        <v>0</v>
      </c>
      <c r="M151" s="631" t="s">
        <v>133</v>
      </c>
      <c r="N151" s="630">
        <f>N153</f>
        <v>3519.8179999999998</v>
      </c>
      <c r="O151" s="631" t="s">
        <v>133</v>
      </c>
      <c r="P151" s="633">
        <f>P153</f>
        <v>2968.8429999999998</v>
      </c>
      <c r="Q151" s="634" t="s">
        <v>133</v>
      </c>
      <c r="R151" s="747">
        <f>R153</f>
        <v>0</v>
      </c>
      <c r="S151" s="634" t="s">
        <v>133</v>
      </c>
      <c r="T151" s="630">
        <f>T153</f>
        <v>2968.8429999999998</v>
      </c>
      <c r="U151" s="659" t="s">
        <v>133</v>
      </c>
      <c r="V151" s="635">
        <f>V153</f>
        <v>550.97500000000002</v>
      </c>
      <c r="W151" s="631" t="s">
        <v>133</v>
      </c>
      <c r="X151" s="630">
        <f>X153</f>
        <v>0</v>
      </c>
      <c r="Y151" s="631" t="s">
        <v>133</v>
      </c>
      <c r="Z151" s="633">
        <f>Z153</f>
        <v>0</v>
      </c>
      <c r="AA151" s="634" t="s">
        <v>133</v>
      </c>
      <c r="AB151" s="633">
        <f>AB153</f>
        <v>0</v>
      </c>
      <c r="AC151" s="634" t="s">
        <v>133</v>
      </c>
      <c r="AD151" s="630">
        <f>AD153</f>
        <v>0</v>
      </c>
      <c r="AE151" s="659" t="s">
        <v>133</v>
      </c>
      <c r="AF151" s="636">
        <f>AF153</f>
        <v>0</v>
      </c>
      <c r="AQ151" s="586" t="s">
        <v>167</v>
      </c>
      <c r="AR151" s="695"/>
      <c r="AS151" s="748" t="s">
        <v>133</v>
      </c>
      <c r="AT151" s="749">
        <f t="shared" si="86"/>
        <v>0</v>
      </c>
      <c r="AU151" s="750" t="s">
        <v>133</v>
      </c>
      <c r="AV151" s="749">
        <f>SUM(AV153,AV159,AV167)</f>
        <v>0</v>
      </c>
      <c r="AW151" s="751" t="s">
        <v>133</v>
      </c>
      <c r="AX151" s="752">
        <f>SUM(AX153,AX159,AX167)</f>
        <v>0</v>
      </c>
      <c r="AY151" s="753" t="s">
        <v>133</v>
      </c>
      <c r="AZ151" s="749">
        <f t="shared" si="87"/>
        <v>0</v>
      </c>
      <c r="BA151" s="754" t="s">
        <v>133</v>
      </c>
      <c r="BB151" s="755">
        <f>SUM(BB153,BB159,BB167)</f>
        <v>0</v>
      </c>
      <c r="BC151" s="750" t="s">
        <v>133</v>
      </c>
      <c r="BD151" s="749">
        <f t="shared" si="88"/>
        <v>2747.2914000000001</v>
      </c>
      <c r="BE151" s="750" t="s">
        <v>133</v>
      </c>
      <c r="BF151" s="749">
        <f>SUM(BF153,BF159,BF167)</f>
        <v>440.02679999999998</v>
      </c>
      <c r="BG151" s="751" t="s">
        <v>133</v>
      </c>
      <c r="BH151" s="752">
        <f>SUM(BH153,BH159,BH167)</f>
        <v>0.56999999999999995</v>
      </c>
      <c r="BI151" s="753" t="s">
        <v>133</v>
      </c>
      <c r="BJ151" s="749">
        <f t="shared" si="89"/>
        <v>440.59679999999997</v>
      </c>
      <c r="BK151" s="754" t="s">
        <v>133</v>
      </c>
      <c r="BL151" s="755">
        <f>SUM(BL153,BL159,BL167)</f>
        <v>2306.6946000000003</v>
      </c>
      <c r="BM151" s="750" t="s">
        <v>133</v>
      </c>
      <c r="BN151" s="749">
        <f t="shared" si="90"/>
        <v>129.2997</v>
      </c>
      <c r="BO151" s="750" t="s">
        <v>133</v>
      </c>
      <c r="BP151" s="749">
        <f>SUM(BP153,BP159,BP167)</f>
        <v>89.66</v>
      </c>
      <c r="BQ151" s="751" t="s">
        <v>133</v>
      </c>
      <c r="BR151" s="752">
        <f>SUM(BR153,BR159,BR167)</f>
        <v>0</v>
      </c>
      <c r="BS151" s="753" t="s">
        <v>133</v>
      </c>
      <c r="BT151" s="749">
        <f t="shared" si="91"/>
        <v>89.66</v>
      </c>
      <c r="BU151" s="754" t="s">
        <v>133</v>
      </c>
      <c r="BV151" s="756">
        <f>SUM(BV153,BV159,BV167)</f>
        <v>39.639699999999998</v>
      </c>
    </row>
    <row r="152" spans="1:83" s="736" customFormat="1" ht="12.9" customHeight="1">
      <c r="A152" s="696"/>
      <c r="B152" s="697"/>
      <c r="C152" s="651"/>
      <c r="D152" s="650">
        <f>D154</f>
        <v>24.674200000000003</v>
      </c>
      <c r="E152" s="651"/>
      <c r="F152" s="653">
        <f>F154</f>
        <v>4.0513000000000003</v>
      </c>
      <c r="G152" s="654"/>
      <c r="H152" s="653">
        <f>H154</f>
        <v>0</v>
      </c>
      <c r="I152" s="654"/>
      <c r="J152" s="650">
        <f>J154</f>
        <v>4.0513000000000003</v>
      </c>
      <c r="K152" s="739"/>
      <c r="L152" s="655">
        <f>L154</f>
        <v>20.622900000000001</v>
      </c>
      <c r="M152" s="651"/>
      <c r="N152" s="650">
        <f>N154</f>
        <v>160.37029999999999</v>
      </c>
      <c r="O152" s="651"/>
      <c r="P152" s="653">
        <f>P154</f>
        <v>160.37029999999999</v>
      </c>
      <c r="Q152" s="654"/>
      <c r="R152" s="653">
        <f>R154</f>
        <v>0</v>
      </c>
      <c r="S152" s="654"/>
      <c r="T152" s="650">
        <f>T154</f>
        <v>160.37029999999999</v>
      </c>
      <c r="U152" s="739"/>
      <c r="V152" s="655">
        <f>V154</f>
        <v>0</v>
      </c>
      <c r="W152" s="651"/>
      <c r="X152" s="650">
        <f>X154</f>
        <v>128.02690000000001</v>
      </c>
      <c r="Y152" s="651"/>
      <c r="Z152" s="653">
        <f>Z154</f>
        <v>128.02690000000001</v>
      </c>
      <c r="AA152" s="654"/>
      <c r="AB152" s="653">
        <f>AB154</f>
        <v>0</v>
      </c>
      <c r="AC152" s="654"/>
      <c r="AD152" s="650">
        <f>AD154</f>
        <v>128.02690000000001</v>
      </c>
      <c r="AE152" s="739"/>
      <c r="AF152" s="656">
        <f>AF154</f>
        <v>0</v>
      </c>
      <c r="AG152" s="729"/>
      <c r="AH152" s="730"/>
      <c r="AI152" s="729"/>
      <c r="AJ152" s="730"/>
      <c r="AK152" s="729"/>
      <c r="AL152" s="730"/>
      <c r="AM152" s="729"/>
      <c r="AN152" s="730"/>
      <c r="AO152" s="729"/>
      <c r="AP152" s="730"/>
      <c r="AQ152" s="698"/>
      <c r="AR152" s="699"/>
      <c r="AS152" s="702"/>
      <c r="AT152" s="701">
        <f t="shared" si="86"/>
        <v>19.842700000000001</v>
      </c>
      <c r="AU152" s="702"/>
      <c r="AV152" s="701">
        <f>SUM(AV154,AV160,AV168)</f>
        <v>1.03</v>
      </c>
      <c r="AW152" s="704"/>
      <c r="AX152" s="703">
        <f>SUM(AX154,AX160,AX168)</f>
        <v>0</v>
      </c>
      <c r="AY152" s="705"/>
      <c r="AZ152" s="701">
        <f t="shared" si="87"/>
        <v>1.03</v>
      </c>
      <c r="BA152" s="757"/>
      <c r="BB152" s="706">
        <f>SUM(BB154,BB160,BB168)</f>
        <v>18.8127</v>
      </c>
      <c r="BC152" s="702"/>
      <c r="BD152" s="701">
        <f t="shared" si="88"/>
        <v>202.87400000000002</v>
      </c>
      <c r="BE152" s="702"/>
      <c r="BF152" s="701">
        <f>SUM(BF154,BF160,BF168)</f>
        <v>160.39940000000001</v>
      </c>
      <c r="BG152" s="704"/>
      <c r="BH152" s="703">
        <f>SUM(BH154,BH160,BH168)</f>
        <v>0</v>
      </c>
      <c r="BI152" s="705"/>
      <c r="BJ152" s="701">
        <f t="shared" si="89"/>
        <v>160.39940000000001</v>
      </c>
      <c r="BK152" s="757"/>
      <c r="BL152" s="706">
        <f>SUM(BL154,BL160,BL168)</f>
        <v>42.474600000000002</v>
      </c>
      <c r="BM152" s="702"/>
      <c r="BN152" s="701">
        <f t="shared" si="90"/>
        <v>704.09699999999998</v>
      </c>
      <c r="BO152" s="702"/>
      <c r="BP152" s="701">
        <f>SUM(BP154,BP160,BP168)</f>
        <v>700.14369999999997</v>
      </c>
      <c r="BQ152" s="704"/>
      <c r="BR152" s="703">
        <f>SUM(BR154,BR160,BR168)</f>
        <v>0</v>
      </c>
      <c r="BS152" s="705"/>
      <c r="BT152" s="701">
        <f t="shared" si="91"/>
        <v>700.14369999999997</v>
      </c>
      <c r="BU152" s="757"/>
      <c r="BV152" s="707">
        <f>SUM(BV154,BV160,BV168)</f>
        <v>3.9533</v>
      </c>
      <c r="BW152" s="735"/>
      <c r="BY152" s="735"/>
      <c r="CA152" s="735"/>
      <c r="CC152" s="735"/>
      <c r="CE152" s="735"/>
    </row>
    <row r="153" spans="1:83" ht="12.9" customHeight="1">
      <c r="A153" s="657"/>
      <c r="B153" s="662" t="s">
        <v>141</v>
      </c>
      <c r="C153" s="740" t="s">
        <v>133</v>
      </c>
      <c r="D153" s="664">
        <f t="shared" ref="D153:D182" si="100">SUM(J153,L153)</f>
        <v>0</v>
      </c>
      <c r="E153" s="665" t="s">
        <v>133</v>
      </c>
      <c r="F153" s="667">
        <f>SUM(F155,F157,F159,F161,F163,F165)</f>
        <v>0</v>
      </c>
      <c r="G153" s="668" t="s">
        <v>133</v>
      </c>
      <c r="H153" s="667">
        <f>SUM(H155,H157,H159,H161,H163,H165)</f>
        <v>0</v>
      </c>
      <c r="I153" s="668" t="s">
        <v>133</v>
      </c>
      <c r="J153" s="664">
        <f t="shared" ref="J153:J182" si="101">SUM(F153,H153)</f>
        <v>0</v>
      </c>
      <c r="K153" s="669" t="s">
        <v>133</v>
      </c>
      <c r="L153" s="670">
        <f>SUM(L155,L157,L159,L161,L163,L165)</f>
        <v>0</v>
      </c>
      <c r="M153" s="665" t="s">
        <v>133</v>
      </c>
      <c r="N153" s="664">
        <f t="shared" ref="N153:N182" si="102">SUM(T153,V153)</f>
        <v>3519.8179999999998</v>
      </c>
      <c r="O153" s="665" t="s">
        <v>133</v>
      </c>
      <c r="P153" s="667">
        <f>SUM(P155,P157,P159,P161,P163,P165)</f>
        <v>2968.8429999999998</v>
      </c>
      <c r="Q153" s="668" t="s">
        <v>133</v>
      </c>
      <c r="R153" s="758">
        <f>SUM(R155,R157,R159,R161,R163,R165)</f>
        <v>0</v>
      </c>
      <c r="S153" s="668" t="s">
        <v>133</v>
      </c>
      <c r="T153" s="664">
        <f t="shared" ref="T153:T182" si="103">SUM(P153,R153)</f>
        <v>2968.8429999999998</v>
      </c>
      <c r="U153" s="669" t="s">
        <v>133</v>
      </c>
      <c r="V153" s="670">
        <f>SUM(V155,V157,V159,V161,V163,V165)</f>
        <v>550.97500000000002</v>
      </c>
      <c r="W153" s="665" t="s">
        <v>133</v>
      </c>
      <c r="X153" s="664">
        <f t="shared" ref="X153:X182" si="104">SUM(AD153,AF153)</f>
        <v>0</v>
      </c>
      <c r="Y153" s="665" t="s">
        <v>133</v>
      </c>
      <c r="Z153" s="667">
        <f>SUM(Z155,Z157,Z159,Z161,Z163,Z165)</f>
        <v>0</v>
      </c>
      <c r="AA153" s="668" t="s">
        <v>133</v>
      </c>
      <c r="AB153" s="667">
        <f>SUM(AB155,AB157,AB159,AB161,AB163,AB165)</f>
        <v>0</v>
      </c>
      <c r="AC153" s="668" t="s">
        <v>133</v>
      </c>
      <c r="AD153" s="664">
        <f t="shared" ref="AD153:AD182" si="105">SUM(Z153,AB153)</f>
        <v>0</v>
      </c>
      <c r="AE153" s="669" t="s">
        <v>133</v>
      </c>
      <c r="AF153" s="671">
        <f>SUM(AF155,AF157,AF159,AF161,AF163,AF165)</f>
        <v>0</v>
      </c>
      <c r="AQ153" s="586"/>
      <c r="AR153" s="587" t="s">
        <v>168</v>
      </c>
      <c r="AS153" s="732" t="s">
        <v>133</v>
      </c>
      <c r="AT153" s="589">
        <f t="shared" si="86"/>
        <v>0</v>
      </c>
      <c r="AU153" s="590" t="s">
        <v>133</v>
      </c>
      <c r="AV153" s="589">
        <f>SUM(AV155,AV157)</f>
        <v>0</v>
      </c>
      <c r="AW153" s="591" t="s">
        <v>133</v>
      </c>
      <c r="AX153" s="594">
        <f>SUM(AX155,AX157)</f>
        <v>0</v>
      </c>
      <c r="AY153" s="595" t="s">
        <v>133</v>
      </c>
      <c r="AZ153" s="589">
        <f t="shared" si="87"/>
        <v>0</v>
      </c>
      <c r="BA153" s="592" t="s">
        <v>133</v>
      </c>
      <c r="BB153" s="593">
        <f>SUM(BB155,BB157)</f>
        <v>0</v>
      </c>
      <c r="BC153" s="590" t="s">
        <v>133</v>
      </c>
      <c r="BD153" s="589">
        <f t="shared" si="88"/>
        <v>1852.7068000000002</v>
      </c>
      <c r="BE153" s="590" t="s">
        <v>133</v>
      </c>
      <c r="BF153" s="589">
        <f>SUM(BF155,BF157)</f>
        <v>170.9727</v>
      </c>
      <c r="BG153" s="591" t="s">
        <v>133</v>
      </c>
      <c r="BH153" s="594">
        <f>SUM(BH155,BH157)</f>
        <v>0</v>
      </c>
      <c r="BI153" s="595" t="s">
        <v>133</v>
      </c>
      <c r="BJ153" s="589">
        <f t="shared" si="89"/>
        <v>170.9727</v>
      </c>
      <c r="BK153" s="592" t="s">
        <v>133</v>
      </c>
      <c r="BL153" s="593">
        <f>SUM(BL155,BL157)</f>
        <v>1681.7341000000001</v>
      </c>
      <c r="BM153" s="590" t="s">
        <v>133</v>
      </c>
      <c r="BN153" s="589">
        <f t="shared" si="90"/>
        <v>129.2997</v>
      </c>
      <c r="BO153" s="590" t="s">
        <v>133</v>
      </c>
      <c r="BP153" s="589">
        <f>SUM(BP155,BP157)</f>
        <v>89.66</v>
      </c>
      <c r="BQ153" s="591" t="s">
        <v>133</v>
      </c>
      <c r="BR153" s="594">
        <f>SUM(BR155,BR157)</f>
        <v>0</v>
      </c>
      <c r="BS153" s="595" t="s">
        <v>133</v>
      </c>
      <c r="BT153" s="589">
        <f t="shared" si="91"/>
        <v>89.66</v>
      </c>
      <c r="BU153" s="592" t="s">
        <v>133</v>
      </c>
      <c r="BV153" s="596">
        <f>SUM(BV155,BV157)</f>
        <v>39.639699999999998</v>
      </c>
    </row>
    <row r="154" spans="1:83" s="736" customFormat="1" ht="12.9" customHeight="1">
      <c r="A154" s="672"/>
      <c r="B154" s="673"/>
      <c r="C154" s="676"/>
      <c r="D154" s="675">
        <f>SUM(J154,L154)</f>
        <v>24.674200000000003</v>
      </c>
      <c r="E154" s="676"/>
      <c r="F154" s="678">
        <f>SUM(F156,F158,F160,F162,F164,F166)</f>
        <v>4.0513000000000003</v>
      </c>
      <c r="G154" s="679"/>
      <c r="H154" s="678">
        <f>SUM(H156,H158,H160,H162,H164,H166)</f>
        <v>0</v>
      </c>
      <c r="I154" s="679"/>
      <c r="J154" s="675">
        <f t="shared" si="101"/>
        <v>4.0513000000000003</v>
      </c>
      <c r="K154" s="741"/>
      <c r="L154" s="680">
        <f>SUM(L156,L158,L160,L162,L164,L166)</f>
        <v>20.622900000000001</v>
      </c>
      <c r="M154" s="676"/>
      <c r="N154" s="675">
        <f t="shared" si="102"/>
        <v>160.37029999999999</v>
      </c>
      <c r="O154" s="676"/>
      <c r="P154" s="678">
        <f>SUM(P156,P158,P160,P162,P164,P166)</f>
        <v>160.37029999999999</v>
      </c>
      <c r="Q154" s="679"/>
      <c r="R154" s="678">
        <f>SUM(R156,R158,R160,R162,R164,R166)</f>
        <v>0</v>
      </c>
      <c r="S154" s="679"/>
      <c r="T154" s="675">
        <f t="shared" si="103"/>
        <v>160.37029999999999</v>
      </c>
      <c r="U154" s="741"/>
      <c r="V154" s="680">
        <f>SUM(V156,V158,V160,V162,V164,V166)</f>
        <v>0</v>
      </c>
      <c r="W154" s="676"/>
      <c r="X154" s="675">
        <f t="shared" si="104"/>
        <v>128.02690000000001</v>
      </c>
      <c r="Y154" s="676"/>
      <c r="Z154" s="678">
        <f>SUM(Z156,Z158,Z160,Z162,Z164,Z166)</f>
        <v>128.02690000000001</v>
      </c>
      <c r="AA154" s="679"/>
      <c r="AB154" s="678">
        <f>SUM(AB156,AB158,AB160,AB162,AB164,AB166)</f>
        <v>0</v>
      </c>
      <c r="AC154" s="679"/>
      <c r="AD154" s="675">
        <f t="shared" si="105"/>
        <v>128.02690000000001</v>
      </c>
      <c r="AE154" s="741"/>
      <c r="AF154" s="681">
        <f>SUM(AF156,AF158,AF160,AF162,AF164,AF166)</f>
        <v>0</v>
      </c>
      <c r="AG154" s="729"/>
      <c r="AH154" s="730"/>
      <c r="AI154" s="729"/>
      <c r="AJ154" s="730"/>
      <c r="AK154" s="729"/>
      <c r="AL154" s="730"/>
      <c r="AM154" s="729"/>
      <c r="AN154" s="730"/>
      <c r="AO154" s="729"/>
      <c r="AP154" s="730"/>
      <c r="AQ154" s="534"/>
      <c r="AR154" s="606"/>
      <c r="AS154" s="609"/>
      <c r="AT154" s="608">
        <f t="shared" si="86"/>
        <v>1.3151999999999999</v>
      </c>
      <c r="AU154" s="609"/>
      <c r="AV154" s="608">
        <f>SUM(AV156,AV158)</f>
        <v>0</v>
      </c>
      <c r="AW154" s="610"/>
      <c r="AX154" s="612">
        <f>SUM(AX156,AX158)</f>
        <v>0</v>
      </c>
      <c r="AY154" s="613"/>
      <c r="AZ154" s="608">
        <f t="shared" si="87"/>
        <v>0</v>
      </c>
      <c r="BA154" s="734"/>
      <c r="BB154" s="611">
        <f>SUM(BB156,BB158)</f>
        <v>1.3151999999999999</v>
      </c>
      <c r="BC154" s="609"/>
      <c r="BD154" s="608">
        <f t="shared" si="88"/>
        <v>178.9264</v>
      </c>
      <c r="BE154" s="609"/>
      <c r="BF154" s="608">
        <f>SUM(BF156,BF158)</f>
        <v>160.39940000000001</v>
      </c>
      <c r="BG154" s="610"/>
      <c r="BH154" s="612">
        <f>SUM(BH156,BH158)</f>
        <v>0</v>
      </c>
      <c r="BI154" s="613"/>
      <c r="BJ154" s="608">
        <f t="shared" si="89"/>
        <v>160.39940000000001</v>
      </c>
      <c r="BK154" s="734"/>
      <c r="BL154" s="611">
        <f>SUM(BL156,BL158)</f>
        <v>18.527000000000001</v>
      </c>
      <c r="BM154" s="609"/>
      <c r="BN154" s="608">
        <f t="shared" si="90"/>
        <v>700.14369999999997</v>
      </c>
      <c r="BO154" s="609"/>
      <c r="BP154" s="608">
        <f>SUM(BP156,BP158)</f>
        <v>700.14369999999997</v>
      </c>
      <c r="BQ154" s="610"/>
      <c r="BR154" s="612">
        <f>SUM(BR156,BR158)</f>
        <v>0</v>
      </c>
      <c r="BS154" s="613"/>
      <c r="BT154" s="608">
        <f t="shared" si="91"/>
        <v>700.14369999999997</v>
      </c>
      <c r="BU154" s="734">
        <f>SUM(BU156,BU158)</f>
        <v>0</v>
      </c>
      <c r="BV154" s="614">
        <f>SUM(BV156,BV158)</f>
        <v>0</v>
      </c>
      <c r="BW154" s="735"/>
      <c r="BY154" s="735"/>
      <c r="CA154" s="735"/>
      <c r="CC154" s="735"/>
      <c r="CE154" s="735"/>
    </row>
    <row r="155" spans="1:83" ht="12.9" customHeight="1">
      <c r="A155" s="436">
        <v>6</v>
      </c>
      <c r="B155" s="759" t="s">
        <v>142</v>
      </c>
      <c r="C155" s="731" t="s">
        <v>133</v>
      </c>
      <c r="D155" s="579">
        <f t="shared" si="100"/>
        <v>0</v>
      </c>
      <c r="E155" s="580" t="s">
        <v>133</v>
      </c>
      <c r="F155" s="582">
        <v>0</v>
      </c>
      <c r="G155" s="583" t="s">
        <v>133</v>
      </c>
      <c r="H155" s="582">
        <v>0</v>
      </c>
      <c r="I155" s="583" t="s">
        <v>133</v>
      </c>
      <c r="J155" s="579">
        <f t="shared" si="101"/>
        <v>0</v>
      </c>
      <c r="K155" s="580" t="s">
        <v>133</v>
      </c>
      <c r="L155" s="584">
        <v>0</v>
      </c>
      <c r="M155" s="580" t="s">
        <v>133</v>
      </c>
      <c r="N155" s="579">
        <f t="shared" si="102"/>
        <v>1947.0924</v>
      </c>
      <c r="O155" s="580" t="s">
        <v>133</v>
      </c>
      <c r="P155" s="582">
        <v>1947.0924</v>
      </c>
      <c r="Q155" s="583" t="s">
        <v>133</v>
      </c>
      <c r="R155" s="760"/>
      <c r="S155" s="583" t="s">
        <v>133</v>
      </c>
      <c r="T155" s="579">
        <f t="shared" si="103"/>
        <v>1947.0924</v>
      </c>
      <c r="U155" s="580" t="s">
        <v>133</v>
      </c>
      <c r="V155" s="584">
        <v>0</v>
      </c>
      <c r="W155" s="580" t="s">
        <v>133</v>
      </c>
      <c r="X155" s="579">
        <f t="shared" si="104"/>
        <v>0</v>
      </c>
      <c r="Y155" s="580" t="s">
        <v>133</v>
      </c>
      <c r="Z155" s="582">
        <v>0</v>
      </c>
      <c r="AA155" s="583" t="s">
        <v>133</v>
      </c>
      <c r="AB155" s="582">
        <v>0</v>
      </c>
      <c r="AC155" s="583" t="s">
        <v>133</v>
      </c>
      <c r="AD155" s="579">
        <f t="shared" si="105"/>
        <v>0</v>
      </c>
      <c r="AE155" s="580" t="s">
        <v>133</v>
      </c>
      <c r="AF155" s="585">
        <v>0</v>
      </c>
      <c r="AQ155" s="436">
        <v>27</v>
      </c>
      <c r="AR155" s="437" t="s">
        <v>169</v>
      </c>
      <c r="AS155" s="731" t="s">
        <v>133</v>
      </c>
      <c r="AT155" s="579">
        <f t="shared" si="86"/>
        <v>0</v>
      </c>
      <c r="AU155" s="580" t="s">
        <v>133</v>
      </c>
      <c r="AV155" s="579">
        <v>0</v>
      </c>
      <c r="AW155" s="581" t="s">
        <v>133</v>
      </c>
      <c r="AX155" s="582">
        <v>0</v>
      </c>
      <c r="AY155" s="583" t="s">
        <v>133</v>
      </c>
      <c r="AZ155" s="579">
        <f t="shared" si="87"/>
        <v>0</v>
      </c>
      <c r="BA155" s="580" t="s">
        <v>133</v>
      </c>
      <c r="BB155" s="584">
        <v>0</v>
      </c>
      <c r="BC155" s="580" t="s">
        <v>133</v>
      </c>
      <c r="BD155" s="579">
        <f t="shared" si="88"/>
        <v>1669.4970000000001</v>
      </c>
      <c r="BE155" s="580" t="s">
        <v>133</v>
      </c>
      <c r="BF155" s="579">
        <v>0</v>
      </c>
      <c r="BG155" s="581" t="s">
        <v>133</v>
      </c>
      <c r="BH155" s="582">
        <v>0</v>
      </c>
      <c r="BI155" s="583" t="s">
        <v>133</v>
      </c>
      <c r="BJ155" s="579">
        <f t="shared" si="89"/>
        <v>0</v>
      </c>
      <c r="BK155" s="580" t="s">
        <v>133</v>
      </c>
      <c r="BL155" s="584">
        <v>1669.4970000000001</v>
      </c>
      <c r="BM155" s="580" t="s">
        <v>133</v>
      </c>
      <c r="BN155" s="579">
        <f t="shared" si="90"/>
        <v>129.2997</v>
      </c>
      <c r="BO155" s="580" t="s">
        <v>133</v>
      </c>
      <c r="BP155" s="579">
        <v>89.66</v>
      </c>
      <c r="BQ155" s="581" t="s">
        <v>133</v>
      </c>
      <c r="BR155" s="582">
        <v>0</v>
      </c>
      <c r="BS155" s="583" t="s">
        <v>133</v>
      </c>
      <c r="BT155" s="579">
        <f t="shared" si="91"/>
        <v>89.66</v>
      </c>
      <c r="BU155" s="580" t="s">
        <v>133</v>
      </c>
      <c r="BV155" s="585">
        <v>39.639699999999998</v>
      </c>
    </row>
    <row r="156" spans="1:83" s="736" customFormat="1" ht="12.9" customHeight="1">
      <c r="A156" s="448"/>
      <c r="B156" s="761"/>
      <c r="C156" s="688"/>
      <c r="D156" s="687">
        <f t="shared" si="100"/>
        <v>8.1815999999999995</v>
      </c>
      <c r="E156" s="688"/>
      <c r="F156" s="689">
        <v>0</v>
      </c>
      <c r="G156" s="691"/>
      <c r="H156" s="689">
        <v>0</v>
      </c>
      <c r="I156" s="691"/>
      <c r="J156" s="687">
        <f t="shared" si="101"/>
        <v>0</v>
      </c>
      <c r="K156" s="688"/>
      <c r="L156" s="692">
        <v>8.1815999999999995</v>
      </c>
      <c r="M156" s="688"/>
      <c r="N156" s="687">
        <f t="shared" si="102"/>
        <v>156.74029999999999</v>
      </c>
      <c r="O156" s="688"/>
      <c r="P156" s="689">
        <v>156.74029999999999</v>
      </c>
      <c r="Q156" s="691"/>
      <c r="R156" s="689">
        <v>0</v>
      </c>
      <c r="S156" s="691"/>
      <c r="T156" s="687">
        <f t="shared" si="103"/>
        <v>156.74029999999999</v>
      </c>
      <c r="U156" s="688"/>
      <c r="V156" s="692">
        <v>0</v>
      </c>
      <c r="W156" s="688"/>
      <c r="X156" s="687">
        <f t="shared" si="104"/>
        <v>0</v>
      </c>
      <c r="Y156" s="688"/>
      <c r="Z156" s="689">
        <v>0</v>
      </c>
      <c r="AA156" s="691"/>
      <c r="AB156" s="689">
        <v>0</v>
      </c>
      <c r="AC156" s="691"/>
      <c r="AD156" s="687">
        <f t="shared" si="105"/>
        <v>0</v>
      </c>
      <c r="AE156" s="688"/>
      <c r="AF156" s="693">
        <v>0</v>
      </c>
      <c r="AG156" s="729"/>
      <c r="AH156" s="730"/>
      <c r="AI156" s="729"/>
      <c r="AJ156" s="730"/>
      <c r="AK156" s="729"/>
      <c r="AL156" s="730"/>
      <c r="AM156" s="729"/>
      <c r="AN156" s="730"/>
      <c r="AO156" s="729"/>
      <c r="AP156" s="730"/>
      <c r="AQ156" s="448"/>
      <c r="AR156" s="449"/>
      <c r="AS156" s="622"/>
      <c r="AT156" s="621">
        <f t="shared" si="86"/>
        <v>1.3151999999999999</v>
      </c>
      <c r="AU156" s="622"/>
      <c r="AV156" s="621">
        <v>0</v>
      </c>
      <c r="AW156" s="624"/>
      <c r="AX156" s="623">
        <v>0</v>
      </c>
      <c r="AY156" s="625"/>
      <c r="AZ156" s="621">
        <f t="shared" si="87"/>
        <v>0</v>
      </c>
      <c r="BA156" s="622"/>
      <c r="BB156" s="626">
        <v>1.3151999999999999</v>
      </c>
      <c r="BC156" s="622"/>
      <c r="BD156" s="621">
        <f t="shared" si="88"/>
        <v>178.9264</v>
      </c>
      <c r="BE156" s="622"/>
      <c r="BF156" s="621">
        <v>160.39940000000001</v>
      </c>
      <c r="BG156" s="624"/>
      <c r="BH156" s="623">
        <v>0</v>
      </c>
      <c r="BI156" s="625"/>
      <c r="BJ156" s="621">
        <f t="shared" si="89"/>
        <v>160.39940000000001</v>
      </c>
      <c r="BK156" s="622"/>
      <c r="BL156" s="626">
        <v>18.527000000000001</v>
      </c>
      <c r="BM156" s="622"/>
      <c r="BN156" s="621">
        <f t="shared" si="90"/>
        <v>4.2656000000000001</v>
      </c>
      <c r="BO156" s="622"/>
      <c r="BP156" s="621">
        <v>4.2656000000000001</v>
      </c>
      <c r="BQ156" s="624"/>
      <c r="BR156" s="623">
        <v>0</v>
      </c>
      <c r="BS156" s="625"/>
      <c r="BT156" s="621">
        <f t="shared" si="91"/>
        <v>4.2656000000000001</v>
      </c>
      <c r="BU156" s="622"/>
      <c r="BV156" s="627">
        <v>0</v>
      </c>
      <c r="BW156" s="735"/>
      <c r="BY156" s="735"/>
      <c r="CA156" s="735"/>
      <c r="CC156" s="735"/>
      <c r="CE156" s="735"/>
    </row>
    <row r="157" spans="1:83" ht="12.9" customHeight="1">
      <c r="A157" s="465">
        <v>7</v>
      </c>
      <c r="B157" s="762" t="s">
        <v>143</v>
      </c>
      <c r="C157" s="738" t="s">
        <v>133</v>
      </c>
      <c r="D157" s="638">
        <f t="shared" si="100"/>
        <v>0</v>
      </c>
      <c r="E157" s="643" t="s">
        <v>133</v>
      </c>
      <c r="F157" s="646">
        <v>0</v>
      </c>
      <c r="G157" s="647" t="s">
        <v>133</v>
      </c>
      <c r="H157" s="646">
        <v>0</v>
      </c>
      <c r="I157" s="647" t="s">
        <v>133</v>
      </c>
      <c r="J157" s="638">
        <f t="shared" si="101"/>
        <v>0</v>
      </c>
      <c r="K157" s="643" t="s">
        <v>133</v>
      </c>
      <c r="L157" s="644">
        <v>0</v>
      </c>
      <c r="M157" s="643" t="s">
        <v>133</v>
      </c>
      <c r="N157" s="638">
        <f t="shared" si="102"/>
        <v>0</v>
      </c>
      <c r="O157" s="643" t="s">
        <v>133</v>
      </c>
      <c r="P157" s="646">
        <v>0</v>
      </c>
      <c r="Q157" s="647" t="s">
        <v>133</v>
      </c>
      <c r="R157" s="646">
        <v>0</v>
      </c>
      <c r="S157" s="647" t="s">
        <v>133</v>
      </c>
      <c r="T157" s="638">
        <f t="shared" si="103"/>
        <v>0</v>
      </c>
      <c r="U157" s="643" t="s">
        <v>133</v>
      </c>
      <c r="V157" s="644">
        <v>0</v>
      </c>
      <c r="W157" s="643" t="s">
        <v>133</v>
      </c>
      <c r="X157" s="638">
        <f t="shared" si="104"/>
        <v>0</v>
      </c>
      <c r="Y157" s="643" t="s">
        <v>133</v>
      </c>
      <c r="Z157" s="646">
        <v>0</v>
      </c>
      <c r="AA157" s="647" t="s">
        <v>133</v>
      </c>
      <c r="AB157" s="646">
        <v>0</v>
      </c>
      <c r="AC157" s="647" t="s">
        <v>133</v>
      </c>
      <c r="AD157" s="638">
        <f t="shared" si="105"/>
        <v>0</v>
      </c>
      <c r="AE157" s="643" t="s">
        <v>133</v>
      </c>
      <c r="AF157" s="648">
        <v>0</v>
      </c>
      <c r="AQ157" s="465">
        <v>28</v>
      </c>
      <c r="AR157" s="466" t="s">
        <v>170</v>
      </c>
      <c r="AS157" s="731" t="s">
        <v>133</v>
      </c>
      <c r="AT157" s="579">
        <f t="shared" si="86"/>
        <v>0</v>
      </c>
      <c r="AU157" s="580" t="s">
        <v>133</v>
      </c>
      <c r="AV157" s="579">
        <v>0</v>
      </c>
      <c r="AW157" s="581" t="s">
        <v>133</v>
      </c>
      <c r="AX157" s="582">
        <v>0</v>
      </c>
      <c r="AY157" s="583" t="s">
        <v>133</v>
      </c>
      <c r="AZ157" s="579">
        <f t="shared" si="87"/>
        <v>0</v>
      </c>
      <c r="BA157" s="580" t="s">
        <v>133</v>
      </c>
      <c r="BB157" s="584">
        <v>0</v>
      </c>
      <c r="BC157" s="580" t="s">
        <v>133</v>
      </c>
      <c r="BD157" s="579">
        <f t="shared" si="88"/>
        <v>183.2098</v>
      </c>
      <c r="BE157" s="580" t="s">
        <v>133</v>
      </c>
      <c r="BF157" s="579">
        <v>170.9727</v>
      </c>
      <c r="BG157" s="581" t="s">
        <v>133</v>
      </c>
      <c r="BH157" s="582">
        <v>0</v>
      </c>
      <c r="BI157" s="583" t="s">
        <v>133</v>
      </c>
      <c r="BJ157" s="579">
        <f t="shared" si="89"/>
        <v>170.9727</v>
      </c>
      <c r="BK157" s="580" t="s">
        <v>133</v>
      </c>
      <c r="BL157" s="584">
        <v>12.2371</v>
      </c>
      <c r="BM157" s="580" t="s">
        <v>133</v>
      </c>
      <c r="BN157" s="579">
        <f t="shared" si="90"/>
        <v>0</v>
      </c>
      <c r="BO157" s="580" t="s">
        <v>133</v>
      </c>
      <c r="BP157" s="579">
        <v>0</v>
      </c>
      <c r="BQ157" s="581" t="s">
        <v>133</v>
      </c>
      <c r="BR157" s="582">
        <v>0</v>
      </c>
      <c r="BS157" s="583" t="s">
        <v>133</v>
      </c>
      <c r="BT157" s="579">
        <f t="shared" si="91"/>
        <v>0</v>
      </c>
      <c r="BU157" s="580" t="s">
        <v>133</v>
      </c>
      <c r="BV157" s="585">
        <v>0</v>
      </c>
    </row>
    <row r="158" spans="1:83" s="736" customFormat="1" ht="12.9" customHeight="1">
      <c r="A158" s="448"/>
      <c r="B158" s="761"/>
      <c r="C158" s="622"/>
      <c r="D158" s="621">
        <f t="shared" si="100"/>
        <v>16.052299999999999</v>
      </c>
      <c r="E158" s="622"/>
      <c r="F158" s="623">
        <v>4.0513000000000003</v>
      </c>
      <c r="G158" s="625"/>
      <c r="H158" s="623">
        <v>0</v>
      </c>
      <c r="I158" s="625"/>
      <c r="J158" s="621">
        <f t="shared" si="101"/>
        <v>4.0513000000000003</v>
      </c>
      <c r="K158" s="622"/>
      <c r="L158" s="626">
        <v>12.000999999999999</v>
      </c>
      <c r="M158" s="622"/>
      <c r="N158" s="621">
        <f t="shared" si="102"/>
        <v>0</v>
      </c>
      <c r="O158" s="622"/>
      <c r="P158" s="623">
        <v>0</v>
      </c>
      <c r="Q158" s="625"/>
      <c r="R158" s="623">
        <v>0</v>
      </c>
      <c r="S158" s="625"/>
      <c r="T158" s="621">
        <f t="shared" si="103"/>
        <v>0</v>
      </c>
      <c r="U158" s="622"/>
      <c r="V158" s="626">
        <v>0</v>
      </c>
      <c r="W158" s="622"/>
      <c r="X158" s="621">
        <f t="shared" si="104"/>
        <v>0</v>
      </c>
      <c r="Y158" s="622"/>
      <c r="Z158" s="623">
        <v>0</v>
      </c>
      <c r="AA158" s="625"/>
      <c r="AB158" s="623">
        <v>0</v>
      </c>
      <c r="AC158" s="625"/>
      <c r="AD158" s="621">
        <f t="shared" si="105"/>
        <v>0</v>
      </c>
      <c r="AE158" s="622"/>
      <c r="AF158" s="627">
        <v>0</v>
      </c>
      <c r="AG158" s="729"/>
      <c r="AH158" s="730"/>
      <c r="AI158" s="729"/>
      <c r="AJ158" s="730"/>
      <c r="AK158" s="729"/>
      <c r="AL158" s="730"/>
      <c r="AM158" s="729"/>
      <c r="AN158" s="730"/>
      <c r="AO158" s="729"/>
      <c r="AP158" s="730"/>
      <c r="AQ158" s="511"/>
      <c r="AR158" s="531"/>
      <c r="AS158" s="599"/>
      <c r="AT158" s="598">
        <f t="shared" si="86"/>
        <v>0</v>
      </c>
      <c r="AU158" s="599"/>
      <c r="AV158" s="598">
        <v>0</v>
      </c>
      <c r="AW158" s="600"/>
      <c r="AX158" s="601">
        <v>0</v>
      </c>
      <c r="AY158" s="602"/>
      <c r="AZ158" s="598">
        <f t="shared" si="87"/>
        <v>0</v>
      </c>
      <c r="BA158" s="599"/>
      <c r="BB158" s="603">
        <v>0</v>
      </c>
      <c r="BC158" s="599"/>
      <c r="BD158" s="598">
        <f t="shared" si="88"/>
        <v>0</v>
      </c>
      <c r="BE158" s="599"/>
      <c r="BF158" s="598">
        <v>0</v>
      </c>
      <c r="BG158" s="600"/>
      <c r="BH158" s="601">
        <v>0</v>
      </c>
      <c r="BI158" s="602"/>
      <c r="BJ158" s="598">
        <f t="shared" si="89"/>
        <v>0</v>
      </c>
      <c r="BK158" s="599"/>
      <c r="BL158" s="603"/>
      <c r="BM158" s="599"/>
      <c r="BN158" s="598">
        <f t="shared" si="90"/>
        <v>695.87810000000002</v>
      </c>
      <c r="BO158" s="599"/>
      <c r="BP158" s="598">
        <v>695.87810000000002</v>
      </c>
      <c r="BQ158" s="600"/>
      <c r="BR158" s="601">
        <v>0</v>
      </c>
      <c r="BS158" s="602"/>
      <c r="BT158" s="598">
        <f t="shared" si="91"/>
        <v>695.87810000000002</v>
      </c>
      <c r="BU158" s="599"/>
      <c r="BV158" s="604">
        <v>0</v>
      </c>
      <c r="BW158" s="735"/>
      <c r="BY158" s="735"/>
      <c r="CA158" s="735"/>
      <c r="CC158" s="735"/>
      <c r="CE158" s="735"/>
    </row>
    <row r="159" spans="1:83" ht="12.9" customHeight="1">
      <c r="A159" s="465">
        <v>8</v>
      </c>
      <c r="B159" s="762" t="s">
        <v>144</v>
      </c>
      <c r="C159" s="731" t="s">
        <v>133</v>
      </c>
      <c r="D159" s="579">
        <f t="shared" si="100"/>
        <v>0</v>
      </c>
      <c r="E159" s="580" t="s">
        <v>133</v>
      </c>
      <c r="F159" s="582">
        <v>0</v>
      </c>
      <c r="G159" s="583" t="s">
        <v>133</v>
      </c>
      <c r="H159" s="582">
        <v>0</v>
      </c>
      <c r="I159" s="583" t="s">
        <v>133</v>
      </c>
      <c r="J159" s="579">
        <f t="shared" si="101"/>
        <v>0</v>
      </c>
      <c r="K159" s="580" t="s">
        <v>133</v>
      </c>
      <c r="L159" s="584">
        <v>0</v>
      </c>
      <c r="M159" s="580" t="s">
        <v>133</v>
      </c>
      <c r="N159" s="579">
        <f t="shared" si="102"/>
        <v>878.97609999999997</v>
      </c>
      <c r="O159" s="580" t="s">
        <v>133</v>
      </c>
      <c r="P159" s="582">
        <v>349.92899999999997</v>
      </c>
      <c r="Q159" s="583" t="s">
        <v>133</v>
      </c>
      <c r="R159" s="582">
        <v>0</v>
      </c>
      <c r="S159" s="583" t="s">
        <v>133</v>
      </c>
      <c r="T159" s="579">
        <f t="shared" si="103"/>
        <v>349.92899999999997</v>
      </c>
      <c r="U159" s="580" t="s">
        <v>133</v>
      </c>
      <c r="V159" s="584">
        <v>529.0471</v>
      </c>
      <c r="W159" s="580" t="s">
        <v>133</v>
      </c>
      <c r="X159" s="579">
        <f t="shared" si="104"/>
        <v>0</v>
      </c>
      <c r="Y159" s="580" t="s">
        <v>133</v>
      </c>
      <c r="Z159" s="582">
        <v>0</v>
      </c>
      <c r="AA159" s="583" t="s">
        <v>133</v>
      </c>
      <c r="AB159" s="582">
        <v>0</v>
      </c>
      <c r="AC159" s="583" t="s">
        <v>133</v>
      </c>
      <c r="AD159" s="579">
        <f t="shared" si="105"/>
        <v>0</v>
      </c>
      <c r="AE159" s="580" t="s">
        <v>133</v>
      </c>
      <c r="AF159" s="585">
        <v>0</v>
      </c>
      <c r="AQ159" s="586"/>
      <c r="AR159" s="587" t="s">
        <v>171</v>
      </c>
      <c r="AS159" s="732" t="s">
        <v>133</v>
      </c>
      <c r="AT159" s="589">
        <f t="shared" si="86"/>
        <v>0</v>
      </c>
      <c r="AU159" s="590" t="s">
        <v>133</v>
      </c>
      <c r="AV159" s="589">
        <f>SUM(AV161,AV163,AV165)</f>
        <v>0</v>
      </c>
      <c r="AW159" s="591" t="s">
        <v>133</v>
      </c>
      <c r="AX159" s="594">
        <f>SUM(AX161,AX163,AX165)</f>
        <v>0</v>
      </c>
      <c r="AY159" s="595" t="s">
        <v>133</v>
      </c>
      <c r="AZ159" s="589">
        <f t="shared" si="87"/>
        <v>0</v>
      </c>
      <c r="BA159" s="592" t="s">
        <v>133</v>
      </c>
      <c r="BB159" s="593">
        <f>SUM(BB161,BB163,BB165)</f>
        <v>0</v>
      </c>
      <c r="BC159" s="590" t="s">
        <v>133</v>
      </c>
      <c r="BD159" s="589">
        <f t="shared" si="88"/>
        <v>487.99789999999996</v>
      </c>
      <c r="BE159" s="590" t="s">
        <v>133</v>
      </c>
      <c r="BF159" s="589">
        <f>SUM(BF161,BF163,BF165)</f>
        <v>0</v>
      </c>
      <c r="BG159" s="591" t="s">
        <v>133</v>
      </c>
      <c r="BH159" s="594">
        <f>SUM(BH161,BH163,BH165)</f>
        <v>0.56999999999999995</v>
      </c>
      <c r="BI159" s="595" t="s">
        <v>133</v>
      </c>
      <c r="BJ159" s="589">
        <f t="shared" si="89"/>
        <v>0.56999999999999995</v>
      </c>
      <c r="BK159" s="592" t="s">
        <v>133</v>
      </c>
      <c r="BL159" s="593">
        <f>SUM(BL161,BL163,BL165)</f>
        <v>487.42789999999997</v>
      </c>
      <c r="BM159" s="590" t="s">
        <v>133</v>
      </c>
      <c r="BN159" s="589">
        <f t="shared" si="90"/>
        <v>0</v>
      </c>
      <c r="BO159" s="590" t="s">
        <v>133</v>
      </c>
      <c r="BP159" s="589">
        <f>SUM(BP161,BP163,BP165)</f>
        <v>0</v>
      </c>
      <c r="BQ159" s="591" t="s">
        <v>133</v>
      </c>
      <c r="BR159" s="594">
        <f>SUM(BR161,BR163,BR165)</f>
        <v>0</v>
      </c>
      <c r="BS159" s="595" t="s">
        <v>133</v>
      </c>
      <c r="BT159" s="589">
        <f t="shared" si="91"/>
        <v>0</v>
      </c>
      <c r="BU159" s="592" t="s">
        <v>133</v>
      </c>
      <c r="BV159" s="596">
        <f>SUM(BV161,BV163,BV165)</f>
        <v>0</v>
      </c>
    </row>
    <row r="160" spans="1:83" s="736" customFormat="1" ht="12.9" customHeight="1">
      <c r="A160" s="448"/>
      <c r="B160" s="761"/>
      <c r="C160" s="688"/>
      <c r="D160" s="687">
        <f t="shared" si="100"/>
        <v>0.19370000000000001</v>
      </c>
      <c r="E160" s="688"/>
      <c r="F160" s="689">
        <v>0</v>
      </c>
      <c r="G160" s="691"/>
      <c r="H160" s="689">
        <v>0</v>
      </c>
      <c r="I160" s="691"/>
      <c r="J160" s="687">
        <f t="shared" si="101"/>
        <v>0</v>
      </c>
      <c r="K160" s="688"/>
      <c r="L160" s="692">
        <v>0.19370000000000001</v>
      </c>
      <c r="M160" s="688"/>
      <c r="N160" s="687">
        <f t="shared" si="102"/>
        <v>3.63</v>
      </c>
      <c r="O160" s="688"/>
      <c r="P160" s="689">
        <v>3.63</v>
      </c>
      <c r="Q160" s="691"/>
      <c r="R160" s="689">
        <v>0</v>
      </c>
      <c r="S160" s="691"/>
      <c r="T160" s="687">
        <f t="shared" si="103"/>
        <v>3.63</v>
      </c>
      <c r="U160" s="688"/>
      <c r="V160" s="692">
        <v>0</v>
      </c>
      <c r="W160" s="688"/>
      <c r="X160" s="687">
        <f t="shared" si="104"/>
        <v>0</v>
      </c>
      <c r="Y160" s="688"/>
      <c r="Z160" s="689">
        <v>0</v>
      </c>
      <c r="AA160" s="691"/>
      <c r="AB160" s="689">
        <v>0</v>
      </c>
      <c r="AC160" s="691"/>
      <c r="AD160" s="687">
        <f t="shared" si="105"/>
        <v>0</v>
      </c>
      <c r="AE160" s="688"/>
      <c r="AF160" s="693">
        <v>0</v>
      </c>
      <c r="AG160" s="729"/>
      <c r="AH160" s="730"/>
      <c r="AI160" s="729"/>
      <c r="AJ160" s="730"/>
      <c r="AK160" s="729"/>
      <c r="AL160" s="730"/>
      <c r="AM160" s="729"/>
      <c r="AN160" s="730"/>
      <c r="AO160" s="729"/>
      <c r="AP160" s="730"/>
      <c r="AQ160" s="534"/>
      <c r="AR160" s="606"/>
      <c r="AS160" s="609"/>
      <c r="AT160" s="608">
        <f t="shared" si="86"/>
        <v>5.7988</v>
      </c>
      <c r="AU160" s="609"/>
      <c r="AV160" s="608">
        <f>SUM(AV162,AV164,AV166)</f>
        <v>1.03</v>
      </c>
      <c r="AW160" s="610"/>
      <c r="AX160" s="612">
        <f>SUM(AX162,AX164,AX166)</f>
        <v>0</v>
      </c>
      <c r="AY160" s="613"/>
      <c r="AZ160" s="608">
        <f t="shared" si="87"/>
        <v>1.03</v>
      </c>
      <c r="BA160" s="734"/>
      <c r="BB160" s="611">
        <f>SUM(BB162,BB164,BB166)</f>
        <v>4.7687999999999997</v>
      </c>
      <c r="BC160" s="609"/>
      <c r="BD160" s="608">
        <f t="shared" si="88"/>
        <v>0</v>
      </c>
      <c r="BE160" s="609"/>
      <c r="BF160" s="608">
        <f>SUM(BF162,BF164,BF166)</f>
        <v>0</v>
      </c>
      <c r="BG160" s="610"/>
      <c r="BH160" s="612">
        <f>SUM(BH162,BH164,BH166)</f>
        <v>0</v>
      </c>
      <c r="BI160" s="613"/>
      <c r="BJ160" s="608">
        <f t="shared" si="89"/>
        <v>0</v>
      </c>
      <c r="BK160" s="734"/>
      <c r="BL160" s="611">
        <f>SUM(BL162,BL164,BL166)</f>
        <v>0</v>
      </c>
      <c r="BM160" s="609"/>
      <c r="BN160" s="608">
        <f t="shared" si="90"/>
        <v>0</v>
      </c>
      <c r="BO160" s="609"/>
      <c r="BP160" s="608">
        <f>SUM(BP162,BP164,BP166)</f>
        <v>0</v>
      </c>
      <c r="BQ160" s="610"/>
      <c r="BR160" s="612">
        <f>SUM(BR162,BR164,BR166)</f>
        <v>0</v>
      </c>
      <c r="BS160" s="613"/>
      <c r="BT160" s="608">
        <f t="shared" si="91"/>
        <v>0</v>
      </c>
      <c r="BU160" s="734"/>
      <c r="BV160" s="614">
        <f>SUM(BV162,BV164,BV166)</f>
        <v>0</v>
      </c>
      <c r="BW160" s="735"/>
      <c r="BY160" s="735"/>
      <c r="CA160" s="735"/>
      <c r="CC160" s="735"/>
      <c r="CE160" s="735"/>
    </row>
    <row r="161" spans="1:83" ht="12.9" customHeight="1">
      <c r="A161" s="465">
        <v>9</v>
      </c>
      <c r="B161" s="762" t="s">
        <v>145</v>
      </c>
      <c r="C161" s="738" t="s">
        <v>133</v>
      </c>
      <c r="D161" s="638">
        <f t="shared" si="100"/>
        <v>0</v>
      </c>
      <c r="E161" s="643" t="s">
        <v>133</v>
      </c>
      <c r="F161" s="646">
        <v>0</v>
      </c>
      <c r="G161" s="647" t="s">
        <v>133</v>
      </c>
      <c r="H161" s="646">
        <v>0</v>
      </c>
      <c r="I161" s="647" t="s">
        <v>133</v>
      </c>
      <c r="J161" s="638">
        <f t="shared" si="101"/>
        <v>0</v>
      </c>
      <c r="K161" s="643" t="s">
        <v>133</v>
      </c>
      <c r="L161" s="644">
        <v>0</v>
      </c>
      <c r="M161" s="643" t="s">
        <v>133</v>
      </c>
      <c r="N161" s="638">
        <f t="shared" si="102"/>
        <v>611.99159999999995</v>
      </c>
      <c r="O161" s="643" t="s">
        <v>133</v>
      </c>
      <c r="P161" s="646">
        <v>611.99159999999995</v>
      </c>
      <c r="Q161" s="647" t="s">
        <v>133</v>
      </c>
      <c r="R161" s="646">
        <v>0</v>
      </c>
      <c r="S161" s="647" t="s">
        <v>133</v>
      </c>
      <c r="T161" s="638">
        <f t="shared" si="103"/>
        <v>611.99159999999995</v>
      </c>
      <c r="U161" s="643" t="s">
        <v>133</v>
      </c>
      <c r="V161" s="644">
        <v>0</v>
      </c>
      <c r="W161" s="643" t="s">
        <v>133</v>
      </c>
      <c r="X161" s="638">
        <f t="shared" si="104"/>
        <v>0</v>
      </c>
      <c r="Y161" s="643" t="s">
        <v>133</v>
      </c>
      <c r="Z161" s="646">
        <v>0</v>
      </c>
      <c r="AA161" s="647" t="s">
        <v>133</v>
      </c>
      <c r="AB161" s="646">
        <v>0</v>
      </c>
      <c r="AC161" s="647" t="s">
        <v>133</v>
      </c>
      <c r="AD161" s="638">
        <f t="shared" si="105"/>
        <v>0</v>
      </c>
      <c r="AE161" s="643" t="s">
        <v>133</v>
      </c>
      <c r="AF161" s="648">
        <v>0</v>
      </c>
      <c r="AQ161" s="436">
        <v>29</v>
      </c>
      <c r="AR161" s="437" t="s">
        <v>172</v>
      </c>
      <c r="AS161" s="731" t="s">
        <v>133</v>
      </c>
      <c r="AT161" s="579">
        <f t="shared" si="86"/>
        <v>0</v>
      </c>
      <c r="AU161" s="580" t="s">
        <v>133</v>
      </c>
      <c r="AV161" s="579">
        <v>0</v>
      </c>
      <c r="AW161" s="581" t="s">
        <v>133</v>
      </c>
      <c r="AX161" s="582">
        <v>0</v>
      </c>
      <c r="AY161" s="583" t="s">
        <v>133</v>
      </c>
      <c r="AZ161" s="579">
        <f t="shared" si="87"/>
        <v>0</v>
      </c>
      <c r="BA161" s="580" t="s">
        <v>133</v>
      </c>
      <c r="BB161" s="584">
        <v>0</v>
      </c>
      <c r="BC161" s="580" t="s">
        <v>133</v>
      </c>
      <c r="BD161" s="579">
        <f t="shared" si="88"/>
        <v>364.23059999999998</v>
      </c>
      <c r="BE161" s="580" t="s">
        <v>133</v>
      </c>
      <c r="BF161" s="579">
        <v>0</v>
      </c>
      <c r="BG161" s="581" t="s">
        <v>133</v>
      </c>
      <c r="BH161" s="582">
        <v>0</v>
      </c>
      <c r="BI161" s="583" t="s">
        <v>133</v>
      </c>
      <c r="BJ161" s="579">
        <f t="shared" si="89"/>
        <v>0</v>
      </c>
      <c r="BK161" s="580" t="s">
        <v>133</v>
      </c>
      <c r="BL161" s="584">
        <v>364.23059999999998</v>
      </c>
      <c r="BM161" s="580" t="s">
        <v>133</v>
      </c>
      <c r="BN161" s="579">
        <f t="shared" si="90"/>
        <v>0</v>
      </c>
      <c r="BO161" s="580" t="s">
        <v>133</v>
      </c>
      <c r="BP161" s="579">
        <v>0</v>
      </c>
      <c r="BQ161" s="581" t="s">
        <v>133</v>
      </c>
      <c r="BR161" s="582">
        <v>0</v>
      </c>
      <c r="BS161" s="583" t="s">
        <v>133</v>
      </c>
      <c r="BT161" s="579">
        <f t="shared" si="91"/>
        <v>0</v>
      </c>
      <c r="BU161" s="580" t="s">
        <v>133</v>
      </c>
      <c r="BV161" s="585">
        <v>0</v>
      </c>
    </row>
    <row r="162" spans="1:83" s="736" customFormat="1" ht="12.9" customHeight="1">
      <c r="A162" s="448"/>
      <c r="B162" s="761"/>
      <c r="C162" s="622"/>
      <c r="D162" s="621">
        <f t="shared" si="100"/>
        <v>0</v>
      </c>
      <c r="E162" s="622"/>
      <c r="F162" s="623">
        <v>0</v>
      </c>
      <c r="G162" s="625"/>
      <c r="H162" s="623">
        <v>0</v>
      </c>
      <c r="I162" s="625"/>
      <c r="J162" s="621">
        <f t="shared" si="101"/>
        <v>0</v>
      </c>
      <c r="K162" s="622"/>
      <c r="L162" s="626">
        <v>0</v>
      </c>
      <c r="M162" s="622"/>
      <c r="N162" s="621">
        <f t="shared" si="102"/>
        <v>0</v>
      </c>
      <c r="O162" s="622"/>
      <c r="P162" s="623">
        <v>0</v>
      </c>
      <c r="Q162" s="625"/>
      <c r="R162" s="623">
        <v>0</v>
      </c>
      <c r="S162" s="625"/>
      <c r="T162" s="621">
        <f t="shared" si="103"/>
        <v>0</v>
      </c>
      <c r="U162" s="622"/>
      <c r="V162" s="626">
        <v>0</v>
      </c>
      <c r="W162" s="622"/>
      <c r="X162" s="621">
        <f t="shared" si="104"/>
        <v>0</v>
      </c>
      <c r="Y162" s="622"/>
      <c r="Z162" s="623">
        <v>0</v>
      </c>
      <c r="AA162" s="625"/>
      <c r="AB162" s="623">
        <v>0</v>
      </c>
      <c r="AC162" s="625"/>
      <c r="AD162" s="621">
        <f t="shared" si="105"/>
        <v>0</v>
      </c>
      <c r="AE162" s="622"/>
      <c r="AF162" s="627">
        <v>0</v>
      </c>
      <c r="AG162" s="729"/>
      <c r="AH162" s="730"/>
      <c r="AI162" s="729"/>
      <c r="AJ162" s="730"/>
      <c r="AK162" s="729"/>
      <c r="AL162" s="730"/>
      <c r="AM162" s="729"/>
      <c r="AN162" s="730"/>
      <c r="AO162" s="729"/>
      <c r="AP162" s="730"/>
      <c r="AQ162" s="448"/>
      <c r="AR162" s="449"/>
      <c r="AS162" s="688"/>
      <c r="AT162" s="687">
        <f t="shared" si="86"/>
        <v>0</v>
      </c>
      <c r="AU162" s="688"/>
      <c r="AV162" s="687">
        <v>0</v>
      </c>
      <c r="AW162" s="690"/>
      <c r="AX162" s="689">
        <v>0</v>
      </c>
      <c r="AY162" s="691"/>
      <c r="AZ162" s="687">
        <f t="shared" si="87"/>
        <v>0</v>
      </c>
      <c r="BA162" s="688"/>
      <c r="BB162" s="692">
        <v>0</v>
      </c>
      <c r="BC162" s="688"/>
      <c r="BD162" s="687">
        <f t="shared" si="88"/>
        <v>0</v>
      </c>
      <c r="BE162" s="688"/>
      <c r="BF162" s="687">
        <v>0</v>
      </c>
      <c r="BG162" s="690"/>
      <c r="BH162" s="689">
        <v>0</v>
      </c>
      <c r="BI162" s="691"/>
      <c r="BJ162" s="687">
        <f t="shared" si="89"/>
        <v>0</v>
      </c>
      <c r="BK162" s="688"/>
      <c r="BL162" s="692">
        <v>0</v>
      </c>
      <c r="BM162" s="688"/>
      <c r="BN162" s="687">
        <f t="shared" si="90"/>
        <v>0</v>
      </c>
      <c r="BO162" s="688"/>
      <c r="BP162" s="687">
        <v>0</v>
      </c>
      <c r="BQ162" s="690"/>
      <c r="BR162" s="689">
        <v>0</v>
      </c>
      <c r="BS162" s="691"/>
      <c r="BT162" s="687">
        <f t="shared" si="91"/>
        <v>0</v>
      </c>
      <c r="BU162" s="688"/>
      <c r="BV162" s="693">
        <v>0</v>
      </c>
      <c r="BW162" s="735"/>
      <c r="BY162" s="735"/>
      <c r="CA162" s="735"/>
      <c r="CC162" s="735"/>
      <c r="CE162" s="735"/>
    </row>
    <row r="163" spans="1:83" ht="12.9" customHeight="1">
      <c r="A163" s="465">
        <v>10</v>
      </c>
      <c r="B163" s="762" t="s">
        <v>146</v>
      </c>
      <c r="C163" s="738" t="s">
        <v>133</v>
      </c>
      <c r="D163" s="638">
        <f t="shared" si="100"/>
        <v>0</v>
      </c>
      <c r="E163" s="643" t="s">
        <v>133</v>
      </c>
      <c r="F163" s="646">
        <v>0</v>
      </c>
      <c r="G163" s="647" t="s">
        <v>133</v>
      </c>
      <c r="H163" s="646">
        <v>0</v>
      </c>
      <c r="I163" s="647" t="s">
        <v>133</v>
      </c>
      <c r="J163" s="638">
        <f t="shared" si="101"/>
        <v>0</v>
      </c>
      <c r="K163" s="643" t="s">
        <v>133</v>
      </c>
      <c r="L163" s="644">
        <v>0</v>
      </c>
      <c r="M163" s="643" t="s">
        <v>133</v>
      </c>
      <c r="N163" s="638">
        <f t="shared" si="102"/>
        <v>20.8569</v>
      </c>
      <c r="O163" s="643" t="s">
        <v>133</v>
      </c>
      <c r="P163" s="646">
        <v>0</v>
      </c>
      <c r="Q163" s="647" t="s">
        <v>133</v>
      </c>
      <c r="R163" s="646">
        <v>0</v>
      </c>
      <c r="S163" s="647" t="s">
        <v>133</v>
      </c>
      <c r="T163" s="638">
        <f t="shared" si="103"/>
        <v>0</v>
      </c>
      <c r="U163" s="643" t="s">
        <v>133</v>
      </c>
      <c r="V163" s="644">
        <v>20.8569</v>
      </c>
      <c r="W163" s="643" t="s">
        <v>133</v>
      </c>
      <c r="X163" s="638">
        <f t="shared" si="104"/>
        <v>0</v>
      </c>
      <c r="Y163" s="643" t="s">
        <v>133</v>
      </c>
      <c r="Z163" s="646">
        <v>0</v>
      </c>
      <c r="AA163" s="647" t="s">
        <v>133</v>
      </c>
      <c r="AB163" s="646">
        <v>0</v>
      </c>
      <c r="AC163" s="647" t="s">
        <v>133</v>
      </c>
      <c r="AD163" s="638">
        <f t="shared" si="105"/>
        <v>0</v>
      </c>
      <c r="AE163" s="643" t="s">
        <v>133</v>
      </c>
      <c r="AF163" s="648">
        <v>0</v>
      </c>
      <c r="AQ163" s="465">
        <v>30</v>
      </c>
      <c r="AR163" s="466" t="s">
        <v>173</v>
      </c>
      <c r="AS163" s="738" t="s">
        <v>133</v>
      </c>
      <c r="AT163" s="638">
        <f t="shared" si="86"/>
        <v>0</v>
      </c>
      <c r="AU163" s="643" t="s">
        <v>133</v>
      </c>
      <c r="AV163" s="638">
        <v>0</v>
      </c>
      <c r="AW163" s="645" t="s">
        <v>133</v>
      </c>
      <c r="AX163" s="646">
        <v>0</v>
      </c>
      <c r="AY163" s="647" t="s">
        <v>133</v>
      </c>
      <c r="AZ163" s="638">
        <f t="shared" si="87"/>
        <v>0</v>
      </c>
      <c r="BA163" s="643" t="s">
        <v>133</v>
      </c>
      <c r="BB163" s="644">
        <v>0</v>
      </c>
      <c r="BC163" s="643" t="s">
        <v>133</v>
      </c>
      <c r="BD163" s="638">
        <f t="shared" si="88"/>
        <v>5.9581999999999997</v>
      </c>
      <c r="BE163" s="643" t="s">
        <v>133</v>
      </c>
      <c r="BF163" s="638">
        <v>0</v>
      </c>
      <c r="BG163" s="645" t="s">
        <v>133</v>
      </c>
      <c r="BH163" s="646">
        <v>0</v>
      </c>
      <c r="BI163" s="647" t="s">
        <v>133</v>
      </c>
      <c r="BJ163" s="638">
        <f t="shared" si="89"/>
        <v>0</v>
      </c>
      <c r="BK163" s="643" t="s">
        <v>133</v>
      </c>
      <c r="BL163" s="644">
        <v>5.9581999999999997</v>
      </c>
      <c r="BM163" s="643" t="s">
        <v>133</v>
      </c>
      <c r="BN163" s="638">
        <f t="shared" si="90"/>
        <v>0</v>
      </c>
      <c r="BO163" s="643" t="s">
        <v>133</v>
      </c>
      <c r="BP163" s="638">
        <v>0</v>
      </c>
      <c r="BQ163" s="645" t="s">
        <v>133</v>
      </c>
      <c r="BR163" s="646">
        <v>0</v>
      </c>
      <c r="BS163" s="647" t="s">
        <v>133</v>
      </c>
      <c r="BT163" s="638">
        <f t="shared" si="91"/>
        <v>0</v>
      </c>
      <c r="BU163" s="643" t="s">
        <v>133</v>
      </c>
      <c r="BV163" s="648">
        <v>0</v>
      </c>
    </row>
    <row r="164" spans="1:83" s="736" customFormat="1" ht="12.9" customHeight="1">
      <c r="A164" s="448"/>
      <c r="B164" s="761"/>
      <c r="C164" s="622"/>
      <c r="D164" s="621">
        <f t="shared" si="100"/>
        <v>0.24660000000000001</v>
      </c>
      <c r="E164" s="622"/>
      <c r="F164" s="623">
        <v>0</v>
      </c>
      <c r="G164" s="625"/>
      <c r="H164" s="623">
        <v>0</v>
      </c>
      <c r="I164" s="625"/>
      <c r="J164" s="621">
        <f t="shared" si="101"/>
        <v>0</v>
      </c>
      <c r="K164" s="622"/>
      <c r="L164" s="626">
        <v>0.24660000000000001</v>
      </c>
      <c r="M164" s="622"/>
      <c r="N164" s="621">
        <f t="shared" si="102"/>
        <v>0</v>
      </c>
      <c r="O164" s="622"/>
      <c r="P164" s="623">
        <v>0</v>
      </c>
      <c r="Q164" s="625"/>
      <c r="R164" s="623">
        <v>0</v>
      </c>
      <c r="S164" s="625"/>
      <c r="T164" s="621">
        <f t="shared" si="103"/>
        <v>0</v>
      </c>
      <c r="U164" s="622"/>
      <c r="V164" s="626">
        <v>0</v>
      </c>
      <c r="W164" s="622"/>
      <c r="X164" s="621">
        <f t="shared" si="104"/>
        <v>0</v>
      </c>
      <c r="Y164" s="622"/>
      <c r="Z164" s="623">
        <v>0</v>
      </c>
      <c r="AA164" s="625"/>
      <c r="AB164" s="623">
        <v>0</v>
      </c>
      <c r="AC164" s="625"/>
      <c r="AD164" s="621">
        <f t="shared" si="105"/>
        <v>0</v>
      </c>
      <c r="AE164" s="622"/>
      <c r="AF164" s="627">
        <v>0</v>
      </c>
      <c r="AG164" s="729"/>
      <c r="AH164" s="730"/>
      <c r="AI164" s="729"/>
      <c r="AJ164" s="730"/>
      <c r="AK164" s="729"/>
      <c r="AL164" s="730"/>
      <c r="AM164" s="729"/>
      <c r="AN164" s="730"/>
      <c r="AO164" s="729"/>
      <c r="AP164" s="730"/>
      <c r="AQ164" s="448"/>
      <c r="AR164" s="449"/>
      <c r="AS164" s="622"/>
      <c r="AT164" s="763">
        <f t="shared" si="86"/>
        <v>4.6772</v>
      </c>
      <c r="AU164" s="622"/>
      <c r="AV164" s="621">
        <v>0</v>
      </c>
      <c r="AW164" s="624"/>
      <c r="AX164" s="623">
        <v>0</v>
      </c>
      <c r="AY164" s="625"/>
      <c r="AZ164" s="621">
        <f t="shared" si="87"/>
        <v>0</v>
      </c>
      <c r="BA164" s="622"/>
      <c r="BB164" s="764">
        <v>4.6772</v>
      </c>
      <c r="BC164" s="622"/>
      <c r="BD164" s="621">
        <f t="shared" si="88"/>
        <v>0</v>
      </c>
      <c r="BE164" s="622"/>
      <c r="BF164" s="621">
        <v>0</v>
      </c>
      <c r="BG164" s="624"/>
      <c r="BH164" s="623">
        <v>0</v>
      </c>
      <c r="BI164" s="625"/>
      <c r="BJ164" s="621">
        <f t="shared" si="89"/>
        <v>0</v>
      </c>
      <c r="BK164" s="622"/>
      <c r="BL164" s="626">
        <v>0</v>
      </c>
      <c r="BM164" s="622"/>
      <c r="BN164" s="621">
        <f t="shared" si="90"/>
        <v>0</v>
      </c>
      <c r="BO164" s="622"/>
      <c r="BP164" s="621">
        <v>0</v>
      </c>
      <c r="BQ164" s="624"/>
      <c r="BR164" s="623">
        <v>0</v>
      </c>
      <c r="BS164" s="625"/>
      <c r="BT164" s="621">
        <f t="shared" si="91"/>
        <v>0</v>
      </c>
      <c r="BU164" s="622"/>
      <c r="BV164" s="627">
        <v>0</v>
      </c>
      <c r="BW164" s="735"/>
      <c r="BY164" s="735"/>
      <c r="CA164" s="735"/>
      <c r="CC164" s="735"/>
      <c r="CE164" s="735"/>
    </row>
    <row r="165" spans="1:83" ht="12.9" customHeight="1">
      <c r="A165" s="465">
        <v>11</v>
      </c>
      <c r="B165" s="762" t="s">
        <v>147</v>
      </c>
      <c r="C165" s="731" t="s">
        <v>133</v>
      </c>
      <c r="D165" s="579">
        <f t="shared" si="100"/>
        <v>0</v>
      </c>
      <c r="E165" s="580" t="s">
        <v>133</v>
      </c>
      <c r="F165" s="582">
        <v>0</v>
      </c>
      <c r="G165" s="583" t="s">
        <v>133</v>
      </c>
      <c r="H165" s="582">
        <v>0</v>
      </c>
      <c r="I165" s="583" t="s">
        <v>133</v>
      </c>
      <c r="J165" s="579">
        <f t="shared" si="101"/>
        <v>0</v>
      </c>
      <c r="K165" s="580" t="s">
        <v>133</v>
      </c>
      <c r="L165" s="584">
        <v>0</v>
      </c>
      <c r="M165" s="580" t="s">
        <v>133</v>
      </c>
      <c r="N165" s="579">
        <f t="shared" si="102"/>
        <v>60.900999999999996</v>
      </c>
      <c r="O165" s="580" t="s">
        <v>133</v>
      </c>
      <c r="P165" s="582">
        <v>59.83</v>
      </c>
      <c r="Q165" s="583" t="s">
        <v>133</v>
      </c>
      <c r="R165" s="582">
        <v>0</v>
      </c>
      <c r="S165" s="583" t="s">
        <v>133</v>
      </c>
      <c r="T165" s="579">
        <f t="shared" si="103"/>
        <v>59.83</v>
      </c>
      <c r="U165" s="580" t="s">
        <v>133</v>
      </c>
      <c r="V165" s="584">
        <v>1.071</v>
      </c>
      <c r="W165" s="580" t="s">
        <v>133</v>
      </c>
      <c r="X165" s="579">
        <f t="shared" si="104"/>
        <v>0</v>
      </c>
      <c r="Y165" s="580" t="s">
        <v>133</v>
      </c>
      <c r="Z165" s="582">
        <v>0</v>
      </c>
      <c r="AA165" s="583" t="s">
        <v>133</v>
      </c>
      <c r="AB165" s="582">
        <v>0</v>
      </c>
      <c r="AC165" s="583" t="s">
        <v>133</v>
      </c>
      <c r="AD165" s="579">
        <f t="shared" si="105"/>
        <v>0</v>
      </c>
      <c r="AE165" s="580" t="s">
        <v>133</v>
      </c>
      <c r="AF165" s="585">
        <v>0</v>
      </c>
      <c r="AQ165" s="465">
        <v>31</v>
      </c>
      <c r="AR165" s="466" t="s">
        <v>174</v>
      </c>
      <c r="AS165" s="731" t="s">
        <v>133</v>
      </c>
      <c r="AT165" s="579">
        <f t="shared" si="86"/>
        <v>0</v>
      </c>
      <c r="AU165" s="580" t="s">
        <v>133</v>
      </c>
      <c r="AV165" s="579">
        <v>0</v>
      </c>
      <c r="AW165" s="581" t="s">
        <v>133</v>
      </c>
      <c r="AX165" s="582">
        <v>0</v>
      </c>
      <c r="AY165" s="583" t="s">
        <v>133</v>
      </c>
      <c r="AZ165" s="579">
        <f t="shared" si="87"/>
        <v>0</v>
      </c>
      <c r="BA165" s="580" t="s">
        <v>133</v>
      </c>
      <c r="BB165" s="584">
        <v>0</v>
      </c>
      <c r="BC165" s="580" t="s">
        <v>133</v>
      </c>
      <c r="BD165" s="579">
        <f t="shared" si="88"/>
        <v>117.80909999999999</v>
      </c>
      <c r="BE165" s="580" t="s">
        <v>133</v>
      </c>
      <c r="BF165" s="579">
        <v>0</v>
      </c>
      <c r="BG165" s="581" t="s">
        <v>133</v>
      </c>
      <c r="BH165" s="582">
        <v>0.56999999999999995</v>
      </c>
      <c r="BI165" s="583" t="s">
        <v>133</v>
      </c>
      <c r="BJ165" s="579">
        <f t="shared" si="89"/>
        <v>0.56999999999999995</v>
      </c>
      <c r="BK165" s="580" t="s">
        <v>133</v>
      </c>
      <c r="BL165" s="584">
        <v>117.23909999999999</v>
      </c>
      <c r="BM165" s="580" t="s">
        <v>133</v>
      </c>
      <c r="BN165" s="579">
        <f t="shared" si="90"/>
        <v>0</v>
      </c>
      <c r="BO165" s="580" t="s">
        <v>133</v>
      </c>
      <c r="BP165" s="579">
        <v>0</v>
      </c>
      <c r="BQ165" s="581" t="s">
        <v>133</v>
      </c>
      <c r="BR165" s="582">
        <v>0</v>
      </c>
      <c r="BS165" s="583" t="s">
        <v>133</v>
      </c>
      <c r="BT165" s="579">
        <f t="shared" si="91"/>
        <v>0</v>
      </c>
      <c r="BU165" s="580" t="s">
        <v>133</v>
      </c>
      <c r="BV165" s="585">
        <v>0</v>
      </c>
    </row>
    <row r="166" spans="1:83" s="736" customFormat="1" ht="12.9" customHeight="1">
      <c r="A166" s="511"/>
      <c r="B166" s="765"/>
      <c r="C166" s="599"/>
      <c r="D166" s="598">
        <f t="shared" si="100"/>
        <v>0</v>
      </c>
      <c r="E166" s="599"/>
      <c r="F166" s="601">
        <v>0</v>
      </c>
      <c r="G166" s="602"/>
      <c r="H166" s="601">
        <v>0</v>
      </c>
      <c r="I166" s="602"/>
      <c r="J166" s="598">
        <f t="shared" si="101"/>
        <v>0</v>
      </c>
      <c r="K166" s="599"/>
      <c r="L166" s="603">
        <v>0</v>
      </c>
      <c r="M166" s="599"/>
      <c r="N166" s="598">
        <f t="shared" si="102"/>
        <v>0</v>
      </c>
      <c r="O166" s="599"/>
      <c r="P166" s="601">
        <v>0</v>
      </c>
      <c r="Q166" s="602"/>
      <c r="R166" s="601">
        <v>0</v>
      </c>
      <c r="S166" s="602"/>
      <c r="T166" s="598">
        <f t="shared" si="103"/>
        <v>0</v>
      </c>
      <c r="U166" s="599"/>
      <c r="V166" s="603">
        <v>0</v>
      </c>
      <c r="W166" s="599"/>
      <c r="X166" s="598">
        <f t="shared" si="104"/>
        <v>128.02690000000001</v>
      </c>
      <c r="Y166" s="599"/>
      <c r="Z166" s="601">
        <v>128.02690000000001</v>
      </c>
      <c r="AA166" s="602"/>
      <c r="AB166" s="601">
        <v>0</v>
      </c>
      <c r="AC166" s="602"/>
      <c r="AD166" s="598">
        <f t="shared" si="105"/>
        <v>128.02690000000001</v>
      </c>
      <c r="AE166" s="599"/>
      <c r="AF166" s="604">
        <v>0</v>
      </c>
      <c r="AG166" s="729"/>
      <c r="AH166" s="730"/>
      <c r="AI166" s="729"/>
      <c r="AJ166" s="730"/>
      <c r="AK166" s="729"/>
      <c r="AL166" s="730"/>
      <c r="AM166" s="729"/>
      <c r="AN166" s="730"/>
      <c r="AO166" s="729"/>
      <c r="AP166" s="730"/>
      <c r="AQ166" s="511"/>
      <c r="AR166" s="531"/>
      <c r="AS166" s="599"/>
      <c r="AT166" s="598">
        <f t="shared" si="86"/>
        <v>1.1215999999999999</v>
      </c>
      <c r="AU166" s="599"/>
      <c r="AV166" s="598">
        <v>1.03</v>
      </c>
      <c r="AW166" s="600"/>
      <c r="AX166" s="601">
        <v>0</v>
      </c>
      <c r="AY166" s="602"/>
      <c r="AZ166" s="598">
        <f t="shared" si="87"/>
        <v>1.03</v>
      </c>
      <c r="BA166" s="599"/>
      <c r="BB166" s="766">
        <v>9.1600000000000001E-2</v>
      </c>
      <c r="BC166" s="599"/>
      <c r="BD166" s="598">
        <f t="shared" si="88"/>
        <v>0</v>
      </c>
      <c r="BE166" s="599"/>
      <c r="BF166" s="598">
        <v>0</v>
      </c>
      <c r="BG166" s="600"/>
      <c r="BH166" s="601">
        <v>0</v>
      </c>
      <c r="BI166" s="602"/>
      <c r="BJ166" s="598">
        <f t="shared" si="89"/>
        <v>0</v>
      </c>
      <c r="BK166" s="599"/>
      <c r="BL166" s="603">
        <v>0</v>
      </c>
      <c r="BM166" s="599"/>
      <c r="BN166" s="598">
        <f t="shared" si="90"/>
        <v>0</v>
      </c>
      <c r="BO166" s="599"/>
      <c r="BP166" s="598">
        <v>0</v>
      </c>
      <c r="BQ166" s="600"/>
      <c r="BR166" s="601">
        <v>0</v>
      </c>
      <c r="BS166" s="602"/>
      <c r="BT166" s="598">
        <f t="shared" si="91"/>
        <v>0</v>
      </c>
      <c r="BU166" s="599"/>
      <c r="BV166" s="604">
        <v>0</v>
      </c>
      <c r="BW166" s="735"/>
      <c r="BY166" s="735"/>
      <c r="CA166" s="735"/>
      <c r="CC166" s="735"/>
      <c r="CE166" s="735"/>
    </row>
    <row r="167" spans="1:83" ht="12.9" customHeight="1">
      <c r="A167" s="657" t="s">
        <v>148</v>
      </c>
      <c r="B167" s="767"/>
      <c r="C167" s="737" t="s">
        <v>133</v>
      </c>
      <c r="D167" s="630">
        <f t="shared" si="100"/>
        <v>0</v>
      </c>
      <c r="E167" s="631" t="s">
        <v>133</v>
      </c>
      <c r="F167" s="633">
        <f>SUM(F169,AV131)</f>
        <v>0</v>
      </c>
      <c r="G167" s="634" t="s">
        <v>133</v>
      </c>
      <c r="H167" s="633">
        <f>SUM(H169,AX131)</f>
        <v>0</v>
      </c>
      <c r="I167" s="634" t="s">
        <v>133</v>
      </c>
      <c r="J167" s="630">
        <f t="shared" si="101"/>
        <v>0</v>
      </c>
      <c r="K167" s="659" t="s">
        <v>133</v>
      </c>
      <c r="L167" s="635">
        <f>SUM(L169,BB131)</f>
        <v>0</v>
      </c>
      <c r="M167" s="631" t="s">
        <v>133</v>
      </c>
      <c r="N167" s="630">
        <f t="shared" si="102"/>
        <v>3290.4247389999996</v>
      </c>
      <c r="O167" s="631" t="s">
        <v>133</v>
      </c>
      <c r="P167" s="633">
        <f>SUM(P169,BF131)</f>
        <v>226.68049999999999</v>
      </c>
      <c r="Q167" s="634" t="s">
        <v>133</v>
      </c>
      <c r="R167" s="633">
        <f>SUM(R169,BH131)</f>
        <v>0.41247999999999996</v>
      </c>
      <c r="S167" s="634" t="s">
        <v>133</v>
      </c>
      <c r="T167" s="630">
        <f t="shared" si="103"/>
        <v>227.09297999999998</v>
      </c>
      <c r="U167" s="659" t="s">
        <v>133</v>
      </c>
      <c r="V167" s="635">
        <f>SUM(V169,BL131)</f>
        <v>3063.3317589999997</v>
      </c>
      <c r="W167" s="631" t="s">
        <v>133</v>
      </c>
      <c r="X167" s="630">
        <f t="shared" si="104"/>
        <v>499.68269999999995</v>
      </c>
      <c r="Y167" s="631" t="s">
        <v>133</v>
      </c>
      <c r="Z167" s="633">
        <f>SUM(Z169,BP131)</f>
        <v>102.0782</v>
      </c>
      <c r="AA167" s="634" t="s">
        <v>133</v>
      </c>
      <c r="AB167" s="633">
        <f>SUM(AB169,BR131)</f>
        <v>0</v>
      </c>
      <c r="AC167" s="634" t="s">
        <v>133</v>
      </c>
      <c r="AD167" s="630">
        <f t="shared" si="105"/>
        <v>102.0782</v>
      </c>
      <c r="AE167" s="659" t="s">
        <v>133</v>
      </c>
      <c r="AF167" s="636">
        <f>SUM(AF169,BV131)</f>
        <v>397.60449999999997</v>
      </c>
      <c r="AQ167" s="586"/>
      <c r="AR167" s="587" t="s">
        <v>175</v>
      </c>
      <c r="AS167" s="732" t="s">
        <v>133</v>
      </c>
      <c r="AT167" s="589">
        <f t="shared" si="86"/>
        <v>0</v>
      </c>
      <c r="AU167" s="590" t="s">
        <v>133</v>
      </c>
      <c r="AV167" s="589">
        <f>SUM(AV169,AV171,AV173,AV175)</f>
        <v>0</v>
      </c>
      <c r="AW167" s="591" t="s">
        <v>133</v>
      </c>
      <c r="AX167" s="594">
        <f>SUM(AX169,AX171,AX173,AX175)</f>
        <v>0</v>
      </c>
      <c r="AY167" s="595" t="s">
        <v>133</v>
      </c>
      <c r="AZ167" s="589">
        <f t="shared" si="87"/>
        <v>0</v>
      </c>
      <c r="BA167" s="592" t="s">
        <v>133</v>
      </c>
      <c r="BB167" s="593">
        <f>SUM(BB169,BB171,BB173,BB175)</f>
        <v>0</v>
      </c>
      <c r="BC167" s="590" t="s">
        <v>133</v>
      </c>
      <c r="BD167" s="589">
        <f t="shared" si="88"/>
        <v>406.58669999999995</v>
      </c>
      <c r="BE167" s="590" t="s">
        <v>133</v>
      </c>
      <c r="BF167" s="589">
        <f>SUM(BF169,BF171,BF173,BF175)</f>
        <v>269.05410000000001</v>
      </c>
      <c r="BG167" s="591" t="s">
        <v>133</v>
      </c>
      <c r="BH167" s="594">
        <f>SUM(BH169,BH171,BH173,BH175)</f>
        <v>0</v>
      </c>
      <c r="BI167" s="595" t="s">
        <v>133</v>
      </c>
      <c r="BJ167" s="589">
        <f t="shared" si="89"/>
        <v>269.05410000000001</v>
      </c>
      <c r="BK167" s="592" t="s">
        <v>133</v>
      </c>
      <c r="BL167" s="593">
        <f>SUM(BL169,BL171,BL173,BL175)</f>
        <v>137.53259999999997</v>
      </c>
      <c r="BM167" s="590" t="s">
        <v>133</v>
      </c>
      <c r="BN167" s="589">
        <f t="shared" si="90"/>
        <v>0</v>
      </c>
      <c r="BO167" s="590" t="s">
        <v>133</v>
      </c>
      <c r="BP167" s="589">
        <f>SUM(BP169,BP171,BP173,BP175)</f>
        <v>0</v>
      </c>
      <c r="BQ167" s="591" t="s">
        <v>133</v>
      </c>
      <c r="BR167" s="594">
        <f>SUM(BR169,BR171,BR173,BR175)</f>
        <v>0</v>
      </c>
      <c r="BS167" s="595" t="s">
        <v>133</v>
      </c>
      <c r="BT167" s="589">
        <f t="shared" si="91"/>
        <v>0</v>
      </c>
      <c r="BU167" s="592" t="s">
        <v>133</v>
      </c>
      <c r="BV167" s="596">
        <f>SUM(BV169,BV171,BV173,BV175)</f>
        <v>0</v>
      </c>
    </row>
    <row r="168" spans="1:83" s="736" customFormat="1" ht="12.9" customHeight="1">
      <c r="A168" s="660"/>
      <c r="B168" s="768"/>
      <c r="C168" s="651"/>
      <c r="D168" s="650">
        <f t="shared" si="100"/>
        <v>11.694600000000001</v>
      </c>
      <c r="E168" s="651"/>
      <c r="F168" s="653">
        <f>SUM(F170,AV132)</f>
        <v>5.5567000000000002</v>
      </c>
      <c r="G168" s="654"/>
      <c r="H168" s="653">
        <f>SUM(H170,AX132)</f>
        <v>0</v>
      </c>
      <c r="I168" s="654"/>
      <c r="J168" s="650">
        <f t="shared" si="101"/>
        <v>5.5567000000000002</v>
      </c>
      <c r="K168" s="739"/>
      <c r="L168" s="655">
        <f>SUM(L170,BB132)</f>
        <v>6.1379000000000001</v>
      </c>
      <c r="M168" s="651"/>
      <c r="N168" s="650">
        <f t="shared" si="102"/>
        <v>409.3965</v>
      </c>
      <c r="O168" s="651"/>
      <c r="P168" s="653">
        <f>SUM(P170,BF132)</f>
        <v>10.8</v>
      </c>
      <c r="Q168" s="654"/>
      <c r="R168" s="653">
        <f>SUM(R170,BH132)</f>
        <v>0</v>
      </c>
      <c r="S168" s="654"/>
      <c r="T168" s="650">
        <f t="shared" si="103"/>
        <v>10.8</v>
      </c>
      <c r="U168" s="739"/>
      <c r="V168" s="655">
        <f>SUM(V170,BL132)</f>
        <v>398.59649999999999</v>
      </c>
      <c r="W168" s="651"/>
      <c r="X168" s="650">
        <f t="shared" si="104"/>
        <v>101.9627</v>
      </c>
      <c r="Y168" s="651"/>
      <c r="Z168" s="653">
        <f>SUM(Z170,BP132)</f>
        <v>94.789600000000007</v>
      </c>
      <c r="AA168" s="654"/>
      <c r="AB168" s="653">
        <f>SUM(AB170,BR132)</f>
        <v>2.7892999999999999</v>
      </c>
      <c r="AC168" s="654"/>
      <c r="AD168" s="650">
        <f t="shared" si="105"/>
        <v>97.578900000000004</v>
      </c>
      <c r="AE168" s="739"/>
      <c r="AF168" s="656">
        <f>SUM(AF170,BV132)</f>
        <v>4.3837999999999999</v>
      </c>
      <c r="AG168" s="729"/>
      <c r="AH168" s="730"/>
      <c r="AI168" s="729"/>
      <c r="AJ168" s="730"/>
      <c r="AK168" s="729"/>
      <c r="AL168" s="730"/>
      <c r="AM168" s="729"/>
      <c r="AN168" s="730"/>
      <c r="AO168" s="729"/>
      <c r="AP168" s="730"/>
      <c r="AQ168" s="534"/>
      <c r="AR168" s="606"/>
      <c r="AS168" s="609"/>
      <c r="AT168" s="608">
        <f t="shared" si="86"/>
        <v>12.7287</v>
      </c>
      <c r="AU168" s="609"/>
      <c r="AV168" s="608">
        <f>SUM(AV170,AV172,AV174,AV176)</f>
        <v>0</v>
      </c>
      <c r="AW168" s="610"/>
      <c r="AX168" s="612">
        <f>SUM(AX170,AX172,AX174,AX176)</f>
        <v>0</v>
      </c>
      <c r="AY168" s="613"/>
      <c r="AZ168" s="608">
        <f t="shared" si="87"/>
        <v>0</v>
      </c>
      <c r="BA168" s="734"/>
      <c r="BB168" s="611">
        <f>SUM(BB170,BB172,BB174,BB176)</f>
        <v>12.7287</v>
      </c>
      <c r="BC168" s="609"/>
      <c r="BD168" s="608">
        <f t="shared" si="88"/>
        <v>23.947600000000001</v>
      </c>
      <c r="BE168" s="609"/>
      <c r="BF168" s="608">
        <f>SUM(BF170,BF172,BF174,BF176)</f>
        <v>0</v>
      </c>
      <c r="BG168" s="610"/>
      <c r="BH168" s="612">
        <f>SUM(BH170,BH172,BH174,BH176)</f>
        <v>0</v>
      </c>
      <c r="BI168" s="613"/>
      <c r="BJ168" s="608">
        <f t="shared" si="89"/>
        <v>0</v>
      </c>
      <c r="BK168" s="734"/>
      <c r="BL168" s="611">
        <f>SUM(BL170,BL172,BL174,BL176)</f>
        <v>23.947600000000001</v>
      </c>
      <c r="BM168" s="609"/>
      <c r="BN168" s="608">
        <f t="shared" si="90"/>
        <v>3.9533</v>
      </c>
      <c r="BO168" s="609"/>
      <c r="BP168" s="608">
        <f>SUM(BP170,BP172,BP174,BP176)</f>
        <v>0</v>
      </c>
      <c r="BQ168" s="610"/>
      <c r="BR168" s="612">
        <f>SUM(BR170,BR172,BR174,BR176)</f>
        <v>0</v>
      </c>
      <c r="BS168" s="613"/>
      <c r="BT168" s="608">
        <f t="shared" si="91"/>
        <v>0</v>
      </c>
      <c r="BU168" s="734"/>
      <c r="BV168" s="614">
        <f>SUM(BV170,BV172,BV174,BV176)</f>
        <v>3.9533</v>
      </c>
      <c r="BW168" s="735"/>
      <c r="BY168" s="735"/>
      <c r="CA168" s="735"/>
      <c r="CC168" s="735"/>
      <c r="CE168" s="735"/>
    </row>
    <row r="169" spans="1:83" ht="12.9" customHeight="1">
      <c r="A169" s="657"/>
      <c r="B169" s="769" t="s">
        <v>149</v>
      </c>
      <c r="C169" s="740" t="s">
        <v>133</v>
      </c>
      <c r="D169" s="664">
        <f t="shared" si="100"/>
        <v>0</v>
      </c>
      <c r="E169" s="665" t="s">
        <v>133</v>
      </c>
      <c r="F169" s="667">
        <f>SUM(F171,F173,F175,F177,F179,F181)</f>
        <v>0</v>
      </c>
      <c r="G169" s="668" t="s">
        <v>133</v>
      </c>
      <c r="H169" s="667">
        <f>SUM(H171,H173,H175,H177,H179,H181)</f>
        <v>0</v>
      </c>
      <c r="I169" s="668" t="s">
        <v>133</v>
      </c>
      <c r="J169" s="664">
        <f t="shared" si="101"/>
        <v>0</v>
      </c>
      <c r="K169" s="669" t="s">
        <v>133</v>
      </c>
      <c r="L169" s="670">
        <f>SUM(L171,L173,L175,L177,L179,L181)</f>
        <v>0</v>
      </c>
      <c r="M169" s="665" t="s">
        <v>133</v>
      </c>
      <c r="N169" s="664">
        <f t="shared" si="102"/>
        <v>1954.598039</v>
      </c>
      <c r="O169" s="665" t="s">
        <v>133</v>
      </c>
      <c r="P169" s="667">
        <f>SUM(P171,P173,P175,P177,P179,P181)</f>
        <v>94.450500000000005</v>
      </c>
      <c r="Q169" s="668" t="s">
        <v>133</v>
      </c>
      <c r="R169" s="667">
        <f>SUM(R171,R173,R175,R177,R179,R181)</f>
        <v>0.15787999999999999</v>
      </c>
      <c r="S169" s="668" t="s">
        <v>133</v>
      </c>
      <c r="T169" s="664">
        <f t="shared" si="103"/>
        <v>94.608380000000011</v>
      </c>
      <c r="U169" s="669" t="s">
        <v>133</v>
      </c>
      <c r="V169" s="670">
        <f>SUM(V171,V173,V175,V177,V179,V181)</f>
        <v>1859.9896590000001</v>
      </c>
      <c r="W169" s="665" t="s">
        <v>133</v>
      </c>
      <c r="X169" s="664">
        <f t="shared" si="104"/>
        <v>493.42489999999998</v>
      </c>
      <c r="Y169" s="665" t="s">
        <v>133</v>
      </c>
      <c r="Z169" s="667">
        <f>SUM(Z171,Z173,Z175,Z177,Z179,Z181)</f>
        <v>102.0782</v>
      </c>
      <c r="AA169" s="668" t="s">
        <v>133</v>
      </c>
      <c r="AB169" s="667">
        <f>SUM(AB171,AB173,AB175,AB177,AB179,AB181)</f>
        <v>0</v>
      </c>
      <c r="AC169" s="668" t="s">
        <v>133</v>
      </c>
      <c r="AD169" s="664">
        <f t="shared" si="105"/>
        <v>102.0782</v>
      </c>
      <c r="AE169" s="669" t="s">
        <v>133</v>
      </c>
      <c r="AF169" s="671">
        <f>SUM(AF171,AF173,AF175,AF177,AF179,AF181)</f>
        <v>391.3467</v>
      </c>
      <c r="AQ169" s="436">
        <v>32</v>
      </c>
      <c r="AR169" s="437" t="s">
        <v>176</v>
      </c>
      <c r="AS169" s="731" t="s">
        <v>133</v>
      </c>
      <c r="AT169" s="579">
        <f t="shared" si="86"/>
        <v>0</v>
      </c>
      <c r="AU169" s="580" t="s">
        <v>133</v>
      </c>
      <c r="AV169" s="579">
        <v>0</v>
      </c>
      <c r="AW169" s="581" t="s">
        <v>133</v>
      </c>
      <c r="AX169" s="582">
        <v>0</v>
      </c>
      <c r="AY169" s="583" t="s">
        <v>133</v>
      </c>
      <c r="AZ169" s="579">
        <f t="shared" si="87"/>
        <v>0</v>
      </c>
      <c r="BA169" s="580" t="s">
        <v>133</v>
      </c>
      <c r="BB169" s="584">
        <v>0</v>
      </c>
      <c r="BC169" s="580" t="s">
        <v>133</v>
      </c>
      <c r="BD169" s="579">
        <f t="shared" si="88"/>
        <v>88.749399999999994</v>
      </c>
      <c r="BE169" s="580" t="s">
        <v>133</v>
      </c>
      <c r="BF169" s="579">
        <v>0</v>
      </c>
      <c r="BG169" s="581" t="s">
        <v>133</v>
      </c>
      <c r="BH169" s="582">
        <v>0</v>
      </c>
      <c r="BI169" s="583" t="s">
        <v>133</v>
      </c>
      <c r="BJ169" s="579">
        <f t="shared" si="89"/>
        <v>0</v>
      </c>
      <c r="BK169" s="580" t="s">
        <v>133</v>
      </c>
      <c r="BL169" s="584">
        <v>88.749399999999994</v>
      </c>
      <c r="BM169" s="580" t="s">
        <v>133</v>
      </c>
      <c r="BN169" s="579">
        <f t="shared" si="90"/>
        <v>0</v>
      </c>
      <c r="BO169" s="580" t="s">
        <v>133</v>
      </c>
      <c r="BP169" s="579">
        <v>0</v>
      </c>
      <c r="BQ169" s="581" t="s">
        <v>133</v>
      </c>
      <c r="BR169" s="582">
        <v>0</v>
      </c>
      <c r="BS169" s="583" t="s">
        <v>133</v>
      </c>
      <c r="BT169" s="579">
        <f t="shared" si="91"/>
        <v>0</v>
      </c>
      <c r="BU169" s="580" t="s">
        <v>133</v>
      </c>
      <c r="BV169" s="585">
        <v>0</v>
      </c>
    </row>
    <row r="170" spans="1:83" s="736" customFormat="1" ht="12.9" customHeight="1">
      <c r="A170" s="672"/>
      <c r="B170" s="770"/>
      <c r="C170" s="676"/>
      <c r="D170" s="675">
        <f t="shared" si="100"/>
        <v>7.9538000000000002</v>
      </c>
      <c r="E170" s="676"/>
      <c r="F170" s="678">
        <f>SUM(F172,F174,F176,F178,F180,F182)</f>
        <v>5.5567000000000002</v>
      </c>
      <c r="G170" s="679"/>
      <c r="H170" s="678">
        <f>SUM(H172,H174,H176,H178,H180,H182)</f>
        <v>0</v>
      </c>
      <c r="I170" s="679"/>
      <c r="J170" s="675">
        <f t="shared" si="101"/>
        <v>5.5567000000000002</v>
      </c>
      <c r="K170" s="741"/>
      <c r="L170" s="680">
        <f>SUM(L172,L174,L176,L178,L180,L182)</f>
        <v>2.3971</v>
      </c>
      <c r="M170" s="676"/>
      <c r="N170" s="675">
        <f t="shared" si="102"/>
        <v>395.03890000000001</v>
      </c>
      <c r="O170" s="676"/>
      <c r="P170" s="678">
        <f>SUM(P172,P174,P176,P178,P180,P182)</f>
        <v>0</v>
      </c>
      <c r="Q170" s="679"/>
      <c r="R170" s="678">
        <f>SUM(R172,R174,R176,R178,R180,R182)</f>
        <v>0</v>
      </c>
      <c r="S170" s="679"/>
      <c r="T170" s="675">
        <f t="shared" si="103"/>
        <v>0</v>
      </c>
      <c r="U170" s="741"/>
      <c r="V170" s="680">
        <f>SUM(V172,V174,V176,V178,V180,V182)</f>
        <v>395.03890000000001</v>
      </c>
      <c r="W170" s="676"/>
      <c r="X170" s="675">
        <f t="shared" si="104"/>
        <v>96.271800000000013</v>
      </c>
      <c r="Y170" s="676"/>
      <c r="Z170" s="678">
        <f>SUM(Z172,Z174,Z176,Z178,Z180,Z182)</f>
        <v>94.789600000000007</v>
      </c>
      <c r="AA170" s="679"/>
      <c r="AB170" s="678">
        <f>SUM(AB172,AB174,AB176,AB178,AB180,AB182)</f>
        <v>1.4822</v>
      </c>
      <c r="AC170" s="679"/>
      <c r="AD170" s="675">
        <f t="shared" si="105"/>
        <v>96.271800000000013</v>
      </c>
      <c r="AE170" s="741"/>
      <c r="AF170" s="681">
        <f>SUM(AF172,AF174,AF176,AF178,AF180,AF182)</f>
        <v>0</v>
      </c>
      <c r="AG170" s="729"/>
      <c r="AH170" s="730"/>
      <c r="AI170" s="729"/>
      <c r="AJ170" s="730"/>
      <c r="AK170" s="729"/>
      <c r="AL170" s="730"/>
      <c r="AM170" s="729"/>
      <c r="AN170" s="730"/>
      <c r="AO170" s="729"/>
      <c r="AP170" s="730"/>
      <c r="AQ170" s="448"/>
      <c r="AR170" s="449"/>
      <c r="AS170" s="688"/>
      <c r="AT170" s="687">
        <f t="shared" si="86"/>
        <v>0.83120000000000005</v>
      </c>
      <c r="AU170" s="688"/>
      <c r="AV170" s="687">
        <v>0</v>
      </c>
      <c r="AW170" s="690"/>
      <c r="AX170" s="689">
        <v>0</v>
      </c>
      <c r="AY170" s="691"/>
      <c r="AZ170" s="687">
        <f t="shared" si="87"/>
        <v>0</v>
      </c>
      <c r="BA170" s="688"/>
      <c r="BB170" s="771">
        <v>0.83120000000000005</v>
      </c>
      <c r="BC170" s="688"/>
      <c r="BD170" s="687">
        <f t="shared" si="88"/>
        <v>10.83</v>
      </c>
      <c r="BE170" s="688"/>
      <c r="BF170" s="687">
        <v>0</v>
      </c>
      <c r="BG170" s="690"/>
      <c r="BH170" s="689">
        <v>0</v>
      </c>
      <c r="BI170" s="691"/>
      <c r="BJ170" s="687">
        <f t="shared" si="89"/>
        <v>0</v>
      </c>
      <c r="BK170" s="688"/>
      <c r="BL170" s="692">
        <v>10.83</v>
      </c>
      <c r="BM170" s="688"/>
      <c r="BN170" s="687">
        <f t="shared" si="90"/>
        <v>0</v>
      </c>
      <c r="BO170" s="688"/>
      <c r="BP170" s="687">
        <v>0</v>
      </c>
      <c r="BQ170" s="690"/>
      <c r="BR170" s="689">
        <v>0</v>
      </c>
      <c r="BS170" s="691"/>
      <c r="BT170" s="687">
        <f t="shared" si="91"/>
        <v>0</v>
      </c>
      <c r="BU170" s="688"/>
      <c r="BV170" s="693">
        <v>0</v>
      </c>
      <c r="BW170" s="735"/>
      <c r="BY170" s="735"/>
      <c r="CA170" s="735"/>
      <c r="CC170" s="735"/>
      <c r="CE170" s="735"/>
    </row>
    <row r="171" spans="1:83" ht="12.9" customHeight="1">
      <c r="A171" s="436">
        <v>12</v>
      </c>
      <c r="B171" s="759" t="s">
        <v>150</v>
      </c>
      <c r="C171" s="731" t="s">
        <v>133</v>
      </c>
      <c r="D171" s="579">
        <f t="shared" si="100"/>
        <v>0</v>
      </c>
      <c r="E171" s="580" t="s">
        <v>133</v>
      </c>
      <c r="F171" s="582">
        <v>0</v>
      </c>
      <c r="G171" s="583" t="s">
        <v>133</v>
      </c>
      <c r="H171" s="582">
        <v>0</v>
      </c>
      <c r="I171" s="583" t="s">
        <v>133</v>
      </c>
      <c r="J171" s="579">
        <f t="shared" si="101"/>
        <v>0</v>
      </c>
      <c r="K171" s="580" t="s">
        <v>133</v>
      </c>
      <c r="L171" s="584">
        <v>0</v>
      </c>
      <c r="M171" s="580" t="s">
        <v>133</v>
      </c>
      <c r="N171" s="579">
        <f t="shared" si="102"/>
        <v>1065.5918999999999</v>
      </c>
      <c r="O171" s="580" t="s">
        <v>133</v>
      </c>
      <c r="P171" s="582">
        <v>94.450500000000005</v>
      </c>
      <c r="Q171" s="583" t="s">
        <v>133</v>
      </c>
      <c r="R171" s="760">
        <v>8.6999999999999994E-2</v>
      </c>
      <c r="S171" s="583" t="s">
        <v>133</v>
      </c>
      <c r="T171" s="579">
        <f t="shared" si="103"/>
        <v>94.537500000000009</v>
      </c>
      <c r="U171" s="580" t="s">
        <v>133</v>
      </c>
      <c r="V171" s="584">
        <v>971.05439999999999</v>
      </c>
      <c r="W171" s="580" t="s">
        <v>133</v>
      </c>
      <c r="X171" s="579">
        <f t="shared" si="104"/>
        <v>391.3467</v>
      </c>
      <c r="Y171" s="580" t="s">
        <v>133</v>
      </c>
      <c r="Z171" s="582"/>
      <c r="AA171" s="583" t="s">
        <v>133</v>
      </c>
      <c r="AB171" s="582">
        <v>0</v>
      </c>
      <c r="AC171" s="583" t="s">
        <v>133</v>
      </c>
      <c r="AD171" s="579">
        <f t="shared" si="105"/>
        <v>0</v>
      </c>
      <c r="AE171" s="580" t="s">
        <v>133</v>
      </c>
      <c r="AF171" s="585">
        <v>391.3467</v>
      </c>
      <c r="AQ171" s="465">
        <v>33</v>
      </c>
      <c r="AR171" s="466" t="s">
        <v>177</v>
      </c>
      <c r="AS171" s="738" t="s">
        <v>133</v>
      </c>
      <c r="AT171" s="638">
        <f t="shared" si="86"/>
        <v>0</v>
      </c>
      <c r="AU171" s="643" t="s">
        <v>133</v>
      </c>
      <c r="AV171" s="638">
        <v>0</v>
      </c>
      <c r="AW171" s="645" t="s">
        <v>133</v>
      </c>
      <c r="AX171" s="646">
        <v>0</v>
      </c>
      <c r="AY171" s="647" t="s">
        <v>133</v>
      </c>
      <c r="AZ171" s="638">
        <f t="shared" si="87"/>
        <v>0</v>
      </c>
      <c r="BA171" s="643" t="s">
        <v>133</v>
      </c>
      <c r="BB171" s="644">
        <v>0</v>
      </c>
      <c r="BC171" s="643" t="s">
        <v>133</v>
      </c>
      <c r="BD171" s="638">
        <f t="shared" si="88"/>
        <v>277.66660000000002</v>
      </c>
      <c r="BE171" s="643" t="s">
        <v>133</v>
      </c>
      <c r="BF171" s="638">
        <v>269.05410000000001</v>
      </c>
      <c r="BG171" s="645" t="s">
        <v>133</v>
      </c>
      <c r="BH171" s="646">
        <v>0</v>
      </c>
      <c r="BI171" s="647" t="s">
        <v>133</v>
      </c>
      <c r="BJ171" s="638">
        <f t="shared" si="89"/>
        <v>269.05410000000001</v>
      </c>
      <c r="BK171" s="643" t="s">
        <v>133</v>
      </c>
      <c r="BL171" s="644">
        <v>8.6125000000000007</v>
      </c>
      <c r="BM171" s="643" t="s">
        <v>133</v>
      </c>
      <c r="BN171" s="638">
        <f t="shared" si="90"/>
        <v>0</v>
      </c>
      <c r="BO171" s="643" t="s">
        <v>133</v>
      </c>
      <c r="BP171" s="638">
        <v>0</v>
      </c>
      <c r="BQ171" s="645" t="s">
        <v>133</v>
      </c>
      <c r="BR171" s="646">
        <v>0</v>
      </c>
      <c r="BS171" s="647" t="s">
        <v>133</v>
      </c>
      <c r="BT171" s="638">
        <f t="shared" si="91"/>
        <v>0</v>
      </c>
      <c r="BU171" s="643" t="s">
        <v>133</v>
      </c>
      <c r="BV171" s="648">
        <v>0</v>
      </c>
    </row>
    <row r="172" spans="1:83" s="736" customFormat="1" ht="12.9" customHeight="1">
      <c r="A172" s="448"/>
      <c r="B172" s="761"/>
      <c r="C172" s="688"/>
      <c r="D172" s="687">
        <f t="shared" si="100"/>
        <v>0</v>
      </c>
      <c r="E172" s="688"/>
      <c r="F172" s="689">
        <v>0</v>
      </c>
      <c r="G172" s="691"/>
      <c r="H172" s="689">
        <v>0</v>
      </c>
      <c r="I172" s="691"/>
      <c r="J172" s="772">
        <f t="shared" si="101"/>
        <v>0</v>
      </c>
      <c r="K172" s="688"/>
      <c r="L172" s="692">
        <v>0</v>
      </c>
      <c r="M172" s="688"/>
      <c r="N172" s="687">
        <f t="shared" si="102"/>
        <v>393.0197</v>
      </c>
      <c r="O172" s="688"/>
      <c r="P172" s="689"/>
      <c r="Q172" s="691"/>
      <c r="R172" s="689"/>
      <c r="S172" s="691"/>
      <c r="T172" s="687">
        <f t="shared" si="103"/>
        <v>0</v>
      </c>
      <c r="U172" s="688"/>
      <c r="V172" s="692">
        <v>393.0197</v>
      </c>
      <c r="W172" s="688"/>
      <c r="X172" s="687">
        <f t="shared" si="104"/>
        <v>94.450500000000005</v>
      </c>
      <c r="Y172" s="688"/>
      <c r="Z172" s="689">
        <v>94.450500000000005</v>
      </c>
      <c r="AA172" s="691"/>
      <c r="AB172" s="689">
        <v>0</v>
      </c>
      <c r="AC172" s="691"/>
      <c r="AD172" s="687">
        <f t="shared" si="105"/>
        <v>94.450500000000005</v>
      </c>
      <c r="AE172" s="688"/>
      <c r="AF172" s="693">
        <v>0</v>
      </c>
      <c r="AG172" s="729"/>
      <c r="AH172" s="730"/>
      <c r="AI172" s="729"/>
      <c r="AJ172" s="730"/>
      <c r="AK172" s="729"/>
      <c r="AL172" s="730"/>
      <c r="AM172" s="729"/>
      <c r="AN172" s="730"/>
      <c r="AO172" s="729"/>
      <c r="AP172" s="730"/>
      <c r="AQ172" s="448"/>
      <c r="AR172" s="449"/>
      <c r="AS172" s="622"/>
      <c r="AT172" s="621">
        <f t="shared" si="86"/>
        <v>3.3161</v>
      </c>
      <c r="AU172" s="622"/>
      <c r="AV172" s="621">
        <v>0</v>
      </c>
      <c r="AW172" s="624"/>
      <c r="AX172" s="623">
        <v>0</v>
      </c>
      <c r="AY172" s="625"/>
      <c r="AZ172" s="621">
        <f t="shared" si="87"/>
        <v>0</v>
      </c>
      <c r="BA172" s="622"/>
      <c r="BB172" s="626">
        <v>3.3161</v>
      </c>
      <c r="BC172" s="622"/>
      <c r="BD172" s="621">
        <f t="shared" si="88"/>
        <v>0</v>
      </c>
      <c r="BE172" s="622"/>
      <c r="BF172" s="621">
        <v>0</v>
      </c>
      <c r="BG172" s="624"/>
      <c r="BH172" s="623">
        <v>0</v>
      </c>
      <c r="BI172" s="625"/>
      <c r="BJ172" s="621">
        <f t="shared" si="89"/>
        <v>0</v>
      </c>
      <c r="BK172" s="622"/>
      <c r="BL172" s="626">
        <v>0</v>
      </c>
      <c r="BM172" s="622"/>
      <c r="BN172" s="621">
        <f t="shared" si="90"/>
        <v>3.9533</v>
      </c>
      <c r="BO172" s="622"/>
      <c r="BP172" s="621">
        <v>0</v>
      </c>
      <c r="BQ172" s="624"/>
      <c r="BR172" s="623">
        <v>0</v>
      </c>
      <c r="BS172" s="625"/>
      <c r="BT172" s="621">
        <f t="shared" si="91"/>
        <v>0</v>
      </c>
      <c r="BU172" s="622"/>
      <c r="BV172" s="627">
        <v>3.9533</v>
      </c>
      <c r="BW172" s="735"/>
      <c r="BY172" s="735"/>
      <c r="CA172" s="735"/>
      <c r="CC172" s="735"/>
      <c r="CE172" s="735"/>
    </row>
    <row r="173" spans="1:83" ht="12.9" customHeight="1">
      <c r="A173" s="465">
        <v>13</v>
      </c>
      <c r="B173" s="762" t="s">
        <v>151</v>
      </c>
      <c r="C173" s="738" t="s">
        <v>133</v>
      </c>
      <c r="D173" s="638">
        <f t="shared" si="100"/>
        <v>0</v>
      </c>
      <c r="E173" s="643" t="s">
        <v>133</v>
      </c>
      <c r="F173" s="646">
        <v>0</v>
      </c>
      <c r="G173" s="647" t="s">
        <v>133</v>
      </c>
      <c r="H173" s="646">
        <v>0</v>
      </c>
      <c r="I173" s="647" t="s">
        <v>133</v>
      </c>
      <c r="J173" s="638">
        <f t="shared" si="101"/>
        <v>0</v>
      </c>
      <c r="K173" s="643" t="s">
        <v>133</v>
      </c>
      <c r="L173" s="644">
        <v>0</v>
      </c>
      <c r="M173" s="643" t="s">
        <v>133</v>
      </c>
      <c r="N173" s="638">
        <f t="shared" si="102"/>
        <v>8.5551999999999992</v>
      </c>
      <c r="O173" s="643" t="s">
        <v>133</v>
      </c>
      <c r="P173" s="646">
        <v>0</v>
      </c>
      <c r="Q173" s="647" t="s">
        <v>133</v>
      </c>
      <c r="R173" s="646">
        <v>0</v>
      </c>
      <c r="S173" s="647" t="s">
        <v>133</v>
      </c>
      <c r="T173" s="638">
        <f t="shared" si="103"/>
        <v>0</v>
      </c>
      <c r="U173" s="643" t="s">
        <v>133</v>
      </c>
      <c r="V173" s="644">
        <v>8.5551999999999992</v>
      </c>
      <c r="W173" s="643" t="s">
        <v>133</v>
      </c>
      <c r="X173" s="638">
        <f t="shared" si="104"/>
        <v>0</v>
      </c>
      <c r="Y173" s="643" t="s">
        <v>133</v>
      </c>
      <c r="Z173" s="646">
        <v>0</v>
      </c>
      <c r="AA173" s="647" t="s">
        <v>133</v>
      </c>
      <c r="AB173" s="646">
        <v>0</v>
      </c>
      <c r="AC173" s="647" t="s">
        <v>133</v>
      </c>
      <c r="AD173" s="638">
        <f t="shared" si="105"/>
        <v>0</v>
      </c>
      <c r="AE173" s="643" t="s">
        <v>133</v>
      </c>
      <c r="AF173" s="648">
        <v>0</v>
      </c>
      <c r="AQ173" s="465">
        <v>34</v>
      </c>
      <c r="AR173" s="466" t="s">
        <v>178</v>
      </c>
      <c r="AS173" s="731" t="s">
        <v>133</v>
      </c>
      <c r="AT173" s="579">
        <f t="shared" si="86"/>
        <v>0</v>
      </c>
      <c r="AU173" s="580" t="s">
        <v>133</v>
      </c>
      <c r="AV173" s="579">
        <v>0</v>
      </c>
      <c r="AW173" s="581" t="s">
        <v>133</v>
      </c>
      <c r="AX173" s="582">
        <v>0</v>
      </c>
      <c r="AY173" s="583" t="s">
        <v>133</v>
      </c>
      <c r="AZ173" s="579">
        <f t="shared" si="87"/>
        <v>0</v>
      </c>
      <c r="BA173" s="580" t="s">
        <v>133</v>
      </c>
      <c r="BB173" s="584">
        <v>0</v>
      </c>
      <c r="BC173" s="580" t="s">
        <v>133</v>
      </c>
      <c r="BD173" s="579">
        <f t="shared" si="88"/>
        <v>30.744399999999999</v>
      </c>
      <c r="BE173" s="580" t="s">
        <v>133</v>
      </c>
      <c r="BF173" s="579">
        <v>0</v>
      </c>
      <c r="BG173" s="581" t="s">
        <v>133</v>
      </c>
      <c r="BH173" s="582">
        <v>0</v>
      </c>
      <c r="BI173" s="583" t="s">
        <v>133</v>
      </c>
      <c r="BJ173" s="579">
        <f t="shared" si="89"/>
        <v>0</v>
      </c>
      <c r="BK173" s="580" t="s">
        <v>133</v>
      </c>
      <c r="BL173" s="584">
        <v>30.744399999999999</v>
      </c>
      <c r="BM173" s="580" t="s">
        <v>133</v>
      </c>
      <c r="BN173" s="579">
        <f t="shared" si="90"/>
        <v>0</v>
      </c>
      <c r="BO173" s="580" t="s">
        <v>133</v>
      </c>
      <c r="BP173" s="579">
        <v>0</v>
      </c>
      <c r="BQ173" s="581" t="s">
        <v>133</v>
      </c>
      <c r="BR173" s="582">
        <v>0</v>
      </c>
      <c r="BS173" s="583" t="s">
        <v>133</v>
      </c>
      <c r="BT173" s="579">
        <f t="shared" si="91"/>
        <v>0</v>
      </c>
      <c r="BU173" s="580" t="s">
        <v>133</v>
      </c>
      <c r="BV173" s="585">
        <v>0</v>
      </c>
    </row>
    <row r="174" spans="1:83" s="736" customFormat="1" ht="12.9" customHeight="1">
      <c r="A174" s="448"/>
      <c r="B174" s="761"/>
      <c r="C174" s="622"/>
      <c r="D174" s="621">
        <f t="shared" si="100"/>
        <v>0</v>
      </c>
      <c r="E174" s="622"/>
      <c r="F174" s="623">
        <v>0</v>
      </c>
      <c r="G174" s="625"/>
      <c r="H174" s="623">
        <v>0</v>
      </c>
      <c r="I174" s="625"/>
      <c r="J174" s="621">
        <f t="shared" si="101"/>
        <v>0</v>
      </c>
      <c r="K174" s="622"/>
      <c r="L174" s="626">
        <v>0</v>
      </c>
      <c r="M174" s="622"/>
      <c r="N174" s="621">
        <f t="shared" si="102"/>
        <v>2.0192000000000001</v>
      </c>
      <c r="O174" s="622"/>
      <c r="P174" s="623">
        <v>0</v>
      </c>
      <c r="Q174" s="625"/>
      <c r="R174" s="623">
        <v>0</v>
      </c>
      <c r="S174" s="625"/>
      <c r="T174" s="621">
        <f t="shared" si="103"/>
        <v>0</v>
      </c>
      <c r="U174" s="622"/>
      <c r="V174" s="626">
        <v>2.0192000000000001</v>
      </c>
      <c r="W174" s="622"/>
      <c r="X174" s="621">
        <f t="shared" si="104"/>
        <v>0</v>
      </c>
      <c r="Y174" s="622"/>
      <c r="Z174" s="623">
        <v>0</v>
      </c>
      <c r="AA174" s="625"/>
      <c r="AB174" s="623">
        <v>0</v>
      </c>
      <c r="AC174" s="625"/>
      <c r="AD174" s="621">
        <f t="shared" si="105"/>
        <v>0</v>
      </c>
      <c r="AE174" s="622"/>
      <c r="AF174" s="627">
        <v>0</v>
      </c>
      <c r="AG174" s="729"/>
      <c r="AH174" s="730"/>
      <c r="AI174" s="729"/>
      <c r="AJ174" s="730"/>
      <c r="AK174" s="729"/>
      <c r="AL174" s="730"/>
      <c r="AM174" s="729"/>
      <c r="AN174" s="730"/>
      <c r="AO174" s="729"/>
      <c r="AP174" s="730"/>
      <c r="AQ174" s="448"/>
      <c r="AR174" s="449"/>
      <c r="AS174" s="622"/>
      <c r="AT174" s="621">
        <f t="shared" si="86"/>
        <v>8.5814000000000004</v>
      </c>
      <c r="AU174" s="622"/>
      <c r="AV174" s="621">
        <v>0</v>
      </c>
      <c r="AW174" s="624"/>
      <c r="AX174" s="623">
        <v>0</v>
      </c>
      <c r="AY174" s="625"/>
      <c r="AZ174" s="621">
        <f t="shared" si="87"/>
        <v>0</v>
      </c>
      <c r="BA174" s="622"/>
      <c r="BB174" s="626">
        <v>8.5814000000000004</v>
      </c>
      <c r="BC174" s="622"/>
      <c r="BD174" s="621">
        <f t="shared" si="88"/>
        <v>13.117599999999999</v>
      </c>
      <c r="BE174" s="622"/>
      <c r="BF174" s="621">
        <v>0</v>
      </c>
      <c r="BG174" s="624"/>
      <c r="BH174" s="623">
        <v>0</v>
      </c>
      <c r="BI174" s="625"/>
      <c r="BJ174" s="621">
        <f t="shared" si="89"/>
        <v>0</v>
      </c>
      <c r="BK174" s="622"/>
      <c r="BL174" s="626">
        <v>13.117599999999999</v>
      </c>
      <c r="BM174" s="622"/>
      <c r="BN174" s="621">
        <f t="shared" si="90"/>
        <v>0</v>
      </c>
      <c r="BO174" s="622"/>
      <c r="BP174" s="621">
        <v>0</v>
      </c>
      <c r="BQ174" s="624"/>
      <c r="BR174" s="623">
        <v>0</v>
      </c>
      <c r="BS174" s="625"/>
      <c r="BT174" s="621">
        <f t="shared" si="91"/>
        <v>0</v>
      </c>
      <c r="BU174" s="622"/>
      <c r="BV174" s="627">
        <v>0</v>
      </c>
      <c r="BW174" s="735"/>
      <c r="BY174" s="735"/>
      <c r="CA174" s="735"/>
      <c r="CC174" s="735"/>
      <c r="CE174" s="735"/>
    </row>
    <row r="175" spans="1:83" ht="12.9" customHeight="1">
      <c r="A175" s="465">
        <v>14</v>
      </c>
      <c r="B175" s="762" t="s">
        <v>152</v>
      </c>
      <c r="C175" s="731" t="s">
        <v>133</v>
      </c>
      <c r="D175" s="579">
        <f t="shared" si="100"/>
        <v>0</v>
      </c>
      <c r="E175" s="580" t="s">
        <v>133</v>
      </c>
      <c r="F175" s="582">
        <v>0</v>
      </c>
      <c r="G175" s="583" t="s">
        <v>133</v>
      </c>
      <c r="H175" s="582">
        <v>0</v>
      </c>
      <c r="I175" s="583" t="s">
        <v>133</v>
      </c>
      <c r="J175" s="579">
        <f t="shared" si="101"/>
        <v>0</v>
      </c>
      <c r="K175" s="580" t="s">
        <v>133</v>
      </c>
      <c r="L175" s="584">
        <v>0</v>
      </c>
      <c r="M175" s="580" t="s">
        <v>133</v>
      </c>
      <c r="N175" s="579">
        <f t="shared" si="102"/>
        <v>0</v>
      </c>
      <c r="O175" s="580" t="s">
        <v>133</v>
      </c>
      <c r="P175" s="582">
        <v>0</v>
      </c>
      <c r="Q175" s="583" t="s">
        <v>133</v>
      </c>
      <c r="R175" s="582">
        <v>0</v>
      </c>
      <c r="S175" s="583" t="s">
        <v>133</v>
      </c>
      <c r="T175" s="579">
        <f t="shared" si="103"/>
        <v>0</v>
      </c>
      <c r="U175" s="580" t="s">
        <v>133</v>
      </c>
      <c r="V175" s="584">
        <v>0</v>
      </c>
      <c r="W175" s="580" t="s">
        <v>133</v>
      </c>
      <c r="X175" s="579">
        <f t="shared" si="104"/>
        <v>0</v>
      </c>
      <c r="Y175" s="580" t="s">
        <v>133</v>
      </c>
      <c r="Z175" s="582">
        <v>0</v>
      </c>
      <c r="AA175" s="583" t="s">
        <v>133</v>
      </c>
      <c r="AB175" s="582">
        <v>0</v>
      </c>
      <c r="AC175" s="583" t="s">
        <v>133</v>
      </c>
      <c r="AD175" s="579">
        <f t="shared" si="105"/>
        <v>0</v>
      </c>
      <c r="AE175" s="580" t="s">
        <v>133</v>
      </c>
      <c r="AF175" s="585">
        <v>0</v>
      </c>
      <c r="AQ175" s="436">
        <v>35</v>
      </c>
      <c r="AR175" s="437" t="s">
        <v>179</v>
      </c>
      <c r="AS175" s="731" t="s">
        <v>133</v>
      </c>
      <c r="AT175" s="579">
        <f t="shared" si="86"/>
        <v>0</v>
      </c>
      <c r="AU175" s="580" t="s">
        <v>133</v>
      </c>
      <c r="AV175" s="579">
        <v>0</v>
      </c>
      <c r="AW175" s="581" t="s">
        <v>133</v>
      </c>
      <c r="AX175" s="582">
        <v>0</v>
      </c>
      <c r="AY175" s="583" t="s">
        <v>133</v>
      </c>
      <c r="AZ175" s="579">
        <f t="shared" si="87"/>
        <v>0</v>
      </c>
      <c r="BA175" s="580" t="s">
        <v>133</v>
      </c>
      <c r="BB175" s="584">
        <v>0</v>
      </c>
      <c r="BC175" s="580" t="s">
        <v>133</v>
      </c>
      <c r="BD175" s="579">
        <f t="shared" si="88"/>
        <v>9.4262999999999995</v>
      </c>
      <c r="BE175" s="580" t="s">
        <v>133</v>
      </c>
      <c r="BF175" s="579">
        <v>0</v>
      </c>
      <c r="BG175" s="581" t="s">
        <v>133</v>
      </c>
      <c r="BH175" s="582">
        <v>0</v>
      </c>
      <c r="BI175" s="583" t="s">
        <v>133</v>
      </c>
      <c r="BJ175" s="579">
        <f t="shared" si="89"/>
        <v>0</v>
      </c>
      <c r="BK175" s="580" t="s">
        <v>133</v>
      </c>
      <c r="BL175" s="584">
        <v>9.4262999999999995</v>
      </c>
      <c r="BM175" s="580" t="s">
        <v>133</v>
      </c>
      <c r="BN175" s="579">
        <f t="shared" si="90"/>
        <v>0</v>
      </c>
      <c r="BO175" s="580" t="s">
        <v>133</v>
      </c>
      <c r="BP175" s="579">
        <v>0</v>
      </c>
      <c r="BQ175" s="581" t="s">
        <v>133</v>
      </c>
      <c r="BR175" s="582">
        <v>0</v>
      </c>
      <c r="BS175" s="583" t="s">
        <v>133</v>
      </c>
      <c r="BT175" s="579">
        <f t="shared" si="91"/>
        <v>0</v>
      </c>
      <c r="BU175" s="580" t="s">
        <v>133</v>
      </c>
      <c r="BV175" s="585">
        <v>0</v>
      </c>
    </row>
    <row r="176" spans="1:83" s="736" customFormat="1" ht="12.9" customHeight="1" thickBot="1">
      <c r="A176" s="448"/>
      <c r="B176" s="761"/>
      <c r="C176" s="688"/>
      <c r="D176" s="687">
        <f t="shared" si="100"/>
        <v>0</v>
      </c>
      <c r="E176" s="688"/>
      <c r="F176" s="689">
        <v>0</v>
      </c>
      <c r="G176" s="691"/>
      <c r="H176" s="689">
        <v>0</v>
      </c>
      <c r="I176" s="691"/>
      <c r="J176" s="687">
        <f t="shared" si="101"/>
        <v>0</v>
      </c>
      <c r="K176" s="688"/>
      <c r="L176" s="692">
        <v>0</v>
      </c>
      <c r="M176" s="688"/>
      <c r="N176" s="687">
        <f t="shared" si="102"/>
        <v>0</v>
      </c>
      <c r="O176" s="688"/>
      <c r="P176" s="689">
        <v>0</v>
      </c>
      <c r="Q176" s="691"/>
      <c r="R176" s="689">
        <v>0</v>
      </c>
      <c r="S176" s="691"/>
      <c r="T176" s="687">
        <f t="shared" si="103"/>
        <v>0</v>
      </c>
      <c r="U176" s="688"/>
      <c r="V176" s="692">
        <v>0</v>
      </c>
      <c r="W176" s="688"/>
      <c r="X176" s="687">
        <f t="shared" si="104"/>
        <v>0</v>
      </c>
      <c r="Y176" s="688"/>
      <c r="Z176" s="689">
        <v>0</v>
      </c>
      <c r="AA176" s="691"/>
      <c r="AB176" s="689">
        <v>0</v>
      </c>
      <c r="AC176" s="691"/>
      <c r="AD176" s="687">
        <f t="shared" si="105"/>
        <v>0</v>
      </c>
      <c r="AE176" s="688"/>
      <c r="AF176" s="693">
        <v>0</v>
      </c>
      <c r="AG176" s="729"/>
      <c r="AH176" s="730"/>
      <c r="AI176" s="729"/>
      <c r="AJ176" s="730"/>
      <c r="AK176" s="729"/>
      <c r="AL176" s="730"/>
      <c r="AM176" s="729"/>
      <c r="AN176" s="730"/>
      <c r="AO176" s="729"/>
      <c r="AP176" s="730"/>
      <c r="AQ176" s="549"/>
      <c r="AR176" s="550"/>
      <c r="AS176" s="710"/>
      <c r="AT176" s="709">
        <f t="shared" si="86"/>
        <v>0</v>
      </c>
      <c r="AU176" s="710"/>
      <c r="AV176" s="709">
        <v>0</v>
      </c>
      <c r="AW176" s="712"/>
      <c r="AX176" s="711">
        <v>0</v>
      </c>
      <c r="AY176" s="713"/>
      <c r="AZ176" s="709">
        <f t="shared" si="87"/>
        <v>0</v>
      </c>
      <c r="BA176" s="710"/>
      <c r="BB176" s="714">
        <v>0</v>
      </c>
      <c r="BC176" s="710"/>
      <c r="BD176" s="709">
        <f t="shared" si="88"/>
        <v>0</v>
      </c>
      <c r="BE176" s="710"/>
      <c r="BF176" s="709">
        <v>0</v>
      </c>
      <c r="BG176" s="712"/>
      <c r="BH176" s="711">
        <v>0</v>
      </c>
      <c r="BI176" s="713"/>
      <c r="BJ176" s="709">
        <f t="shared" si="89"/>
        <v>0</v>
      </c>
      <c r="BK176" s="710"/>
      <c r="BL176" s="714">
        <v>0</v>
      </c>
      <c r="BM176" s="710"/>
      <c r="BN176" s="709">
        <f t="shared" si="90"/>
        <v>0</v>
      </c>
      <c r="BO176" s="710"/>
      <c r="BP176" s="709">
        <v>0</v>
      </c>
      <c r="BQ176" s="712"/>
      <c r="BR176" s="711">
        <v>0</v>
      </c>
      <c r="BS176" s="713"/>
      <c r="BT176" s="709">
        <f t="shared" si="91"/>
        <v>0</v>
      </c>
      <c r="BU176" s="710"/>
      <c r="BV176" s="715">
        <v>0</v>
      </c>
      <c r="BW176" s="735"/>
      <c r="BY176" s="735"/>
      <c r="CA176" s="735"/>
      <c r="CC176" s="735"/>
      <c r="CE176" s="735"/>
    </row>
    <row r="177" spans="1:83" ht="12.9" customHeight="1">
      <c r="A177" s="465">
        <v>15</v>
      </c>
      <c r="B177" s="762" t="s">
        <v>153</v>
      </c>
      <c r="C177" s="738" t="s">
        <v>133</v>
      </c>
      <c r="D177" s="638">
        <f t="shared" si="100"/>
        <v>0</v>
      </c>
      <c r="E177" s="643" t="s">
        <v>133</v>
      </c>
      <c r="F177" s="646">
        <v>0</v>
      </c>
      <c r="G177" s="647" t="s">
        <v>133</v>
      </c>
      <c r="H177" s="646">
        <v>0</v>
      </c>
      <c r="I177" s="647" t="s">
        <v>133</v>
      </c>
      <c r="J177" s="638">
        <f t="shared" si="101"/>
        <v>0</v>
      </c>
      <c r="K177" s="643" t="s">
        <v>133</v>
      </c>
      <c r="L177" s="644">
        <v>0</v>
      </c>
      <c r="M177" s="643" t="s">
        <v>133</v>
      </c>
      <c r="N177" s="638">
        <f t="shared" si="102"/>
        <v>682.70113900000001</v>
      </c>
      <c r="O177" s="643" t="s">
        <v>133</v>
      </c>
      <c r="P177" s="646">
        <v>0</v>
      </c>
      <c r="Q177" s="647" t="s">
        <v>133</v>
      </c>
      <c r="R177" s="773">
        <v>7.7799999999999996E-3</v>
      </c>
      <c r="S177" s="647" t="s">
        <v>133</v>
      </c>
      <c r="T177" s="638">
        <f t="shared" si="103"/>
        <v>7.7799999999999996E-3</v>
      </c>
      <c r="U177" s="643" t="s">
        <v>133</v>
      </c>
      <c r="V177" s="644">
        <v>682.69335899999999</v>
      </c>
      <c r="W177" s="643" t="s">
        <v>133</v>
      </c>
      <c r="X177" s="638">
        <f t="shared" si="104"/>
        <v>102.0782</v>
      </c>
      <c r="Y177" s="643" t="s">
        <v>133</v>
      </c>
      <c r="Z177" s="646">
        <v>102.0782</v>
      </c>
      <c r="AA177" s="647" t="s">
        <v>133</v>
      </c>
      <c r="AB177" s="646">
        <v>0</v>
      </c>
      <c r="AC177" s="647" t="s">
        <v>133</v>
      </c>
      <c r="AD177" s="638">
        <f t="shared" si="105"/>
        <v>102.0782</v>
      </c>
      <c r="AE177" s="643" t="s">
        <v>133</v>
      </c>
      <c r="AF177" s="648">
        <v>0</v>
      </c>
      <c r="AQ177" s="561"/>
      <c r="AR177" s="329"/>
      <c r="AS177" s="562"/>
      <c r="AT177" s="562"/>
      <c r="AU177" s="562"/>
      <c r="AV177" s="562"/>
      <c r="AW177" s="562"/>
      <c r="AX177" s="562"/>
      <c r="AY177" s="562"/>
      <c r="AZ177" s="562"/>
      <c r="BA177" s="562"/>
      <c r="BB177" s="562"/>
      <c r="BC177" s="562"/>
      <c r="BD177" s="562"/>
      <c r="BE177" s="562"/>
      <c r="BF177" s="562"/>
      <c r="BG177" s="562"/>
      <c r="BH177" s="562"/>
      <c r="BI177" s="563"/>
      <c r="BJ177" s="564"/>
      <c r="BK177" s="563"/>
      <c r="BL177" s="565" t="s">
        <v>119</v>
      </c>
    </row>
    <row r="178" spans="1:83" s="736" customFormat="1" ht="12.9" customHeight="1">
      <c r="A178" s="448"/>
      <c r="B178" s="761"/>
      <c r="C178" s="622"/>
      <c r="D178" s="621">
        <f t="shared" si="100"/>
        <v>7.9538000000000002</v>
      </c>
      <c r="E178" s="622"/>
      <c r="F178" s="623">
        <v>5.5567000000000002</v>
      </c>
      <c r="G178" s="625"/>
      <c r="H178" s="623">
        <v>0</v>
      </c>
      <c r="I178" s="625"/>
      <c r="J178" s="621">
        <f t="shared" si="101"/>
        <v>5.5567000000000002</v>
      </c>
      <c r="K178" s="622"/>
      <c r="L178" s="626">
        <v>2.3971</v>
      </c>
      <c r="M178" s="622"/>
      <c r="N178" s="621">
        <f t="shared" si="102"/>
        <v>0</v>
      </c>
      <c r="O178" s="622"/>
      <c r="P178" s="623">
        <v>0</v>
      </c>
      <c r="Q178" s="625"/>
      <c r="R178" s="623">
        <v>0</v>
      </c>
      <c r="S178" s="625"/>
      <c r="T178" s="621">
        <f t="shared" si="103"/>
        <v>0</v>
      </c>
      <c r="U178" s="622"/>
      <c r="V178" s="626">
        <v>0</v>
      </c>
      <c r="W178" s="622"/>
      <c r="X178" s="621">
        <f t="shared" si="104"/>
        <v>1.8212999999999999</v>
      </c>
      <c r="Y178" s="622"/>
      <c r="Z178" s="623">
        <v>0.33910000000000001</v>
      </c>
      <c r="AA178" s="625"/>
      <c r="AB178" s="623">
        <v>1.4822</v>
      </c>
      <c r="AC178" s="625"/>
      <c r="AD178" s="621">
        <f t="shared" si="105"/>
        <v>1.8212999999999999</v>
      </c>
      <c r="AE178" s="622"/>
      <c r="AF178" s="627">
        <v>0</v>
      </c>
      <c r="AG178" s="729"/>
      <c r="AH178" s="730"/>
      <c r="AI178" s="729"/>
      <c r="AJ178" s="730"/>
      <c r="AK178" s="729"/>
      <c r="AL178" s="730"/>
      <c r="AM178" s="729"/>
      <c r="AN178" s="730"/>
      <c r="AO178" s="729"/>
      <c r="AP178" s="730"/>
      <c r="AQ178" s="561"/>
      <c r="AR178" s="566" t="s">
        <v>246</v>
      </c>
      <c r="AS178" s="567"/>
      <c r="AT178" s="567"/>
      <c r="AU178" s="567"/>
      <c r="AV178" s="567"/>
      <c r="AW178" s="567"/>
      <c r="AX178" s="567"/>
      <c r="AY178" s="567"/>
      <c r="AZ178" s="567"/>
      <c r="BA178" s="567"/>
      <c r="BB178" s="567"/>
      <c r="BC178" s="567"/>
      <c r="BD178" s="567"/>
      <c r="BE178" s="567"/>
      <c r="BF178" s="567"/>
      <c r="BG178" s="567"/>
      <c r="BH178" s="567"/>
      <c r="BI178" s="563"/>
      <c r="BJ178" s="564"/>
      <c r="BK178" s="563"/>
      <c r="BL178" s="565"/>
      <c r="BM178" s="735"/>
      <c r="BO178" s="735"/>
      <c r="BQ178" s="735"/>
      <c r="BS178" s="735"/>
      <c r="BU178" s="735"/>
      <c r="BW178" s="735"/>
      <c r="BY178" s="735"/>
      <c r="CA178" s="735"/>
      <c r="CC178" s="735"/>
      <c r="CE178" s="735"/>
    </row>
    <row r="179" spans="1:83" ht="12.9" customHeight="1">
      <c r="A179" s="465">
        <v>16</v>
      </c>
      <c r="B179" s="762" t="s">
        <v>154</v>
      </c>
      <c r="C179" s="731" t="s">
        <v>133</v>
      </c>
      <c r="D179" s="579">
        <f t="shared" si="100"/>
        <v>0</v>
      </c>
      <c r="E179" s="580" t="s">
        <v>133</v>
      </c>
      <c r="F179" s="582">
        <v>0</v>
      </c>
      <c r="G179" s="583" t="s">
        <v>133</v>
      </c>
      <c r="H179" s="582">
        <v>0</v>
      </c>
      <c r="I179" s="583" t="s">
        <v>133</v>
      </c>
      <c r="J179" s="579">
        <f t="shared" si="101"/>
        <v>0</v>
      </c>
      <c r="K179" s="580" t="s">
        <v>133</v>
      </c>
      <c r="L179" s="584">
        <v>0</v>
      </c>
      <c r="M179" s="580" t="s">
        <v>133</v>
      </c>
      <c r="N179" s="579">
        <f t="shared" si="102"/>
        <v>76.008200000000002</v>
      </c>
      <c r="O179" s="580" t="s">
        <v>133</v>
      </c>
      <c r="P179" s="582">
        <v>0</v>
      </c>
      <c r="Q179" s="583" t="s">
        <v>133</v>
      </c>
      <c r="R179" s="582">
        <v>0</v>
      </c>
      <c r="S179" s="583" t="s">
        <v>133</v>
      </c>
      <c r="T179" s="579">
        <f t="shared" si="103"/>
        <v>0</v>
      </c>
      <c r="U179" s="580" t="s">
        <v>133</v>
      </c>
      <c r="V179" s="584">
        <v>76.008200000000002</v>
      </c>
      <c r="W179" s="580" t="s">
        <v>133</v>
      </c>
      <c r="X179" s="579">
        <f t="shared" si="104"/>
        <v>0</v>
      </c>
      <c r="Y179" s="580" t="s">
        <v>133</v>
      </c>
      <c r="Z179" s="582">
        <v>0</v>
      </c>
      <c r="AA179" s="583" t="s">
        <v>133</v>
      </c>
      <c r="AB179" s="582">
        <v>0</v>
      </c>
      <c r="AC179" s="583" t="s">
        <v>133</v>
      </c>
      <c r="AD179" s="579">
        <f t="shared" si="105"/>
        <v>0</v>
      </c>
      <c r="AE179" s="580" t="s">
        <v>133</v>
      </c>
      <c r="AF179" s="585">
        <v>0</v>
      </c>
      <c r="AQ179" s="561"/>
      <c r="AR179" s="569" t="s">
        <v>121</v>
      </c>
      <c r="AS179" s="563"/>
      <c r="AT179" s="561"/>
      <c r="AU179" s="563"/>
      <c r="AV179" s="564"/>
      <c r="AW179" s="563"/>
      <c r="AX179" s="564"/>
      <c r="AY179" s="563"/>
      <c r="AZ179" s="564"/>
      <c r="BA179" s="563"/>
      <c r="BB179" s="564"/>
      <c r="BC179" s="563"/>
      <c r="BD179" s="564"/>
      <c r="BE179" s="563"/>
      <c r="BF179" s="564"/>
      <c r="BG179" s="563"/>
      <c r="BH179" s="564"/>
      <c r="BI179" s="563"/>
      <c r="BJ179" s="564"/>
      <c r="BK179" s="563"/>
      <c r="BL179" s="564"/>
    </row>
    <row r="180" spans="1:83" s="736" customFormat="1" ht="12.9" customHeight="1">
      <c r="A180" s="448"/>
      <c r="B180" s="761"/>
      <c r="C180" s="622"/>
      <c r="D180" s="621">
        <f t="shared" si="100"/>
        <v>0</v>
      </c>
      <c r="E180" s="622"/>
      <c r="F180" s="623">
        <v>0</v>
      </c>
      <c r="G180" s="625"/>
      <c r="H180" s="623">
        <v>0</v>
      </c>
      <c r="I180" s="625"/>
      <c r="J180" s="621">
        <f t="shared" si="101"/>
        <v>0</v>
      </c>
      <c r="K180" s="622"/>
      <c r="L180" s="626">
        <v>0</v>
      </c>
      <c r="M180" s="622"/>
      <c r="N180" s="621">
        <f t="shared" si="102"/>
        <v>0</v>
      </c>
      <c r="O180" s="622"/>
      <c r="P180" s="623">
        <v>0</v>
      </c>
      <c r="Q180" s="625"/>
      <c r="R180" s="623">
        <v>0</v>
      </c>
      <c r="S180" s="625"/>
      <c r="T180" s="621">
        <f t="shared" si="103"/>
        <v>0</v>
      </c>
      <c r="U180" s="622"/>
      <c r="V180" s="626">
        <v>0</v>
      </c>
      <c r="W180" s="622"/>
      <c r="X180" s="621">
        <f t="shared" si="104"/>
        <v>0</v>
      </c>
      <c r="Y180" s="622"/>
      <c r="Z180" s="623">
        <v>0</v>
      </c>
      <c r="AA180" s="625"/>
      <c r="AB180" s="623">
        <v>0</v>
      </c>
      <c r="AC180" s="625"/>
      <c r="AD180" s="621">
        <f t="shared" si="105"/>
        <v>0</v>
      </c>
      <c r="AE180" s="622"/>
      <c r="AF180" s="627">
        <v>0</v>
      </c>
      <c r="AG180" s="729"/>
      <c r="AH180" s="730"/>
      <c r="AI180" s="729"/>
      <c r="AJ180" s="730"/>
      <c r="AK180" s="729"/>
      <c r="AL180" s="730"/>
      <c r="AM180" s="729"/>
      <c r="AN180" s="730"/>
      <c r="AO180" s="729"/>
      <c r="AP180" s="730"/>
      <c r="AS180" s="735"/>
      <c r="AU180" s="735"/>
      <c r="AW180" s="735"/>
      <c r="AY180" s="735"/>
      <c r="BA180" s="735"/>
      <c r="BC180" s="735"/>
      <c r="BE180" s="735"/>
      <c r="BG180" s="735"/>
      <c r="BI180" s="735"/>
      <c r="BK180" s="735"/>
      <c r="BM180" s="735"/>
      <c r="BO180" s="735"/>
      <c r="BQ180" s="735"/>
      <c r="BS180" s="735"/>
      <c r="BU180" s="735"/>
      <c r="BW180" s="735"/>
      <c r="BY180" s="735"/>
      <c r="CA180" s="735"/>
      <c r="CC180" s="735"/>
      <c r="CE180" s="735"/>
    </row>
    <row r="181" spans="1:83" ht="12.9" customHeight="1">
      <c r="A181" s="436">
        <v>17</v>
      </c>
      <c r="B181" s="437" t="s">
        <v>155</v>
      </c>
      <c r="C181" s="731" t="s">
        <v>133</v>
      </c>
      <c r="D181" s="579">
        <f t="shared" si="100"/>
        <v>0</v>
      </c>
      <c r="E181" s="580" t="s">
        <v>133</v>
      </c>
      <c r="F181" s="582">
        <v>0</v>
      </c>
      <c r="G181" s="583" t="s">
        <v>133</v>
      </c>
      <c r="H181" s="582">
        <v>0</v>
      </c>
      <c r="I181" s="583" t="s">
        <v>133</v>
      </c>
      <c r="J181" s="579">
        <f t="shared" si="101"/>
        <v>0</v>
      </c>
      <c r="K181" s="580" t="s">
        <v>133</v>
      </c>
      <c r="L181" s="584">
        <v>0</v>
      </c>
      <c r="M181" s="580" t="s">
        <v>133</v>
      </c>
      <c r="N181" s="579">
        <f t="shared" si="102"/>
        <v>121.74160000000001</v>
      </c>
      <c r="O181" s="580" t="s">
        <v>133</v>
      </c>
      <c r="P181" s="582">
        <v>0</v>
      </c>
      <c r="Q181" s="583" t="s">
        <v>133</v>
      </c>
      <c r="R181" s="760">
        <v>6.3100000000000003E-2</v>
      </c>
      <c r="S181" s="583" t="s">
        <v>133</v>
      </c>
      <c r="T181" s="579">
        <f t="shared" si="103"/>
        <v>6.3100000000000003E-2</v>
      </c>
      <c r="U181" s="580" t="s">
        <v>133</v>
      </c>
      <c r="V181" s="584">
        <v>121.6785</v>
      </c>
      <c r="W181" s="580" t="s">
        <v>133</v>
      </c>
      <c r="X181" s="579">
        <f t="shared" si="104"/>
        <v>0</v>
      </c>
      <c r="Y181" s="580" t="s">
        <v>133</v>
      </c>
      <c r="Z181" s="582">
        <v>0</v>
      </c>
      <c r="AA181" s="583" t="s">
        <v>133</v>
      </c>
      <c r="AB181" s="582">
        <v>0</v>
      </c>
      <c r="AC181" s="583" t="s">
        <v>133</v>
      </c>
      <c r="AD181" s="579">
        <f t="shared" si="105"/>
        <v>0</v>
      </c>
      <c r="AE181" s="580" t="s">
        <v>133</v>
      </c>
      <c r="AF181" s="585">
        <v>0</v>
      </c>
    </row>
    <row r="182" spans="1:83" s="736" customFormat="1" ht="12.9" customHeight="1" thickBot="1">
      <c r="A182" s="549"/>
      <c r="B182" s="550"/>
      <c r="C182" s="710"/>
      <c r="D182" s="709">
        <f t="shared" si="100"/>
        <v>0</v>
      </c>
      <c r="E182" s="710"/>
      <c r="F182" s="711">
        <v>0</v>
      </c>
      <c r="G182" s="713"/>
      <c r="H182" s="711">
        <v>0</v>
      </c>
      <c r="I182" s="713"/>
      <c r="J182" s="709">
        <f t="shared" si="101"/>
        <v>0</v>
      </c>
      <c r="K182" s="710"/>
      <c r="L182" s="714">
        <v>0</v>
      </c>
      <c r="M182" s="710"/>
      <c r="N182" s="709">
        <f t="shared" si="102"/>
        <v>0</v>
      </c>
      <c r="O182" s="710"/>
      <c r="P182" s="711">
        <v>0</v>
      </c>
      <c r="Q182" s="713"/>
      <c r="R182" s="711">
        <v>0</v>
      </c>
      <c r="S182" s="713"/>
      <c r="T182" s="709">
        <f t="shared" si="103"/>
        <v>0</v>
      </c>
      <c r="U182" s="710"/>
      <c r="V182" s="714">
        <v>0</v>
      </c>
      <c r="W182" s="710"/>
      <c r="X182" s="709">
        <f t="shared" si="104"/>
        <v>0</v>
      </c>
      <c r="Y182" s="710"/>
      <c r="Z182" s="711">
        <v>0</v>
      </c>
      <c r="AA182" s="713"/>
      <c r="AB182" s="711">
        <v>0</v>
      </c>
      <c r="AC182" s="713"/>
      <c r="AD182" s="709">
        <f t="shared" si="105"/>
        <v>0</v>
      </c>
      <c r="AE182" s="710"/>
      <c r="AF182" s="715">
        <v>0</v>
      </c>
      <c r="AG182" s="729"/>
      <c r="AH182" s="730"/>
      <c r="AI182" s="729"/>
      <c r="AJ182" s="730"/>
      <c r="AK182" s="729"/>
      <c r="AL182" s="730"/>
      <c r="AM182" s="729"/>
      <c r="AN182" s="730"/>
      <c r="AO182" s="729"/>
      <c r="AP182" s="730"/>
      <c r="AS182" s="735"/>
      <c r="AU182" s="735"/>
      <c r="AW182" s="735"/>
      <c r="AY182" s="735"/>
      <c r="BA182" s="735"/>
      <c r="BC182" s="735"/>
      <c r="BE182" s="735"/>
      <c r="BG182" s="735"/>
      <c r="BI182" s="735"/>
      <c r="BK182" s="735"/>
      <c r="BM182" s="735"/>
      <c r="BO182" s="735"/>
      <c r="BQ182" s="735"/>
      <c r="BS182" s="735"/>
      <c r="BU182" s="735"/>
      <c r="BW182" s="735"/>
      <c r="BY182" s="735"/>
      <c r="CA182" s="735"/>
      <c r="CC182" s="735"/>
      <c r="CE182" s="735"/>
    </row>
    <row r="183" spans="1:83" ht="12.9" customHeight="1">
      <c r="B183" s="329"/>
      <c r="C183" s="562"/>
      <c r="D183" s="562"/>
      <c r="E183" s="562"/>
      <c r="F183" s="562"/>
      <c r="G183" s="562"/>
      <c r="H183" s="562"/>
      <c r="I183" s="562"/>
      <c r="J183" s="562"/>
      <c r="K183" s="562"/>
      <c r="L183" s="562"/>
      <c r="M183" s="562"/>
      <c r="N183" s="562"/>
      <c r="O183" s="562"/>
      <c r="P183" s="562"/>
      <c r="Q183" s="562"/>
      <c r="R183" s="562"/>
      <c r="S183" s="563"/>
      <c r="T183" s="564"/>
      <c r="U183" s="563"/>
      <c r="V183" s="565" t="s">
        <v>119</v>
      </c>
      <c r="X183" s="774"/>
    </row>
    <row r="184" spans="1:83" ht="12.9" customHeight="1">
      <c r="B184" s="566" t="s">
        <v>246</v>
      </c>
      <c r="C184" s="567"/>
      <c r="D184" s="567"/>
      <c r="E184" s="567"/>
      <c r="F184" s="567"/>
      <c r="G184" s="567"/>
      <c r="H184" s="567"/>
      <c r="I184" s="567"/>
      <c r="J184" s="567"/>
      <c r="K184" s="567"/>
      <c r="L184" s="567"/>
      <c r="M184" s="567"/>
      <c r="N184" s="567"/>
      <c r="O184" s="567"/>
      <c r="P184" s="567"/>
      <c r="Q184" s="567"/>
      <c r="R184" s="567"/>
      <c r="S184" s="563"/>
      <c r="T184" s="564"/>
      <c r="U184" s="563"/>
      <c r="V184" s="565"/>
      <c r="X184" s="574"/>
    </row>
    <row r="185" spans="1:83" s="736" customFormat="1" ht="12.9" customHeight="1">
      <c r="A185" s="561"/>
      <c r="B185" s="569" t="s">
        <v>121</v>
      </c>
      <c r="C185" s="563"/>
      <c r="D185" s="561"/>
      <c r="E185" s="563"/>
      <c r="F185" s="564"/>
      <c r="G185" s="563"/>
      <c r="H185" s="564"/>
      <c r="I185" s="563"/>
      <c r="J185" s="564"/>
      <c r="K185" s="563"/>
      <c r="L185" s="564"/>
      <c r="M185" s="563"/>
      <c r="N185" s="564"/>
      <c r="O185" s="563"/>
      <c r="P185" s="564"/>
      <c r="Q185" s="563"/>
      <c r="R185" s="564"/>
      <c r="S185" s="563"/>
      <c r="T185" s="564"/>
      <c r="U185" s="563"/>
      <c r="V185" s="564"/>
      <c r="W185" s="575"/>
      <c r="X185" s="574"/>
      <c r="Y185" s="575"/>
      <c r="Z185" s="574"/>
      <c r="AA185" s="575"/>
      <c r="AB185" s="574"/>
      <c r="AC185" s="575"/>
      <c r="AD185" s="574"/>
      <c r="AE185" s="575"/>
      <c r="AF185" s="574"/>
      <c r="AG185" s="576"/>
      <c r="AH185" s="561"/>
      <c r="AI185" s="576"/>
      <c r="AJ185" s="561"/>
      <c r="AK185" s="576"/>
      <c r="AL185" s="561"/>
      <c r="AM185" s="576"/>
      <c r="AN185" s="561"/>
      <c r="AO185" s="576"/>
      <c r="AP185" s="561"/>
      <c r="AS185" s="735"/>
      <c r="AU185" s="735"/>
      <c r="AW185" s="735"/>
      <c r="AY185" s="735"/>
      <c r="BA185" s="735"/>
      <c r="BC185" s="735"/>
      <c r="BE185" s="735"/>
      <c r="BG185" s="735"/>
      <c r="BI185" s="735"/>
      <c r="BK185" s="735"/>
      <c r="BM185" s="735"/>
      <c r="BO185" s="735"/>
      <c r="BQ185" s="735"/>
      <c r="BS185" s="735"/>
      <c r="BU185" s="735"/>
      <c r="BW185" s="735"/>
      <c r="BY185" s="735"/>
      <c r="CA185" s="735"/>
      <c r="CC185" s="735"/>
      <c r="CE185" s="735"/>
    </row>
    <row r="186" spans="1:83">
      <c r="A186" s="574"/>
      <c r="C186" s="575"/>
      <c r="D186" s="574"/>
      <c r="E186" s="575"/>
      <c r="F186" s="574"/>
      <c r="G186" s="575"/>
      <c r="H186" s="574"/>
      <c r="I186" s="575"/>
      <c r="J186" s="574"/>
      <c r="K186" s="575"/>
      <c r="L186" s="574"/>
      <c r="M186" s="575"/>
      <c r="N186" s="574"/>
      <c r="O186" s="575"/>
      <c r="P186" s="574"/>
      <c r="Q186" s="575"/>
      <c r="R186" s="574"/>
      <c r="S186" s="575"/>
      <c r="T186" s="574"/>
      <c r="U186" s="575"/>
      <c r="V186" s="574"/>
      <c r="W186" s="575"/>
      <c r="X186" s="574"/>
      <c r="Y186" s="575"/>
      <c r="Z186" s="574"/>
      <c r="AA186" s="575"/>
      <c r="AB186" s="574"/>
      <c r="AC186" s="575"/>
      <c r="AD186" s="574"/>
      <c r="AE186" s="575"/>
      <c r="AF186" s="574"/>
      <c r="AG186" s="575"/>
    </row>
    <row r="187" spans="1:83">
      <c r="A187" s="574"/>
      <c r="C187" s="575"/>
      <c r="D187" s="574"/>
      <c r="E187" s="575"/>
      <c r="F187" s="574"/>
      <c r="G187" s="575"/>
      <c r="H187" s="574"/>
      <c r="I187" s="575"/>
      <c r="J187" s="574"/>
      <c r="K187" s="575"/>
      <c r="L187" s="574"/>
      <c r="M187" s="575"/>
      <c r="N187" s="574"/>
      <c r="O187" s="575"/>
      <c r="P187" s="574"/>
      <c r="Q187" s="575"/>
      <c r="R187" s="574"/>
      <c r="S187" s="575"/>
      <c r="T187" s="574"/>
      <c r="U187" s="575"/>
      <c r="V187" s="574"/>
      <c r="W187" s="575"/>
      <c r="X187" s="574"/>
      <c r="Y187" s="575"/>
      <c r="Z187" s="574"/>
      <c r="AA187" s="575"/>
      <c r="AB187" s="574"/>
      <c r="AC187" s="575"/>
      <c r="AD187" s="574"/>
      <c r="AE187" s="575"/>
      <c r="AF187" s="574"/>
      <c r="AG187" s="575"/>
    </row>
    <row r="188" spans="1:83">
      <c r="A188" s="574"/>
      <c r="C188" s="575"/>
      <c r="D188" s="574"/>
      <c r="E188" s="575"/>
      <c r="F188" s="574"/>
      <c r="G188" s="575"/>
      <c r="H188" s="574"/>
      <c r="I188" s="575"/>
      <c r="J188" s="574"/>
      <c r="K188" s="575"/>
      <c r="L188" s="574"/>
      <c r="M188" s="575"/>
      <c r="N188" s="574"/>
      <c r="O188" s="575"/>
      <c r="P188" s="574"/>
      <c r="Q188" s="575"/>
      <c r="R188" s="574"/>
      <c r="S188" s="575"/>
      <c r="T188" s="574"/>
      <c r="U188" s="575"/>
      <c r="V188" s="574"/>
      <c r="W188" s="575"/>
      <c r="X188" s="574"/>
      <c r="Y188" s="575"/>
      <c r="Z188" s="574"/>
      <c r="AA188" s="575"/>
      <c r="AB188" s="574"/>
      <c r="AC188" s="575"/>
      <c r="AD188" s="574"/>
      <c r="AE188" s="575"/>
      <c r="AF188" s="574"/>
      <c r="AG188" s="575"/>
      <c r="AQ188" s="561"/>
    </row>
    <row r="189" spans="1:83">
      <c r="AQ189" s="561"/>
    </row>
    <row r="190" spans="1:83">
      <c r="AQ190" s="561"/>
    </row>
    <row r="191" spans="1:83">
      <c r="AQ191" s="561"/>
    </row>
  </sheetData>
  <mergeCells count="433">
    <mergeCell ref="A179:A180"/>
    <mergeCell ref="B179:B180"/>
    <mergeCell ref="A181:A182"/>
    <mergeCell ref="B181:B182"/>
    <mergeCell ref="A175:A176"/>
    <mergeCell ref="B175:B176"/>
    <mergeCell ref="AQ175:AQ176"/>
    <mergeCell ref="AR175:AR176"/>
    <mergeCell ref="A177:A178"/>
    <mergeCell ref="B177:B178"/>
    <mergeCell ref="A171:A172"/>
    <mergeCell ref="B171:B172"/>
    <mergeCell ref="AQ171:AQ172"/>
    <mergeCell ref="AR171:AR172"/>
    <mergeCell ref="A173:A174"/>
    <mergeCell ref="B173:B174"/>
    <mergeCell ref="AQ173:AQ174"/>
    <mergeCell ref="AR173:AR174"/>
    <mergeCell ref="A167:B168"/>
    <mergeCell ref="AQ167:AQ168"/>
    <mergeCell ref="AR167:AR168"/>
    <mergeCell ref="A169:A170"/>
    <mergeCell ref="B169:B170"/>
    <mergeCell ref="AQ169:AQ170"/>
    <mergeCell ref="AR169:AR170"/>
    <mergeCell ref="A163:A164"/>
    <mergeCell ref="B163:B164"/>
    <mergeCell ref="AQ163:AQ164"/>
    <mergeCell ref="AR163:AR164"/>
    <mergeCell ref="A165:A166"/>
    <mergeCell ref="B165:B166"/>
    <mergeCell ref="AQ165:AQ166"/>
    <mergeCell ref="AR165:AR166"/>
    <mergeCell ref="A159:A160"/>
    <mergeCell ref="B159:B160"/>
    <mergeCell ref="AQ159:AQ160"/>
    <mergeCell ref="AR159:AR160"/>
    <mergeCell ref="A161:A162"/>
    <mergeCell ref="B161:B162"/>
    <mergeCell ref="AQ161:AQ162"/>
    <mergeCell ref="AR161:AR162"/>
    <mergeCell ref="A155:A156"/>
    <mergeCell ref="B155:B156"/>
    <mergeCell ref="AQ155:AQ156"/>
    <mergeCell ref="AR155:AR156"/>
    <mergeCell ref="A157:A158"/>
    <mergeCell ref="B157:B158"/>
    <mergeCell ref="AQ157:AQ158"/>
    <mergeCell ref="AR157:AR158"/>
    <mergeCell ref="A151:B152"/>
    <mergeCell ref="AQ151:AR152"/>
    <mergeCell ref="A153:A154"/>
    <mergeCell ref="B153:B154"/>
    <mergeCell ref="AQ153:AQ154"/>
    <mergeCell ref="AR153:AR154"/>
    <mergeCell ref="A147:A148"/>
    <mergeCell ref="B147:B148"/>
    <mergeCell ref="AQ147:AQ148"/>
    <mergeCell ref="AR147:AR148"/>
    <mergeCell ref="A149:A150"/>
    <mergeCell ref="B149:B150"/>
    <mergeCell ref="AQ149:AQ150"/>
    <mergeCell ref="AR149:AR150"/>
    <mergeCell ref="A143:A144"/>
    <mergeCell ref="B143:B144"/>
    <mergeCell ref="AQ143:AQ144"/>
    <mergeCell ref="AR143:AR144"/>
    <mergeCell ref="A145:A146"/>
    <mergeCell ref="B145:B146"/>
    <mergeCell ref="AQ145:AQ146"/>
    <mergeCell ref="AR145:AR146"/>
    <mergeCell ref="BM129:BN130"/>
    <mergeCell ref="A139:A140"/>
    <mergeCell ref="B139:B140"/>
    <mergeCell ref="AQ139:AQ140"/>
    <mergeCell ref="AR139:AR140"/>
    <mergeCell ref="A141:A142"/>
    <mergeCell ref="B141:B142"/>
    <mergeCell ref="AQ141:AQ142"/>
    <mergeCell ref="AR141:AR142"/>
    <mergeCell ref="A135:B136"/>
    <mergeCell ref="AQ135:AQ136"/>
    <mergeCell ref="AR135:AR136"/>
    <mergeCell ref="A137:B138"/>
    <mergeCell ref="AQ137:AQ138"/>
    <mergeCell ref="AR137:AR138"/>
    <mergeCell ref="A131:B132"/>
    <mergeCell ref="AQ131:AQ132"/>
    <mergeCell ref="AR131:AR132"/>
    <mergeCell ref="A133:B134"/>
    <mergeCell ref="AQ133:AQ134"/>
    <mergeCell ref="AR133:AR134"/>
    <mergeCell ref="Y130:Z130"/>
    <mergeCell ref="AA130:AB130"/>
    <mergeCell ref="AC130:AD130"/>
    <mergeCell ref="E130:F130"/>
    <mergeCell ref="G130:H130"/>
    <mergeCell ref="I130:J130"/>
    <mergeCell ref="O130:P130"/>
    <mergeCell ref="Q130:R130"/>
    <mergeCell ref="S130:T130"/>
    <mergeCell ref="BO129:BT129"/>
    <mergeCell ref="BU129:BV130"/>
    <mergeCell ref="BE130:BF130"/>
    <mergeCell ref="BG130:BH130"/>
    <mergeCell ref="BI130:BJ130"/>
    <mergeCell ref="BO130:BP130"/>
    <mergeCell ref="BC128:BL128"/>
    <mergeCell ref="BM128:BV128"/>
    <mergeCell ref="C129:D130"/>
    <mergeCell ref="E129:J129"/>
    <mergeCell ref="K129:L130"/>
    <mergeCell ref="M129:N130"/>
    <mergeCell ref="O129:T129"/>
    <mergeCell ref="U129:V130"/>
    <mergeCell ref="W129:X130"/>
    <mergeCell ref="Y129:AD129"/>
    <mergeCell ref="BQ130:BR130"/>
    <mergeCell ref="BS130:BT130"/>
    <mergeCell ref="AU130:AV130"/>
    <mergeCell ref="AW130:AX130"/>
    <mergeCell ref="AY130:AZ130"/>
    <mergeCell ref="BC129:BD130"/>
    <mergeCell ref="BE129:BJ129"/>
    <mergeCell ref="BK129:BL130"/>
    <mergeCell ref="A128:B130"/>
    <mergeCell ref="C128:L128"/>
    <mergeCell ref="M128:V128"/>
    <mergeCell ref="W128:AF128"/>
    <mergeCell ref="AQ128:AR130"/>
    <mergeCell ref="AS128:BB128"/>
    <mergeCell ref="AE129:AF130"/>
    <mergeCell ref="AS129:AT130"/>
    <mergeCell ref="AU129:AZ129"/>
    <mergeCell ref="BA129:BB130"/>
    <mergeCell ref="A116:A117"/>
    <mergeCell ref="B116:B117"/>
    <mergeCell ref="A118:A119"/>
    <mergeCell ref="B118:B119"/>
    <mergeCell ref="A120:A121"/>
    <mergeCell ref="B120:B121"/>
    <mergeCell ref="A112:A113"/>
    <mergeCell ref="B112:B113"/>
    <mergeCell ref="AQ112:AQ113"/>
    <mergeCell ref="AR112:AR113"/>
    <mergeCell ref="A114:A115"/>
    <mergeCell ref="B114:B115"/>
    <mergeCell ref="AQ114:AQ115"/>
    <mergeCell ref="AR114:AR115"/>
    <mergeCell ref="A108:A109"/>
    <mergeCell ref="B108:B109"/>
    <mergeCell ref="AQ108:AQ109"/>
    <mergeCell ref="AR108:AR109"/>
    <mergeCell ref="A110:A111"/>
    <mergeCell ref="B110:B111"/>
    <mergeCell ref="AQ110:AQ111"/>
    <mergeCell ref="AR110:AR111"/>
    <mergeCell ref="A104:A105"/>
    <mergeCell ref="B104:B105"/>
    <mergeCell ref="AQ104:AQ105"/>
    <mergeCell ref="AR104:AR105"/>
    <mergeCell ref="A106:B107"/>
    <mergeCell ref="AQ106:AQ107"/>
    <mergeCell ref="AR106:AR107"/>
    <mergeCell ref="A100:A101"/>
    <mergeCell ref="B100:B101"/>
    <mergeCell ref="AQ100:AQ101"/>
    <mergeCell ref="AR100:AR101"/>
    <mergeCell ref="A102:A103"/>
    <mergeCell ref="B102:B103"/>
    <mergeCell ref="AQ102:AQ103"/>
    <mergeCell ref="AR102:AR103"/>
    <mergeCell ref="A96:A97"/>
    <mergeCell ref="B96:B97"/>
    <mergeCell ref="AQ96:AQ97"/>
    <mergeCell ref="AR96:AR97"/>
    <mergeCell ref="A98:A99"/>
    <mergeCell ref="B98:B99"/>
    <mergeCell ref="AQ98:AQ99"/>
    <mergeCell ref="AR98:AR99"/>
    <mergeCell ref="A92:A93"/>
    <mergeCell ref="B92:B93"/>
    <mergeCell ref="AQ92:AQ93"/>
    <mergeCell ref="AR92:AR93"/>
    <mergeCell ref="A94:A95"/>
    <mergeCell ref="B94:B95"/>
    <mergeCell ref="AQ94:AQ95"/>
    <mergeCell ref="AR94:AR95"/>
    <mergeCell ref="A88:A89"/>
    <mergeCell ref="B88:B89"/>
    <mergeCell ref="AQ88:AQ89"/>
    <mergeCell ref="AR88:AR89"/>
    <mergeCell ref="A90:B91"/>
    <mergeCell ref="AQ90:AR91"/>
    <mergeCell ref="A84:A85"/>
    <mergeCell ref="B84:B85"/>
    <mergeCell ref="AQ84:AQ85"/>
    <mergeCell ref="AR84:AR85"/>
    <mergeCell ref="A86:A87"/>
    <mergeCell ref="B86:B87"/>
    <mergeCell ref="AQ86:AQ87"/>
    <mergeCell ref="AR86:AR87"/>
    <mergeCell ref="A80:A81"/>
    <mergeCell ref="B80:B81"/>
    <mergeCell ref="AQ80:AQ81"/>
    <mergeCell ref="AR80:AR81"/>
    <mergeCell ref="A82:A83"/>
    <mergeCell ref="B82:B83"/>
    <mergeCell ref="AQ82:AQ83"/>
    <mergeCell ref="AR82:AR83"/>
    <mergeCell ref="A76:B77"/>
    <mergeCell ref="AQ76:AQ77"/>
    <mergeCell ref="AR76:AR77"/>
    <mergeCell ref="A78:A79"/>
    <mergeCell ref="B78:B79"/>
    <mergeCell ref="AQ78:AQ79"/>
    <mergeCell ref="AR78:AR79"/>
    <mergeCell ref="A72:B73"/>
    <mergeCell ref="AQ72:AQ73"/>
    <mergeCell ref="AR72:AR73"/>
    <mergeCell ref="A74:B75"/>
    <mergeCell ref="AQ74:AQ75"/>
    <mergeCell ref="AR74:AR75"/>
    <mergeCell ref="BQ69:BR69"/>
    <mergeCell ref="BS69:BT69"/>
    <mergeCell ref="BY69:BZ69"/>
    <mergeCell ref="CA69:CB69"/>
    <mergeCell ref="CC69:CD69"/>
    <mergeCell ref="A70:B71"/>
    <mergeCell ref="AQ70:AQ71"/>
    <mergeCell ref="AR70:AR71"/>
    <mergeCell ref="AC69:AD69"/>
    <mergeCell ref="AI69:AJ69"/>
    <mergeCell ref="AK69:AL69"/>
    <mergeCell ref="AM69:AN69"/>
    <mergeCell ref="AU69:AV69"/>
    <mergeCell ref="AW69:AX69"/>
    <mergeCell ref="BA68:BB69"/>
    <mergeCell ref="BC68:BD69"/>
    <mergeCell ref="AY69:AZ69"/>
    <mergeCell ref="A67:B69"/>
    <mergeCell ref="BU68:BV69"/>
    <mergeCell ref="BW68:BX69"/>
    <mergeCell ref="BE69:BF69"/>
    <mergeCell ref="BG69:BH69"/>
    <mergeCell ref="BI69:BJ69"/>
    <mergeCell ref="BO69:BP69"/>
    <mergeCell ref="AI68:AN68"/>
    <mergeCell ref="AO68:AP69"/>
    <mergeCell ref="AS68:AT69"/>
    <mergeCell ref="AU68:AZ68"/>
    <mergeCell ref="O69:P69"/>
    <mergeCell ref="Q69:R69"/>
    <mergeCell ref="S69:T69"/>
    <mergeCell ref="Y69:Z69"/>
    <mergeCell ref="AA69:AB69"/>
    <mergeCell ref="BE68:BJ68"/>
    <mergeCell ref="BK68:BL69"/>
    <mergeCell ref="BM68:BN69"/>
    <mergeCell ref="BO68:BT68"/>
    <mergeCell ref="AS67:BB67"/>
    <mergeCell ref="BC67:BL67"/>
    <mergeCell ref="BM67:BV67"/>
    <mergeCell ref="BW67:CF67"/>
    <mergeCell ref="C68:D69"/>
    <mergeCell ref="E68:J68"/>
    <mergeCell ref="K68:L69"/>
    <mergeCell ref="M68:N69"/>
    <mergeCell ref="O68:T68"/>
    <mergeCell ref="U68:V69"/>
    <mergeCell ref="C67:L67"/>
    <mergeCell ref="M67:V67"/>
    <mergeCell ref="W67:AF67"/>
    <mergeCell ref="AG67:AP67"/>
    <mergeCell ref="AQ67:AR69"/>
    <mergeCell ref="W68:X69"/>
    <mergeCell ref="Y68:AD68"/>
    <mergeCell ref="AE68:AF69"/>
    <mergeCell ref="AG68:AH69"/>
    <mergeCell ref="BY68:CD68"/>
    <mergeCell ref="CE68:CF69"/>
    <mergeCell ref="E69:F69"/>
    <mergeCell ref="G69:H69"/>
    <mergeCell ref="I69:J69"/>
    <mergeCell ref="A53:A54"/>
    <mergeCell ref="B53:B54"/>
    <mergeCell ref="A55:A56"/>
    <mergeCell ref="B55:B56"/>
    <mergeCell ref="A57:A58"/>
    <mergeCell ref="B57:B58"/>
    <mergeCell ref="A49:A50"/>
    <mergeCell ref="B49:B50"/>
    <mergeCell ref="AQ49:AQ50"/>
    <mergeCell ref="AR49:AR50"/>
    <mergeCell ref="A51:A52"/>
    <mergeCell ref="B51:B52"/>
    <mergeCell ref="AQ51:AQ52"/>
    <mergeCell ref="AR51:AR52"/>
    <mergeCell ref="A45:A46"/>
    <mergeCell ref="B45:B46"/>
    <mergeCell ref="AQ45:AQ46"/>
    <mergeCell ref="AR45:AR46"/>
    <mergeCell ref="A47:A48"/>
    <mergeCell ref="B47:B48"/>
    <mergeCell ref="AQ47:AQ48"/>
    <mergeCell ref="AR47:AR48"/>
    <mergeCell ref="A41:A42"/>
    <mergeCell ref="B41:B42"/>
    <mergeCell ref="AQ41:AQ42"/>
    <mergeCell ref="AR41:AR42"/>
    <mergeCell ref="A43:B44"/>
    <mergeCell ref="AQ43:AQ44"/>
    <mergeCell ref="AR43:AR44"/>
    <mergeCell ref="A37:A38"/>
    <mergeCell ref="B37:B38"/>
    <mergeCell ref="AQ37:AQ38"/>
    <mergeCell ref="AR37:AR38"/>
    <mergeCell ref="A39:A40"/>
    <mergeCell ref="B39:B40"/>
    <mergeCell ref="AQ39:AQ40"/>
    <mergeCell ref="AR39:AR40"/>
    <mergeCell ref="A33:A34"/>
    <mergeCell ref="B33:B34"/>
    <mergeCell ref="AQ33:AQ34"/>
    <mergeCell ref="AR33:AR34"/>
    <mergeCell ref="A35:A36"/>
    <mergeCell ref="B35:B36"/>
    <mergeCell ref="AQ35:AQ36"/>
    <mergeCell ref="AR35:AR36"/>
    <mergeCell ref="A29:A30"/>
    <mergeCell ref="B29:B30"/>
    <mergeCell ref="AQ29:AQ30"/>
    <mergeCell ref="AR29:AR30"/>
    <mergeCell ref="A31:A32"/>
    <mergeCell ref="B31:B32"/>
    <mergeCell ref="AQ31:AQ32"/>
    <mergeCell ref="AR31:AR32"/>
    <mergeCell ref="A25:A26"/>
    <mergeCell ref="B25:B26"/>
    <mergeCell ref="AQ25:AQ26"/>
    <mergeCell ref="AR25:AR26"/>
    <mergeCell ref="A27:B28"/>
    <mergeCell ref="AQ27:AR28"/>
    <mergeCell ref="A21:A22"/>
    <mergeCell ref="B21:B22"/>
    <mergeCell ref="AQ21:AQ22"/>
    <mergeCell ref="AR21:AR22"/>
    <mergeCell ref="A23:A24"/>
    <mergeCell ref="B23:B24"/>
    <mergeCell ref="AQ23:AQ24"/>
    <mergeCell ref="AR23:AR24"/>
    <mergeCell ref="A17:A18"/>
    <mergeCell ref="B17:B18"/>
    <mergeCell ref="AQ17:AQ18"/>
    <mergeCell ref="AR17:AR18"/>
    <mergeCell ref="A19:A20"/>
    <mergeCell ref="B19:B20"/>
    <mergeCell ref="AQ19:AQ20"/>
    <mergeCell ref="AR19:AR20"/>
    <mergeCell ref="A13:B14"/>
    <mergeCell ref="AQ13:AQ14"/>
    <mergeCell ref="AR13:AR14"/>
    <mergeCell ref="A15:A16"/>
    <mergeCell ref="B15:B16"/>
    <mergeCell ref="AQ15:AQ16"/>
    <mergeCell ref="AR15:AR16"/>
    <mergeCell ref="A9:B10"/>
    <mergeCell ref="AQ9:AQ10"/>
    <mergeCell ref="AR9:AR10"/>
    <mergeCell ref="A11:B12"/>
    <mergeCell ref="AQ11:AQ12"/>
    <mergeCell ref="AR11:AR12"/>
    <mergeCell ref="BQ6:BR6"/>
    <mergeCell ref="BS6:BT6"/>
    <mergeCell ref="BY6:BZ6"/>
    <mergeCell ref="CA6:CB6"/>
    <mergeCell ref="CC6:CD6"/>
    <mergeCell ref="A7:B8"/>
    <mergeCell ref="AQ7:AQ8"/>
    <mergeCell ref="AR7:AR8"/>
    <mergeCell ref="AC6:AD6"/>
    <mergeCell ref="AI6:AJ6"/>
    <mergeCell ref="AK6:AL6"/>
    <mergeCell ref="AM6:AN6"/>
    <mergeCell ref="AU6:AV6"/>
    <mergeCell ref="AW6:AX6"/>
    <mergeCell ref="BA5:BB6"/>
    <mergeCell ref="BC5:BD6"/>
    <mergeCell ref="AY6:AZ6"/>
    <mergeCell ref="A4:B6"/>
    <mergeCell ref="BU5:BV6"/>
    <mergeCell ref="BW5:BX6"/>
    <mergeCell ref="BE6:BF6"/>
    <mergeCell ref="BG6:BH6"/>
    <mergeCell ref="BI6:BJ6"/>
    <mergeCell ref="BO6:BP6"/>
    <mergeCell ref="AI5:AN5"/>
    <mergeCell ref="AO5:AP6"/>
    <mergeCell ref="AS5:AT6"/>
    <mergeCell ref="AU5:AZ5"/>
    <mergeCell ref="O6:P6"/>
    <mergeCell ref="Q6:R6"/>
    <mergeCell ref="S6:T6"/>
    <mergeCell ref="Y6:Z6"/>
    <mergeCell ref="AA6:AB6"/>
    <mergeCell ref="BE5:BJ5"/>
    <mergeCell ref="BK5:BL6"/>
    <mergeCell ref="BM5:BN6"/>
    <mergeCell ref="BO5:BT5"/>
    <mergeCell ref="AS4:BB4"/>
    <mergeCell ref="BC4:BL4"/>
    <mergeCell ref="BM4:BV4"/>
    <mergeCell ref="BW4:CF4"/>
    <mergeCell ref="C5:D6"/>
    <mergeCell ref="E5:J5"/>
    <mergeCell ref="K5:L6"/>
    <mergeCell ref="M5:N6"/>
    <mergeCell ref="O5:T5"/>
    <mergeCell ref="U5:V6"/>
    <mergeCell ref="C4:L4"/>
    <mergeCell ref="M4:V4"/>
    <mergeCell ref="W4:AF4"/>
    <mergeCell ref="AG4:AP4"/>
    <mergeCell ref="AQ4:AR6"/>
    <mergeCell ref="W5:X6"/>
    <mergeCell ref="Y5:AD5"/>
    <mergeCell ref="AE5:AF6"/>
    <mergeCell ref="AG5:AH6"/>
    <mergeCell ref="BY5:CD5"/>
    <mergeCell ref="CE5:CF6"/>
    <mergeCell ref="E6:F6"/>
    <mergeCell ref="G6:H6"/>
    <mergeCell ref="I6:J6"/>
  </mergeCells>
  <phoneticPr fontId="4"/>
  <pageMargins left="0.70866141732283472" right="0.70866141732283472" top="0.78740157480314965" bottom="0.19685039370078741" header="0.31496062992125984" footer="0.31496062992125984"/>
  <pageSetup paperSize="9" scale="99" firstPageNumber="56" pageOrder="overThenDown" orientation="portrait" useFirstPageNumber="1" r:id="rId1"/>
  <headerFooter differentOddEven="1" scaleWithDoc="0" alignWithMargins="0">
    <oddHeader>&amp;R&amp;"ＭＳ Ｐ明朝,標準"Ⅴ治　　山　　　　　- &amp;P -</oddHeader>
    <evenHeader>&amp;L&amp;"ＭＳ Ｐ明朝,標準"- &amp;P -</evenHeader>
  </headerFooter>
  <rowBreaks count="2" manualBreakCount="2">
    <brk id="63" max="85" man="1"/>
    <brk id="124" max="84" man="1"/>
  </rowBreaks>
  <colBreaks count="3" manualBreakCount="3">
    <brk id="22" max="184" man="1"/>
    <brk id="42" max="184" man="1"/>
    <brk id="64" max="18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157D-4F72-4FB9-8D42-6D2715C52165}">
  <sheetPr>
    <tabColor rgb="FFFF0000"/>
  </sheetPr>
  <dimension ref="A1:P67"/>
  <sheetViews>
    <sheetView showGridLines="0" tabSelected="1" view="pageBreakPreview" zoomScaleNormal="100" zoomScaleSheetLayoutView="100" workbookViewId="0">
      <selection activeCell="R8" sqref="R8"/>
    </sheetView>
  </sheetViews>
  <sheetFormatPr defaultColWidth="9" defaultRowHeight="13.2"/>
  <cols>
    <col min="1" max="1" width="10.21875" style="923" customWidth="1"/>
    <col min="2" max="15" width="5.6640625" style="779" customWidth="1"/>
    <col min="16" max="16384" width="9" style="779"/>
  </cols>
  <sheetData>
    <row r="1" spans="1:15" s="776" customFormat="1" ht="24" customHeight="1">
      <c r="A1" s="775" t="s">
        <v>187</v>
      </c>
    </row>
    <row r="2" spans="1:15" s="776" customFormat="1" ht="15.9" customHeight="1">
      <c r="A2" s="777"/>
    </row>
    <row r="3" spans="1:15" s="776" customFormat="1" ht="12" customHeight="1" thickBot="1">
      <c r="J3" s="778"/>
      <c r="K3" s="779"/>
      <c r="O3" s="780" t="s">
        <v>188</v>
      </c>
    </row>
    <row r="4" spans="1:15" s="776" customFormat="1" ht="20.100000000000001" customHeight="1">
      <c r="A4" s="781" t="s">
        <v>189</v>
      </c>
      <c r="B4" s="782"/>
      <c r="C4" s="783" t="s">
        <v>105</v>
      </c>
      <c r="D4" s="784"/>
      <c r="E4" s="784"/>
      <c r="F4" s="785"/>
      <c r="G4" s="783" t="s">
        <v>314</v>
      </c>
      <c r="H4" s="784"/>
      <c r="I4" s="784"/>
      <c r="J4" s="785"/>
      <c r="K4" s="786" t="s">
        <v>325</v>
      </c>
      <c r="L4" s="787"/>
      <c r="M4" s="787"/>
      <c r="N4" s="788"/>
      <c r="O4" s="132" t="s">
        <v>205</v>
      </c>
    </row>
    <row r="5" spans="1:15" s="776" customFormat="1" ht="20.100000000000001" customHeight="1">
      <c r="A5" s="789"/>
      <c r="B5" s="790"/>
      <c r="C5" s="791" t="s">
        <v>190</v>
      </c>
      <c r="D5" s="792" t="s">
        <v>86</v>
      </c>
      <c r="E5" s="793" t="s">
        <v>191</v>
      </c>
      <c r="F5" s="794"/>
      <c r="G5" s="795" t="s">
        <v>190</v>
      </c>
      <c r="H5" s="796" t="s">
        <v>86</v>
      </c>
      <c r="I5" s="797" t="s">
        <v>191</v>
      </c>
      <c r="J5" s="798"/>
      <c r="K5" s="799" t="s">
        <v>190</v>
      </c>
      <c r="L5" s="800" t="s">
        <v>86</v>
      </c>
      <c r="M5" s="801" t="s">
        <v>191</v>
      </c>
      <c r="N5" s="802"/>
      <c r="O5" s="190"/>
    </row>
    <row r="6" spans="1:15" s="776" customFormat="1" ht="21.9" customHeight="1">
      <c r="A6" s="803" t="s">
        <v>192</v>
      </c>
      <c r="B6" s="804"/>
      <c r="C6" s="805">
        <v>6</v>
      </c>
      <c r="D6" s="806">
        <v>11.8789</v>
      </c>
      <c r="E6" s="807">
        <v>1382261</v>
      </c>
      <c r="F6" s="808"/>
      <c r="G6" s="805">
        <v>5</v>
      </c>
      <c r="H6" s="806">
        <v>11.6523</v>
      </c>
      <c r="I6" s="807">
        <v>774112</v>
      </c>
      <c r="J6" s="808"/>
      <c r="K6" s="809">
        <v>6</v>
      </c>
      <c r="L6" s="810">
        <v>11.8789</v>
      </c>
      <c r="M6" s="811">
        <v>783872</v>
      </c>
      <c r="N6" s="812"/>
      <c r="O6" s="813"/>
    </row>
    <row r="7" spans="1:15" s="776" customFormat="1" ht="21.9" customHeight="1">
      <c r="A7" s="814" t="s">
        <v>193</v>
      </c>
      <c r="B7" s="815"/>
      <c r="C7" s="816">
        <v>14</v>
      </c>
      <c r="D7" s="817">
        <v>6.3312999999999997</v>
      </c>
      <c r="E7" s="818">
        <v>282813</v>
      </c>
      <c r="F7" s="819"/>
      <c r="G7" s="816">
        <v>12</v>
      </c>
      <c r="H7" s="817">
        <v>6.2074999999999996</v>
      </c>
      <c r="I7" s="818">
        <v>142077</v>
      </c>
      <c r="J7" s="820"/>
      <c r="K7" s="821">
        <v>12</v>
      </c>
      <c r="L7" s="822">
        <v>6.2074999999999996</v>
      </c>
      <c r="M7" s="823">
        <v>274882</v>
      </c>
      <c r="N7" s="824"/>
      <c r="O7" s="825"/>
    </row>
    <row r="8" spans="1:15" s="776" customFormat="1" ht="21.9" customHeight="1">
      <c r="A8" s="826" t="s">
        <v>194</v>
      </c>
      <c r="B8" s="827"/>
      <c r="C8" s="816">
        <v>20</v>
      </c>
      <c r="D8" s="817">
        <v>18.2102</v>
      </c>
      <c r="E8" s="818">
        <v>1665074</v>
      </c>
      <c r="F8" s="819"/>
      <c r="G8" s="816">
        <f>SUM(G6:G7)</f>
        <v>17</v>
      </c>
      <c r="H8" s="817">
        <f>SUM(H6:H7)</f>
        <v>17.8598</v>
      </c>
      <c r="I8" s="818">
        <f>SUM(I6:J7)</f>
        <v>916189</v>
      </c>
      <c r="J8" s="819"/>
      <c r="K8" s="821">
        <f>SUM(K6:K7)</f>
        <v>18</v>
      </c>
      <c r="L8" s="822">
        <f>SUM(L6:L7)</f>
        <v>18.086399999999998</v>
      </c>
      <c r="M8" s="823">
        <f>SUM(M6:N7)</f>
        <v>1058754</v>
      </c>
      <c r="N8" s="828"/>
      <c r="O8" s="825"/>
    </row>
    <row r="9" spans="1:15" s="776" customFormat="1" ht="21.9" customHeight="1">
      <c r="A9" s="829" t="s">
        <v>195</v>
      </c>
      <c r="B9" s="830"/>
      <c r="C9" s="816">
        <v>5</v>
      </c>
      <c r="D9" s="817">
        <v>2.4485999999999999</v>
      </c>
      <c r="E9" s="818">
        <v>42353</v>
      </c>
      <c r="F9" s="819"/>
      <c r="G9" s="816">
        <v>3</v>
      </c>
      <c r="H9" s="817">
        <v>1.8764000000000001</v>
      </c>
      <c r="I9" s="818">
        <v>10965</v>
      </c>
      <c r="J9" s="819"/>
      <c r="K9" s="821">
        <v>5</v>
      </c>
      <c r="L9" s="822">
        <v>2.4485999999999999</v>
      </c>
      <c r="M9" s="823">
        <v>47568</v>
      </c>
      <c r="N9" s="828"/>
      <c r="O9" s="825"/>
    </row>
    <row r="10" spans="1:15" s="776" customFormat="1" ht="21.9" customHeight="1">
      <c r="A10" s="829" t="s">
        <v>196</v>
      </c>
      <c r="B10" s="830"/>
      <c r="C10" s="816"/>
      <c r="D10" s="817"/>
      <c r="E10" s="818"/>
      <c r="F10" s="819"/>
      <c r="G10" s="816"/>
      <c r="H10" s="817"/>
      <c r="I10" s="818"/>
      <c r="J10" s="819"/>
      <c r="K10" s="821"/>
      <c r="L10" s="822"/>
      <c r="M10" s="823"/>
      <c r="N10" s="828"/>
      <c r="O10" s="825"/>
    </row>
    <row r="11" spans="1:15" s="776" customFormat="1" ht="21.9" customHeight="1">
      <c r="A11" s="829" t="s">
        <v>197</v>
      </c>
      <c r="B11" s="830"/>
      <c r="C11" s="816">
        <v>1</v>
      </c>
      <c r="D11" s="817">
        <v>8.4718999999999998</v>
      </c>
      <c r="E11" s="818">
        <v>205694</v>
      </c>
      <c r="F11" s="819"/>
      <c r="G11" s="816">
        <v>1</v>
      </c>
      <c r="H11" s="817">
        <v>8.4718999999999998</v>
      </c>
      <c r="I11" s="818">
        <v>114704</v>
      </c>
      <c r="J11" s="819"/>
      <c r="K11" s="821">
        <v>1</v>
      </c>
      <c r="L11" s="822">
        <v>8.4718999999999998</v>
      </c>
      <c r="M11" s="823">
        <v>156003</v>
      </c>
      <c r="N11" s="828"/>
      <c r="O11" s="825"/>
    </row>
    <row r="12" spans="1:15" s="776" customFormat="1" ht="21.9" customHeight="1">
      <c r="A12" s="831" t="s">
        <v>198</v>
      </c>
      <c r="B12" s="832"/>
      <c r="C12" s="833">
        <f>SUM(C9:C11)</f>
        <v>6</v>
      </c>
      <c r="D12" s="834">
        <f>SUM(D9:D11)</f>
        <v>10.920500000000001</v>
      </c>
      <c r="E12" s="835">
        <f>SUM(E9:E11)</f>
        <v>248047</v>
      </c>
      <c r="F12" s="836"/>
      <c r="G12" s="833">
        <f>SUM(G9:G11)</f>
        <v>4</v>
      </c>
      <c r="H12" s="834">
        <f>SUM(H9:H11)</f>
        <v>10.3483</v>
      </c>
      <c r="I12" s="835">
        <f>SUM(I9:I11)</f>
        <v>125669</v>
      </c>
      <c r="J12" s="836"/>
      <c r="K12" s="837">
        <f>SUM(K9:K11)</f>
        <v>6</v>
      </c>
      <c r="L12" s="838">
        <f>SUM(L9:L11)</f>
        <v>10.920500000000001</v>
      </c>
      <c r="M12" s="839">
        <f>SUM(M9:M11)</f>
        <v>203571</v>
      </c>
      <c r="N12" s="840"/>
      <c r="O12" s="841"/>
    </row>
    <row r="13" spans="1:15" s="776" customFormat="1" ht="21.9" customHeight="1" thickBot="1">
      <c r="A13" s="842" t="s">
        <v>199</v>
      </c>
      <c r="B13" s="843"/>
      <c r="C13" s="844">
        <f t="shared" ref="C13:N13" si="0">SUM(C12,C8)</f>
        <v>26</v>
      </c>
      <c r="D13" s="845">
        <f t="shared" si="0"/>
        <v>29.130700000000001</v>
      </c>
      <c r="E13" s="846">
        <f t="shared" si="0"/>
        <v>1913121</v>
      </c>
      <c r="F13" s="847">
        <f t="shared" si="0"/>
        <v>0</v>
      </c>
      <c r="G13" s="844">
        <f t="shared" si="0"/>
        <v>21</v>
      </c>
      <c r="H13" s="845">
        <f t="shared" si="0"/>
        <v>28.208100000000002</v>
      </c>
      <c r="I13" s="846">
        <f t="shared" si="0"/>
        <v>1041858</v>
      </c>
      <c r="J13" s="847">
        <f t="shared" si="0"/>
        <v>0</v>
      </c>
      <c r="K13" s="848">
        <f t="shared" si="0"/>
        <v>24</v>
      </c>
      <c r="L13" s="849">
        <f t="shared" si="0"/>
        <v>29.006899999999998</v>
      </c>
      <c r="M13" s="850">
        <f t="shared" si="0"/>
        <v>1262325</v>
      </c>
      <c r="N13" s="851">
        <f t="shared" si="0"/>
        <v>0</v>
      </c>
      <c r="O13" s="852"/>
    </row>
    <row r="14" spans="1:15">
      <c r="A14" s="779"/>
      <c r="B14" s="102"/>
      <c r="O14" s="279" t="s">
        <v>229</v>
      </c>
    </row>
    <row r="15" spans="1:15">
      <c r="A15" s="853"/>
      <c r="B15" s="104"/>
      <c r="C15" s="104"/>
      <c r="D15" s="104"/>
      <c r="E15" s="104"/>
    </row>
    <row r="16" spans="1:15" ht="24" customHeight="1">
      <c r="A16" s="775" t="s">
        <v>200</v>
      </c>
      <c r="B16" s="854"/>
      <c r="C16" s="854"/>
      <c r="D16" s="854"/>
      <c r="E16" s="854"/>
    </row>
    <row r="17" spans="1:16" ht="15.9" customHeight="1">
      <c r="A17" s="777"/>
      <c r="B17" s="854"/>
      <c r="C17" s="854"/>
      <c r="D17" s="854"/>
      <c r="E17" s="854"/>
    </row>
    <row r="18" spans="1:16" s="102" customFormat="1" ht="12" customHeight="1" thickBot="1">
      <c r="A18" s="134"/>
      <c r="M18" s="134"/>
      <c r="O18" s="780" t="s">
        <v>201</v>
      </c>
    </row>
    <row r="19" spans="1:16" s="134" customFormat="1" ht="14.1" customHeight="1">
      <c r="A19" s="855" t="s">
        <v>245</v>
      </c>
      <c r="B19" s="290" t="s">
        <v>332</v>
      </c>
      <c r="C19" s="291"/>
      <c r="D19" s="290" t="s">
        <v>333</v>
      </c>
      <c r="E19" s="291"/>
      <c r="F19" s="290" t="s">
        <v>334</v>
      </c>
      <c r="G19" s="291"/>
      <c r="H19" s="290" t="s">
        <v>316</v>
      </c>
      <c r="I19" s="291"/>
      <c r="J19" s="290" t="s">
        <v>335</v>
      </c>
      <c r="K19" s="291"/>
      <c r="L19" s="856" t="s">
        <v>336</v>
      </c>
      <c r="M19" s="857"/>
      <c r="N19" s="290" t="s">
        <v>257</v>
      </c>
      <c r="O19" s="858"/>
    </row>
    <row r="20" spans="1:16" s="134" customFormat="1" ht="14.1" customHeight="1">
      <c r="A20" s="859"/>
      <c r="B20" s="860" t="s">
        <v>202</v>
      </c>
      <c r="C20" s="861" t="s">
        <v>203</v>
      </c>
      <c r="D20" s="862" t="s">
        <v>202</v>
      </c>
      <c r="E20" s="863" t="s">
        <v>203</v>
      </c>
      <c r="F20" s="862" t="s">
        <v>202</v>
      </c>
      <c r="G20" s="863" t="s">
        <v>203</v>
      </c>
      <c r="H20" s="862" t="s">
        <v>202</v>
      </c>
      <c r="I20" s="863" t="s">
        <v>203</v>
      </c>
      <c r="J20" s="862" t="s">
        <v>202</v>
      </c>
      <c r="K20" s="863" t="s">
        <v>203</v>
      </c>
      <c r="L20" s="864" t="s">
        <v>202</v>
      </c>
      <c r="M20" s="865" t="s">
        <v>203</v>
      </c>
      <c r="N20" s="860" t="s">
        <v>202</v>
      </c>
      <c r="O20" s="866" t="s">
        <v>203</v>
      </c>
    </row>
    <row r="21" spans="1:16" s="102" customFormat="1" ht="27.9" customHeight="1">
      <c r="A21" s="867" t="s">
        <v>244</v>
      </c>
      <c r="B21" s="868">
        <v>64</v>
      </c>
      <c r="C21" s="869">
        <v>479</v>
      </c>
      <c r="D21" s="868">
        <v>9</v>
      </c>
      <c r="E21" s="869">
        <v>25</v>
      </c>
      <c r="F21" s="868">
        <v>5</v>
      </c>
      <c r="G21" s="869">
        <v>16</v>
      </c>
      <c r="H21" s="868">
        <v>2</v>
      </c>
      <c r="I21" s="869">
        <v>5</v>
      </c>
      <c r="J21" s="868">
        <v>2</v>
      </c>
      <c r="K21" s="869">
        <v>3</v>
      </c>
      <c r="L21" s="870">
        <v>7</v>
      </c>
      <c r="M21" s="871">
        <v>21</v>
      </c>
      <c r="N21" s="872">
        <f>L21+J21+H21+F21+D21+B21</f>
        <v>89</v>
      </c>
      <c r="O21" s="873">
        <f t="shared" ref="O21:O30" si="1">M21+K21+I21+G21+E21+C21</f>
        <v>549</v>
      </c>
      <c r="P21" s="134"/>
    </row>
    <row r="22" spans="1:16" s="102" customFormat="1" ht="27.9" customHeight="1">
      <c r="A22" s="874" t="s">
        <v>243</v>
      </c>
      <c r="B22" s="875">
        <v>14</v>
      </c>
      <c r="C22" s="876">
        <v>77</v>
      </c>
      <c r="D22" s="875"/>
      <c r="E22" s="876"/>
      <c r="F22" s="875"/>
      <c r="G22" s="876"/>
      <c r="H22" s="875"/>
      <c r="I22" s="876"/>
      <c r="J22" s="875"/>
      <c r="K22" s="876"/>
      <c r="L22" s="877"/>
      <c r="M22" s="878"/>
      <c r="N22" s="879">
        <f t="shared" ref="N22:N30" si="2">L22+J22+H22+F22+D22+B22</f>
        <v>14</v>
      </c>
      <c r="O22" s="880">
        <f t="shared" si="1"/>
        <v>77</v>
      </c>
      <c r="P22" s="134"/>
    </row>
    <row r="23" spans="1:16" s="102" customFormat="1" ht="27.9" customHeight="1">
      <c r="A23" s="874" t="s">
        <v>242</v>
      </c>
      <c r="B23" s="875">
        <v>17</v>
      </c>
      <c r="C23" s="876">
        <v>80</v>
      </c>
      <c r="D23" s="875"/>
      <c r="E23" s="876"/>
      <c r="F23" s="875"/>
      <c r="G23" s="876"/>
      <c r="H23" s="875"/>
      <c r="I23" s="876"/>
      <c r="J23" s="875"/>
      <c r="K23" s="876"/>
      <c r="L23" s="877"/>
      <c r="M23" s="878"/>
      <c r="N23" s="879">
        <f t="shared" si="2"/>
        <v>17</v>
      </c>
      <c r="O23" s="880">
        <f t="shared" si="1"/>
        <v>80</v>
      </c>
      <c r="P23" s="134"/>
    </row>
    <row r="24" spans="1:16" s="102" customFormat="1" ht="27.9" customHeight="1">
      <c r="A24" s="874" t="s">
        <v>241</v>
      </c>
      <c r="B24" s="875">
        <v>73</v>
      </c>
      <c r="C24" s="876">
        <v>2972</v>
      </c>
      <c r="D24" s="875"/>
      <c r="E24" s="876"/>
      <c r="F24" s="875"/>
      <c r="G24" s="876"/>
      <c r="H24" s="875"/>
      <c r="I24" s="876"/>
      <c r="J24" s="875"/>
      <c r="K24" s="876"/>
      <c r="L24" s="877"/>
      <c r="M24" s="878"/>
      <c r="N24" s="879">
        <f t="shared" si="2"/>
        <v>73</v>
      </c>
      <c r="O24" s="881">
        <f t="shared" si="1"/>
        <v>2972</v>
      </c>
      <c r="P24" s="134"/>
    </row>
    <row r="25" spans="1:16" s="102" customFormat="1" ht="48">
      <c r="A25" s="874" t="s">
        <v>237</v>
      </c>
      <c r="B25" s="875">
        <v>30</v>
      </c>
      <c r="C25" s="876">
        <v>168</v>
      </c>
      <c r="D25" s="875"/>
      <c r="E25" s="876"/>
      <c r="F25" s="875"/>
      <c r="G25" s="876"/>
      <c r="H25" s="875"/>
      <c r="I25" s="876"/>
      <c r="J25" s="875"/>
      <c r="K25" s="876"/>
      <c r="L25" s="877"/>
      <c r="M25" s="878"/>
      <c r="N25" s="879">
        <f t="shared" si="2"/>
        <v>30</v>
      </c>
      <c r="O25" s="880">
        <f t="shared" si="1"/>
        <v>168</v>
      </c>
    </row>
    <row r="26" spans="1:16" s="102" customFormat="1" ht="27.9" customHeight="1">
      <c r="A26" s="874" t="s">
        <v>240</v>
      </c>
      <c r="B26" s="875">
        <v>61</v>
      </c>
      <c r="C26" s="876">
        <v>236</v>
      </c>
      <c r="D26" s="875"/>
      <c r="E26" s="876"/>
      <c r="F26" s="875"/>
      <c r="G26" s="876"/>
      <c r="H26" s="875"/>
      <c r="I26" s="876"/>
      <c r="J26" s="875"/>
      <c r="K26" s="876"/>
      <c r="L26" s="877"/>
      <c r="M26" s="878"/>
      <c r="N26" s="879">
        <f t="shared" si="2"/>
        <v>61</v>
      </c>
      <c r="O26" s="880">
        <f t="shared" si="1"/>
        <v>236</v>
      </c>
    </row>
    <row r="27" spans="1:16" s="102" customFormat="1" ht="27.9" customHeight="1">
      <c r="A27" s="874" t="s">
        <v>239</v>
      </c>
      <c r="B27" s="875">
        <v>214</v>
      </c>
      <c r="C27" s="876">
        <v>486</v>
      </c>
      <c r="D27" s="875"/>
      <c r="E27" s="876"/>
      <c r="F27" s="875"/>
      <c r="G27" s="876"/>
      <c r="H27" s="875"/>
      <c r="I27" s="876"/>
      <c r="J27" s="875"/>
      <c r="K27" s="876"/>
      <c r="L27" s="877">
        <v>1</v>
      </c>
      <c r="M27" s="878">
        <v>2</v>
      </c>
      <c r="N27" s="879">
        <f t="shared" si="2"/>
        <v>215</v>
      </c>
      <c r="O27" s="880">
        <f t="shared" si="1"/>
        <v>488</v>
      </c>
    </row>
    <row r="28" spans="1:16" s="102" customFormat="1" ht="27.9" customHeight="1">
      <c r="A28" s="874" t="s">
        <v>228</v>
      </c>
      <c r="B28" s="875">
        <v>15</v>
      </c>
      <c r="C28" s="876">
        <v>32</v>
      </c>
      <c r="D28" s="875"/>
      <c r="E28" s="876"/>
      <c r="F28" s="875"/>
      <c r="G28" s="876"/>
      <c r="H28" s="875"/>
      <c r="I28" s="876"/>
      <c r="J28" s="875"/>
      <c r="K28" s="876"/>
      <c r="L28" s="877"/>
      <c r="M28" s="878"/>
      <c r="N28" s="879">
        <f t="shared" si="2"/>
        <v>15</v>
      </c>
      <c r="O28" s="880">
        <f t="shared" si="1"/>
        <v>32</v>
      </c>
    </row>
    <row r="29" spans="1:16" s="102" customFormat="1" ht="27.9" customHeight="1">
      <c r="A29" s="874" t="s">
        <v>238</v>
      </c>
      <c r="B29" s="875">
        <v>1</v>
      </c>
      <c r="C29" s="876">
        <v>2</v>
      </c>
      <c r="D29" s="875"/>
      <c r="E29" s="876"/>
      <c r="F29" s="875"/>
      <c r="G29" s="876"/>
      <c r="H29" s="875"/>
      <c r="I29" s="876"/>
      <c r="J29" s="875"/>
      <c r="K29" s="876"/>
      <c r="L29" s="877"/>
      <c r="M29" s="878"/>
      <c r="N29" s="879">
        <f t="shared" si="2"/>
        <v>1</v>
      </c>
      <c r="O29" s="880">
        <f t="shared" si="1"/>
        <v>2</v>
      </c>
    </row>
    <row r="30" spans="1:16" s="102" customFormat="1" ht="27.9" customHeight="1">
      <c r="A30" s="874" t="s">
        <v>204</v>
      </c>
      <c r="B30" s="875">
        <v>18</v>
      </c>
      <c r="C30" s="876">
        <v>69</v>
      </c>
      <c r="D30" s="875"/>
      <c r="E30" s="876"/>
      <c r="F30" s="875">
        <v>2</v>
      </c>
      <c r="G30" s="876">
        <v>4</v>
      </c>
      <c r="H30" s="875"/>
      <c r="I30" s="876"/>
      <c r="J30" s="875"/>
      <c r="K30" s="876"/>
      <c r="L30" s="877"/>
      <c r="M30" s="878"/>
      <c r="N30" s="879">
        <f t="shared" si="2"/>
        <v>20</v>
      </c>
      <c r="O30" s="880">
        <f t="shared" si="1"/>
        <v>73</v>
      </c>
    </row>
    <row r="31" spans="1:16" s="102" customFormat="1" ht="14.1" customHeight="1">
      <c r="A31" s="882" t="s">
        <v>199</v>
      </c>
      <c r="B31" s="883">
        <v>394</v>
      </c>
      <c r="C31" s="884">
        <v>675</v>
      </c>
      <c r="D31" s="883">
        <v>7</v>
      </c>
      <c r="E31" s="884">
        <v>8</v>
      </c>
      <c r="F31" s="883">
        <v>2</v>
      </c>
      <c r="G31" s="884">
        <v>1</v>
      </c>
      <c r="H31" s="883">
        <v>4</v>
      </c>
      <c r="I31" s="884">
        <v>3</v>
      </c>
      <c r="J31" s="883">
        <v>5</v>
      </c>
      <c r="K31" s="884">
        <v>30</v>
      </c>
      <c r="L31" s="885">
        <v>4</v>
      </c>
      <c r="M31" s="886">
        <v>9</v>
      </c>
      <c r="N31" s="887">
        <f>B31+D31+F31+H31+J31+L31</f>
        <v>416</v>
      </c>
      <c r="O31" s="888">
        <f>M31+K31+I31+G31+E31+C31</f>
        <v>726</v>
      </c>
    </row>
    <row r="32" spans="1:16" s="102" customFormat="1" ht="14.1" customHeight="1">
      <c r="A32" s="882"/>
      <c r="B32" s="889">
        <f t="shared" ref="B32:O32" si="3">SUM(B21,B22,B23,B24,B25,B26,B27,B28,B29,B30)</f>
        <v>507</v>
      </c>
      <c r="C32" s="890">
        <f t="shared" si="3"/>
        <v>4601</v>
      </c>
      <c r="D32" s="889">
        <f t="shared" si="3"/>
        <v>9</v>
      </c>
      <c r="E32" s="890">
        <f t="shared" si="3"/>
        <v>25</v>
      </c>
      <c r="F32" s="889">
        <f t="shared" si="3"/>
        <v>7</v>
      </c>
      <c r="G32" s="890">
        <f t="shared" si="3"/>
        <v>20</v>
      </c>
      <c r="H32" s="889">
        <f t="shared" si="3"/>
        <v>2</v>
      </c>
      <c r="I32" s="890">
        <f t="shared" si="3"/>
        <v>5</v>
      </c>
      <c r="J32" s="889">
        <f t="shared" si="3"/>
        <v>2</v>
      </c>
      <c r="K32" s="890">
        <f t="shared" si="3"/>
        <v>3</v>
      </c>
      <c r="L32" s="891">
        <f t="shared" si="3"/>
        <v>8</v>
      </c>
      <c r="M32" s="892">
        <f t="shared" si="3"/>
        <v>23</v>
      </c>
      <c r="N32" s="889">
        <f t="shared" si="3"/>
        <v>535</v>
      </c>
      <c r="O32" s="893">
        <f t="shared" si="3"/>
        <v>4677</v>
      </c>
    </row>
    <row r="33" spans="1:15" s="102" customFormat="1" ht="14.1" customHeight="1">
      <c r="A33" s="882" t="s">
        <v>258</v>
      </c>
      <c r="B33" s="894"/>
      <c r="C33" s="895"/>
      <c r="D33" s="894"/>
      <c r="E33" s="895"/>
      <c r="F33" s="894"/>
      <c r="G33" s="895"/>
      <c r="H33" s="894"/>
      <c r="I33" s="895"/>
      <c r="J33" s="894"/>
      <c r="K33" s="895"/>
      <c r="L33" s="896"/>
      <c r="M33" s="897"/>
      <c r="N33" s="894"/>
      <c r="O33" s="898"/>
    </row>
    <row r="34" spans="1:15" s="102" customFormat="1" ht="14.1" customHeight="1">
      <c r="A34" s="859"/>
      <c r="B34" s="899">
        <v>431</v>
      </c>
      <c r="C34" s="900">
        <v>1791</v>
      </c>
      <c r="D34" s="899">
        <v>0</v>
      </c>
      <c r="E34" s="901">
        <v>0</v>
      </c>
      <c r="F34" s="899">
        <v>0</v>
      </c>
      <c r="G34" s="901">
        <v>0</v>
      </c>
      <c r="H34" s="899">
        <v>0</v>
      </c>
      <c r="I34" s="901">
        <v>0</v>
      </c>
      <c r="J34" s="899">
        <v>0</v>
      </c>
      <c r="K34" s="901">
        <v>0</v>
      </c>
      <c r="L34" s="902">
        <v>1</v>
      </c>
      <c r="M34" s="903">
        <v>6</v>
      </c>
      <c r="N34" s="904">
        <f>L34+J34+H34+F34+D34+B34</f>
        <v>432</v>
      </c>
      <c r="O34" s="905">
        <f>M34+K34+I34+G34+E34+C34</f>
        <v>1797</v>
      </c>
    </row>
    <row r="35" spans="1:15" s="102" customFormat="1" ht="14.1" customHeight="1">
      <c r="A35" s="906" t="s">
        <v>257</v>
      </c>
      <c r="B35" s="907"/>
      <c r="C35" s="908"/>
      <c r="D35" s="907"/>
      <c r="E35" s="908" t="s">
        <v>259</v>
      </c>
      <c r="F35" s="907"/>
      <c r="G35" s="908" t="s">
        <v>259</v>
      </c>
      <c r="H35" s="909"/>
      <c r="I35" s="908" t="s">
        <v>259</v>
      </c>
      <c r="J35" s="909"/>
      <c r="K35" s="908" t="s">
        <v>259</v>
      </c>
      <c r="L35" s="910"/>
      <c r="M35" s="911" t="s">
        <v>259</v>
      </c>
      <c r="N35" s="907"/>
      <c r="O35" s="912"/>
    </row>
    <row r="36" spans="1:15" s="102" customFormat="1" ht="14.1" customHeight="1" thickBot="1">
      <c r="A36" s="913"/>
      <c r="B36" s="914">
        <f>SUM(B32,B34)</f>
        <v>938</v>
      </c>
      <c r="C36" s="915">
        <f>SUM(C31,C32,C34)</f>
        <v>7067</v>
      </c>
      <c r="D36" s="914">
        <f>SUM(D32,D34)</f>
        <v>9</v>
      </c>
      <c r="E36" s="915">
        <f>SUM(E31,E32,E34)</f>
        <v>33</v>
      </c>
      <c r="F36" s="914">
        <f>SUM(F32,F34)</f>
        <v>7</v>
      </c>
      <c r="G36" s="915">
        <f>SUM(G31,G32,G34)</f>
        <v>21</v>
      </c>
      <c r="H36" s="914">
        <f>SUM(H32,H34)</f>
        <v>2</v>
      </c>
      <c r="I36" s="915">
        <f>SUM(I31,I32,I34)</f>
        <v>8</v>
      </c>
      <c r="J36" s="914">
        <f>SUM(J32,J34)</f>
        <v>2</v>
      </c>
      <c r="K36" s="915">
        <f>SUM(K31,K32,K34)</f>
        <v>33</v>
      </c>
      <c r="L36" s="916">
        <f>SUM(L32,L34)</f>
        <v>9</v>
      </c>
      <c r="M36" s="917">
        <f>SUM(M31,M32,M34)</f>
        <v>38</v>
      </c>
      <c r="N36" s="914">
        <f>SUM(N32,N34)</f>
        <v>967</v>
      </c>
      <c r="O36" s="918">
        <f>SUM(O31,O32,O34)</f>
        <v>7200</v>
      </c>
    </row>
    <row r="37" spans="1:15" s="102" customFormat="1" ht="12" customHeight="1">
      <c r="A37" s="919" t="s">
        <v>260</v>
      </c>
      <c r="B37" s="256"/>
      <c r="C37" s="256"/>
      <c r="D37" s="104"/>
      <c r="E37" s="104"/>
      <c r="F37" s="104"/>
      <c r="G37" s="104"/>
      <c r="H37" s="104"/>
      <c r="I37" s="920"/>
      <c r="J37" s="104"/>
      <c r="K37" s="104"/>
      <c r="L37" s="104"/>
      <c r="M37" s="104"/>
      <c r="N37" s="104"/>
      <c r="O37" s="279" t="s">
        <v>229</v>
      </c>
    </row>
    <row r="38" spans="1:15" s="102" customFormat="1" ht="12" customHeight="1">
      <c r="A38" s="919" t="s">
        <v>261</v>
      </c>
      <c r="B38" s="256"/>
      <c r="C38" s="256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1:15" s="102" customFormat="1" ht="12" customHeight="1"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</row>
    <row r="40" spans="1:15">
      <c r="A40" s="921"/>
      <c r="J40" s="922"/>
    </row>
    <row r="41" spans="1:15">
      <c r="A41" s="92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</row>
    <row r="42" spans="1:15">
      <c r="A42" s="92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</row>
    <row r="43" spans="1:15">
      <c r="A43" s="92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</row>
    <row r="44" spans="1:15">
      <c r="A44" s="921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</row>
    <row r="45" spans="1:15">
      <c r="A45" s="921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</row>
    <row r="46" spans="1:15">
      <c r="A46" s="921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</row>
    <row r="47" spans="1:15">
      <c r="A47" s="921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1:15">
      <c r="A48" s="921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</row>
    <row r="49" spans="1:15">
      <c r="A49" s="921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</row>
    <row r="50" spans="1:15">
      <c r="A50" s="921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</row>
    <row r="51" spans="1:15">
      <c r="A51" s="921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</row>
    <row r="52" spans="1:15">
      <c r="A52" s="921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</row>
    <row r="53" spans="1:15">
      <c r="A53" s="921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</row>
    <row r="54" spans="1:15">
      <c r="A54" s="92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</row>
    <row r="55" spans="1:15">
      <c r="A55" s="92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</row>
    <row r="56" spans="1:15">
      <c r="A56" s="92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</row>
    <row r="57" spans="1:15">
      <c r="A57" s="92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</row>
    <row r="58" spans="1:15">
      <c r="A58" s="921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</row>
    <row r="59" spans="1:15">
      <c r="A59" s="921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</row>
    <row r="60" spans="1:15">
      <c r="A60" s="921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  <row r="61" spans="1:15">
      <c r="A61" s="921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15">
      <c r="A62" s="921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</row>
    <row r="63" spans="1:15">
      <c r="A63" s="921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>
      <c r="A64" s="921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</row>
    <row r="65" spans="1:15">
      <c r="A65" s="921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</row>
    <row r="66" spans="1:15">
      <c r="A66" s="921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</row>
    <row r="67" spans="1:15">
      <c r="A67" s="921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</row>
  </sheetData>
  <mergeCells count="51">
    <mergeCell ref="L19:M19"/>
    <mergeCell ref="N19:O19"/>
    <mergeCell ref="A31:A32"/>
    <mergeCell ref="A33:A34"/>
    <mergeCell ref="A35:A36"/>
    <mergeCell ref="A19:A20"/>
    <mergeCell ref="B19:C19"/>
    <mergeCell ref="D19:E19"/>
    <mergeCell ref="F19:G19"/>
    <mergeCell ref="H19:I19"/>
    <mergeCell ref="J19:K19"/>
    <mergeCell ref="A12:B12"/>
    <mergeCell ref="E12:F12"/>
    <mergeCell ref="I12:J12"/>
    <mergeCell ref="M12:N12"/>
    <mergeCell ref="A13:B13"/>
    <mergeCell ref="E13:F13"/>
    <mergeCell ref="I13:J13"/>
    <mergeCell ref="M13:N13"/>
    <mergeCell ref="A10:B10"/>
    <mergeCell ref="E10:F10"/>
    <mergeCell ref="I10:J10"/>
    <mergeCell ref="M10:N10"/>
    <mergeCell ref="A11:B11"/>
    <mergeCell ref="E11:F11"/>
    <mergeCell ref="I11:J11"/>
    <mergeCell ref="M11:N11"/>
    <mergeCell ref="A8:B8"/>
    <mergeCell ref="E8:F8"/>
    <mergeCell ref="I8:J8"/>
    <mergeCell ref="M8:N8"/>
    <mergeCell ref="A9:B9"/>
    <mergeCell ref="E9:F9"/>
    <mergeCell ref="I9:J9"/>
    <mergeCell ref="M9:N9"/>
    <mergeCell ref="A6:B6"/>
    <mergeCell ref="E6:F6"/>
    <mergeCell ref="I6:J6"/>
    <mergeCell ref="M6:N6"/>
    <mergeCell ref="A7:B7"/>
    <mergeCell ref="E7:F7"/>
    <mergeCell ref="I7:J7"/>
    <mergeCell ref="M7:N7"/>
    <mergeCell ref="A4:B5"/>
    <mergeCell ref="C4:F4"/>
    <mergeCell ref="G4:J4"/>
    <mergeCell ref="K4:N4"/>
    <mergeCell ref="O4:O5"/>
    <mergeCell ref="E5:F5"/>
    <mergeCell ref="I5:J5"/>
    <mergeCell ref="M5:N5"/>
  </mergeCells>
  <phoneticPr fontId="4"/>
  <pageMargins left="0.70866141732283472" right="0.70866141732283472" top="0.78740157480314965" bottom="0.19685039370078741" header="0.35433070866141736" footer="0"/>
  <pageSetup paperSize="9" scale="99" firstPageNumber="68" orientation="portrait" useFirstPageNumber="1" r:id="rId1"/>
  <headerFooter differentOddEven="1" scaleWithDoc="0" alignWithMargins="0">
    <oddHeader>&amp;R&amp;"ＭＳ Ｐ明朝,標準"Ⅴ治　　山　　　　　- &amp;P -</oddHeader>
    <evenHeader>&amp;L&amp;"ＭＳ Ｐ明朝,標準"- &amp;P -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【45P】5-1荒廃地発生・復旧 </vt:lpstr>
      <vt:lpstr>【46P-51P】5-2公共</vt:lpstr>
      <vt:lpstr>【52P-55P】5-3単独</vt:lpstr>
      <vt:lpstr>【56P-67P】5-4保安林</vt:lpstr>
      <vt:lpstr>【68P】5-5損失補償 5-6開発許可</vt:lpstr>
      <vt:lpstr>'【45P】5-1荒廃地発生・復旧 '!Print_Area</vt:lpstr>
      <vt:lpstr>'【46P-51P】5-2公共'!Print_Area</vt:lpstr>
      <vt:lpstr>'【52P-55P】5-3単独'!Print_Area</vt:lpstr>
      <vt:lpstr>'【56P-67P】5-4保安林'!Print_Area</vt:lpstr>
      <vt:lpstr>'【68P】5-5損失補償 5-6開発許可'!Print_Area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（林）齋藤 俊裕</cp:lastModifiedBy>
  <cp:lastPrinted>2024-03-06T06:58:42Z</cp:lastPrinted>
  <dcterms:created xsi:type="dcterms:W3CDTF">2006-10-02T04:28:06Z</dcterms:created>
  <dcterms:modified xsi:type="dcterms:W3CDTF">2024-03-06T07:00:25Z</dcterms:modified>
</cp:coreProperties>
</file>