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ito-toshihiro.PREF\OneDrive - 群馬県\林政課共有\301 森林林業統計書\R5年版\03_集計\"/>
    </mc:Choice>
  </mc:AlternateContent>
  <xr:revisionPtr revIDLastSave="646" documentId="13_ncr:1_{F75EE2B7-1F2B-451E-8650-CD4A3D6DFB3A}" xr6:coauthVersionLast="47" xr6:coauthVersionMax="47" xr10:uidLastSave="{AA524D1A-3032-4AAE-ABE2-CDB76D86C445}"/>
  <bookViews>
    <workbookView xWindow="-28920" yWindow="-120" windowWidth="29040" windowHeight="15840" firstSheet="3" activeTab="3" xr2:uid="{00000000-000D-0000-FFFF-FFFF00000000}"/>
  </bookViews>
  <sheets>
    <sheet name="【25P右】2-1" sheetId="35" r:id="rId1"/>
    <sheet name="【26P-29P左右】2-2" sheetId="34" r:id="rId2"/>
    <sheet name="【30P-31P】2-3(1)(2)(3)" sheetId="33" r:id="rId3"/>
    <sheet name="【32P】2-3(4)～(10)" sheetId="24" r:id="rId4"/>
    <sheet name="【33P】2-3(11)(12)" sheetId="25" r:id="rId5"/>
    <sheet name="【34P】2-4" sheetId="27" r:id="rId6"/>
    <sheet name="ｸﾞﾗﾌﾃﾞｰﾀ（造林面積2）" sheetId="5" state="hidden" r:id="rId7"/>
  </sheets>
  <definedNames>
    <definedName name="_xlnm.Print_Area" localSheetId="0">'【25P右】2-1'!$A$1:$J$46</definedName>
    <definedName name="_xlnm.Print_Area" localSheetId="1">'【26P-29P左右】2-2'!$A$1:$AW$107</definedName>
    <definedName name="_xlnm.Print_Area" localSheetId="2">'【30P-31P】2-3(1)(2)(3)'!$A$1:$AB$44</definedName>
    <definedName name="_xlnm.Print_Area" localSheetId="3">'【32P】2-3(4)～(10)'!$A$1:$U$53</definedName>
    <definedName name="_xlnm.Print_Area" localSheetId="4">'【33P】2-3(11)(12)'!$A$1:$I$43</definedName>
    <definedName name="_xlnm.Print_Area" localSheetId="5">'【34P】2-4'!$A$1:$J$34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4" i="24" l="1"/>
  <c r="R24" i="24"/>
  <c r="E13" i="33"/>
  <c r="E14" i="33"/>
  <c r="E18" i="33"/>
  <c r="E19" i="33"/>
  <c r="AR93" i="34"/>
  <c r="AR95" i="34"/>
  <c r="X11" i="34"/>
  <c r="AF35" i="34"/>
  <c r="AF33" i="34"/>
  <c r="J11" i="34"/>
  <c r="J9" i="34" s="1"/>
  <c r="K11" i="34"/>
  <c r="K9" i="34" s="1"/>
  <c r="L11" i="34"/>
  <c r="L9" i="34" s="1"/>
  <c r="N11" i="34"/>
  <c r="N9" i="34" s="1"/>
  <c r="P11" i="34"/>
  <c r="P9" i="34" s="1"/>
  <c r="Q11" i="34"/>
  <c r="Q9" i="34" s="1"/>
  <c r="R11" i="34"/>
  <c r="R9" i="34" s="1"/>
  <c r="S11" i="34"/>
  <c r="S9" i="34" s="1"/>
  <c r="T11" i="34"/>
  <c r="T9" i="34" s="1"/>
  <c r="V11" i="34"/>
  <c r="V9" i="34" s="1"/>
  <c r="W11" i="34"/>
  <c r="W9" i="34" s="1"/>
  <c r="X9" i="34"/>
  <c r="Y11" i="34"/>
  <c r="Y9" i="34" s="1"/>
  <c r="AA11" i="34"/>
  <c r="AA9" i="34" s="1"/>
  <c r="AB11" i="34"/>
  <c r="AB9" i="34" s="1"/>
  <c r="AD11" i="34"/>
  <c r="AD9" i="34" s="1"/>
  <c r="AE11" i="34"/>
  <c r="AE9" i="34" s="1"/>
  <c r="AG11" i="34"/>
  <c r="AG9" i="34" s="1"/>
  <c r="AH11" i="34"/>
  <c r="AH9" i="34" s="1"/>
  <c r="AJ11" i="34"/>
  <c r="AJ9" i="34" s="1"/>
  <c r="AK11" i="34"/>
  <c r="AK9" i="34" s="1"/>
  <c r="AL11" i="34"/>
  <c r="AL9" i="34" s="1"/>
  <c r="AM11" i="34"/>
  <c r="AM9" i="34" s="1"/>
  <c r="AN11" i="34"/>
  <c r="AN9" i="34" s="1"/>
  <c r="AP11" i="34"/>
  <c r="AP9" i="34" s="1"/>
  <c r="AQ11" i="34"/>
  <c r="AQ9" i="34" s="1"/>
  <c r="AS11" i="34"/>
  <c r="AS9" i="34" s="1"/>
  <c r="AT11" i="34"/>
  <c r="AT9" i="34" s="1"/>
  <c r="AU11" i="34"/>
  <c r="AU9" i="34" s="1"/>
  <c r="AI12" i="34"/>
  <c r="C13" i="34"/>
  <c r="D13" i="34"/>
  <c r="E13" i="34"/>
  <c r="G13" i="34"/>
  <c r="H13" i="34"/>
  <c r="O13" i="34"/>
  <c r="U13" i="34"/>
  <c r="Z13" i="34"/>
  <c r="AC13" i="34"/>
  <c r="AF13" i="34"/>
  <c r="AI13" i="34"/>
  <c r="AO13" i="34"/>
  <c r="AR13" i="34"/>
  <c r="AI14" i="34"/>
  <c r="C15" i="34"/>
  <c r="D15" i="34"/>
  <c r="E15" i="34"/>
  <c r="F15" i="34"/>
  <c r="G15" i="34"/>
  <c r="H15" i="34"/>
  <c r="I15" i="34"/>
  <c r="O15" i="34"/>
  <c r="U15" i="34"/>
  <c r="Z15" i="34"/>
  <c r="AC15" i="34"/>
  <c r="AF15" i="34"/>
  <c r="AI15" i="34"/>
  <c r="AO15" i="34"/>
  <c r="AR15" i="34"/>
  <c r="AI16" i="34"/>
  <c r="C17" i="34"/>
  <c r="D17" i="34"/>
  <c r="E17" i="34"/>
  <c r="F17" i="34"/>
  <c r="G17" i="34"/>
  <c r="H17" i="34"/>
  <c r="I17" i="34"/>
  <c r="O17" i="34"/>
  <c r="U17" i="34"/>
  <c r="Z17" i="34"/>
  <c r="AC17" i="34"/>
  <c r="AF17" i="34"/>
  <c r="AI17" i="34"/>
  <c r="AO17" i="34"/>
  <c r="AR17" i="34"/>
  <c r="AI18" i="34"/>
  <c r="C19" i="34"/>
  <c r="D19" i="34"/>
  <c r="E19" i="34"/>
  <c r="F19" i="34"/>
  <c r="G19" i="34"/>
  <c r="H19" i="34"/>
  <c r="I19" i="34"/>
  <c r="O19" i="34"/>
  <c r="U19" i="34"/>
  <c r="Z19" i="34"/>
  <c r="AC19" i="34"/>
  <c r="AF19" i="34"/>
  <c r="AI19" i="34"/>
  <c r="AO19" i="34"/>
  <c r="AR19" i="34"/>
  <c r="AI20" i="34"/>
  <c r="C21" i="34"/>
  <c r="D21" i="34"/>
  <c r="E21" i="34"/>
  <c r="F21" i="34"/>
  <c r="G21" i="34"/>
  <c r="H21" i="34"/>
  <c r="I21" i="34"/>
  <c r="O21" i="34"/>
  <c r="U21" i="34"/>
  <c r="Z21" i="34"/>
  <c r="AC21" i="34"/>
  <c r="AF21" i="34"/>
  <c r="AI21" i="34"/>
  <c r="AO21" i="34"/>
  <c r="AR21" i="34"/>
  <c r="J25" i="34"/>
  <c r="J23" i="34" s="1"/>
  <c r="K25" i="34"/>
  <c r="K23" i="34" s="1"/>
  <c r="L25" i="34"/>
  <c r="L23" i="34" s="1"/>
  <c r="N25" i="34"/>
  <c r="N23" i="34" s="1"/>
  <c r="P25" i="34"/>
  <c r="P23" i="34" s="1"/>
  <c r="Q25" i="34"/>
  <c r="Q23" i="34" s="1"/>
  <c r="R25" i="34"/>
  <c r="R23" i="34" s="1"/>
  <c r="S25" i="34"/>
  <c r="S23" i="34" s="1"/>
  <c r="T25" i="34"/>
  <c r="T23" i="34" s="1"/>
  <c r="V25" i="34"/>
  <c r="V23" i="34" s="1"/>
  <c r="W25" i="34"/>
  <c r="W23" i="34" s="1"/>
  <c r="X25" i="34"/>
  <c r="X23" i="34" s="1"/>
  <c r="Y25" i="34"/>
  <c r="Y23" i="34" s="1"/>
  <c r="AA25" i="34"/>
  <c r="AA23" i="34" s="1"/>
  <c r="AB25" i="34"/>
  <c r="AB23" i="34" s="1"/>
  <c r="AD25" i="34"/>
  <c r="AD23" i="34" s="1"/>
  <c r="AE25" i="34"/>
  <c r="AE23" i="34" s="1"/>
  <c r="AG25" i="34"/>
  <c r="AG23" i="34" s="1"/>
  <c r="AH25" i="34"/>
  <c r="AH23" i="34" s="1"/>
  <c r="AJ25" i="34"/>
  <c r="AJ23" i="34" s="1"/>
  <c r="AK25" i="34"/>
  <c r="AK23" i="34" s="1"/>
  <c r="AL25" i="34"/>
  <c r="AL23" i="34" s="1"/>
  <c r="AM25" i="34"/>
  <c r="AM23" i="34" s="1"/>
  <c r="AN25" i="34"/>
  <c r="AN23" i="34" s="1"/>
  <c r="AP25" i="34"/>
  <c r="AP23" i="34" s="1"/>
  <c r="AQ25" i="34"/>
  <c r="AQ23" i="34" s="1"/>
  <c r="AS25" i="34"/>
  <c r="AS23" i="34" s="1"/>
  <c r="AT25" i="34"/>
  <c r="AT23" i="34" s="1"/>
  <c r="AU25" i="34"/>
  <c r="AU23" i="34" s="1"/>
  <c r="AI26" i="34"/>
  <c r="C27" i="34"/>
  <c r="D27" i="34"/>
  <c r="E27" i="34"/>
  <c r="F27" i="34"/>
  <c r="G27" i="34"/>
  <c r="H27" i="34"/>
  <c r="I27" i="34"/>
  <c r="O27" i="34"/>
  <c r="U27" i="34"/>
  <c r="Z27" i="34"/>
  <c r="AC27" i="34"/>
  <c r="AF27" i="34"/>
  <c r="AI27" i="34"/>
  <c r="AO27" i="34"/>
  <c r="AR27" i="34"/>
  <c r="AI28" i="34"/>
  <c r="C29" i="34"/>
  <c r="D29" i="34"/>
  <c r="E29" i="34"/>
  <c r="F29" i="34"/>
  <c r="G29" i="34"/>
  <c r="H29" i="34"/>
  <c r="I29" i="34"/>
  <c r="O29" i="34"/>
  <c r="U29" i="34"/>
  <c r="Z29" i="34"/>
  <c r="AC29" i="34"/>
  <c r="AF29" i="34"/>
  <c r="AI29" i="34"/>
  <c r="AO29" i="34"/>
  <c r="AI30" i="34"/>
  <c r="C31" i="34"/>
  <c r="D31" i="34"/>
  <c r="E31" i="34"/>
  <c r="F31" i="34"/>
  <c r="G31" i="34"/>
  <c r="H31" i="34"/>
  <c r="I31" i="34"/>
  <c r="O31" i="34"/>
  <c r="U31" i="34"/>
  <c r="Z31" i="34"/>
  <c r="AC31" i="34"/>
  <c r="AF31" i="34"/>
  <c r="AI31" i="34"/>
  <c r="AO31" i="34"/>
  <c r="AR31" i="34"/>
  <c r="AI32" i="34"/>
  <c r="C33" i="34"/>
  <c r="D33" i="34"/>
  <c r="E33" i="34"/>
  <c r="F33" i="34"/>
  <c r="G33" i="34"/>
  <c r="H33" i="34"/>
  <c r="I33" i="34"/>
  <c r="O33" i="34"/>
  <c r="U33" i="34"/>
  <c r="Z33" i="34"/>
  <c r="AC33" i="34"/>
  <c r="AI33" i="34"/>
  <c r="AO33" i="34"/>
  <c r="AR33" i="34"/>
  <c r="AI34" i="34"/>
  <c r="C35" i="34"/>
  <c r="D35" i="34"/>
  <c r="E35" i="34"/>
  <c r="G35" i="34"/>
  <c r="H35" i="34"/>
  <c r="O35" i="34"/>
  <c r="U35" i="34"/>
  <c r="Z35" i="34"/>
  <c r="AC35" i="34"/>
  <c r="AI35" i="34"/>
  <c r="AO35" i="34"/>
  <c r="AR35" i="34"/>
  <c r="AI36" i="34"/>
  <c r="C37" i="34"/>
  <c r="D37" i="34"/>
  <c r="E37" i="34"/>
  <c r="G37" i="34"/>
  <c r="H37" i="34"/>
  <c r="O37" i="34"/>
  <c r="U37" i="34"/>
  <c r="Z37" i="34"/>
  <c r="AC37" i="34"/>
  <c r="AF37" i="34"/>
  <c r="AI37" i="34"/>
  <c r="AO37" i="34"/>
  <c r="AR37" i="34"/>
  <c r="J41" i="34"/>
  <c r="K41" i="34"/>
  <c r="L41" i="34"/>
  <c r="M41" i="34"/>
  <c r="N41" i="34"/>
  <c r="P41" i="34"/>
  <c r="Q41" i="34"/>
  <c r="R41" i="34"/>
  <c r="S41" i="34"/>
  <c r="T41" i="34"/>
  <c r="W41" i="34"/>
  <c r="X41" i="34"/>
  <c r="Y41" i="34"/>
  <c r="AD41" i="34"/>
  <c r="AE41" i="34"/>
  <c r="AG41" i="34"/>
  <c r="AH41" i="34"/>
  <c r="AJ41" i="34"/>
  <c r="AK41" i="34"/>
  <c r="AL41" i="34"/>
  <c r="AM41" i="34"/>
  <c r="AN41" i="34"/>
  <c r="AP41" i="34"/>
  <c r="AQ41" i="34"/>
  <c r="AS41" i="34"/>
  <c r="AT41" i="34"/>
  <c r="AU41" i="34"/>
  <c r="AI42" i="34"/>
  <c r="D43" i="34"/>
  <c r="E43" i="34"/>
  <c r="F43" i="34"/>
  <c r="G43" i="34"/>
  <c r="H43" i="34"/>
  <c r="I43" i="34"/>
  <c r="O43" i="34"/>
  <c r="AC43" i="34"/>
  <c r="AF43" i="34"/>
  <c r="AI43" i="34"/>
  <c r="AO43" i="34"/>
  <c r="AR43" i="34"/>
  <c r="AI44" i="34"/>
  <c r="C45" i="34"/>
  <c r="D45" i="34"/>
  <c r="E45" i="34"/>
  <c r="F45" i="34"/>
  <c r="G45" i="34"/>
  <c r="H45" i="34"/>
  <c r="I45" i="34"/>
  <c r="O45" i="34"/>
  <c r="U45" i="34"/>
  <c r="AC45" i="34"/>
  <c r="AF45" i="34"/>
  <c r="AI45" i="34"/>
  <c r="AO45" i="34"/>
  <c r="AR45" i="34"/>
  <c r="AI46" i="34"/>
  <c r="C47" i="34"/>
  <c r="D47" i="34"/>
  <c r="E47" i="34"/>
  <c r="F47" i="34"/>
  <c r="G47" i="34"/>
  <c r="H47" i="34"/>
  <c r="I47" i="34"/>
  <c r="O47" i="34"/>
  <c r="U47" i="34"/>
  <c r="AC47" i="34"/>
  <c r="AF47" i="34"/>
  <c r="AI47" i="34"/>
  <c r="AO47" i="34"/>
  <c r="AR47" i="34"/>
  <c r="AI48" i="34"/>
  <c r="D49" i="34"/>
  <c r="E49" i="34"/>
  <c r="F49" i="34"/>
  <c r="G49" i="34"/>
  <c r="I49" i="34"/>
  <c r="O49" i="34"/>
  <c r="U49" i="34"/>
  <c r="AC49" i="34"/>
  <c r="AF49" i="34"/>
  <c r="AI49" i="34"/>
  <c r="AO49" i="34"/>
  <c r="AR49" i="34"/>
  <c r="AI50" i="34"/>
  <c r="C51" i="34"/>
  <c r="D51" i="34"/>
  <c r="E51" i="34"/>
  <c r="F51" i="34"/>
  <c r="G51" i="34"/>
  <c r="H51" i="34"/>
  <c r="I51" i="34"/>
  <c r="O51" i="34"/>
  <c r="U51" i="34"/>
  <c r="AC51" i="34"/>
  <c r="AF51" i="34"/>
  <c r="AI51" i="34"/>
  <c r="AO51" i="34"/>
  <c r="AR51" i="34"/>
  <c r="AI52" i="34"/>
  <c r="C53" i="34"/>
  <c r="D53" i="34"/>
  <c r="E53" i="34"/>
  <c r="F53" i="34"/>
  <c r="G53" i="34"/>
  <c r="H53" i="34"/>
  <c r="I53" i="34"/>
  <c r="O53" i="34"/>
  <c r="U53" i="34"/>
  <c r="AC53" i="34"/>
  <c r="AF53" i="34"/>
  <c r="AI53" i="34"/>
  <c r="AO53" i="34"/>
  <c r="AR53" i="34"/>
  <c r="F9" i="35"/>
  <c r="G9" i="35"/>
  <c r="H9" i="35"/>
  <c r="I9" i="35"/>
  <c r="F16" i="35"/>
  <c r="G16" i="35"/>
  <c r="H16" i="35"/>
  <c r="I16" i="35"/>
  <c r="E16" i="35"/>
  <c r="E19" i="35"/>
  <c r="C19" i="35" s="1"/>
  <c r="E18" i="35"/>
  <c r="E17" i="35"/>
  <c r="E15" i="35"/>
  <c r="E14" i="35"/>
  <c r="E13" i="35"/>
  <c r="E12" i="35"/>
  <c r="E11" i="35"/>
  <c r="E10" i="35"/>
  <c r="E9" i="35"/>
  <c r="E8" i="35" s="1"/>
  <c r="C17" i="35"/>
  <c r="C15" i="35"/>
  <c r="C14" i="35"/>
  <c r="C13" i="35"/>
  <c r="C12" i="35"/>
  <c r="C11" i="35"/>
  <c r="C10" i="35"/>
  <c r="D16" i="35"/>
  <c r="C16" i="35"/>
  <c r="D9" i="35"/>
  <c r="D8" i="35" s="1"/>
  <c r="P49" i="35"/>
  <c r="P48" i="35"/>
  <c r="E26" i="27"/>
  <c r="D26" i="27"/>
  <c r="J24" i="27"/>
  <c r="I24" i="27"/>
  <c r="J20" i="27"/>
  <c r="I20" i="27"/>
  <c r="E18" i="27"/>
  <c r="E17" i="27" s="1"/>
  <c r="D18" i="27"/>
  <c r="J17" i="27"/>
  <c r="J16" i="27" s="1"/>
  <c r="I17" i="27"/>
  <c r="I16" i="27" s="1"/>
  <c r="D17" i="27"/>
  <c r="E11" i="27"/>
  <c r="D11" i="27"/>
  <c r="E10" i="27"/>
  <c r="D10" i="27"/>
  <c r="J6" i="27"/>
  <c r="I6" i="27"/>
  <c r="P45" i="35"/>
  <c r="D25" i="27" l="1"/>
  <c r="E25" i="27"/>
  <c r="I8" i="35"/>
  <c r="H8" i="35"/>
  <c r="G8" i="35"/>
  <c r="F8" i="35"/>
  <c r="C9" i="35"/>
  <c r="B53" i="34"/>
  <c r="B51" i="34"/>
  <c r="AB41" i="34"/>
  <c r="H49" i="34"/>
  <c r="AA41" i="34"/>
  <c r="C49" i="34"/>
  <c r="B49" i="34" s="1"/>
  <c r="B47" i="34"/>
  <c r="B45" i="34"/>
  <c r="AR41" i="34"/>
  <c r="AO41" i="34"/>
  <c r="AI41" i="34"/>
  <c r="AF41" i="34"/>
  <c r="AC41" i="34"/>
  <c r="Z41" i="34"/>
  <c r="V41" i="34"/>
  <c r="C43" i="34"/>
  <c r="U43" i="34"/>
  <c r="U41" i="34" s="1"/>
  <c r="O41" i="34"/>
  <c r="I41" i="34"/>
  <c r="H41" i="34"/>
  <c r="G41" i="34"/>
  <c r="F41" i="34"/>
  <c r="E41" i="34"/>
  <c r="D41" i="34"/>
  <c r="F37" i="34"/>
  <c r="I37" i="34"/>
  <c r="B37" i="34"/>
  <c r="M25" i="34"/>
  <c r="M23" i="34" s="1"/>
  <c r="F35" i="34"/>
  <c r="I35" i="34"/>
  <c r="B35" i="34"/>
  <c r="B33" i="34"/>
  <c r="B31" i="34"/>
  <c r="B29" i="34"/>
  <c r="AR25" i="34"/>
  <c r="AR23" i="34" s="1"/>
  <c r="AO25" i="34"/>
  <c r="AO23" i="34" s="1"/>
  <c r="AI25" i="34"/>
  <c r="AI23" i="34" s="1"/>
  <c r="AF25" i="34"/>
  <c r="AF23" i="34" s="1"/>
  <c r="AC25" i="34"/>
  <c r="AC23" i="34" s="1"/>
  <c r="Z25" i="34"/>
  <c r="Z23" i="34" s="1"/>
  <c r="U25" i="34"/>
  <c r="U23" i="34" s="1"/>
  <c r="O25" i="34"/>
  <c r="O23" i="34" s="1"/>
  <c r="I25" i="34"/>
  <c r="I23" i="34" s="1"/>
  <c r="H25" i="34"/>
  <c r="H23" i="34" s="1"/>
  <c r="G25" i="34"/>
  <c r="G23" i="34" s="1"/>
  <c r="F25" i="34"/>
  <c r="F23" i="34" s="1"/>
  <c r="E25" i="34"/>
  <c r="E23" i="34" s="1"/>
  <c r="D25" i="34"/>
  <c r="D23" i="34" s="1"/>
  <c r="C25" i="34"/>
  <c r="C23" i="34" s="1"/>
  <c r="B27" i="34"/>
  <c r="B25" i="34" s="1"/>
  <c r="B23" i="34" s="1"/>
  <c r="B21" i="34"/>
  <c r="B19" i="34"/>
  <c r="B17" i="34"/>
  <c r="B15" i="34"/>
  <c r="AR11" i="34"/>
  <c r="AR9" i="34" s="1"/>
  <c r="AO11" i="34"/>
  <c r="AO9" i="34" s="1"/>
  <c r="AI11" i="34"/>
  <c r="AI9" i="34" s="1"/>
  <c r="AF11" i="34"/>
  <c r="AF9" i="34" s="1"/>
  <c r="AC11" i="34"/>
  <c r="AC9" i="34" s="1"/>
  <c r="Z11" i="34"/>
  <c r="Z9" i="34" s="1"/>
  <c r="U11" i="34"/>
  <c r="U9" i="34" s="1"/>
  <c r="O11" i="34"/>
  <c r="O9" i="34" s="1"/>
  <c r="M11" i="34"/>
  <c r="M9" i="34" s="1"/>
  <c r="F13" i="34"/>
  <c r="F11" i="34" s="1"/>
  <c r="F9" i="34" s="1"/>
  <c r="I13" i="34"/>
  <c r="I11" i="34" s="1"/>
  <c r="I9" i="34" s="1"/>
  <c r="H11" i="34"/>
  <c r="H9" i="34" s="1"/>
  <c r="G11" i="34"/>
  <c r="G9" i="34" s="1"/>
  <c r="E11" i="34"/>
  <c r="E9" i="34" s="1"/>
  <c r="D11" i="34"/>
  <c r="D9" i="34" s="1"/>
  <c r="C11" i="34"/>
  <c r="C9" i="34" s="1"/>
  <c r="B13" i="34"/>
  <c r="B11" i="34" s="1"/>
  <c r="B9" i="34" s="1"/>
  <c r="C8" i="35"/>
  <c r="E9" i="27"/>
  <c r="D9" i="27"/>
  <c r="D10" i="25"/>
  <c r="C10" i="25"/>
  <c r="B10" i="25"/>
  <c r="R40" i="33"/>
  <c r="R39" i="33"/>
  <c r="R38" i="33"/>
  <c r="R37" i="33"/>
  <c r="R36" i="33"/>
  <c r="D41" i="33"/>
  <c r="AR107" i="34"/>
  <c r="AO107" i="34"/>
  <c r="AI107" i="34"/>
  <c r="AF107" i="34"/>
  <c r="AC107" i="34"/>
  <c r="U107" i="34"/>
  <c r="O107" i="34"/>
  <c r="I107" i="34"/>
  <c r="H107" i="34"/>
  <c r="G107" i="34"/>
  <c r="F107" i="34"/>
  <c r="E107" i="34"/>
  <c r="D107" i="34"/>
  <c r="C107" i="34"/>
  <c r="B107" i="34" s="1"/>
  <c r="AI106" i="34"/>
  <c r="AR105" i="34"/>
  <c r="AO105" i="34"/>
  <c r="AI105" i="34"/>
  <c r="AF105" i="34"/>
  <c r="AC105" i="34"/>
  <c r="U105" i="34"/>
  <c r="O105" i="34"/>
  <c r="I105" i="34"/>
  <c r="H105" i="34"/>
  <c r="G105" i="34"/>
  <c r="F105" i="34"/>
  <c r="E105" i="34"/>
  <c r="D105" i="34"/>
  <c r="C105" i="34"/>
  <c r="AI104" i="34"/>
  <c r="AR103" i="34"/>
  <c r="AO103" i="34"/>
  <c r="AI103" i="34"/>
  <c r="AF103" i="34"/>
  <c r="AC103" i="34"/>
  <c r="Z103" i="34"/>
  <c r="U103" i="34"/>
  <c r="O103" i="34"/>
  <c r="I103" i="34"/>
  <c r="H103" i="34"/>
  <c r="G103" i="34"/>
  <c r="F103" i="34"/>
  <c r="E103" i="34"/>
  <c r="D103" i="34"/>
  <c r="C103" i="34"/>
  <c r="B103" i="34"/>
  <c r="AI102" i="34"/>
  <c r="AR101" i="34"/>
  <c r="AO101" i="34"/>
  <c r="AI101" i="34"/>
  <c r="AF101" i="34"/>
  <c r="AF99" i="34" s="1"/>
  <c r="AC101" i="34"/>
  <c r="Z101" i="34"/>
  <c r="U101" i="34"/>
  <c r="U99" i="34" s="1"/>
  <c r="O101" i="34"/>
  <c r="I101" i="34"/>
  <c r="H101" i="34"/>
  <c r="H99" i="34" s="1"/>
  <c r="G101" i="34"/>
  <c r="F101" i="34"/>
  <c r="F99" i="34" s="1"/>
  <c r="E101" i="34"/>
  <c r="D101" i="34"/>
  <c r="C101" i="34"/>
  <c r="B101" i="34" s="1"/>
  <c r="AI100" i="34"/>
  <c r="AW99" i="34"/>
  <c r="AV99" i="34"/>
  <c r="AU99" i="34"/>
  <c r="AT99" i="34"/>
  <c r="AS99" i="34"/>
  <c r="AR99" i="34"/>
  <c r="AQ99" i="34"/>
  <c r="AP99" i="34"/>
  <c r="AO99" i="34"/>
  <c r="AN99" i="34"/>
  <c r="AM99" i="34"/>
  <c r="AL99" i="34"/>
  <c r="AK99" i="34"/>
  <c r="AJ99" i="34"/>
  <c r="AI99" i="34"/>
  <c r="AH99" i="34"/>
  <c r="AG99" i="34"/>
  <c r="AE99" i="34"/>
  <c r="AD99" i="34"/>
  <c r="AB99" i="34"/>
  <c r="AA99" i="34"/>
  <c r="Z99" i="34"/>
  <c r="Y99" i="34"/>
  <c r="X99" i="34"/>
  <c r="W99" i="34"/>
  <c r="V99" i="34"/>
  <c r="T99" i="34"/>
  <c r="S99" i="34"/>
  <c r="R99" i="34"/>
  <c r="Q99" i="34"/>
  <c r="P99" i="34"/>
  <c r="N99" i="34"/>
  <c r="M99" i="34"/>
  <c r="L99" i="34"/>
  <c r="K99" i="34"/>
  <c r="J99" i="34"/>
  <c r="G99" i="34"/>
  <c r="D99" i="34"/>
  <c r="AR97" i="34"/>
  <c r="AO97" i="34"/>
  <c r="AI97" i="34"/>
  <c r="AF97" i="34"/>
  <c r="AC97" i="34"/>
  <c r="U97" i="34"/>
  <c r="O97" i="34"/>
  <c r="I97" i="34"/>
  <c r="H97" i="34"/>
  <c r="G97" i="34"/>
  <c r="F97" i="34"/>
  <c r="E97" i="34"/>
  <c r="D97" i="34"/>
  <c r="C97" i="34"/>
  <c r="B97" i="34" s="1"/>
  <c r="AI96" i="34"/>
  <c r="AO95" i="34"/>
  <c r="AF95" i="34"/>
  <c r="AC95" i="34"/>
  <c r="Z95" i="34"/>
  <c r="U95" i="34"/>
  <c r="O95" i="34"/>
  <c r="I95" i="34"/>
  <c r="H95" i="34"/>
  <c r="G95" i="34"/>
  <c r="F95" i="34"/>
  <c r="E95" i="34"/>
  <c r="D95" i="34"/>
  <c r="C95" i="34"/>
  <c r="B95" i="34" s="1"/>
  <c r="AI94" i="34"/>
  <c r="AO93" i="34"/>
  <c r="AI93" i="34"/>
  <c r="AF93" i="34"/>
  <c r="AC93" i="34"/>
  <c r="Z93" i="34"/>
  <c r="Z91" i="34" s="1"/>
  <c r="U93" i="34"/>
  <c r="O93" i="34"/>
  <c r="O91" i="34" s="1"/>
  <c r="I93" i="34"/>
  <c r="I91" i="34" s="1"/>
  <c r="H93" i="34"/>
  <c r="G93" i="34"/>
  <c r="G91" i="34" s="1"/>
  <c r="F93" i="34"/>
  <c r="E93" i="34"/>
  <c r="D93" i="34"/>
  <c r="D91" i="34" s="1"/>
  <c r="C93" i="34"/>
  <c r="B93" i="34" s="1"/>
  <c r="AI92" i="34"/>
  <c r="AW91" i="34"/>
  <c r="AV91" i="34"/>
  <c r="AU91" i="34"/>
  <c r="AT91" i="34"/>
  <c r="AS91" i="34"/>
  <c r="AR91" i="34"/>
  <c r="AQ91" i="34"/>
  <c r="AP91" i="34"/>
  <c r="AO91" i="34"/>
  <c r="AN91" i="34"/>
  <c r="AM91" i="34"/>
  <c r="AL91" i="34"/>
  <c r="AK91" i="34"/>
  <c r="AJ91" i="34"/>
  <c r="AI91" i="34"/>
  <c r="AH91" i="34"/>
  <c r="AG91" i="34"/>
  <c r="AF91" i="34"/>
  <c r="AE91" i="34"/>
  <c r="AD91" i="34"/>
  <c r="AC91" i="34"/>
  <c r="AB91" i="34"/>
  <c r="AA91" i="34"/>
  <c r="Y91" i="34"/>
  <c r="X91" i="34"/>
  <c r="W91" i="34"/>
  <c r="V91" i="34"/>
  <c r="U91" i="34"/>
  <c r="T91" i="34"/>
  <c r="S91" i="34"/>
  <c r="R91" i="34"/>
  <c r="Q91" i="34"/>
  <c r="P91" i="34"/>
  <c r="N91" i="34"/>
  <c r="M91" i="34"/>
  <c r="L91" i="34"/>
  <c r="K91" i="34"/>
  <c r="J91" i="34"/>
  <c r="H91" i="34"/>
  <c r="E91" i="34"/>
  <c r="AR89" i="34"/>
  <c r="AO89" i="34"/>
  <c r="AI89" i="34"/>
  <c r="AF89" i="34"/>
  <c r="AC89" i="34"/>
  <c r="Z89" i="34"/>
  <c r="U89" i="34"/>
  <c r="O89" i="34"/>
  <c r="I89" i="34"/>
  <c r="H89" i="34"/>
  <c r="G89" i="34"/>
  <c r="F89" i="34"/>
  <c r="E89" i="34"/>
  <c r="D89" i="34"/>
  <c r="C89" i="34"/>
  <c r="B89" i="34" s="1"/>
  <c r="AI88" i="34"/>
  <c r="AR87" i="34"/>
  <c r="AO87" i="34"/>
  <c r="AI87" i="34"/>
  <c r="AI85" i="34" s="1"/>
  <c r="AI83" i="34" s="1"/>
  <c r="AF87" i="34"/>
  <c r="AC87" i="34"/>
  <c r="AC85" i="34" s="1"/>
  <c r="Z87" i="34"/>
  <c r="Z85" i="34" s="1"/>
  <c r="U87" i="34"/>
  <c r="O87" i="34"/>
  <c r="I87" i="34"/>
  <c r="I85" i="34" s="1"/>
  <c r="H87" i="34"/>
  <c r="H85" i="34" s="1"/>
  <c r="G87" i="34"/>
  <c r="F87" i="34"/>
  <c r="F85" i="34" s="1"/>
  <c r="E87" i="34"/>
  <c r="E85" i="34" s="1"/>
  <c r="D87" i="34"/>
  <c r="C87" i="34"/>
  <c r="B87" i="34" s="1"/>
  <c r="B85" i="34" s="1"/>
  <c r="AI86" i="34"/>
  <c r="AW85" i="34"/>
  <c r="AV85" i="34"/>
  <c r="AU85" i="34"/>
  <c r="AT85" i="34"/>
  <c r="AS85" i="34"/>
  <c r="AR85" i="34"/>
  <c r="AQ85" i="34"/>
  <c r="AP85" i="34"/>
  <c r="AO85" i="34"/>
  <c r="AN85" i="34"/>
  <c r="AM85" i="34"/>
  <c r="AL85" i="34"/>
  <c r="AK85" i="34"/>
  <c r="AJ85" i="34"/>
  <c r="AH85" i="34"/>
  <c r="AG85" i="34"/>
  <c r="AF85" i="34"/>
  <c r="AE85" i="34"/>
  <c r="AD85" i="34"/>
  <c r="AB85" i="34"/>
  <c r="AA85" i="34"/>
  <c r="Y85" i="34"/>
  <c r="X85" i="34"/>
  <c r="W85" i="34"/>
  <c r="V85" i="34"/>
  <c r="T85" i="34"/>
  <c r="S85" i="34"/>
  <c r="R85" i="34"/>
  <c r="Q85" i="34"/>
  <c r="P85" i="34"/>
  <c r="O85" i="34"/>
  <c r="N85" i="34"/>
  <c r="M85" i="34"/>
  <c r="L85" i="34"/>
  <c r="K85" i="34"/>
  <c r="J85" i="34"/>
  <c r="G85" i="34"/>
  <c r="AW83" i="34"/>
  <c r="AV83" i="34"/>
  <c r="AU83" i="34"/>
  <c r="AT83" i="34"/>
  <c r="AO83" i="34"/>
  <c r="AN83" i="34"/>
  <c r="AM83" i="34"/>
  <c r="AL83" i="34"/>
  <c r="AG83" i="34"/>
  <c r="AE83" i="34"/>
  <c r="AD83" i="34"/>
  <c r="Y83" i="34"/>
  <c r="X83" i="34"/>
  <c r="W83" i="34"/>
  <c r="V83" i="34"/>
  <c r="Q83" i="34"/>
  <c r="P83" i="34"/>
  <c r="N83" i="34"/>
  <c r="AO81" i="34"/>
  <c r="AI81" i="34"/>
  <c r="AF81" i="34"/>
  <c r="AC81" i="34"/>
  <c r="Z81" i="34"/>
  <c r="U81" i="34"/>
  <c r="O81" i="34"/>
  <c r="I81" i="34"/>
  <c r="H81" i="34"/>
  <c r="G81" i="34"/>
  <c r="F81" i="34"/>
  <c r="E81" i="34"/>
  <c r="D81" i="34"/>
  <c r="C81" i="34"/>
  <c r="B81" i="34" s="1"/>
  <c r="AI80" i="34"/>
  <c r="AR79" i="34"/>
  <c r="AO79" i="34"/>
  <c r="AI79" i="34"/>
  <c r="AF79" i="34"/>
  <c r="AC79" i="34"/>
  <c r="Z79" i="34"/>
  <c r="U79" i="34"/>
  <c r="O79" i="34"/>
  <c r="I79" i="34"/>
  <c r="H79" i="34"/>
  <c r="G79" i="34"/>
  <c r="F79" i="34"/>
  <c r="E79" i="34"/>
  <c r="D79" i="34"/>
  <c r="C79" i="34"/>
  <c r="B79" i="34"/>
  <c r="AI78" i="34"/>
  <c r="AR77" i="34"/>
  <c r="AO77" i="34"/>
  <c r="AI77" i="34"/>
  <c r="AF77" i="34"/>
  <c r="AC77" i="34"/>
  <c r="Z77" i="34"/>
  <c r="U77" i="34"/>
  <c r="O77" i="34"/>
  <c r="I77" i="34"/>
  <c r="H77" i="34"/>
  <c r="G77" i="34"/>
  <c r="F77" i="34"/>
  <c r="E77" i="34"/>
  <c r="D77" i="34"/>
  <c r="C77" i="34"/>
  <c r="B77" i="34" s="1"/>
  <c r="AI76" i="34"/>
  <c r="AR75" i="34"/>
  <c r="AO75" i="34"/>
  <c r="AI75" i="34"/>
  <c r="AF75" i="34"/>
  <c r="AC75" i="34"/>
  <c r="Z75" i="34"/>
  <c r="U75" i="34"/>
  <c r="O75" i="34"/>
  <c r="I75" i="34"/>
  <c r="H75" i="34"/>
  <c r="G75" i="34"/>
  <c r="F75" i="34"/>
  <c r="E75" i="34"/>
  <c r="D75" i="34"/>
  <c r="C75" i="34"/>
  <c r="AI74" i="34"/>
  <c r="AR73" i="34"/>
  <c r="AO73" i="34"/>
  <c r="AI73" i="34"/>
  <c r="AF73" i="34"/>
  <c r="AC73" i="34"/>
  <c r="Z73" i="34"/>
  <c r="U73" i="34"/>
  <c r="O73" i="34"/>
  <c r="I73" i="34"/>
  <c r="H73" i="34"/>
  <c r="G73" i="34"/>
  <c r="F73" i="34"/>
  <c r="E73" i="34"/>
  <c r="D73" i="34"/>
  <c r="C73" i="34"/>
  <c r="B73" i="34" s="1"/>
  <c r="AI72" i="34"/>
  <c r="AR71" i="34"/>
  <c r="AO71" i="34"/>
  <c r="AI71" i="34"/>
  <c r="AF71" i="34"/>
  <c r="AC71" i="34"/>
  <c r="Z71" i="34"/>
  <c r="U71" i="34"/>
  <c r="O71" i="34"/>
  <c r="I71" i="34"/>
  <c r="H71" i="34"/>
  <c r="G71" i="34"/>
  <c r="F71" i="34"/>
  <c r="E71" i="34"/>
  <c r="D71" i="34"/>
  <c r="C71" i="34"/>
  <c r="B71" i="34" s="1"/>
  <c r="AI70" i="34"/>
  <c r="AR69" i="34"/>
  <c r="AO69" i="34"/>
  <c r="AI69" i="34"/>
  <c r="AF69" i="34"/>
  <c r="AC69" i="34"/>
  <c r="Z69" i="34"/>
  <c r="U69" i="34"/>
  <c r="O69" i="34"/>
  <c r="I69" i="34"/>
  <c r="H69" i="34"/>
  <c r="G69" i="34"/>
  <c r="F69" i="34"/>
  <c r="E69" i="34"/>
  <c r="D69" i="34"/>
  <c r="C69" i="34"/>
  <c r="AI68" i="34"/>
  <c r="AR67" i="34"/>
  <c r="AO67" i="34"/>
  <c r="AI67" i="34"/>
  <c r="AF67" i="34"/>
  <c r="AC67" i="34"/>
  <c r="Z67" i="34"/>
  <c r="U67" i="34"/>
  <c r="O67" i="34"/>
  <c r="I67" i="34"/>
  <c r="H67" i="34"/>
  <c r="G67" i="34"/>
  <c r="F67" i="34"/>
  <c r="E67" i="34"/>
  <c r="D67" i="34"/>
  <c r="C67" i="34"/>
  <c r="B67" i="34" s="1"/>
  <c r="AI66" i="34"/>
  <c r="AR65" i="34"/>
  <c r="AR63" i="34" s="1"/>
  <c r="AO65" i="34"/>
  <c r="AI65" i="34"/>
  <c r="AI63" i="34" s="1"/>
  <c r="AF65" i="34"/>
  <c r="AC65" i="34"/>
  <c r="Z65" i="34"/>
  <c r="U65" i="34"/>
  <c r="O65" i="34"/>
  <c r="I65" i="34"/>
  <c r="I63" i="34" s="1"/>
  <c r="H65" i="34"/>
  <c r="G65" i="34"/>
  <c r="F65" i="34"/>
  <c r="F63" i="34" s="1"/>
  <c r="E65" i="34"/>
  <c r="D65" i="34"/>
  <c r="D63" i="34" s="1"/>
  <c r="C65" i="34"/>
  <c r="B65" i="34" s="1"/>
  <c r="AI64" i="34"/>
  <c r="AW63" i="34"/>
  <c r="AV63" i="34"/>
  <c r="AU63" i="34"/>
  <c r="AU39" i="34" s="1"/>
  <c r="AU7" i="34" s="1"/>
  <c r="AT63" i="34"/>
  <c r="AT39" i="34" s="1"/>
  <c r="AT7" i="34" s="1"/>
  <c r="AS63" i="34"/>
  <c r="AS39" i="34" s="1"/>
  <c r="AQ63" i="34"/>
  <c r="AQ39" i="34" s="1"/>
  <c r="AP63" i="34"/>
  <c r="AP39" i="34" s="1"/>
  <c r="AN63" i="34"/>
  <c r="AN39" i="34" s="1"/>
  <c r="AN7" i="34" s="1"/>
  <c r="AM63" i="34"/>
  <c r="AM39" i="34" s="1"/>
  <c r="AM7" i="34" s="1"/>
  <c r="AL63" i="34"/>
  <c r="AL39" i="34" s="1"/>
  <c r="AL7" i="34" s="1"/>
  <c r="AK63" i="34"/>
  <c r="AK39" i="34" s="1"/>
  <c r="AJ63" i="34"/>
  <c r="AJ39" i="34" s="1"/>
  <c r="AH63" i="34"/>
  <c r="AH39" i="34" s="1"/>
  <c r="AG63" i="34"/>
  <c r="AG39" i="34" s="1"/>
  <c r="AG7" i="34" s="1"/>
  <c r="AE63" i="34"/>
  <c r="AE39" i="34" s="1"/>
  <c r="AE7" i="34" s="1"/>
  <c r="AD63" i="34"/>
  <c r="AD39" i="34" s="1"/>
  <c r="AD7" i="34" s="1"/>
  <c r="AB63" i="34"/>
  <c r="AA63" i="34"/>
  <c r="Z63" i="34"/>
  <c r="Y63" i="34"/>
  <c r="Y39" i="34" s="1"/>
  <c r="X63" i="34"/>
  <c r="X39" i="34" s="1"/>
  <c r="W63" i="34"/>
  <c r="W39" i="34" s="1"/>
  <c r="V63" i="34"/>
  <c r="T63" i="34"/>
  <c r="T39" i="34" s="1"/>
  <c r="S63" i="34"/>
  <c r="S39" i="34" s="1"/>
  <c r="R63" i="34"/>
  <c r="R39" i="34" s="1"/>
  <c r="Q63" i="34"/>
  <c r="Q39" i="34" s="1"/>
  <c r="Q7" i="34" s="1"/>
  <c r="P63" i="34"/>
  <c r="P39" i="34" s="1"/>
  <c r="P7" i="34" s="1"/>
  <c r="N63" i="34"/>
  <c r="N39" i="34" s="1"/>
  <c r="M63" i="34"/>
  <c r="M39" i="34" s="1"/>
  <c r="L63" i="34"/>
  <c r="L39" i="34" s="1"/>
  <c r="K63" i="34"/>
  <c r="K39" i="34" s="1"/>
  <c r="J63" i="34"/>
  <c r="J39" i="34" s="1"/>
  <c r="AW41" i="34"/>
  <c r="AV41" i="34"/>
  <c r="AW39" i="34"/>
  <c r="AW25" i="34"/>
  <c r="AV25" i="34"/>
  <c r="AW23" i="34"/>
  <c r="AV23" i="34"/>
  <c r="AW11" i="34"/>
  <c r="AV11" i="34"/>
  <c r="AW9" i="34"/>
  <c r="AV9" i="34"/>
  <c r="AW7" i="34" l="1"/>
  <c r="N7" i="34"/>
  <c r="W7" i="34"/>
  <c r="X7" i="34"/>
  <c r="Y7" i="34"/>
  <c r="D39" i="34"/>
  <c r="AB39" i="34"/>
  <c r="AR39" i="34"/>
  <c r="AI39" i="34"/>
  <c r="AI7" i="34" s="1"/>
  <c r="Z39" i="34"/>
  <c r="AA39" i="34"/>
  <c r="V39" i="34"/>
  <c r="V7" i="34" s="1"/>
  <c r="F39" i="34"/>
  <c r="I39" i="34"/>
  <c r="C41" i="34"/>
  <c r="B43" i="34"/>
  <c r="B41" i="34" s="1"/>
  <c r="AV39" i="34"/>
  <c r="AV7" i="34" s="1"/>
  <c r="H63" i="34"/>
  <c r="H39" i="34" s="1"/>
  <c r="AO63" i="34"/>
  <c r="AO39" i="34" s="1"/>
  <c r="AO7" i="34" s="1"/>
  <c r="B69" i="34"/>
  <c r="G63" i="34"/>
  <c r="G39" i="34" s="1"/>
  <c r="AF63" i="34"/>
  <c r="AF39" i="34" s="1"/>
  <c r="E63" i="34"/>
  <c r="E39" i="34" s="1"/>
  <c r="AC63" i="34"/>
  <c r="AC39" i="34" s="1"/>
  <c r="B75" i="34"/>
  <c r="U63" i="34"/>
  <c r="U39" i="34" s="1"/>
  <c r="O63" i="34"/>
  <c r="O39" i="34" s="1"/>
  <c r="D85" i="34"/>
  <c r="U85" i="34"/>
  <c r="U83" i="34" s="1"/>
  <c r="J83" i="34"/>
  <c r="J7" i="34" s="1"/>
  <c r="K83" i="34"/>
  <c r="K7" i="34" s="1"/>
  <c r="M83" i="34"/>
  <c r="M7" i="34" s="1"/>
  <c r="R83" i="34"/>
  <c r="R7" i="34" s="1"/>
  <c r="S83" i="34"/>
  <c r="S7" i="34" s="1"/>
  <c r="AA83" i="34"/>
  <c r="AH83" i="34"/>
  <c r="AH7" i="34" s="1"/>
  <c r="AK83" i="34"/>
  <c r="AK7" i="34" s="1"/>
  <c r="AP83" i="34"/>
  <c r="AP7" i="34" s="1"/>
  <c r="AQ83" i="34"/>
  <c r="AQ7" i="34" s="1"/>
  <c r="AS83" i="34"/>
  <c r="AS7" i="34" s="1"/>
  <c r="G83" i="34"/>
  <c r="F91" i="34"/>
  <c r="F83" i="34" s="1"/>
  <c r="L83" i="34"/>
  <c r="L7" i="34" s="1"/>
  <c r="T83" i="34"/>
  <c r="T7" i="34" s="1"/>
  <c r="AB83" i="34"/>
  <c r="AB7" i="34" s="1"/>
  <c r="AJ83" i="34"/>
  <c r="AJ7" i="34" s="1"/>
  <c r="AR83" i="34"/>
  <c r="AF83" i="34"/>
  <c r="E99" i="34"/>
  <c r="E83" i="34" s="1"/>
  <c r="E7" i="34" s="1"/>
  <c r="O99" i="34"/>
  <c r="O83" i="34" s="1"/>
  <c r="AC99" i="34"/>
  <c r="AC83" i="34" s="1"/>
  <c r="B105" i="34"/>
  <c r="B99" i="34" s="1"/>
  <c r="I99" i="34"/>
  <c r="H83" i="34"/>
  <c r="I83" i="34"/>
  <c r="Z83" i="34"/>
  <c r="D83" i="34"/>
  <c r="D7" i="34" s="1"/>
  <c r="B91" i="34"/>
  <c r="B83" i="34" s="1"/>
  <c r="C63" i="34"/>
  <c r="C85" i="34"/>
  <c r="C91" i="34"/>
  <c r="C99" i="34"/>
  <c r="O7" i="34" l="1"/>
  <c r="AC7" i="34"/>
  <c r="AR7" i="34"/>
  <c r="AF7" i="34"/>
  <c r="G7" i="34"/>
  <c r="AA7" i="34"/>
  <c r="Z7" i="34"/>
  <c r="U7" i="34"/>
  <c r="H7" i="34"/>
  <c r="I7" i="34"/>
  <c r="F7" i="34"/>
  <c r="C39" i="34"/>
  <c r="B63" i="34"/>
  <c r="B39" i="34" s="1"/>
  <c r="B7" i="34" s="1"/>
  <c r="C83" i="34"/>
  <c r="C7" i="34" l="1"/>
  <c r="D52" i="24"/>
  <c r="C52" i="24"/>
  <c r="D51" i="24"/>
  <c r="C51" i="24"/>
  <c r="D50" i="24"/>
  <c r="C50" i="24"/>
  <c r="D49" i="24"/>
  <c r="C49" i="24"/>
  <c r="D48" i="24"/>
  <c r="C48" i="24"/>
  <c r="D47" i="24"/>
  <c r="C47" i="24"/>
  <c r="D46" i="24"/>
  <c r="C46" i="24"/>
  <c r="T44" i="24"/>
  <c r="S44" i="24"/>
  <c r="Q44" i="24"/>
  <c r="P44" i="24"/>
  <c r="O44" i="24"/>
  <c r="N44" i="24"/>
  <c r="M44" i="24"/>
  <c r="L44" i="24"/>
  <c r="K44" i="24"/>
  <c r="J44" i="24"/>
  <c r="I44" i="24"/>
  <c r="H44" i="24"/>
  <c r="G44" i="24"/>
  <c r="F44" i="24"/>
  <c r="E44" i="24"/>
  <c r="P36" i="24"/>
  <c r="P35" i="24"/>
  <c r="P34" i="24"/>
  <c r="P30" i="24"/>
  <c r="P29" i="24"/>
  <c r="P28" i="24"/>
  <c r="P27" i="24"/>
  <c r="P26" i="24"/>
  <c r="P24" i="24" s="1"/>
  <c r="I26" i="24"/>
  <c r="I24" i="24" s="1"/>
  <c r="C24" i="24"/>
  <c r="P7" i="24"/>
  <c r="I7" i="24"/>
  <c r="D7" i="24"/>
  <c r="C7" i="24"/>
  <c r="X33" i="33"/>
  <c r="W33" i="33"/>
  <c r="V33" i="33"/>
  <c r="U33" i="33"/>
  <c r="T33" i="33"/>
  <c r="S33" i="33"/>
  <c r="X31" i="33"/>
  <c r="W31" i="33"/>
  <c r="V31" i="33"/>
  <c r="U31" i="33"/>
  <c r="T31" i="33"/>
  <c r="S31" i="33"/>
  <c r="K33" i="33"/>
  <c r="J33" i="33"/>
  <c r="I33" i="33"/>
  <c r="H33" i="33"/>
  <c r="G33" i="33"/>
  <c r="F33" i="33"/>
  <c r="E33" i="33"/>
  <c r="E17" i="33"/>
  <c r="E16" i="33"/>
  <c r="E15" i="33"/>
  <c r="Y12" i="33"/>
  <c r="X12" i="33"/>
  <c r="W12" i="33"/>
  <c r="V12" i="33"/>
  <c r="U12" i="33"/>
  <c r="T12" i="33"/>
  <c r="R12" i="33"/>
  <c r="Q12" i="33"/>
  <c r="P12" i="33"/>
  <c r="O12" i="33"/>
  <c r="N12" i="33"/>
  <c r="M12" i="33"/>
  <c r="K12" i="33"/>
  <c r="J12" i="33"/>
  <c r="I12" i="33"/>
  <c r="H12" i="33"/>
  <c r="G12" i="33"/>
  <c r="F12" i="33"/>
  <c r="E12" i="33" l="1"/>
  <c r="D44" i="24"/>
  <c r="C44" i="24"/>
  <c r="L12" i="33"/>
  <c r="S12" i="33"/>
  <c r="P32" i="35" l="1"/>
  <c r="N39" i="35" l="1"/>
  <c r="O32" i="35"/>
  <c r="D40" i="33"/>
  <c r="D39" i="33"/>
  <c r="D38" i="33"/>
  <c r="D37" i="33"/>
  <c r="D36" i="33"/>
  <c r="R35" i="33"/>
  <c r="D35" i="33"/>
  <c r="R34" i="33"/>
  <c r="D34" i="33"/>
  <c r="F30" i="33"/>
  <c r="R32" i="33"/>
  <c r="W30" i="33"/>
  <c r="V30" i="33"/>
  <c r="T30" i="33"/>
  <c r="S30" i="33"/>
  <c r="X30" i="33"/>
  <c r="U30" i="33"/>
  <c r="J30" i="33"/>
  <c r="G30" i="33"/>
  <c r="D19" i="33"/>
  <c r="D18" i="33"/>
  <c r="D17" i="33"/>
  <c r="D16" i="33"/>
  <c r="D15" i="33"/>
  <c r="D14" i="33"/>
  <c r="D13" i="33"/>
  <c r="W9" i="33"/>
  <c r="U9" i="33"/>
  <c r="S9" i="33"/>
  <c r="N9" i="33"/>
  <c r="K9" i="33"/>
  <c r="F9" i="33"/>
  <c r="Y9" i="33"/>
  <c r="X9" i="33"/>
  <c r="V9" i="33"/>
  <c r="T9" i="33"/>
  <c r="R9" i="33"/>
  <c r="Q9" i="33"/>
  <c r="P9" i="33"/>
  <c r="O9" i="33"/>
  <c r="M9" i="33"/>
  <c r="L9" i="33"/>
  <c r="J9" i="33"/>
  <c r="I9" i="33"/>
  <c r="H9" i="33"/>
  <c r="G9" i="33"/>
  <c r="D33" i="33" l="1"/>
  <c r="D30" i="33" s="1"/>
  <c r="R33" i="33"/>
  <c r="E30" i="33"/>
  <c r="H30" i="33"/>
  <c r="I30" i="33"/>
  <c r="K30" i="33"/>
  <c r="R31" i="33"/>
  <c r="R30" i="33" s="1"/>
  <c r="D12" i="33"/>
  <c r="D9" i="33" s="1"/>
  <c r="E9" i="33"/>
  <c r="P44" i="35" l="1"/>
  <c r="P52" i="35"/>
  <c r="P47" i="35"/>
  <c r="P51" i="35"/>
  <c r="P53" i="35"/>
  <c r="P55" i="35"/>
  <c r="P57" i="35"/>
  <c r="H21" i="25"/>
  <c r="F21" i="25"/>
  <c r="D21" i="25"/>
  <c r="B21" i="25"/>
  <c r="M51" i="5"/>
  <c r="F51" i="5" s="1"/>
  <c r="G49" i="5"/>
  <c r="H49" i="5"/>
  <c r="I49" i="5"/>
  <c r="J49" i="5"/>
  <c r="J41" i="5"/>
  <c r="D41" i="5"/>
  <c r="D49" i="5"/>
  <c r="M45" i="5"/>
  <c r="F45" i="5" s="1"/>
  <c r="G41" i="5"/>
  <c r="H41" i="5"/>
  <c r="H39" i="5" s="1"/>
  <c r="I41" i="5"/>
  <c r="I39" i="5" s="1"/>
  <c r="E44" i="5"/>
  <c r="E47" i="5"/>
  <c r="C47" i="5" s="1"/>
  <c r="E46" i="5"/>
  <c r="G60" i="5"/>
  <c r="G62" i="5" s="1"/>
  <c r="E42" i="5"/>
  <c r="H60" i="5"/>
  <c r="H62" i="5"/>
  <c r="F60" i="5"/>
  <c r="F62" i="5" s="1"/>
  <c r="I60" i="5"/>
  <c r="I62" i="5"/>
  <c r="E43" i="5"/>
  <c r="C60" i="5"/>
  <c r="D11" i="5"/>
  <c r="D19" i="5"/>
  <c r="D9" i="5" s="1"/>
  <c r="E12" i="5"/>
  <c r="E13" i="5"/>
  <c r="C13" i="5"/>
  <c r="E14" i="5"/>
  <c r="C14" i="5" s="1"/>
  <c r="E15" i="5"/>
  <c r="C15" i="5" s="1"/>
  <c r="E16" i="5"/>
  <c r="C16" i="5" s="1"/>
  <c r="E17" i="5"/>
  <c r="C17" i="5" s="1"/>
  <c r="E20" i="5"/>
  <c r="C20" i="5" s="1"/>
  <c r="E21" i="5"/>
  <c r="C21" i="5" s="1"/>
  <c r="E22" i="5"/>
  <c r="C22" i="5" s="1"/>
  <c r="J61" i="5"/>
  <c r="J59" i="5"/>
  <c r="J58" i="5"/>
  <c r="M52" i="5"/>
  <c r="E52" i="5"/>
  <c r="C52" i="5" s="1"/>
  <c r="M50" i="5"/>
  <c r="E50" i="5"/>
  <c r="C50" i="5" s="1"/>
  <c r="M48" i="5"/>
  <c r="M47" i="5"/>
  <c r="M46" i="5"/>
  <c r="M44" i="5"/>
  <c r="M43" i="5"/>
  <c r="M42" i="5"/>
  <c r="E38" i="5"/>
  <c r="C38" i="5" s="1"/>
  <c r="E37" i="5"/>
  <c r="C37" i="5"/>
  <c r="J19" i="5"/>
  <c r="I19" i="5"/>
  <c r="I11" i="5"/>
  <c r="H19" i="5"/>
  <c r="G19" i="5"/>
  <c r="F19" i="5"/>
  <c r="J11" i="5"/>
  <c r="J9" i="5"/>
  <c r="H11" i="5"/>
  <c r="H9" i="5" s="1"/>
  <c r="G11" i="5"/>
  <c r="G9" i="5"/>
  <c r="F11" i="5"/>
  <c r="F9" i="5" s="1"/>
  <c r="E8" i="5"/>
  <c r="C8" i="5"/>
  <c r="E7" i="5"/>
  <c r="C7" i="5" s="1"/>
  <c r="E6" i="5"/>
  <c r="C6" i="5"/>
  <c r="C43" i="5"/>
  <c r="G39" i="5"/>
  <c r="P54" i="35"/>
  <c r="I9" i="5"/>
  <c r="C62" i="5"/>
  <c r="C12" i="5"/>
  <c r="C44" i="5"/>
  <c r="D39" i="5"/>
  <c r="P50" i="35"/>
  <c r="C46" i="5"/>
  <c r="C42" i="5"/>
  <c r="J39" i="5" l="1"/>
  <c r="P56" i="35"/>
  <c r="P46" i="35"/>
  <c r="E45" i="5"/>
  <c r="F41" i="5"/>
  <c r="E51" i="5"/>
  <c r="C51" i="5" s="1"/>
  <c r="F49" i="5"/>
  <c r="E49" i="5" s="1"/>
  <c r="J62" i="5"/>
  <c r="J60" i="5"/>
  <c r="M49" i="5"/>
  <c r="E11" i="5"/>
  <c r="E19" i="5"/>
  <c r="C19" i="5" s="1"/>
  <c r="F39" i="5" l="1"/>
  <c r="E39" i="5" s="1"/>
  <c r="E41" i="5"/>
  <c r="C41" i="5" s="1"/>
  <c r="C49" i="5"/>
  <c r="C11" i="5"/>
  <c r="E9" i="5"/>
  <c r="C9" i="5" s="1"/>
  <c r="E68" i="5" s="1"/>
  <c r="J68" i="5" s="1"/>
  <c r="C45" i="5"/>
  <c r="C39" i="5" l="1"/>
  <c r="E69" i="5"/>
  <c r="O39" i="35"/>
  <c r="N35" i="35"/>
  <c r="N37" i="35"/>
  <c r="N34" i="35"/>
  <c r="N38" i="35"/>
  <c r="N36" i="35"/>
  <c r="P58" i="35"/>
  <c r="Q48" i="35" s="1"/>
  <c r="O33" i="35"/>
  <c r="Q46" i="35" l="1"/>
  <c r="Q57" i="35"/>
  <c r="Q49" i="35"/>
  <c r="N58" i="35"/>
  <c r="Q51" i="35"/>
  <c r="Q54" i="35"/>
  <c r="Q50" i="35"/>
  <c r="Q45" i="35"/>
  <c r="Q53" i="35"/>
  <c r="Q47" i="35"/>
  <c r="Q44" i="35"/>
  <c r="Q52" i="35"/>
  <c r="Q55" i="35"/>
  <c r="Q56" i="35"/>
  <c r="J77" i="5"/>
  <c r="E74" i="5"/>
  <c r="E70" i="5"/>
  <c r="J74" i="5"/>
  <c r="J76" i="5"/>
  <c r="J73" i="5"/>
  <c r="J70" i="5"/>
  <c r="E73" i="5"/>
  <c r="E76" i="5"/>
  <c r="J72" i="5"/>
  <c r="J71" i="5"/>
  <c r="J75" i="5"/>
  <c r="J69" i="5"/>
  <c r="L70" i="5"/>
  <c r="E75" i="5"/>
  <c r="E71" i="5"/>
  <c r="E72" i="5"/>
  <c r="J79" i="5"/>
  <c r="J82" i="5"/>
  <c r="J78" i="5"/>
  <c r="J81" i="5"/>
  <c r="N54" i="35" l="1"/>
  <c r="N48" i="35"/>
  <c r="N44" i="35"/>
  <c r="N52" i="35"/>
  <c r="N56" i="35"/>
  <c r="N46" i="35"/>
  <c r="N50" i="35"/>
</calcChain>
</file>

<file path=xl/sharedStrings.xml><?xml version="1.0" encoding="utf-8"?>
<sst xmlns="http://schemas.openxmlformats.org/spreadsheetml/2006/main" count="777" uniqueCount="379">
  <si>
    <t>第１表　造林面積</t>
    <rPh sb="0" eb="1">
      <t>ダイ</t>
    </rPh>
    <rPh sb="2" eb="3">
      <t>ヒョウ</t>
    </rPh>
    <rPh sb="4" eb="6">
      <t>ゾウリン</t>
    </rPh>
    <rPh sb="6" eb="8">
      <t>メンセキ</t>
    </rPh>
    <phoneticPr fontId="2"/>
  </si>
  <si>
    <t>（単位：ha）</t>
    <rPh sb="1" eb="3">
      <t>タンイ</t>
    </rPh>
    <phoneticPr fontId="2"/>
  </si>
  <si>
    <t>樹種</t>
    <rPh sb="0" eb="2">
      <t>ジュシュ</t>
    </rPh>
    <phoneticPr fontId="2"/>
  </si>
  <si>
    <t>総数</t>
    <rPh sb="0" eb="2">
      <t>ソウスウ</t>
    </rPh>
    <phoneticPr fontId="2"/>
  </si>
  <si>
    <t>国有林</t>
    <rPh sb="0" eb="2">
      <t>コクユウ</t>
    </rPh>
    <rPh sb="2" eb="3">
      <t>ハヤシ</t>
    </rPh>
    <phoneticPr fontId="2"/>
  </si>
  <si>
    <t>民有林</t>
    <rPh sb="0" eb="2">
      <t>ミンユウリン</t>
    </rPh>
    <rPh sb="2" eb="3">
      <t>ハヤシ</t>
    </rPh>
    <phoneticPr fontId="2"/>
  </si>
  <si>
    <t>私有</t>
    <rPh sb="0" eb="2">
      <t>シユウ</t>
    </rPh>
    <phoneticPr fontId="2"/>
  </si>
  <si>
    <t>県有</t>
    <rPh sb="0" eb="2">
      <t>ケンユウ</t>
    </rPh>
    <phoneticPr fontId="2"/>
  </si>
  <si>
    <t>市町村有</t>
    <rPh sb="0" eb="3">
      <t>シチョウソン</t>
    </rPh>
    <rPh sb="3" eb="4">
      <t>ユウ</t>
    </rPh>
    <phoneticPr fontId="2"/>
  </si>
  <si>
    <t>森林ｾﾝﾀｰ</t>
    <rPh sb="0" eb="2">
      <t>シンリン</t>
    </rPh>
    <phoneticPr fontId="2"/>
  </si>
  <si>
    <t>公社</t>
    <rPh sb="0" eb="2">
      <t>コウシャ</t>
    </rPh>
    <phoneticPr fontId="2"/>
  </si>
  <si>
    <t>平成２７年度</t>
    <rPh sb="0" eb="2">
      <t>ヘイセイ</t>
    </rPh>
    <rPh sb="4" eb="5">
      <t>ネン</t>
    </rPh>
    <rPh sb="5" eb="6">
      <t>ド</t>
    </rPh>
    <phoneticPr fontId="2"/>
  </si>
  <si>
    <t>令和２年度</t>
    <rPh sb="0" eb="2">
      <t>レイワ</t>
    </rPh>
    <rPh sb="3" eb="5">
      <t>ネンド</t>
    </rPh>
    <phoneticPr fontId="2"/>
  </si>
  <si>
    <t>令和４年度</t>
  </si>
  <si>
    <t>針葉樹</t>
    <rPh sb="0" eb="3">
      <t>シンヨウジュ</t>
    </rPh>
    <phoneticPr fontId="2"/>
  </si>
  <si>
    <t>すぎ</t>
    <phoneticPr fontId="2"/>
  </si>
  <si>
    <t>ひのき</t>
    <phoneticPr fontId="2"/>
  </si>
  <si>
    <t>あかまつ</t>
    <phoneticPr fontId="2"/>
  </si>
  <si>
    <t>ここも入力すること！！</t>
    <rPh sb="3" eb="5">
      <t>ニュウリョク</t>
    </rPh>
    <phoneticPr fontId="2"/>
  </si>
  <si>
    <t>くろまつ</t>
    <phoneticPr fontId="2"/>
  </si>
  <si>
    <t>からまつ</t>
    <phoneticPr fontId="2"/>
  </si>
  <si>
    <t>その他</t>
    <rPh sb="0" eb="3">
      <t>ソノタ</t>
    </rPh>
    <phoneticPr fontId="2"/>
  </si>
  <si>
    <t>広葉樹</t>
    <rPh sb="0" eb="3">
      <t>コウヨウジュ</t>
    </rPh>
    <phoneticPr fontId="2"/>
  </si>
  <si>
    <t>こなら等</t>
    <rPh sb="3" eb="4">
      <t>トウ</t>
    </rPh>
    <phoneticPr fontId="2"/>
  </si>
  <si>
    <t>きり</t>
    <phoneticPr fontId="2"/>
  </si>
  <si>
    <t>－</t>
  </si>
  <si>
    <t>〔資料〕　国有林は関東森林管理局、民有林は林政課</t>
    <phoneticPr fontId="2"/>
  </si>
  <si>
    <t>（注）　</t>
    <rPh sb="1" eb="2">
      <t>チュウ</t>
    </rPh>
    <phoneticPr fontId="2"/>
  </si>
  <si>
    <t>森林ｾﾝﾀｰは国立研究開発法人森林研究・整備機構森林整備センター前橋水源林整備事務所（旧 緑資源機構）、公社は旧 群馬県林業公社（H25.10.1以降は一般財団法人群馬県森林・緑整備基金が承継）</t>
    <rPh sb="7" eb="9">
      <t>コクリツ</t>
    </rPh>
    <rPh sb="9" eb="11">
      <t>ケンキュウ</t>
    </rPh>
    <rPh sb="11" eb="13">
      <t>カイハツ</t>
    </rPh>
    <rPh sb="17" eb="19">
      <t>ケンキュウ</t>
    </rPh>
    <rPh sb="20" eb="22">
      <t>セイビ</t>
    </rPh>
    <rPh sb="22" eb="24">
      <t>キコウ</t>
    </rPh>
    <phoneticPr fontId="2"/>
  </si>
  <si>
    <t xml:space="preserve">         </t>
    <phoneticPr fontId="2"/>
  </si>
  <si>
    <t>制度別</t>
  </si>
  <si>
    <t>面積</t>
  </si>
  <si>
    <t>民有林</t>
    <rPh sb="2" eb="3">
      <t>ハヤシ</t>
    </rPh>
    <phoneticPr fontId="2"/>
  </si>
  <si>
    <t>公共</t>
  </si>
  <si>
    <t>森林総研</t>
    <rPh sb="0" eb="2">
      <t>シンリン</t>
    </rPh>
    <rPh sb="2" eb="4">
      <t>ソウケン</t>
    </rPh>
    <phoneticPr fontId="2"/>
  </si>
  <si>
    <t>治山</t>
  </si>
  <si>
    <t>県単</t>
  </si>
  <si>
    <t>自力等</t>
    <rPh sb="2" eb="3">
      <t>トウ</t>
    </rPh>
    <phoneticPr fontId="2"/>
  </si>
  <si>
    <t>国有林</t>
    <rPh sb="2" eb="3">
      <t>ハヤシ</t>
    </rPh>
    <phoneticPr fontId="2"/>
  </si>
  <si>
    <t>樹種別</t>
  </si>
  <si>
    <t>割合</t>
    <rPh sb="0" eb="2">
      <t>ワリアイ</t>
    </rPh>
    <phoneticPr fontId="2"/>
  </si>
  <si>
    <t>民国</t>
    <rPh sb="0" eb="1">
      <t>ミン</t>
    </rPh>
    <rPh sb="1" eb="2">
      <t>コク</t>
    </rPh>
    <phoneticPr fontId="2"/>
  </si>
  <si>
    <t>面積</t>
    <rPh sb="0" eb="2">
      <t>メンセキ</t>
    </rPh>
    <phoneticPr fontId="2"/>
  </si>
  <si>
    <t>すぎ</t>
  </si>
  <si>
    <t>民有</t>
  </si>
  <si>
    <t>国有</t>
  </si>
  <si>
    <t>ひのき</t>
  </si>
  <si>
    <t>その他針葉樹</t>
    <rPh sb="2" eb="3">
      <t>タ</t>
    </rPh>
    <rPh sb="3" eb="6">
      <t>シンヨウジュ</t>
    </rPh>
    <phoneticPr fontId="2"/>
  </si>
  <si>
    <t>計</t>
    <rPh sb="0" eb="1">
      <t>ケイ</t>
    </rPh>
    <phoneticPr fontId="2"/>
  </si>
  <si>
    <t>第２表　民有林造林面積（市町村別、施行主体別、制度別）</t>
    <rPh sb="0" eb="1">
      <t>ダイ</t>
    </rPh>
    <rPh sb="2" eb="3">
      <t>ヒョウ</t>
    </rPh>
    <rPh sb="4" eb="7">
      <t>ミンユウリン</t>
    </rPh>
    <rPh sb="7" eb="9">
      <t>ゾウリン</t>
    </rPh>
    <rPh sb="15" eb="16">
      <t>ベツ</t>
    </rPh>
    <rPh sb="21" eb="22">
      <t>ベツ</t>
    </rPh>
    <phoneticPr fontId="2"/>
  </si>
  <si>
    <t>市町村名</t>
    <rPh sb="0" eb="3">
      <t>シチョウソン</t>
    </rPh>
    <rPh sb="3" eb="4">
      <t>メイ</t>
    </rPh>
    <phoneticPr fontId="2"/>
  </si>
  <si>
    <t>公共補助</t>
    <rPh sb="0" eb="2">
      <t>コウキョウ</t>
    </rPh>
    <rPh sb="2" eb="4">
      <t>ホジョ</t>
    </rPh>
    <phoneticPr fontId="2"/>
  </si>
  <si>
    <t>融資</t>
    <rPh sb="0" eb="2">
      <t>ユウシ</t>
    </rPh>
    <phoneticPr fontId="2"/>
  </si>
  <si>
    <t>県単独補助</t>
    <rPh sb="0" eb="2">
      <t>ケンタン</t>
    </rPh>
    <rPh sb="2" eb="3">
      <t>ドク</t>
    </rPh>
    <rPh sb="3" eb="5">
      <t>ホジョ</t>
    </rPh>
    <phoneticPr fontId="2"/>
  </si>
  <si>
    <t>治山事業</t>
    <rPh sb="0" eb="2">
      <t>チサン</t>
    </rPh>
    <rPh sb="2" eb="4">
      <t>ジギョウ</t>
    </rPh>
    <phoneticPr fontId="2"/>
  </si>
  <si>
    <t>林構事業</t>
    <rPh sb="0" eb="1">
      <t>リン</t>
    </rPh>
    <rPh sb="1" eb="2">
      <t>コウ</t>
    </rPh>
    <rPh sb="2" eb="4">
      <t>ジギョウ</t>
    </rPh>
    <phoneticPr fontId="2"/>
  </si>
  <si>
    <t>森林ｾﾝﾀｰ</t>
    <phoneticPr fontId="2"/>
  </si>
  <si>
    <t>自力</t>
    <rPh sb="0" eb="2">
      <t>ジリキ</t>
    </rPh>
    <phoneticPr fontId="2"/>
  </si>
  <si>
    <t>市町村単独補助</t>
    <rPh sb="0" eb="3">
      <t>シチョウソン</t>
    </rPh>
    <rPh sb="3" eb="4">
      <t>ケンタン</t>
    </rPh>
    <rPh sb="4" eb="5">
      <t>ドク</t>
    </rPh>
    <rPh sb="5" eb="7">
      <t>ホジョ</t>
    </rPh>
    <phoneticPr fontId="2"/>
  </si>
  <si>
    <t>拡大造林</t>
    <rPh sb="0" eb="2">
      <t>カクダイ</t>
    </rPh>
    <rPh sb="2" eb="4">
      <t>ゾウリン</t>
    </rPh>
    <phoneticPr fontId="2"/>
  </si>
  <si>
    <t>県</t>
    <rPh sb="0" eb="1">
      <t>ケン</t>
    </rPh>
    <phoneticPr fontId="2"/>
  </si>
  <si>
    <t>市町村</t>
    <rPh sb="0" eb="3">
      <t>シチョウソン</t>
    </rPh>
    <phoneticPr fontId="2"/>
  </si>
  <si>
    <t>一般</t>
    <rPh sb="0" eb="2">
      <t>イッパン</t>
    </rPh>
    <phoneticPr fontId="2"/>
  </si>
  <si>
    <t>森林総研</t>
    <phoneticPr fontId="2"/>
  </si>
  <si>
    <t>利根上流</t>
    <rPh sb="0" eb="2">
      <t>トネ</t>
    </rPh>
    <rPh sb="2" eb="4">
      <t>ジョウリュウ</t>
    </rPh>
    <phoneticPr fontId="2"/>
  </si>
  <si>
    <t>利根沼田
環境森林</t>
    <rPh sb="0" eb="1">
      <t>リ</t>
    </rPh>
    <rPh sb="1" eb="2">
      <t>ネ</t>
    </rPh>
    <rPh sb="2" eb="4">
      <t>ヌマタ</t>
    </rPh>
    <rPh sb="5" eb="7">
      <t>カンキョウ</t>
    </rPh>
    <rPh sb="7" eb="9">
      <t>シンリン</t>
    </rPh>
    <phoneticPr fontId="2"/>
  </si>
  <si>
    <t>沼田市</t>
    <rPh sb="0" eb="3">
      <t>ヌマタシ</t>
    </rPh>
    <phoneticPr fontId="2"/>
  </si>
  <si>
    <t>片品村</t>
    <rPh sb="0" eb="3">
      <t>カタシナムラ</t>
    </rPh>
    <phoneticPr fontId="2"/>
  </si>
  <si>
    <t>川場村</t>
    <rPh sb="0" eb="3">
      <t>カワバムラ</t>
    </rPh>
    <phoneticPr fontId="2"/>
  </si>
  <si>
    <t>昭和村</t>
    <rPh sb="0" eb="3">
      <t>ショウワムラ</t>
    </rPh>
    <phoneticPr fontId="2"/>
  </si>
  <si>
    <t>みなかみ町</t>
    <rPh sb="4" eb="5">
      <t>マチ</t>
    </rPh>
    <phoneticPr fontId="2"/>
  </si>
  <si>
    <t>吾妻</t>
    <rPh sb="0" eb="2">
      <t>アガツマ</t>
    </rPh>
    <phoneticPr fontId="2"/>
  </si>
  <si>
    <t>吾　　妻
環境森林</t>
    <rPh sb="0" eb="1">
      <t>ワレ</t>
    </rPh>
    <rPh sb="3" eb="4">
      <t>ツマ</t>
    </rPh>
    <rPh sb="5" eb="7">
      <t>カンキョウ</t>
    </rPh>
    <rPh sb="7" eb="9">
      <t>シンリン</t>
    </rPh>
    <phoneticPr fontId="2"/>
  </si>
  <si>
    <t>中之条町</t>
    <rPh sb="0" eb="3">
      <t>ナカノジョウ</t>
    </rPh>
    <rPh sb="3" eb="4">
      <t>マチ</t>
    </rPh>
    <phoneticPr fontId="2"/>
  </si>
  <si>
    <t>長野原町</t>
    <rPh sb="0" eb="4">
      <t>ナガノハラマチ</t>
    </rPh>
    <phoneticPr fontId="2"/>
  </si>
  <si>
    <t>嬬恋村</t>
    <rPh sb="0" eb="2">
      <t>ツマゴイ</t>
    </rPh>
    <rPh sb="2" eb="3">
      <t>ムラ</t>
    </rPh>
    <phoneticPr fontId="2"/>
  </si>
  <si>
    <t>草津町</t>
    <rPh sb="0" eb="3">
      <t>クサツマチ</t>
    </rPh>
    <phoneticPr fontId="2"/>
  </si>
  <si>
    <t>高山村</t>
    <rPh sb="0" eb="3">
      <t>タカヤマムラ</t>
    </rPh>
    <phoneticPr fontId="2"/>
  </si>
  <si>
    <t>東吾妻町</t>
    <rPh sb="0" eb="1">
      <t>ヒガシ</t>
    </rPh>
    <rPh sb="1" eb="4">
      <t>アガツママチ</t>
    </rPh>
    <phoneticPr fontId="2"/>
  </si>
  <si>
    <t>利根下流</t>
    <rPh sb="0" eb="2">
      <t>トネ</t>
    </rPh>
    <rPh sb="2" eb="4">
      <t>カリュウ</t>
    </rPh>
    <phoneticPr fontId="2"/>
  </si>
  <si>
    <t>渋川森林
事 務 所</t>
    <rPh sb="0" eb="1">
      <t>シブ</t>
    </rPh>
    <rPh sb="1" eb="2">
      <t>カワ</t>
    </rPh>
    <rPh sb="5" eb="6">
      <t>コト</t>
    </rPh>
    <rPh sb="7" eb="8">
      <t>ツトム</t>
    </rPh>
    <rPh sb="9" eb="10">
      <t>トコロ</t>
    </rPh>
    <phoneticPr fontId="2"/>
  </si>
  <si>
    <t>前橋市</t>
    <rPh sb="0" eb="3">
      <t>マエバシシ</t>
    </rPh>
    <phoneticPr fontId="2"/>
  </si>
  <si>
    <t>伊勢崎市</t>
    <rPh sb="0" eb="4">
      <t>イセサキシ</t>
    </rPh>
    <phoneticPr fontId="2"/>
  </si>
  <si>
    <t>玉村町</t>
    <rPh sb="0" eb="2">
      <t>タマムラ</t>
    </rPh>
    <rPh sb="2" eb="3">
      <t>マチ</t>
    </rPh>
    <phoneticPr fontId="2"/>
  </si>
  <si>
    <t>渋川市</t>
    <rPh sb="0" eb="3">
      <t>シブカワシ</t>
    </rPh>
    <phoneticPr fontId="2"/>
  </si>
  <si>
    <t>榛東村</t>
    <rPh sb="0" eb="2">
      <t>シントウ</t>
    </rPh>
    <rPh sb="2" eb="3">
      <t>ムラ</t>
    </rPh>
    <phoneticPr fontId="2"/>
  </si>
  <si>
    <t>吉岡町</t>
    <rPh sb="0" eb="2">
      <t>ヨシオカ</t>
    </rPh>
    <rPh sb="2" eb="3">
      <t>マチ</t>
    </rPh>
    <phoneticPr fontId="2"/>
  </si>
  <si>
    <t>〔資料〕林政課</t>
    <phoneticPr fontId="2"/>
  </si>
  <si>
    <t>（注）　１．</t>
    <rPh sb="1" eb="2">
      <t>チュウ</t>
    </rPh>
    <phoneticPr fontId="2"/>
  </si>
  <si>
    <t>樹下植裁を破線上段に、再造林及び拡大造林の合計を破線下段に記入し、拡大造林については（　　）書内数で記入した。</t>
    <phoneticPr fontId="2"/>
  </si>
  <si>
    <t>２．</t>
    <phoneticPr fontId="2"/>
  </si>
  <si>
    <t>「県単独補助」及び「市町村単独補助」について、本表においては森林所有者等への補助のみをいい、県有林及び市町村有林に係る融資については「融資」欄に、県及び市町村自ら実施する森林整備については「自力」欄に記入した。</t>
    <phoneticPr fontId="2"/>
  </si>
  <si>
    <t>桐生森林
事 務 所</t>
    <rPh sb="0" eb="1">
      <t>キリ</t>
    </rPh>
    <rPh sb="1" eb="2">
      <t>ショウ</t>
    </rPh>
    <rPh sb="5" eb="6">
      <t>コト</t>
    </rPh>
    <rPh sb="7" eb="8">
      <t>ツトム</t>
    </rPh>
    <rPh sb="9" eb="10">
      <t>トコロ</t>
    </rPh>
    <phoneticPr fontId="2"/>
  </si>
  <si>
    <t>太田市</t>
    <rPh sb="0" eb="3">
      <t>オオタシ</t>
    </rPh>
    <phoneticPr fontId="2"/>
  </si>
  <si>
    <t>館林市</t>
    <rPh sb="0" eb="2">
      <t>タテバヤシ</t>
    </rPh>
    <rPh sb="2" eb="3">
      <t>シ</t>
    </rPh>
    <phoneticPr fontId="2"/>
  </si>
  <si>
    <t>板倉町</t>
    <rPh sb="0" eb="3">
      <t>イタクラマチ</t>
    </rPh>
    <phoneticPr fontId="2"/>
  </si>
  <si>
    <t>明和町</t>
    <rPh sb="0" eb="2">
      <t>メイワ</t>
    </rPh>
    <rPh sb="2" eb="3">
      <t>マチ</t>
    </rPh>
    <phoneticPr fontId="2"/>
  </si>
  <si>
    <t>千代田町</t>
    <rPh sb="0" eb="4">
      <t>チヨダマチ</t>
    </rPh>
    <phoneticPr fontId="2"/>
  </si>
  <si>
    <t>大泉町</t>
    <rPh sb="0" eb="3">
      <t>オオイズミマチ</t>
    </rPh>
    <phoneticPr fontId="2"/>
  </si>
  <si>
    <t>邑楽町</t>
    <rPh sb="0" eb="3">
      <t>オウラマチ</t>
    </rPh>
    <phoneticPr fontId="2"/>
  </si>
  <si>
    <t>桐生市</t>
    <rPh sb="0" eb="3">
      <t>キリュウシ</t>
    </rPh>
    <phoneticPr fontId="2"/>
  </si>
  <si>
    <t>みどり市</t>
    <rPh sb="3" eb="4">
      <t>シ</t>
    </rPh>
    <phoneticPr fontId="2"/>
  </si>
  <si>
    <t>西毛</t>
    <rPh sb="0" eb="2">
      <t>セイモウ</t>
    </rPh>
    <phoneticPr fontId="2"/>
  </si>
  <si>
    <t>西　　部
環境森林</t>
    <rPh sb="0" eb="1">
      <t>ニシ</t>
    </rPh>
    <rPh sb="3" eb="4">
      <t>ブ</t>
    </rPh>
    <rPh sb="5" eb="7">
      <t>カンキョウ</t>
    </rPh>
    <rPh sb="7" eb="9">
      <t>シンリン</t>
    </rPh>
    <phoneticPr fontId="2"/>
  </si>
  <si>
    <t>高崎市</t>
    <rPh sb="0" eb="3">
      <t>タカサキシ</t>
    </rPh>
    <phoneticPr fontId="2"/>
  </si>
  <si>
    <t>安中市</t>
    <rPh sb="0" eb="3">
      <t>アンナカシ</t>
    </rPh>
    <phoneticPr fontId="2"/>
  </si>
  <si>
    <t>藤岡森林
事 務 所</t>
    <rPh sb="0" eb="1">
      <t>フジ</t>
    </rPh>
    <rPh sb="1" eb="2">
      <t>オカ</t>
    </rPh>
    <rPh sb="5" eb="6">
      <t>コト</t>
    </rPh>
    <rPh sb="7" eb="8">
      <t>ツトム</t>
    </rPh>
    <rPh sb="9" eb="10">
      <t>トコロ</t>
    </rPh>
    <phoneticPr fontId="2"/>
  </si>
  <si>
    <t>藤岡市</t>
    <rPh sb="0" eb="3">
      <t>フジオカシ</t>
    </rPh>
    <phoneticPr fontId="2"/>
  </si>
  <si>
    <t>上野村</t>
    <rPh sb="0" eb="3">
      <t>ウエノムラ</t>
    </rPh>
    <phoneticPr fontId="2"/>
  </si>
  <si>
    <t>神流町</t>
    <rPh sb="0" eb="1">
      <t>カミ</t>
    </rPh>
    <rPh sb="1" eb="2">
      <t>ナガ</t>
    </rPh>
    <rPh sb="2" eb="3">
      <t>マチ</t>
    </rPh>
    <phoneticPr fontId="2"/>
  </si>
  <si>
    <t>富岡森林
事 務 所</t>
    <rPh sb="0" eb="1">
      <t>トミ</t>
    </rPh>
    <rPh sb="1" eb="2">
      <t>オカ</t>
    </rPh>
    <rPh sb="5" eb="6">
      <t>コト</t>
    </rPh>
    <rPh sb="7" eb="8">
      <t>ツトム</t>
    </rPh>
    <rPh sb="9" eb="10">
      <t>トコロ</t>
    </rPh>
    <phoneticPr fontId="2"/>
  </si>
  <si>
    <t>富岡市</t>
    <rPh sb="0" eb="3">
      <t>トミオカシ</t>
    </rPh>
    <phoneticPr fontId="2"/>
  </si>
  <si>
    <t>下仁田町</t>
    <rPh sb="0" eb="4">
      <t>シモニタマチ</t>
    </rPh>
    <phoneticPr fontId="2"/>
  </si>
  <si>
    <t>南牧村</t>
    <rPh sb="0" eb="3">
      <t>ナンモクムラ</t>
    </rPh>
    <phoneticPr fontId="2"/>
  </si>
  <si>
    <t>甘楽町</t>
    <rPh sb="0" eb="2">
      <t>カンラ</t>
    </rPh>
    <rPh sb="2" eb="3">
      <t>マチ</t>
    </rPh>
    <phoneticPr fontId="2"/>
  </si>
  <si>
    <t>第３表　苗木</t>
    <rPh sb="2" eb="3">
      <t>ヒョウ</t>
    </rPh>
    <rPh sb="4" eb="6">
      <t>ナエギ</t>
    </rPh>
    <phoneticPr fontId="27"/>
  </si>
  <si>
    <t>（１）造林用苗木生産量</t>
    <rPh sb="3" eb="5">
      <t>ゾウリン</t>
    </rPh>
    <rPh sb="5" eb="6">
      <t>ヨウ</t>
    </rPh>
    <rPh sb="6" eb="7">
      <t>ナエ</t>
    </rPh>
    <rPh sb="7" eb="8">
      <t>キ</t>
    </rPh>
    <rPh sb="8" eb="10">
      <t>セイサン</t>
    </rPh>
    <rPh sb="10" eb="11">
      <t>リョウ</t>
    </rPh>
    <phoneticPr fontId="27"/>
  </si>
  <si>
    <t>（単位：千本）</t>
    <rPh sb="1" eb="3">
      <t>タンイ</t>
    </rPh>
    <rPh sb="4" eb="6">
      <t>センボン</t>
    </rPh>
    <phoneticPr fontId="27"/>
  </si>
  <si>
    <t>事　務　所</t>
    <rPh sb="0" eb="1">
      <t>コト</t>
    </rPh>
    <rPh sb="2" eb="3">
      <t>ツトム</t>
    </rPh>
    <rPh sb="4" eb="5">
      <t>ショ</t>
    </rPh>
    <phoneticPr fontId="27"/>
  </si>
  <si>
    <t>総　数</t>
    <rPh sb="0" eb="1">
      <t>ソウスウ</t>
    </rPh>
    <rPh sb="2" eb="3">
      <t>スウ</t>
    </rPh>
    <phoneticPr fontId="27"/>
  </si>
  <si>
    <t>実　　　　　　　　　　　　　　　　　　　　　　　　　　　　　　生　　　　　　　　　　　　　　　　　　　　　　　　　　　　　　苗</t>
    <rPh sb="0" eb="1">
      <t>ジツ</t>
    </rPh>
    <rPh sb="31" eb="32">
      <t>セイ</t>
    </rPh>
    <rPh sb="62" eb="63">
      <t>ナエ</t>
    </rPh>
    <phoneticPr fontId="27"/>
  </si>
  <si>
    <t>さ　　し　　き　　苗</t>
    <rPh sb="9" eb="10">
      <t>ナエ</t>
    </rPh>
    <phoneticPr fontId="27"/>
  </si>
  <si>
    <t>一　　　　　　　　　　年　　　　　　　　　　生</t>
    <rPh sb="0" eb="23">
      <t>イチネンセイ</t>
    </rPh>
    <phoneticPr fontId="27"/>
  </si>
  <si>
    <t>二　　　　　　　　　　年　　　　　　　　　　生</t>
    <rPh sb="0" eb="23">
      <t>ニネンセイ</t>
    </rPh>
    <phoneticPr fontId="27"/>
  </si>
  <si>
    <t>三　　　　　　　　　　年　　　　　　　　　　生</t>
    <rPh sb="0" eb="23">
      <t>サンネンセイ</t>
    </rPh>
    <phoneticPr fontId="27"/>
  </si>
  <si>
    <t>総　　数</t>
    <rPh sb="0" eb="1">
      <t>ソウ</t>
    </rPh>
    <rPh sb="3" eb="4">
      <t>スウ</t>
    </rPh>
    <phoneticPr fontId="27"/>
  </si>
  <si>
    <t>一年生</t>
    <rPh sb="0" eb="3">
      <t>イチネンセイ</t>
    </rPh>
    <phoneticPr fontId="27"/>
  </si>
  <si>
    <t>二年生</t>
    <rPh sb="0" eb="3">
      <t>２ネンセイ</t>
    </rPh>
    <phoneticPr fontId="27"/>
  </si>
  <si>
    <t>総数</t>
    <rPh sb="0" eb="1">
      <t>ソウ</t>
    </rPh>
    <rPh sb="1" eb="2">
      <t>スウ</t>
    </rPh>
    <phoneticPr fontId="27"/>
  </si>
  <si>
    <t>すぎ</t>
    <phoneticPr fontId="27"/>
  </si>
  <si>
    <t>ひのき</t>
    <phoneticPr fontId="27"/>
  </si>
  <si>
    <t>あか
まつ</t>
    <phoneticPr fontId="27"/>
  </si>
  <si>
    <t>くろ
まつ</t>
    <phoneticPr fontId="27"/>
  </si>
  <si>
    <t>から
まつ</t>
    <phoneticPr fontId="27"/>
  </si>
  <si>
    <t>その他</t>
    <rPh sb="0" eb="3">
      <t>ソノタ</t>
    </rPh>
    <phoneticPr fontId="27"/>
  </si>
  <si>
    <t>総数</t>
    <rPh sb="0" eb="1">
      <t>ソウスウ</t>
    </rPh>
    <rPh sb="1" eb="2">
      <t>スウ</t>
    </rPh>
    <phoneticPr fontId="27"/>
  </si>
  <si>
    <t>すぎ
ひのき</t>
    <phoneticPr fontId="27"/>
  </si>
  <si>
    <t>平成２７年度</t>
    <phoneticPr fontId="2"/>
  </si>
  <si>
    <t>令和 ２ 年度</t>
    <rPh sb="0" eb="2">
      <t>レイワ</t>
    </rPh>
    <rPh sb="5" eb="7">
      <t>ネンド</t>
    </rPh>
    <phoneticPr fontId="2"/>
  </si>
  <si>
    <t>0</t>
    <phoneticPr fontId="2"/>
  </si>
  <si>
    <t>県　　営</t>
    <rPh sb="0" eb="1">
      <t>ケン</t>
    </rPh>
    <rPh sb="3" eb="4">
      <t>エイ</t>
    </rPh>
    <phoneticPr fontId="27"/>
  </si>
  <si>
    <t>育種場</t>
    <rPh sb="0" eb="1">
      <t>イク</t>
    </rPh>
    <rPh sb="1" eb="2">
      <t>シュ</t>
    </rPh>
    <rPh sb="2" eb="3">
      <t>ジョウ</t>
    </rPh>
    <phoneticPr fontId="27"/>
  </si>
  <si>
    <t>民　　営</t>
    <rPh sb="0" eb="1">
      <t>ミン</t>
    </rPh>
    <rPh sb="3" eb="4">
      <t>エイ</t>
    </rPh>
    <phoneticPr fontId="27"/>
  </si>
  <si>
    <t>渋　　川</t>
    <rPh sb="0" eb="1">
      <t>シブ</t>
    </rPh>
    <rPh sb="3" eb="4">
      <t>カワ</t>
    </rPh>
    <phoneticPr fontId="27"/>
  </si>
  <si>
    <t>西　　部</t>
    <rPh sb="0" eb="1">
      <t>ニシ</t>
    </rPh>
    <rPh sb="3" eb="4">
      <t>ブ</t>
    </rPh>
    <phoneticPr fontId="27"/>
  </si>
  <si>
    <t>藤　　岡</t>
    <rPh sb="0" eb="1">
      <t>フジ</t>
    </rPh>
    <rPh sb="3" eb="4">
      <t>オカ</t>
    </rPh>
    <phoneticPr fontId="27"/>
  </si>
  <si>
    <t>富　　岡</t>
    <rPh sb="0" eb="1">
      <t>トミ</t>
    </rPh>
    <rPh sb="3" eb="4">
      <t>オカ</t>
    </rPh>
    <phoneticPr fontId="27"/>
  </si>
  <si>
    <t>吾妻</t>
    <rPh sb="0" eb="2">
      <t>アガツマ</t>
    </rPh>
    <phoneticPr fontId="27"/>
  </si>
  <si>
    <t>利根沼田</t>
    <rPh sb="0" eb="2">
      <t>トネ</t>
    </rPh>
    <rPh sb="2" eb="4">
      <t>ヌマタ</t>
    </rPh>
    <phoneticPr fontId="27"/>
  </si>
  <si>
    <t>-</t>
  </si>
  <si>
    <t>桐　　生</t>
    <rPh sb="0" eb="1">
      <t>キリ</t>
    </rPh>
    <rPh sb="3" eb="4">
      <t>ショウ</t>
    </rPh>
    <phoneticPr fontId="27"/>
  </si>
  <si>
    <t>〔資料〕林政課　(※苗畑調査結果より)</t>
    <rPh sb="1" eb="3">
      <t>シリョウ</t>
    </rPh>
    <rPh sb="4" eb="6">
      <t>リンセイ</t>
    </rPh>
    <rPh sb="6" eb="7">
      <t>カ</t>
    </rPh>
    <rPh sb="10" eb="11">
      <t>ナエ</t>
    </rPh>
    <rPh sb="11" eb="12">
      <t>ハタケ</t>
    </rPh>
    <rPh sb="12" eb="14">
      <t>チョウサ</t>
    </rPh>
    <rPh sb="14" eb="16">
      <t>ケッカ</t>
    </rPh>
    <phoneticPr fontId="27"/>
  </si>
  <si>
    <t>（注）その他：こなら・くぬぎ・けやきなど</t>
    <rPh sb="1" eb="2">
      <t>チュウ</t>
    </rPh>
    <rPh sb="3" eb="6">
      <t>ソノタ</t>
    </rPh>
    <phoneticPr fontId="27"/>
  </si>
  <si>
    <t>（２）山行苗木生産量</t>
    <rPh sb="3" eb="4">
      <t>ヤマ</t>
    </rPh>
    <rPh sb="4" eb="5">
      <t>イ</t>
    </rPh>
    <rPh sb="5" eb="7">
      <t>ナエギ</t>
    </rPh>
    <rPh sb="7" eb="10">
      <t>セイサンリョウ</t>
    </rPh>
    <phoneticPr fontId="27"/>
  </si>
  <si>
    <t>（３）造林用苗畑面積</t>
    <rPh sb="3" eb="6">
      <t>ゾウリンヨウ</t>
    </rPh>
    <rPh sb="6" eb="7">
      <t>ナエ</t>
    </rPh>
    <rPh sb="7" eb="8">
      <t>ハタ</t>
    </rPh>
    <rPh sb="8" eb="10">
      <t>メンセキ</t>
    </rPh>
    <phoneticPr fontId="27"/>
  </si>
  <si>
    <t>(単位：千本：千円）</t>
    <rPh sb="1" eb="3">
      <t>タンイ</t>
    </rPh>
    <rPh sb="4" eb="6">
      <t>センボン</t>
    </rPh>
    <rPh sb="7" eb="9">
      <t>センエン</t>
    </rPh>
    <phoneticPr fontId="27"/>
  </si>
  <si>
    <t>（単位：ha)</t>
    <rPh sb="1" eb="3">
      <t>タンイ</t>
    </rPh>
    <phoneticPr fontId="27"/>
  </si>
  <si>
    <t>総　数</t>
    <rPh sb="0" eb="1">
      <t>ソウ</t>
    </rPh>
    <rPh sb="2" eb="3">
      <t>スウ</t>
    </rPh>
    <phoneticPr fontId="27"/>
  </si>
  <si>
    <t>す　　ぎ</t>
    <phoneticPr fontId="27"/>
  </si>
  <si>
    <t>あ　　か</t>
    <phoneticPr fontId="27"/>
  </si>
  <si>
    <t>く　　ろ</t>
    <phoneticPr fontId="27"/>
  </si>
  <si>
    <t>か　　ら</t>
    <phoneticPr fontId="27"/>
  </si>
  <si>
    <t>県　　有</t>
    <rPh sb="0" eb="1">
      <t>ケン</t>
    </rPh>
    <rPh sb="3" eb="4">
      <t>ユウ</t>
    </rPh>
    <phoneticPr fontId="27"/>
  </si>
  <si>
    <t>市町
村有</t>
    <rPh sb="0" eb="2">
      <t>シチョウ</t>
    </rPh>
    <rPh sb="3" eb="5">
      <t>ソンユウ</t>
    </rPh>
    <rPh sb="4" eb="5">
      <t>ユウ</t>
    </rPh>
    <phoneticPr fontId="27"/>
  </si>
  <si>
    <t>森林
組合</t>
    <rPh sb="0" eb="2">
      <t>シンリン</t>
    </rPh>
    <rPh sb="3" eb="5">
      <t>クミアイ</t>
    </rPh>
    <phoneticPr fontId="27"/>
  </si>
  <si>
    <t>苗木</t>
    <rPh sb="0" eb="1">
      <t>ナエ</t>
    </rPh>
    <rPh sb="1" eb="2">
      <t>キ</t>
    </rPh>
    <phoneticPr fontId="27"/>
  </si>
  <si>
    <t>自家
養成</t>
    <rPh sb="0" eb="2">
      <t>ジカ</t>
    </rPh>
    <rPh sb="3" eb="5">
      <t>ヨウセイ</t>
    </rPh>
    <phoneticPr fontId="27"/>
  </si>
  <si>
    <t>実　　生</t>
    <rPh sb="0" eb="1">
      <t>ミ</t>
    </rPh>
    <rPh sb="3" eb="4">
      <t>セイ</t>
    </rPh>
    <phoneticPr fontId="27"/>
  </si>
  <si>
    <t>さし木</t>
    <rPh sb="2" eb="3">
      <t>キ</t>
    </rPh>
    <phoneticPr fontId="27"/>
  </si>
  <si>
    <t>ま　　つ</t>
    <phoneticPr fontId="27"/>
  </si>
  <si>
    <t>生産業者</t>
    <rPh sb="0" eb="2">
      <t>セイサン</t>
    </rPh>
    <rPh sb="2" eb="4">
      <t>ギョウシャ</t>
    </rPh>
    <phoneticPr fontId="27"/>
  </si>
  <si>
    <t>令和 ２ 年度</t>
    <rPh sb="0" eb="2">
      <t>レイワ</t>
    </rPh>
    <phoneticPr fontId="2"/>
  </si>
  <si>
    <t>令和４年度</t>
    <rPh sb="0" eb="2">
      <t>レイワ</t>
    </rPh>
    <phoneticPr fontId="27"/>
  </si>
  <si>
    <t>令和４年度</t>
    <rPh sb="0" eb="2">
      <t>レイワ</t>
    </rPh>
    <rPh sb="3" eb="5">
      <t>ネンド</t>
    </rPh>
    <phoneticPr fontId="27"/>
  </si>
  <si>
    <t>渋　　　川</t>
    <rPh sb="0" eb="1">
      <t>シブ</t>
    </rPh>
    <rPh sb="4" eb="5">
      <t>カワ</t>
    </rPh>
    <phoneticPr fontId="27"/>
  </si>
  <si>
    <t>西　　　部</t>
    <rPh sb="0" eb="1">
      <t>ニシ</t>
    </rPh>
    <rPh sb="4" eb="5">
      <t>ブ</t>
    </rPh>
    <phoneticPr fontId="27"/>
  </si>
  <si>
    <t>藤　　　岡</t>
    <rPh sb="0" eb="1">
      <t>フジ</t>
    </rPh>
    <rPh sb="4" eb="5">
      <t>オカ</t>
    </rPh>
    <phoneticPr fontId="27"/>
  </si>
  <si>
    <t>富　　　岡</t>
    <rPh sb="0" eb="1">
      <t>トミ</t>
    </rPh>
    <rPh sb="4" eb="5">
      <t>オカ</t>
    </rPh>
    <phoneticPr fontId="27"/>
  </si>
  <si>
    <t>桐　　　生</t>
    <rPh sb="0" eb="1">
      <t>キリ</t>
    </rPh>
    <rPh sb="4" eb="5">
      <t>ショウ</t>
    </rPh>
    <phoneticPr fontId="27"/>
  </si>
  <si>
    <t>令和４年度生産額</t>
  </si>
  <si>
    <t>〔資料〕林政課</t>
    <rPh sb="1" eb="3">
      <t>シリョウ</t>
    </rPh>
    <rPh sb="4" eb="6">
      <t>リンセイ</t>
    </rPh>
    <rPh sb="6" eb="7">
      <t>カ</t>
    </rPh>
    <phoneticPr fontId="27"/>
  </si>
  <si>
    <t>〔資料〕林政課</t>
    <rPh sb="1" eb="2">
      <t>シリョウ</t>
    </rPh>
    <rPh sb="2" eb="3">
      <t>リョウ</t>
    </rPh>
    <rPh sb="4" eb="6">
      <t>リンセイ</t>
    </rPh>
    <rPh sb="6" eb="7">
      <t>カ</t>
    </rPh>
    <phoneticPr fontId="27"/>
  </si>
  <si>
    <t>（４）種子採取</t>
    <rPh sb="3" eb="5">
      <t>シュシ</t>
    </rPh>
    <rPh sb="5" eb="7">
      <t>サイシュ</t>
    </rPh>
    <phoneticPr fontId="27"/>
  </si>
  <si>
    <t>（５）普通母樹林</t>
    <rPh sb="3" eb="5">
      <t>フツウ</t>
    </rPh>
    <rPh sb="5" eb="6">
      <t>ボ</t>
    </rPh>
    <rPh sb="6" eb="8">
      <t>ジュリン</t>
    </rPh>
    <phoneticPr fontId="27"/>
  </si>
  <si>
    <t>（６）育種母樹林</t>
    <rPh sb="3" eb="5">
      <t>イクシュ</t>
    </rPh>
    <rPh sb="5" eb="6">
      <t>ボ</t>
    </rPh>
    <rPh sb="6" eb="8">
      <t>ジュリン</t>
    </rPh>
    <phoneticPr fontId="27"/>
  </si>
  <si>
    <t>（単位：ℓ）</t>
    <rPh sb="1" eb="3">
      <t>タンイ</t>
    </rPh>
    <phoneticPr fontId="27"/>
  </si>
  <si>
    <t>樹　　種</t>
    <rPh sb="0" eb="1">
      <t>ジュ</t>
    </rPh>
    <rPh sb="3" eb="4">
      <t>シュ</t>
    </rPh>
    <phoneticPr fontId="27"/>
  </si>
  <si>
    <t>きゅう果</t>
    <rPh sb="3" eb="4">
      <t>カ</t>
    </rPh>
    <phoneticPr fontId="27"/>
  </si>
  <si>
    <t>精選種子量</t>
    <rPh sb="0" eb="2">
      <t>セイセン</t>
    </rPh>
    <rPh sb="2" eb="4">
      <t>シュシ</t>
    </rPh>
    <rPh sb="4" eb="5">
      <t>リョウ</t>
    </rPh>
    <phoneticPr fontId="27"/>
  </si>
  <si>
    <t>樹　　　　種</t>
    <rPh sb="0" eb="1">
      <t>ジュ</t>
    </rPh>
    <rPh sb="5" eb="6">
      <t>シュ</t>
    </rPh>
    <phoneticPr fontId="27"/>
  </si>
  <si>
    <t>面　　　　積</t>
    <rPh sb="0" eb="1">
      <t>メン</t>
    </rPh>
    <rPh sb="5" eb="6">
      <t>セキ</t>
    </rPh>
    <phoneticPr fontId="27"/>
  </si>
  <si>
    <t>面　　積</t>
    <rPh sb="0" eb="1">
      <t>メン</t>
    </rPh>
    <rPh sb="3" eb="4">
      <t>セキ</t>
    </rPh>
    <phoneticPr fontId="27"/>
  </si>
  <si>
    <t>平成２７年度</t>
    <rPh sb="0" eb="2">
      <t>ヘイセイ</t>
    </rPh>
    <rPh sb="4" eb="6">
      <t>ネンド</t>
    </rPh>
    <phoneticPr fontId="27"/>
  </si>
  <si>
    <t>平成２７年度</t>
    <rPh sb="0" eb="2">
      <t>ヘイセイ</t>
    </rPh>
    <rPh sb="4" eb="6">
      <t>ネンド</t>
    </rPh>
    <phoneticPr fontId="10"/>
  </si>
  <si>
    <t>令和２年度</t>
    <rPh sb="0" eb="2">
      <t>レイワ</t>
    </rPh>
    <rPh sb="3" eb="5">
      <t>ネンド</t>
    </rPh>
    <phoneticPr fontId="27"/>
  </si>
  <si>
    <t>令和２年度</t>
    <rPh sb="0" eb="2">
      <t>レイワ</t>
    </rPh>
    <rPh sb="3" eb="5">
      <t>ネンド</t>
    </rPh>
    <phoneticPr fontId="10"/>
  </si>
  <si>
    <t>す　　ぎ</t>
    <phoneticPr fontId="2"/>
  </si>
  <si>
    <t>少花粉すぎ</t>
    <rPh sb="0" eb="1">
      <t>ショウ</t>
    </rPh>
    <rPh sb="1" eb="3">
      <t>カフン</t>
    </rPh>
    <phoneticPr fontId="27"/>
  </si>
  <si>
    <t>ひ の き</t>
    <phoneticPr fontId="27"/>
  </si>
  <si>
    <t>あかまつ</t>
    <phoneticPr fontId="27"/>
  </si>
  <si>
    <t>少花粉ひのき</t>
    <rPh sb="0" eb="1">
      <t>ショウ</t>
    </rPh>
    <rPh sb="1" eb="3">
      <t>カフン</t>
    </rPh>
    <phoneticPr fontId="27"/>
  </si>
  <si>
    <t>くろまつ</t>
    <phoneticPr fontId="27"/>
  </si>
  <si>
    <t>抵抗性あかまつ</t>
    <rPh sb="0" eb="3">
      <t>テイコウセイ</t>
    </rPh>
    <phoneticPr fontId="27"/>
  </si>
  <si>
    <t>からまつ</t>
    <phoneticPr fontId="27"/>
  </si>
  <si>
    <t>抵抗性くろまつ</t>
    <rPh sb="0" eb="3">
      <t>テイコウセイ</t>
    </rPh>
    <phoneticPr fontId="27"/>
  </si>
  <si>
    <t>（注）令和４年度から単位は㎏となる。</t>
  </si>
  <si>
    <t>（７）特用樹母樹林</t>
    <rPh sb="3" eb="5">
      <t>トクヨウ</t>
    </rPh>
    <rPh sb="5" eb="6">
      <t>ジュ</t>
    </rPh>
    <rPh sb="6" eb="7">
      <t>ボ</t>
    </rPh>
    <rPh sb="7" eb="9">
      <t>ジュリン</t>
    </rPh>
    <phoneticPr fontId="27"/>
  </si>
  <si>
    <t>（８）有用広葉樹母樹林</t>
    <rPh sb="3" eb="5">
      <t>ユウヨウ</t>
    </rPh>
    <rPh sb="5" eb="8">
      <t>コウヨウジュ</t>
    </rPh>
    <rPh sb="8" eb="9">
      <t>ボ</t>
    </rPh>
    <rPh sb="9" eb="11">
      <t>ジュリン</t>
    </rPh>
    <phoneticPr fontId="27"/>
  </si>
  <si>
    <t>（９）採種採穂園面積</t>
    <rPh sb="3" eb="5">
      <t>サイシュ</t>
    </rPh>
    <rPh sb="5" eb="6">
      <t>サイ</t>
    </rPh>
    <rPh sb="6" eb="7">
      <t>ホ</t>
    </rPh>
    <rPh sb="7" eb="8">
      <t>エン</t>
    </rPh>
    <rPh sb="8" eb="10">
      <t>メンセキ</t>
    </rPh>
    <phoneticPr fontId="27"/>
  </si>
  <si>
    <t>樹　　　種</t>
    <rPh sb="0" eb="1">
      <t>ジュ</t>
    </rPh>
    <rPh sb="4" eb="5">
      <t>シュ</t>
    </rPh>
    <phoneticPr fontId="27"/>
  </si>
  <si>
    <t>面　積</t>
    <rPh sb="0" eb="1">
      <t>メン</t>
    </rPh>
    <rPh sb="2" eb="3">
      <t>セキ</t>
    </rPh>
    <phoneticPr fontId="27"/>
  </si>
  <si>
    <t>樹　　種</t>
    <rPh sb="0" eb="1">
      <t>ジュシュ</t>
    </rPh>
    <rPh sb="3" eb="4">
      <t>シュ</t>
    </rPh>
    <phoneticPr fontId="27"/>
  </si>
  <si>
    <t>採種園</t>
    <rPh sb="0" eb="1">
      <t>サイ</t>
    </rPh>
    <rPh sb="1" eb="2">
      <t>シュ</t>
    </rPh>
    <rPh sb="2" eb="3">
      <t>エン</t>
    </rPh>
    <phoneticPr fontId="27"/>
  </si>
  <si>
    <t>採穂園</t>
    <rPh sb="0" eb="1">
      <t>サイ</t>
    </rPh>
    <rPh sb="1" eb="2">
      <t>ホ</t>
    </rPh>
    <rPh sb="2" eb="3">
      <t>エン</t>
    </rPh>
    <phoneticPr fontId="27"/>
  </si>
  <si>
    <t>くぬぎ</t>
    <phoneticPr fontId="27"/>
  </si>
  <si>
    <t>み ず き</t>
    <phoneticPr fontId="27"/>
  </si>
  <si>
    <t>こなら</t>
    <phoneticPr fontId="27"/>
  </si>
  <si>
    <t>け や き</t>
    <phoneticPr fontId="27"/>
  </si>
  <si>
    <t>し お じ</t>
    <phoneticPr fontId="27"/>
  </si>
  <si>
    <t>（注） 母樹林 ： 優良な種子や穂木の採取に適する樹木の集団で、知事が指定したもの</t>
  </si>
  <si>
    <t>やまぐり</t>
    <phoneticPr fontId="27"/>
  </si>
  <si>
    <t>特定母樹ひのき</t>
    <phoneticPr fontId="2"/>
  </si>
  <si>
    <t>特定母樹からまつ</t>
    <rPh sb="0" eb="2">
      <t>トクテイ</t>
    </rPh>
    <rPh sb="2" eb="4">
      <t>ボジュ</t>
    </rPh>
    <phoneticPr fontId="27"/>
  </si>
  <si>
    <t>〔資料〕林業試験場</t>
    <rPh sb="1" eb="3">
      <t>シリョウ</t>
    </rPh>
    <rPh sb="4" eb="6">
      <t>リンギョウ</t>
    </rPh>
    <rPh sb="6" eb="9">
      <t>シケンジョウ</t>
    </rPh>
    <phoneticPr fontId="27"/>
  </si>
  <si>
    <t>(10)精英樹</t>
  </si>
  <si>
    <t>（単位：本)</t>
    <rPh sb="4" eb="5">
      <t>ホン</t>
    </rPh>
    <phoneticPr fontId="27"/>
  </si>
  <si>
    <t>総       数</t>
    <phoneticPr fontId="27"/>
  </si>
  <si>
    <t>す       ぎ　</t>
    <phoneticPr fontId="27"/>
  </si>
  <si>
    <t>ひ  の  き</t>
    <phoneticPr fontId="27"/>
  </si>
  <si>
    <t>あかまつ</t>
  </si>
  <si>
    <t>からまつ</t>
  </si>
  <si>
    <t>選  抜</t>
    <phoneticPr fontId="27"/>
  </si>
  <si>
    <t>現  存</t>
    <phoneticPr fontId="27"/>
  </si>
  <si>
    <t>令和２年度</t>
    <rPh sb="0" eb="2">
      <t>レイワ</t>
    </rPh>
    <phoneticPr fontId="2"/>
  </si>
  <si>
    <t>渋   川</t>
  </si>
  <si>
    <t>西　部</t>
    <rPh sb="0" eb="1">
      <t>セイ</t>
    </rPh>
    <rPh sb="2" eb="3">
      <t>ブ</t>
    </rPh>
    <phoneticPr fontId="2"/>
  </si>
  <si>
    <t>藤   岡</t>
  </si>
  <si>
    <t>富   岡</t>
  </si>
  <si>
    <t>利根沼田</t>
    <rPh sb="0" eb="2">
      <t>トネ</t>
    </rPh>
    <rPh sb="2" eb="4">
      <t>ヌマタ</t>
    </rPh>
    <phoneticPr fontId="2"/>
  </si>
  <si>
    <t>〔資料〕林政課</t>
    <rPh sb="4" eb="6">
      <t>リンセイ</t>
    </rPh>
    <rPh sb="6" eb="7">
      <t>カ</t>
    </rPh>
    <phoneticPr fontId="2"/>
  </si>
  <si>
    <t>（１１）精英樹及び抵抗性クローン養成</t>
    <rPh sb="4" eb="5">
      <t>セイ</t>
    </rPh>
    <rPh sb="5" eb="6">
      <t>エイ</t>
    </rPh>
    <rPh sb="6" eb="7">
      <t>ジュ</t>
    </rPh>
    <rPh sb="7" eb="8">
      <t>オヨ</t>
    </rPh>
    <rPh sb="9" eb="12">
      <t>テイコウセイ</t>
    </rPh>
    <rPh sb="16" eb="18">
      <t>ヨウセイ</t>
    </rPh>
    <phoneticPr fontId="27"/>
  </si>
  <si>
    <t>区　　分</t>
    <rPh sb="0" eb="4">
      <t>クブン</t>
    </rPh>
    <phoneticPr fontId="27"/>
  </si>
  <si>
    <t>精　　英　　樹</t>
    <rPh sb="0" eb="1">
      <t>セイ</t>
    </rPh>
    <rPh sb="3" eb="7">
      <t>エイジュ</t>
    </rPh>
    <phoneticPr fontId="27"/>
  </si>
  <si>
    <t>抵　　抗　　樹</t>
    <rPh sb="0" eb="4">
      <t>テイコウ</t>
    </rPh>
    <rPh sb="6" eb="7">
      <t>ジュ</t>
    </rPh>
    <phoneticPr fontId="27"/>
  </si>
  <si>
    <t>クローン数</t>
    <rPh sb="4" eb="5">
      <t>スウ</t>
    </rPh>
    <phoneticPr fontId="27"/>
  </si>
  <si>
    <t>さし木床替数</t>
    <rPh sb="2" eb="3">
      <t>キ</t>
    </rPh>
    <rPh sb="3" eb="4">
      <t>トコ</t>
    </rPh>
    <rPh sb="4" eb="5">
      <t>ガ</t>
    </rPh>
    <rPh sb="5" eb="6">
      <t>スウ</t>
    </rPh>
    <phoneticPr fontId="27"/>
  </si>
  <si>
    <t>活着数</t>
    <rPh sb="0" eb="2">
      <t>カッチャク</t>
    </rPh>
    <rPh sb="2" eb="3">
      <t>スウ</t>
    </rPh>
    <phoneticPr fontId="27"/>
  </si>
  <si>
    <t>固体</t>
    <rPh sb="0" eb="2">
      <t>コタイ</t>
    </rPh>
    <phoneticPr fontId="27"/>
  </si>
  <si>
    <t>本</t>
    <rPh sb="0" eb="1">
      <t>ホン</t>
    </rPh>
    <phoneticPr fontId="27"/>
  </si>
  <si>
    <t>令和２年度</t>
    <rPh sb="0" eb="2">
      <t>レイワ</t>
    </rPh>
    <rPh sb="3" eb="5">
      <t>ネンド</t>
    </rPh>
    <rPh sb="4" eb="5">
      <t>ド</t>
    </rPh>
    <phoneticPr fontId="27"/>
  </si>
  <si>
    <t>少花粉す     ぎ</t>
    <rPh sb="0" eb="1">
      <t>ショウ</t>
    </rPh>
    <rPh sb="1" eb="3">
      <t>カフン</t>
    </rPh>
    <phoneticPr fontId="27"/>
  </si>
  <si>
    <t>少花粉ひ の き</t>
    <rPh sb="0" eb="1">
      <t>ショウ</t>
    </rPh>
    <rPh sb="1" eb="3">
      <t>カフン</t>
    </rPh>
    <phoneticPr fontId="27"/>
  </si>
  <si>
    <t>（１２）次代検定林設定</t>
    <rPh sb="4" eb="6">
      <t>ジダイ</t>
    </rPh>
    <rPh sb="6" eb="8">
      <t>ケンテイ</t>
    </rPh>
    <rPh sb="8" eb="9">
      <t>リン</t>
    </rPh>
    <rPh sb="9" eb="11">
      <t>セッテイ</t>
    </rPh>
    <phoneticPr fontId="27"/>
  </si>
  <si>
    <t>（単位：ha）</t>
    <rPh sb="1" eb="3">
      <t>タンイ</t>
    </rPh>
    <phoneticPr fontId="27"/>
  </si>
  <si>
    <t>　　　　　　　区分
年度</t>
    <rPh sb="7" eb="9">
      <t>クブン</t>
    </rPh>
    <phoneticPr fontId="27"/>
  </si>
  <si>
    <t>す　ぎ</t>
    <phoneticPr fontId="27"/>
  </si>
  <si>
    <t>面　積</t>
    <rPh sb="0" eb="3">
      <t>メンセキ</t>
    </rPh>
    <phoneticPr fontId="27"/>
  </si>
  <si>
    <t>所在地</t>
    <rPh sb="0" eb="3">
      <t>ショザイチ</t>
    </rPh>
    <phoneticPr fontId="27"/>
  </si>
  <si>
    <t>総　　数</t>
    <rPh sb="0" eb="4">
      <t>ソウスウ</t>
    </rPh>
    <phoneticPr fontId="27"/>
  </si>
  <si>
    <t>昭和４７年度</t>
    <rPh sb="0" eb="2">
      <t>ショウワ</t>
    </rPh>
    <rPh sb="4" eb="6">
      <t>ネンド</t>
    </rPh>
    <phoneticPr fontId="27"/>
  </si>
  <si>
    <t>妙義町</t>
    <rPh sb="0" eb="1">
      <t>ミョウ</t>
    </rPh>
    <rPh sb="1" eb="2">
      <t>ギ</t>
    </rPh>
    <rPh sb="2" eb="3">
      <t>マチ</t>
    </rPh>
    <phoneticPr fontId="27"/>
  </si>
  <si>
    <t>－</t>
    <phoneticPr fontId="27"/>
  </si>
  <si>
    <t>昭和４８年度</t>
    <rPh sb="0" eb="2">
      <t>ショウワ</t>
    </rPh>
    <phoneticPr fontId="27"/>
  </si>
  <si>
    <t>川場村</t>
    <rPh sb="0" eb="3">
      <t>カワバムラ</t>
    </rPh>
    <phoneticPr fontId="27"/>
  </si>
  <si>
    <t>伊香保町</t>
    <rPh sb="0" eb="4">
      <t>イカホマチ</t>
    </rPh>
    <phoneticPr fontId="27"/>
  </si>
  <si>
    <t>昭和４９年度</t>
    <rPh sb="0" eb="2">
      <t>ショウワ</t>
    </rPh>
    <phoneticPr fontId="27"/>
  </si>
  <si>
    <t>下仁田町</t>
    <rPh sb="0" eb="4">
      <t>シモニタマチ</t>
    </rPh>
    <phoneticPr fontId="27"/>
  </si>
  <si>
    <t>昭和５０年度</t>
    <rPh sb="0" eb="2">
      <t>ショウワ</t>
    </rPh>
    <phoneticPr fontId="27"/>
  </si>
  <si>
    <t>（勢）東村</t>
    <rPh sb="3" eb="4">
      <t>アズマ</t>
    </rPh>
    <rPh sb="4" eb="5">
      <t>ムラ</t>
    </rPh>
    <phoneticPr fontId="27"/>
  </si>
  <si>
    <t>安中市</t>
    <rPh sb="0" eb="3">
      <t>アンナカシ</t>
    </rPh>
    <phoneticPr fontId="27"/>
  </si>
  <si>
    <t>昭和５１年度</t>
    <rPh sb="0" eb="2">
      <t>ショウワ</t>
    </rPh>
    <phoneticPr fontId="27"/>
  </si>
  <si>
    <t>高山村</t>
    <rPh sb="0" eb="3">
      <t>タカヤマムラ</t>
    </rPh>
    <phoneticPr fontId="27"/>
  </si>
  <si>
    <t>昭和５２年度</t>
    <rPh sb="0" eb="2">
      <t>ショウワ</t>
    </rPh>
    <phoneticPr fontId="27"/>
  </si>
  <si>
    <t>嬬恋村</t>
    <rPh sb="0" eb="3">
      <t>ツマゴイムラ</t>
    </rPh>
    <phoneticPr fontId="27"/>
  </si>
  <si>
    <t>昭和５３年度</t>
    <rPh sb="0" eb="2">
      <t>ショウワ</t>
    </rPh>
    <phoneticPr fontId="27"/>
  </si>
  <si>
    <t>子持村</t>
    <rPh sb="0" eb="3">
      <t>コモチムラ</t>
    </rPh>
    <phoneticPr fontId="27"/>
  </si>
  <si>
    <t>利根村</t>
    <rPh sb="0" eb="3">
      <t>トネムラ</t>
    </rPh>
    <phoneticPr fontId="27"/>
  </si>
  <si>
    <t>昭和５４年度</t>
    <rPh sb="0" eb="2">
      <t>ショウワ</t>
    </rPh>
    <phoneticPr fontId="27"/>
  </si>
  <si>
    <t>甘楽町</t>
    <rPh sb="0" eb="3">
      <t>カンラマチ</t>
    </rPh>
    <phoneticPr fontId="27"/>
  </si>
  <si>
    <t>昭和５５年度</t>
    <rPh sb="0" eb="2">
      <t>ショウワ</t>
    </rPh>
    <phoneticPr fontId="27"/>
  </si>
  <si>
    <t>（吾）東村</t>
    <rPh sb="3" eb="4">
      <t>アズマ</t>
    </rPh>
    <rPh sb="4" eb="5">
      <t>ムラ</t>
    </rPh>
    <phoneticPr fontId="27"/>
  </si>
  <si>
    <t>昭和５６年度</t>
    <rPh sb="0" eb="2">
      <t>ショウワ</t>
    </rPh>
    <phoneticPr fontId="27"/>
  </si>
  <si>
    <t>黒保根村</t>
    <rPh sb="0" eb="4">
      <t>クロホネムラ</t>
    </rPh>
    <phoneticPr fontId="27"/>
  </si>
  <si>
    <t>昭和５７年度</t>
    <rPh sb="0" eb="2">
      <t>ショウワ</t>
    </rPh>
    <phoneticPr fontId="27"/>
  </si>
  <si>
    <t>沼田市</t>
    <rPh sb="0" eb="3">
      <t>ヌマタシ</t>
    </rPh>
    <phoneticPr fontId="27"/>
  </si>
  <si>
    <t>昭和５８年度</t>
    <rPh sb="0" eb="2">
      <t>ショウワ</t>
    </rPh>
    <phoneticPr fontId="27"/>
  </si>
  <si>
    <t>倉淵村</t>
    <rPh sb="0" eb="3">
      <t>クラブチムラ</t>
    </rPh>
    <phoneticPr fontId="27"/>
  </si>
  <si>
    <t>昭和６０年度</t>
    <rPh sb="0" eb="2">
      <t>ショウワ</t>
    </rPh>
    <phoneticPr fontId="27"/>
  </si>
  <si>
    <t>昭和６１年度</t>
    <rPh sb="0" eb="2">
      <t>ショウワ</t>
    </rPh>
    <phoneticPr fontId="27"/>
  </si>
  <si>
    <t>赤城村</t>
    <rPh sb="0" eb="3">
      <t>アカギムラ</t>
    </rPh>
    <phoneticPr fontId="27"/>
  </si>
  <si>
    <t>松井田町</t>
    <rPh sb="0" eb="4">
      <t>マツイダマチ</t>
    </rPh>
    <phoneticPr fontId="27"/>
  </si>
  <si>
    <t>昭和６２年度</t>
    <rPh sb="0" eb="2">
      <t>ショウワ</t>
    </rPh>
    <phoneticPr fontId="27"/>
  </si>
  <si>
    <t>吾妻町</t>
    <phoneticPr fontId="27"/>
  </si>
  <si>
    <t>昭和６３年度</t>
    <rPh sb="0" eb="2">
      <t>ショウワ</t>
    </rPh>
    <rPh sb="4" eb="6">
      <t>ネンド</t>
    </rPh>
    <phoneticPr fontId="27"/>
  </si>
  <si>
    <t>（注）所在地市町村名は設定当時の名称</t>
    <rPh sb="1" eb="2">
      <t>チュウ</t>
    </rPh>
    <rPh sb="3" eb="6">
      <t>ショザイチ</t>
    </rPh>
    <rPh sb="6" eb="9">
      <t>シチョウソン</t>
    </rPh>
    <rPh sb="9" eb="10">
      <t>メイ</t>
    </rPh>
    <rPh sb="11" eb="13">
      <t>セッテイ</t>
    </rPh>
    <rPh sb="13" eb="15">
      <t>トウジ</t>
    </rPh>
    <rPh sb="16" eb="18">
      <t>メイショウ</t>
    </rPh>
    <phoneticPr fontId="2"/>
  </si>
  <si>
    <t>第４表　間伐・枝打実績</t>
    <rPh sb="0" eb="1">
      <t>ダイ</t>
    </rPh>
    <rPh sb="2" eb="3">
      <t>ヒョウ</t>
    </rPh>
    <rPh sb="4" eb="6">
      <t>カンバツ</t>
    </rPh>
    <rPh sb="7" eb="9">
      <t>エダウ</t>
    </rPh>
    <rPh sb="9" eb="11">
      <t>ジッセキ</t>
    </rPh>
    <phoneticPr fontId="27"/>
  </si>
  <si>
    <t>　　　　　　　　　区　分
 市町村</t>
    <rPh sb="9" eb="12">
      <t>クブン</t>
    </rPh>
    <phoneticPr fontId="27"/>
  </si>
  <si>
    <t>間伐面積</t>
    <rPh sb="0" eb="2">
      <t>カンバツ</t>
    </rPh>
    <rPh sb="2" eb="4">
      <t>メンセキ</t>
    </rPh>
    <phoneticPr fontId="27"/>
  </si>
  <si>
    <t>枝打面積</t>
    <rPh sb="0" eb="1">
      <t>エダ</t>
    </rPh>
    <rPh sb="1" eb="2">
      <t>ウ</t>
    </rPh>
    <rPh sb="2" eb="4">
      <t>メンセキ</t>
    </rPh>
    <phoneticPr fontId="27"/>
  </si>
  <si>
    <t>平成２２年度</t>
    <rPh sb="0" eb="2">
      <t>ヘイセイ</t>
    </rPh>
    <rPh sb="4" eb="6">
      <t>ネンド</t>
    </rPh>
    <phoneticPr fontId="27"/>
  </si>
  <si>
    <t>　桐生森林事務所</t>
    <rPh sb="1" eb="3">
      <t>キリュウ</t>
    </rPh>
    <rPh sb="3" eb="5">
      <t>シンリン</t>
    </rPh>
    <rPh sb="5" eb="8">
      <t>ジムショ</t>
    </rPh>
    <phoneticPr fontId="27"/>
  </si>
  <si>
    <t>平成２７年度</t>
    <rPh sb="0" eb="2">
      <t>ヘイセイ</t>
    </rPh>
    <rPh sb="4" eb="6">
      <t>ネンド</t>
    </rPh>
    <rPh sb="5" eb="6">
      <t>ド</t>
    </rPh>
    <phoneticPr fontId="27"/>
  </si>
  <si>
    <t>太田市</t>
    <rPh sb="0" eb="2">
      <t>オオタ</t>
    </rPh>
    <rPh sb="2" eb="3">
      <t>シ</t>
    </rPh>
    <phoneticPr fontId="27"/>
  </si>
  <si>
    <t>-</t>
    <phoneticPr fontId="2"/>
  </si>
  <si>
    <t>令和２年度</t>
  </si>
  <si>
    <t>館林市</t>
    <rPh sb="0" eb="2">
      <t>タテバヤシ</t>
    </rPh>
    <rPh sb="2" eb="3">
      <t>シ</t>
    </rPh>
    <phoneticPr fontId="27"/>
  </si>
  <si>
    <t>板倉町</t>
    <rPh sb="0" eb="2">
      <t>イタクラ</t>
    </rPh>
    <rPh sb="2" eb="3">
      <t>チョウ</t>
    </rPh>
    <phoneticPr fontId="27"/>
  </si>
  <si>
    <t>利根上流森林計画区</t>
    <rPh sb="0" eb="2">
      <t>トネ</t>
    </rPh>
    <rPh sb="2" eb="4">
      <t>ジョウリュウ</t>
    </rPh>
    <rPh sb="4" eb="6">
      <t>シンリン</t>
    </rPh>
    <rPh sb="6" eb="8">
      <t>ケイカク</t>
    </rPh>
    <rPh sb="8" eb="9">
      <t>ク</t>
    </rPh>
    <phoneticPr fontId="27"/>
  </si>
  <si>
    <t>明和町</t>
    <rPh sb="0" eb="2">
      <t>メイワ</t>
    </rPh>
    <rPh sb="2" eb="3">
      <t>マチ</t>
    </rPh>
    <phoneticPr fontId="27"/>
  </si>
  <si>
    <t>　利根沼田環境森林事務所</t>
    <rPh sb="1" eb="3">
      <t>トネ</t>
    </rPh>
    <rPh sb="3" eb="5">
      <t>ヌマタ</t>
    </rPh>
    <rPh sb="5" eb="7">
      <t>カンキョウ</t>
    </rPh>
    <rPh sb="7" eb="9">
      <t>シンリン</t>
    </rPh>
    <rPh sb="9" eb="12">
      <t>ジムショ</t>
    </rPh>
    <phoneticPr fontId="27"/>
  </si>
  <si>
    <t>千代田町</t>
    <rPh sb="0" eb="3">
      <t>チヨダ</t>
    </rPh>
    <rPh sb="3" eb="4">
      <t>チョウ</t>
    </rPh>
    <phoneticPr fontId="27"/>
  </si>
  <si>
    <t>大泉町</t>
    <rPh sb="0" eb="1">
      <t>ダイ</t>
    </rPh>
    <rPh sb="1" eb="2">
      <t>イズミ</t>
    </rPh>
    <rPh sb="2" eb="3">
      <t>マチ</t>
    </rPh>
    <phoneticPr fontId="27"/>
  </si>
  <si>
    <t>片品村</t>
    <rPh sb="0" eb="3">
      <t>カタシナムラ</t>
    </rPh>
    <phoneticPr fontId="27"/>
  </si>
  <si>
    <t>邑楽町</t>
    <rPh sb="0" eb="2">
      <t>オウラ</t>
    </rPh>
    <rPh sb="2" eb="3">
      <t>マチ</t>
    </rPh>
    <phoneticPr fontId="27"/>
  </si>
  <si>
    <t>桐生市</t>
    <rPh sb="0" eb="3">
      <t>キリュウシ</t>
    </rPh>
    <phoneticPr fontId="27"/>
  </si>
  <si>
    <t>昭和村</t>
    <rPh sb="0" eb="3">
      <t>ショウワムラ</t>
    </rPh>
    <phoneticPr fontId="27"/>
  </si>
  <si>
    <t>みどり市</t>
    <rPh sb="3" eb="4">
      <t>シ</t>
    </rPh>
    <phoneticPr fontId="27"/>
  </si>
  <si>
    <t>みなかみ町</t>
    <rPh sb="4" eb="5">
      <t>マチ</t>
    </rPh>
    <phoneticPr fontId="27"/>
  </si>
  <si>
    <t>西毛森林計画区</t>
    <rPh sb="0" eb="1">
      <t>ニシ</t>
    </rPh>
    <rPh sb="1" eb="2">
      <t>ケ</t>
    </rPh>
    <phoneticPr fontId="27"/>
  </si>
  <si>
    <t>吾妻森林計画区</t>
    <rPh sb="0" eb="1">
      <t>ワレ</t>
    </rPh>
    <rPh sb="1" eb="2">
      <t>ツマ</t>
    </rPh>
    <phoneticPr fontId="27"/>
  </si>
  <si>
    <t>　西部環境森林事務所</t>
    <rPh sb="1" eb="3">
      <t>セイブ</t>
    </rPh>
    <rPh sb="3" eb="5">
      <t>カンキョウ</t>
    </rPh>
    <rPh sb="5" eb="7">
      <t>シンリン</t>
    </rPh>
    <rPh sb="7" eb="9">
      <t>ジム</t>
    </rPh>
    <rPh sb="9" eb="10">
      <t>ショ</t>
    </rPh>
    <phoneticPr fontId="27"/>
  </si>
  <si>
    <t>　吾妻環境森林事務所</t>
    <rPh sb="1" eb="3">
      <t>アズマ</t>
    </rPh>
    <rPh sb="3" eb="5">
      <t>カンキョウ</t>
    </rPh>
    <rPh sb="5" eb="7">
      <t>シンリン</t>
    </rPh>
    <rPh sb="7" eb="9">
      <t>ジム</t>
    </rPh>
    <rPh sb="9" eb="10">
      <t>ショ</t>
    </rPh>
    <phoneticPr fontId="27"/>
  </si>
  <si>
    <t>高崎市</t>
    <rPh sb="0" eb="3">
      <t>タカサキシ</t>
    </rPh>
    <phoneticPr fontId="27"/>
  </si>
  <si>
    <t>中之条町</t>
    <rPh sb="0" eb="4">
      <t>ナカノジョウマチ</t>
    </rPh>
    <phoneticPr fontId="27"/>
  </si>
  <si>
    <t>長野原町</t>
    <rPh sb="0" eb="4">
      <t>ナガノハラマチ</t>
    </rPh>
    <phoneticPr fontId="27"/>
  </si>
  <si>
    <t>　藤岡森林事務所</t>
    <rPh sb="1" eb="3">
      <t>フジオカ</t>
    </rPh>
    <rPh sb="3" eb="5">
      <t>シンリン</t>
    </rPh>
    <rPh sb="5" eb="7">
      <t>ジム</t>
    </rPh>
    <rPh sb="7" eb="8">
      <t>ショ</t>
    </rPh>
    <phoneticPr fontId="27"/>
  </si>
  <si>
    <t>藤岡市</t>
    <rPh sb="0" eb="3">
      <t>フジオカシ</t>
    </rPh>
    <phoneticPr fontId="27"/>
  </si>
  <si>
    <t>草津町</t>
    <rPh sb="0" eb="3">
      <t>クサツマチ</t>
    </rPh>
    <phoneticPr fontId="27"/>
  </si>
  <si>
    <t>上野村</t>
    <rPh sb="0" eb="3">
      <t>ウエノムラ</t>
    </rPh>
    <phoneticPr fontId="27"/>
  </si>
  <si>
    <t>神流町</t>
    <rPh sb="0" eb="2">
      <t>カンナ</t>
    </rPh>
    <rPh sb="2" eb="3">
      <t>マチ</t>
    </rPh>
    <phoneticPr fontId="2"/>
  </si>
  <si>
    <t>東吾妻町</t>
    <rPh sb="0" eb="1">
      <t>ヒガシ</t>
    </rPh>
    <rPh sb="1" eb="4">
      <t>アガツママチ</t>
    </rPh>
    <phoneticPr fontId="27"/>
  </si>
  <si>
    <t>　富岡森林事務所</t>
    <rPh sb="1" eb="3">
      <t>トミオカ</t>
    </rPh>
    <rPh sb="3" eb="5">
      <t>シンリン</t>
    </rPh>
    <rPh sb="5" eb="7">
      <t>ジム</t>
    </rPh>
    <rPh sb="7" eb="8">
      <t>ショ</t>
    </rPh>
    <phoneticPr fontId="27"/>
  </si>
  <si>
    <t>利根下流森林計画区</t>
    <rPh sb="0" eb="2">
      <t>トネ</t>
    </rPh>
    <rPh sb="2" eb="4">
      <t>カリュウ</t>
    </rPh>
    <phoneticPr fontId="27"/>
  </si>
  <si>
    <t>富岡市</t>
    <rPh sb="0" eb="3">
      <t>トミオカシ</t>
    </rPh>
    <phoneticPr fontId="27"/>
  </si>
  <si>
    <t>　渋川森林事務所</t>
    <rPh sb="1" eb="3">
      <t>シブカワ</t>
    </rPh>
    <rPh sb="3" eb="5">
      <t>シンリン</t>
    </rPh>
    <rPh sb="5" eb="8">
      <t>ジムショ</t>
    </rPh>
    <phoneticPr fontId="27"/>
  </si>
  <si>
    <t>前橋市</t>
    <rPh sb="0" eb="3">
      <t>マエバシシ</t>
    </rPh>
    <phoneticPr fontId="27"/>
  </si>
  <si>
    <t>南牧村</t>
    <rPh sb="0" eb="1">
      <t>ミナミ</t>
    </rPh>
    <rPh sb="1" eb="2">
      <t>マキ</t>
    </rPh>
    <rPh sb="2" eb="3">
      <t>ムラ</t>
    </rPh>
    <phoneticPr fontId="27"/>
  </si>
  <si>
    <t>伊勢崎市</t>
    <rPh sb="0" eb="4">
      <t>イセサキシ</t>
    </rPh>
    <phoneticPr fontId="27"/>
  </si>
  <si>
    <t>玉村町</t>
    <rPh sb="0" eb="2">
      <t>タマムラ</t>
    </rPh>
    <rPh sb="2" eb="3">
      <t>マチ</t>
    </rPh>
    <phoneticPr fontId="27"/>
  </si>
  <si>
    <t>渋川市</t>
    <rPh sb="0" eb="3">
      <t>シブカワシ</t>
    </rPh>
    <phoneticPr fontId="27"/>
  </si>
  <si>
    <t>榛東村</t>
    <rPh sb="0" eb="3">
      <t>シントウムラ</t>
    </rPh>
    <phoneticPr fontId="27"/>
  </si>
  <si>
    <t>吉岡町</t>
    <rPh sb="0" eb="3">
      <t>ヨシオカマチ</t>
    </rPh>
    <phoneticPr fontId="27"/>
  </si>
  <si>
    <t>　　第１表　造　林　面　積</t>
  </si>
  <si>
    <t>（単位：ｈａ）</t>
  </si>
  <si>
    <t>樹種</t>
  </si>
  <si>
    <t>総数</t>
  </si>
  <si>
    <t>私有</t>
  </si>
  <si>
    <t>県有</t>
  </si>
  <si>
    <t>市町村有</t>
  </si>
  <si>
    <t>公団</t>
  </si>
  <si>
    <t>公社</t>
  </si>
  <si>
    <t>平成２年度</t>
  </si>
  <si>
    <t>平成７年度</t>
    <phoneticPr fontId="2"/>
  </si>
  <si>
    <t>平成１２年度</t>
    <phoneticPr fontId="2"/>
  </si>
  <si>
    <t>平成１３年度</t>
    <phoneticPr fontId="2"/>
  </si>
  <si>
    <t>針葉樹</t>
  </si>
  <si>
    <t>くろまつ</t>
  </si>
  <si>
    <t>その他</t>
  </si>
  <si>
    <t>広葉樹</t>
  </si>
  <si>
    <t>こなら等</t>
  </si>
  <si>
    <t>きり</t>
  </si>
  <si>
    <t>〔資料〕　国有は営林局（事業統計書）、民有林は緑化推進課</t>
  </si>
  <si>
    <t>　（注）　公団は緑資源公団、公社は群馬県林業公社</t>
    <rPh sb="8" eb="9">
      <t>ミドリ</t>
    </rPh>
    <rPh sb="9" eb="11">
      <t>シゲン</t>
    </rPh>
    <phoneticPr fontId="2"/>
  </si>
  <si>
    <t>第１表　造林面積</t>
  </si>
  <si>
    <t>民有林</t>
  </si>
  <si>
    <t>平成７年度</t>
  </si>
  <si>
    <t>平成13年度</t>
    <phoneticPr fontId="2"/>
  </si>
  <si>
    <t>民有林事業別実績</t>
  </si>
  <si>
    <t>公共造林</t>
  </si>
  <si>
    <t>融資</t>
  </si>
  <si>
    <t>林構</t>
  </si>
  <si>
    <t>自力</t>
  </si>
  <si>
    <t>公  団</t>
    <phoneticPr fontId="2"/>
  </si>
  <si>
    <t>計</t>
  </si>
  <si>
    <t>再造林</t>
  </si>
  <si>
    <t>拡大造林</t>
  </si>
  <si>
    <t>小計</t>
  </si>
  <si>
    <t>樹下植栽</t>
  </si>
  <si>
    <t>その他針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</si>
</sst>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 * #,##0_ ;_ * \-#,##0_ ;_ * &quot;-&quot;_ ;_ @_ "/>
    <numFmt numFmtId="176" formatCode="#,##0;\-#,##0;&quot;－&quot;"/>
    <numFmt numFmtId="177" formatCode="#,##0.00;\-#,##0.000;"/>
    <numFmt numFmtId="178" formatCode="#,##0.00;\-#,##0.00;"/>
    <numFmt numFmtId="179" formatCode="0.0%"/>
    <numFmt numFmtId="180" formatCode="&quot;(&quot;#,##0.00&quot;)&quot;;&quot;(&quot;\-#,##0.00&quot;)&quot;;"/>
    <numFmt numFmtId="181" formatCode="0.00_);[Red]\(0.00\)"/>
    <numFmt numFmtId="182" formatCode="#,##0.00;\-#,##0.00;&quot;-&quot;"/>
    <numFmt numFmtId="183" formatCode="#,##0;\-#,##0;&quot;-&quot;"/>
    <numFmt numFmtId="184" formatCode="#,##0_ "/>
    <numFmt numFmtId="185" formatCode="0_);\(0\)"/>
    <numFmt numFmtId="186" formatCode="&quot;(&quot;#,##0.00&quot;)&quot;;&quot;(&quot;\-#,##0.00&quot;)&quot;;&quot;-&quot;"/>
    <numFmt numFmtId="187" formatCode="&quot;( &quot;0&quot;) &quot;;;&quot;－&quot;"/>
    <numFmt numFmtId="188" formatCode="#,##0.00000000;[Red]\-#,##0.00000000"/>
    <numFmt numFmtId="189" formatCode="#,##0.00;\-#,##0.00;&quot;－&quot;"/>
  </numFmts>
  <fonts count="52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Arial"/>
      <family val="2"/>
    </font>
    <font>
      <b/>
      <sz val="14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i/>
      <u/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20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medium">
        <color indexed="64"/>
      </top>
      <bottom/>
      <diagonal style="hair">
        <color indexed="64"/>
      </diagonal>
    </border>
    <border diagonalDown="1">
      <left/>
      <right/>
      <top style="medium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8" fillId="0" borderId="0"/>
    <xf numFmtId="0" fontId="8" fillId="0" borderId="0"/>
    <xf numFmtId="0" fontId="26" fillId="4" borderId="0" applyNumberFormat="0" applyBorder="0" applyAlignment="0" applyProtection="0">
      <alignment vertical="center"/>
    </xf>
    <xf numFmtId="0" fontId="28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806">
    <xf numFmtId="0" fontId="0" fillId="0" borderId="0" xfId="0"/>
    <xf numFmtId="0" fontId="0" fillId="0" borderId="11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Alignment="1">
      <alignment horizontal="distributed" vertical="center"/>
    </xf>
    <xf numFmtId="176" fontId="0" fillId="0" borderId="13" xfId="0" applyNumberFormat="1" applyBorder="1" applyAlignment="1">
      <alignment vertical="center"/>
    </xf>
    <xf numFmtId="1" fontId="0" fillId="0" borderId="13" xfId="0" applyNumberForma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4" fillId="0" borderId="14" xfId="0" applyNumberFormat="1" applyFont="1" applyBorder="1" applyAlignment="1">
      <alignment vertical="center"/>
    </xf>
    <xf numFmtId="176" fontId="5" fillId="0" borderId="13" xfId="0" applyNumberFormat="1" applyFont="1" applyBorder="1" applyAlignment="1">
      <alignment vertical="center"/>
    </xf>
    <xf numFmtId="3" fontId="0" fillId="0" borderId="13" xfId="0" applyNumberFormat="1" applyBorder="1" applyAlignment="1">
      <alignment vertical="center"/>
    </xf>
    <xf numFmtId="176" fontId="6" fillId="0" borderId="13" xfId="0" applyNumberFormat="1" applyFont="1" applyBorder="1" applyAlignment="1">
      <alignment vertical="center"/>
    </xf>
    <xf numFmtId="38" fontId="4" fillId="0" borderId="13" xfId="33" applyFont="1" applyBorder="1" applyAlignment="1">
      <alignment vertical="center"/>
    </xf>
    <xf numFmtId="0" fontId="0" fillId="0" borderId="10" xfId="0" applyBorder="1" applyAlignment="1">
      <alignment horizontal="distributed" vertical="center"/>
    </xf>
    <xf numFmtId="176" fontId="5" fillId="0" borderId="15" xfId="0" applyNumberFormat="1" applyFont="1" applyBorder="1" applyAlignment="1">
      <alignment vertical="center"/>
    </xf>
    <xf numFmtId="38" fontId="1" fillId="0" borderId="15" xfId="33" applyBorder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16" xfId="0" applyNumberForma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12" xfId="0" applyBorder="1" applyAlignment="1">
      <alignment vertical="center"/>
    </xf>
    <xf numFmtId="176" fontId="0" fillId="0" borderId="24" xfId="0" applyNumberFormat="1" applyBorder="1" applyAlignment="1">
      <alignment vertical="center"/>
    </xf>
    <xf numFmtId="1" fontId="0" fillId="0" borderId="24" xfId="0" applyNumberFormat="1" applyBorder="1" applyAlignment="1">
      <alignment vertical="center"/>
    </xf>
    <xf numFmtId="177" fontId="0" fillId="0" borderId="24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0" fontId="0" fillId="0" borderId="25" xfId="0" applyBorder="1" applyAlignment="1">
      <alignment vertical="center"/>
    </xf>
    <xf numFmtId="177" fontId="0" fillId="0" borderId="25" xfId="0" applyNumberFormat="1" applyBorder="1" applyAlignment="1">
      <alignment vertical="center"/>
    </xf>
    <xf numFmtId="177" fontId="0" fillId="0" borderId="23" xfId="0" applyNumberFormat="1" applyBorder="1" applyAlignment="1">
      <alignment vertical="center"/>
    </xf>
    <xf numFmtId="177" fontId="0" fillId="0" borderId="19" xfId="0" applyNumberFormat="1" applyBorder="1" applyAlignment="1">
      <alignment vertical="center"/>
    </xf>
    <xf numFmtId="181" fontId="0" fillId="0" borderId="0" xfId="0" applyNumberFormat="1" applyAlignment="1">
      <alignment vertical="center"/>
    </xf>
    <xf numFmtId="177" fontId="0" fillId="0" borderId="13" xfId="0" applyNumberFormat="1" applyBorder="1" applyAlignment="1">
      <alignment vertical="center"/>
    </xf>
    <xf numFmtId="0" fontId="7" fillId="0" borderId="0" xfId="0" applyFont="1"/>
    <xf numFmtId="0" fontId="0" fillId="0" borderId="24" xfId="0" applyBorder="1" applyAlignment="1">
      <alignment horizontal="distributed" justifyLastLine="1"/>
    </xf>
    <xf numFmtId="2" fontId="0" fillId="0" borderId="24" xfId="0" applyNumberFormat="1" applyBorder="1"/>
    <xf numFmtId="38" fontId="0" fillId="0" borderId="23" xfId="0" applyNumberFormat="1" applyBorder="1" applyAlignment="1">
      <alignment vertical="center"/>
    </xf>
    <xf numFmtId="179" fontId="0" fillId="0" borderId="18" xfId="0" applyNumberFormat="1" applyBorder="1" applyAlignment="1">
      <alignment vertical="center"/>
    </xf>
    <xf numFmtId="179" fontId="0" fillId="0" borderId="24" xfId="0" applyNumberFormat="1" applyBorder="1" applyAlignment="1">
      <alignment vertical="center"/>
    </xf>
    <xf numFmtId="179" fontId="0" fillId="0" borderId="23" xfId="0" applyNumberFormat="1" applyBorder="1" applyAlignment="1">
      <alignment vertical="center"/>
    </xf>
    <xf numFmtId="179" fontId="0" fillId="0" borderId="0" xfId="0" applyNumberFormat="1" applyAlignment="1">
      <alignment vertical="center"/>
    </xf>
    <xf numFmtId="0" fontId="0" fillId="0" borderId="24" xfId="0" applyBorder="1" applyAlignment="1">
      <alignment horizontal="center" shrinkToFit="1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10" xfId="0" applyFont="1" applyBorder="1" applyAlignment="1">
      <alignment vertical="center"/>
    </xf>
    <xf numFmtId="0" fontId="33" fillId="0" borderId="10" xfId="0" applyFont="1" applyBorder="1" applyAlignment="1">
      <alignment vertical="center"/>
    </xf>
    <xf numFmtId="0" fontId="33" fillId="0" borderId="10" xfId="0" applyFont="1" applyBorder="1" applyAlignment="1">
      <alignment horizontal="right" vertical="center"/>
    </xf>
    <xf numFmtId="0" fontId="32" fillId="0" borderId="0" xfId="0" applyFont="1" applyAlignment="1">
      <alignment vertical="center"/>
    </xf>
    <xf numFmtId="0" fontId="32" fillId="0" borderId="21" xfId="0" applyFont="1" applyBorder="1" applyAlignment="1">
      <alignment horizontal="distributed" vertical="center" justifyLastLine="1"/>
    </xf>
    <xf numFmtId="0" fontId="32" fillId="0" borderId="86" xfId="0" applyFont="1" applyBorder="1" applyAlignment="1">
      <alignment horizontal="distributed" vertical="center" justifyLastLine="1"/>
    </xf>
    <xf numFmtId="0" fontId="32" fillId="0" borderId="121" xfId="0" applyFont="1" applyBorder="1" applyAlignment="1">
      <alignment horizontal="distributed" vertical="center" justifyLastLine="1"/>
    </xf>
    <xf numFmtId="0" fontId="32" fillId="0" borderId="195" xfId="0" applyFont="1" applyBorder="1" applyAlignment="1">
      <alignment horizontal="distributed" vertical="center" justifyLastLine="1"/>
    </xf>
    <xf numFmtId="0" fontId="32" fillId="0" borderId="86" xfId="0" applyFont="1" applyBorder="1" applyAlignment="1">
      <alignment horizontal="center" vertical="center" shrinkToFit="1"/>
    </xf>
    <xf numFmtId="0" fontId="32" fillId="0" borderId="88" xfId="0" applyFont="1" applyBorder="1" applyAlignment="1">
      <alignment horizontal="distributed" vertical="center" justifyLastLine="1"/>
    </xf>
    <xf numFmtId="0" fontId="32" fillId="0" borderId="13" xfId="0" applyFont="1" applyBorder="1"/>
    <xf numFmtId="0" fontId="32" fillId="0" borderId="26" xfId="0" applyFont="1" applyBorder="1"/>
    <xf numFmtId="0" fontId="32" fillId="0" borderId="0" xfId="0" applyFont="1"/>
    <xf numFmtId="0" fontId="32" fillId="0" borderId="79" xfId="0" applyFont="1" applyBorder="1"/>
    <xf numFmtId="189" fontId="32" fillId="0" borderId="79" xfId="0" quotePrefix="1" applyNumberFormat="1" applyFont="1" applyBorder="1" applyAlignment="1">
      <alignment horizontal="center" vertical="center"/>
    </xf>
    <xf numFmtId="0" fontId="32" fillId="0" borderId="196" xfId="0" applyFont="1" applyBorder="1"/>
    <xf numFmtId="0" fontId="32" fillId="0" borderId="29" xfId="0" applyFont="1" applyBorder="1"/>
    <xf numFmtId="189" fontId="32" fillId="0" borderId="0" xfId="0" quotePrefix="1" applyNumberFormat="1" applyFont="1" applyAlignment="1">
      <alignment horizontal="center" vertical="center"/>
    </xf>
    <xf numFmtId="189" fontId="32" fillId="0" borderId="29" xfId="0" quotePrefix="1" applyNumberFormat="1" applyFont="1" applyBorder="1" applyAlignment="1">
      <alignment horizontal="center" vertical="center"/>
    </xf>
    <xf numFmtId="41" fontId="34" fillId="0" borderId="13" xfId="0" applyNumberFormat="1" applyFont="1" applyBorder="1" applyAlignment="1">
      <alignment horizontal="right"/>
    </xf>
    <xf numFmtId="41" fontId="34" fillId="0" borderId="26" xfId="0" applyNumberFormat="1" applyFont="1" applyBorder="1"/>
    <xf numFmtId="41" fontId="34" fillId="0" borderId="0" xfId="0" applyNumberFormat="1" applyFont="1"/>
    <xf numFmtId="41" fontId="34" fillId="0" borderId="79" xfId="0" applyNumberFormat="1" applyFont="1" applyBorder="1"/>
    <xf numFmtId="41" fontId="34" fillId="0" borderId="29" xfId="0" quotePrefix="1" applyNumberFormat="1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41" fontId="34" fillId="0" borderId="173" xfId="0" applyNumberFormat="1" applyFont="1" applyBorder="1"/>
    <xf numFmtId="41" fontId="34" fillId="0" borderId="172" xfId="0" applyNumberFormat="1" applyFont="1" applyBorder="1"/>
    <xf numFmtId="41" fontId="34" fillId="0" borderId="197" xfId="0" applyNumberFormat="1" applyFont="1" applyBorder="1"/>
    <xf numFmtId="41" fontId="34" fillId="0" borderId="164" xfId="0" applyNumberFormat="1" applyFont="1" applyBorder="1"/>
    <xf numFmtId="41" fontId="34" fillId="0" borderId="198" xfId="0" applyNumberFormat="1" applyFont="1" applyBorder="1"/>
    <xf numFmtId="41" fontId="34" fillId="0" borderId="199" xfId="0" quotePrefix="1" applyNumberFormat="1" applyFont="1" applyBorder="1" applyAlignment="1">
      <alignment horizontal="center" vertical="center"/>
    </xf>
    <xf numFmtId="0" fontId="32" fillId="0" borderId="27" xfId="0" applyFont="1" applyBorder="1" applyAlignment="1">
      <alignment vertical="center"/>
    </xf>
    <xf numFmtId="0" fontId="32" fillId="0" borderId="0" xfId="0" applyFont="1" applyAlignment="1">
      <alignment horizontal="distributed" vertical="center"/>
    </xf>
    <xf numFmtId="41" fontId="34" fillId="0" borderId="13" xfId="0" applyNumberFormat="1" applyFont="1" applyBorder="1"/>
    <xf numFmtId="41" fontId="34" fillId="0" borderId="0" xfId="0" quotePrefix="1" applyNumberFormat="1" applyFont="1" applyAlignment="1">
      <alignment horizontal="center" vertical="center"/>
    </xf>
    <xf numFmtId="41" fontId="34" fillId="0" borderId="196" xfId="0" applyNumberFormat="1" applyFont="1" applyBorder="1"/>
    <xf numFmtId="41" fontId="34" fillId="0" borderId="79" xfId="0" quotePrefix="1" applyNumberFormat="1" applyFont="1" applyBorder="1" applyAlignment="1">
      <alignment horizontal="center" vertical="center"/>
    </xf>
    <xf numFmtId="41" fontId="34" fillId="0" borderId="196" xfId="0" quotePrefix="1" applyNumberFormat="1" applyFont="1" applyBorder="1" applyAlignment="1">
      <alignment horizontal="center" vertical="center"/>
    </xf>
    <xf numFmtId="41" fontId="34" fillId="0" borderId="13" xfId="0" quotePrefix="1" applyNumberFormat="1" applyFont="1" applyBorder="1" applyAlignment="1">
      <alignment horizontal="center" vertical="center"/>
    </xf>
    <xf numFmtId="41" fontId="34" fillId="0" borderId="26" xfId="0" quotePrefix="1" applyNumberFormat="1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41" fontId="34" fillId="0" borderId="197" xfId="0" quotePrefix="1" applyNumberFormat="1" applyFont="1" applyBorder="1" applyAlignment="1">
      <alignment horizontal="center" vertical="center"/>
    </xf>
    <xf numFmtId="41" fontId="34" fillId="0" borderId="164" xfId="0" quotePrefix="1" applyNumberFormat="1" applyFont="1" applyBorder="1" applyAlignment="1">
      <alignment horizontal="center" vertical="center"/>
    </xf>
    <xf numFmtId="0" fontId="32" fillId="0" borderId="28" xfId="0" applyFont="1" applyBorder="1" applyAlignment="1">
      <alignment vertical="center"/>
    </xf>
    <xf numFmtId="0" fontId="32" fillId="0" borderId="10" xfId="0" applyFont="1" applyBorder="1" applyAlignment="1">
      <alignment horizontal="distributed" vertical="center"/>
    </xf>
    <xf numFmtId="41" fontId="34" fillId="0" borderId="15" xfId="0" applyNumberFormat="1" applyFont="1" applyBorder="1"/>
    <xf numFmtId="41" fontId="34" fillId="0" borderId="46" xfId="0" quotePrefix="1" applyNumberFormat="1" applyFont="1" applyBorder="1" applyAlignment="1">
      <alignment horizontal="center" vertical="center"/>
    </xf>
    <xf numFmtId="41" fontId="34" fillId="0" borderId="10" xfId="0" applyNumberFormat="1" applyFont="1" applyBorder="1"/>
    <xf numFmtId="41" fontId="34" fillId="0" borderId="81" xfId="0" applyNumberFormat="1" applyFont="1" applyBorder="1"/>
    <xf numFmtId="41" fontId="34" fillId="0" borderId="10" xfId="0" quotePrefix="1" applyNumberFormat="1" applyFont="1" applyBorder="1" applyAlignment="1">
      <alignment horizontal="center" vertical="center"/>
    </xf>
    <xf numFmtId="41" fontId="34" fillId="0" borderId="81" xfId="0" quotePrefix="1" applyNumberFormat="1" applyFont="1" applyBorder="1" applyAlignment="1">
      <alignment horizontal="center" vertical="center"/>
    </xf>
    <xf numFmtId="41" fontId="34" fillId="0" borderId="200" xfId="0" applyNumberFormat="1" applyFont="1" applyBorder="1"/>
    <xf numFmtId="41" fontId="34" fillId="0" borderId="56" xfId="0" quotePrefix="1" applyNumberFormat="1" applyFont="1" applyBorder="1" applyAlignment="1">
      <alignment horizontal="center" vertical="center"/>
    </xf>
    <xf numFmtId="0" fontId="37" fillId="0" borderId="0" xfId="0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7" fillId="0" borderId="0" xfId="0" applyFont="1" applyAlignment="1">
      <alignment vertical="center"/>
    </xf>
    <xf numFmtId="0" fontId="32" fillId="0" borderId="12" xfId="0" applyFont="1" applyBorder="1" applyAlignment="1">
      <alignment vertical="center"/>
    </xf>
    <xf numFmtId="0" fontId="32" fillId="0" borderId="25" xfId="0" applyFont="1" applyBorder="1" applyAlignment="1">
      <alignment vertical="center"/>
    </xf>
    <xf numFmtId="41" fontId="32" fillId="0" borderId="23" xfId="0" applyNumberFormat="1" applyFont="1" applyBorder="1" applyAlignment="1">
      <alignment vertical="center"/>
    </xf>
    <xf numFmtId="0" fontId="32" fillId="24" borderId="0" xfId="0" applyFont="1" applyFill="1" applyAlignment="1">
      <alignment vertical="center"/>
    </xf>
    <xf numFmtId="0" fontId="32" fillId="0" borderId="14" xfId="0" applyFont="1" applyBorder="1" applyAlignment="1">
      <alignment vertical="center"/>
    </xf>
    <xf numFmtId="179" fontId="32" fillId="0" borderId="26" xfId="0" applyNumberFormat="1" applyFont="1" applyBorder="1" applyAlignment="1">
      <alignment vertical="center"/>
    </xf>
    <xf numFmtId="0" fontId="32" fillId="0" borderId="24" xfId="0" applyFont="1" applyBorder="1" applyAlignment="1">
      <alignment vertical="center"/>
    </xf>
    <xf numFmtId="179" fontId="32" fillId="0" borderId="24" xfId="0" applyNumberFormat="1" applyFont="1" applyBorder="1" applyAlignment="1">
      <alignment vertical="center"/>
    </xf>
    <xf numFmtId="0" fontId="32" fillId="0" borderId="26" xfId="0" applyFont="1" applyBorder="1" applyAlignment="1">
      <alignment vertical="center"/>
    </xf>
    <xf numFmtId="0" fontId="32" fillId="0" borderId="19" xfId="0" applyFont="1" applyBorder="1" applyAlignment="1">
      <alignment vertical="center"/>
    </xf>
    <xf numFmtId="179" fontId="32" fillId="0" borderId="25" xfId="0" applyNumberFormat="1" applyFont="1" applyBorder="1" applyAlignment="1">
      <alignment vertical="center"/>
    </xf>
    <xf numFmtId="179" fontId="32" fillId="0" borderId="23" xfId="0" applyNumberFormat="1" applyFont="1" applyBorder="1" applyAlignment="1">
      <alignment vertical="center"/>
    </xf>
    <xf numFmtId="0" fontId="32" fillId="0" borderId="24" xfId="0" applyFont="1" applyBorder="1" applyAlignment="1">
      <alignment horizontal="center" vertical="center"/>
    </xf>
    <xf numFmtId="38" fontId="32" fillId="0" borderId="24" xfId="33" applyFont="1" applyFill="1" applyBorder="1" applyAlignment="1">
      <alignment vertical="center"/>
    </xf>
    <xf numFmtId="179" fontId="32" fillId="0" borderId="24" xfId="47" applyNumberFormat="1" applyFont="1" applyFill="1" applyBorder="1" applyAlignment="1">
      <alignment vertical="center"/>
    </xf>
    <xf numFmtId="0" fontId="31" fillId="0" borderId="0" xfId="44" applyFont="1" applyAlignment="1">
      <alignment vertical="center"/>
    </xf>
    <xf numFmtId="0" fontId="37" fillId="0" borderId="24" xfId="44" applyFont="1" applyBorder="1" applyAlignment="1">
      <alignment horizontal="center" vertical="center" shrinkToFit="1"/>
    </xf>
    <xf numFmtId="0" fontId="37" fillId="0" borderId="12" xfId="44" applyFont="1" applyBorder="1" applyAlignment="1">
      <alignment horizontal="center" vertical="center" shrinkToFit="1"/>
    </xf>
    <xf numFmtId="0" fontId="37" fillId="0" borderId="77" xfId="44" applyFont="1" applyBorder="1" applyAlignment="1">
      <alignment horizontal="center" vertical="center" shrinkToFit="1"/>
    </xf>
    <xf numFmtId="0" fontId="37" fillId="0" borderId="78" xfId="44" applyFont="1" applyBorder="1" applyAlignment="1">
      <alignment horizontal="center" vertical="center" shrinkToFit="1"/>
    </xf>
    <xf numFmtId="0" fontId="37" fillId="0" borderId="174" xfId="44" applyFont="1" applyBorder="1" applyAlignment="1">
      <alignment horizontal="center" vertical="center" shrinkToFit="1"/>
    </xf>
    <xf numFmtId="0" fontId="37" fillId="0" borderId="23" xfId="44" applyFont="1" applyBorder="1" applyAlignment="1">
      <alignment horizontal="center" vertical="center" shrinkToFit="1"/>
    </xf>
    <xf numFmtId="0" fontId="37" fillId="0" borderId="83" xfId="44" applyFont="1" applyBorder="1" applyAlignment="1">
      <alignment horizontal="center" vertical="center" shrinkToFit="1"/>
    </xf>
    <xf numFmtId="182" fontId="39" fillId="0" borderId="55" xfId="50" applyNumberFormat="1" applyFont="1" applyBorder="1"/>
    <xf numFmtId="182" fontId="39" fillId="0" borderId="95" xfId="50" applyNumberFormat="1" applyFont="1" applyBorder="1"/>
    <xf numFmtId="182" fontId="39" fillId="0" borderId="104" xfId="50" applyNumberFormat="1" applyFont="1" applyBorder="1"/>
    <xf numFmtId="182" fontId="39" fillId="0" borderId="105" xfId="50" applyNumberFormat="1" applyFont="1" applyBorder="1"/>
    <xf numFmtId="182" fontId="39" fillId="0" borderId="119" xfId="50" applyNumberFormat="1" applyFont="1" applyBorder="1"/>
    <xf numFmtId="182" fontId="39" fillId="0" borderId="113" xfId="50" applyNumberFormat="1" applyFont="1" applyBorder="1"/>
    <xf numFmtId="186" fontId="39" fillId="0" borderId="95" xfId="50" applyNumberFormat="1" applyFont="1" applyBorder="1"/>
    <xf numFmtId="186" fontId="39" fillId="0" borderId="104" xfId="50" applyNumberFormat="1" applyFont="1" applyBorder="1"/>
    <xf numFmtId="186" fontId="39" fillId="0" borderId="126" xfId="50" applyNumberFormat="1" applyFont="1" applyBorder="1"/>
    <xf numFmtId="182" fontId="39" fillId="0" borderId="53" xfId="50" applyNumberFormat="1" applyFont="1" applyBorder="1"/>
    <xf numFmtId="182" fontId="39" fillId="0" borderId="92" xfId="50" applyNumberFormat="1" applyFont="1" applyBorder="1"/>
    <xf numFmtId="182" fontId="39" fillId="0" borderId="98" xfId="50" applyNumberFormat="1" applyFont="1" applyBorder="1"/>
    <xf numFmtId="186" fontId="39" fillId="0" borderId="99" xfId="50" applyNumberFormat="1" applyFont="1" applyBorder="1"/>
    <xf numFmtId="182" fontId="39" fillId="0" borderId="116" xfId="50" applyNumberFormat="1" applyFont="1" applyBorder="1"/>
    <xf numFmtId="186" fontId="39" fillId="0" borderId="110" xfId="50" applyNumberFormat="1" applyFont="1" applyBorder="1"/>
    <xf numFmtId="186" fontId="39" fillId="0" borderId="116" xfId="50" applyNumberFormat="1" applyFont="1" applyBorder="1"/>
    <xf numFmtId="186" fontId="39" fillId="0" borderId="92" xfId="50" applyNumberFormat="1" applyFont="1" applyBorder="1"/>
    <xf numFmtId="186" fontId="39" fillId="0" borderId="98" xfId="50" applyNumberFormat="1" applyFont="1" applyBorder="1"/>
    <xf numFmtId="186" fontId="39" fillId="0" borderId="123" xfId="50" applyNumberFormat="1" applyFont="1" applyBorder="1"/>
    <xf numFmtId="182" fontId="39" fillId="0" borderId="52" xfId="50" applyNumberFormat="1" applyFont="1" applyBorder="1"/>
    <xf numFmtId="182" fontId="39" fillId="0" borderId="93" xfId="50" applyNumberFormat="1" applyFont="1" applyBorder="1"/>
    <xf numFmtId="182" fontId="39" fillId="0" borderId="100" xfId="50" applyNumberFormat="1" applyFont="1" applyBorder="1"/>
    <xf numFmtId="182" fontId="39" fillId="0" borderId="101" xfId="50" applyNumberFormat="1" applyFont="1" applyBorder="1"/>
    <xf numFmtId="182" fontId="39" fillId="0" borderId="117" xfId="50" applyNumberFormat="1" applyFont="1" applyBorder="1"/>
    <xf numFmtId="182" fontId="39" fillId="0" borderId="111" xfId="50" applyNumberFormat="1" applyFont="1" applyBorder="1"/>
    <xf numFmtId="186" fontId="39" fillId="0" borderId="93" xfId="50" applyNumberFormat="1" applyFont="1" applyBorder="1"/>
    <xf numFmtId="186" fontId="39" fillId="0" borderId="100" xfId="50" applyNumberFormat="1" applyFont="1" applyBorder="1"/>
    <xf numFmtId="186" fontId="39" fillId="0" borderId="124" xfId="50" applyNumberFormat="1" applyFont="1" applyBorder="1"/>
    <xf numFmtId="182" fontId="39" fillId="0" borderId="74" xfId="50" applyNumberFormat="1" applyFont="1" applyBorder="1"/>
    <xf numFmtId="182" fontId="39" fillId="0" borderId="94" xfId="50" applyNumberFormat="1" applyFont="1" applyBorder="1"/>
    <xf numFmtId="182" fontId="39" fillId="0" borderId="102" xfId="50" applyNumberFormat="1" applyFont="1" applyBorder="1"/>
    <xf numFmtId="186" fontId="39" fillId="0" borderId="103" xfId="50" applyNumberFormat="1" applyFont="1" applyBorder="1"/>
    <xf numFmtId="182" fontId="39" fillId="0" borderId="118" xfId="50" applyNumberFormat="1" applyFont="1" applyBorder="1"/>
    <xf numFmtId="186" fontId="39" fillId="0" borderId="112" xfId="50" applyNumberFormat="1" applyFont="1" applyBorder="1"/>
    <xf numFmtId="186" fontId="39" fillId="0" borderId="118" xfId="50" applyNumberFormat="1" applyFont="1" applyBorder="1"/>
    <xf numFmtId="186" fontId="39" fillId="0" borderId="94" xfId="50" applyNumberFormat="1" applyFont="1" applyBorder="1"/>
    <xf numFmtId="186" fontId="39" fillId="0" borderId="102" xfId="50" applyNumberFormat="1" applyFont="1" applyBorder="1"/>
    <xf numFmtId="186" fontId="39" fillId="0" borderId="125" xfId="50" applyNumberFormat="1" applyFont="1" applyBorder="1"/>
    <xf numFmtId="178" fontId="39" fillId="0" borderId="55" xfId="50" applyNumberFormat="1" applyFont="1" applyBorder="1"/>
    <xf numFmtId="178" fontId="39" fillId="0" borderId="95" xfId="50" applyNumberFormat="1" applyFont="1" applyBorder="1"/>
    <xf numFmtId="178" fontId="39" fillId="0" borderId="104" xfId="50" applyNumberFormat="1" applyFont="1" applyBorder="1"/>
    <xf numFmtId="180" fontId="39" fillId="0" borderId="105" xfId="50" applyNumberFormat="1" applyFont="1" applyBorder="1"/>
    <xf numFmtId="178" fontId="39" fillId="0" borderId="119" xfId="50" applyNumberFormat="1" applyFont="1" applyBorder="1"/>
    <xf numFmtId="180" fontId="39" fillId="0" borderId="113" xfId="50" applyNumberFormat="1" applyFont="1" applyBorder="1"/>
    <xf numFmtId="180" fontId="39" fillId="0" borderId="119" xfId="50" applyNumberFormat="1" applyFont="1" applyBorder="1"/>
    <xf numFmtId="180" fontId="39" fillId="0" borderId="95" xfId="50" applyNumberFormat="1" applyFont="1" applyBorder="1"/>
    <xf numFmtId="180" fontId="39" fillId="0" borderId="104" xfId="50" applyNumberFormat="1" applyFont="1" applyBorder="1"/>
    <xf numFmtId="180" fontId="39" fillId="0" borderId="126" xfId="50" applyNumberFormat="1" applyFont="1" applyBorder="1"/>
    <xf numFmtId="178" fontId="39" fillId="0" borderId="74" xfId="50" applyNumberFormat="1" applyFont="1" applyBorder="1"/>
    <xf numFmtId="178" fontId="39" fillId="0" borderId="94" xfId="50" applyNumberFormat="1" applyFont="1" applyBorder="1"/>
    <xf numFmtId="178" fontId="39" fillId="0" borderId="102" xfId="50" applyNumberFormat="1" applyFont="1" applyBorder="1"/>
    <xf numFmtId="180" fontId="39" fillId="0" borderId="103" xfId="50" applyNumberFormat="1" applyFont="1" applyBorder="1"/>
    <xf numFmtId="178" fontId="39" fillId="0" borderId="118" xfId="50" applyNumberFormat="1" applyFont="1" applyBorder="1"/>
    <xf numFmtId="180" fontId="39" fillId="0" borderId="112" xfId="50" applyNumberFormat="1" applyFont="1" applyBorder="1"/>
    <xf numFmtId="180" fontId="39" fillId="0" borderId="118" xfId="50" applyNumberFormat="1" applyFont="1" applyBorder="1"/>
    <xf numFmtId="180" fontId="39" fillId="0" borderId="94" xfId="50" applyNumberFormat="1" applyFont="1" applyBorder="1"/>
    <xf numFmtId="180" fontId="39" fillId="0" borderId="102" xfId="50" applyNumberFormat="1" applyFont="1" applyBorder="1"/>
    <xf numFmtId="180" fontId="39" fillId="0" borderId="125" xfId="50" applyNumberFormat="1" applyFont="1" applyBorder="1"/>
    <xf numFmtId="178" fontId="39" fillId="0" borderId="76" xfId="50" applyNumberFormat="1" applyFont="1" applyBorder="1"/>
    <xf numFmtId="178" fontId="39" fillId="0" borderId="96" xfId="50" applyNumberFormat="1" applyFont="1" applyBorder="1"/>
    <xf numFmtId="178" fontId="39" fillId="0" borderId="106" xfId="50" applyNumberFormat="1" applyFont="1" applyBorder="1"/>
    <xf numFmtId="180" fontId="39" fillId="0" borderId="107" xfId="50" applyNumberFormat="1" applyFont="1" applyBorder="1"/>
    <xf numFmtId="178" fontId="39" fillId="0" borderId="120" xfId="50" applyNumberFormat="1" applyFont="1" applyBorder="1"/>
    <xf numFmtId="180" fontId="39" fillId="0" borderId="114" xfId="50" applyNumberFormat="1" applyFont="1" applyBorder="1"/>
    <xf numFmtId="180" fontId="39" fillId="0" borderId="120" xfId="50" applyNumberFormat="1" applyFont="1" applyBorder="1"/>
    <xf numFmtId="180" fontId="39" fillId="0" borderId="96" xfId="50" applyNumberFormat="1" applyFont="1" applyBorder="1"/>
    <xf numFmtId="180" fontId="39" fillId="0" borderId="106" xfId="50" applyNumberFormat="1" applyFont="1" applyBorder="1"/>
    <xf numFmtId="180" fontId="39" fillId="0" borderId="127" xfId="50" applyNumberFormat="1" applyFont="1" applyBorder="1"/>
    <xf numFmtId="178" fontId="39" fillId="0" borderId="53" xfId="50" applyNumberFormat="1" applyFont="1" applyBorder="1"/>
    <xf numFmtId="178" fontId="39" fillId="0" borderId="92" xfId="50" applyNumberFormat="1" applyFont="1" applyBorder="1"/>
    <xf numFmtId="178" fontId="39" fillId="0" borderId="98" xfId="50" applyNumberFormat="1" applyFont="1" applyBorder="1"/>
    <xf numFmtId="180" fontId="39" fillId="0" borderId="99" xfId="50" applyNumberFormat="1" applyFont="1" applyBorder="1"/>
    <xf numFmtId="178" fontId="39" fillId="0" borderId="116" xfId="50" applyNumberFormat="1" applyFont="1" applyBorder="1"/>
    <xf numFmtId="180" fontId="39" fillId="0" borderId="110" xfId="50" applyNumberFormat="1" applyFont="1" applyBorder="1"/>
    <xf numFmtId="180" fontId="39" fillId="0" borderId="116" xfId="50" applyNumberFormat="1" applyFont="1" applyBorder="1"/>
    <xf numFmtId="180" fontId="39" fillId="0" borderId="92" xfId="50" applyNumberFormat="1" applyFont="1" applyBorder="1"/>
    <xf numFmtId="180" fontId="39" fillId="0" borderId="98" xfId="50" applyNumberFormat="1" applyFont="1" applyBorder="1"/>
    <xf numFmtId="180" fontId="39" fillId="0" borderId="123" xfId="50" applyNumberFormat="1" applyFont="1" applyBorder="1"/>
    <xf numFmtId="178" fontId="39" fillId="0" borderId="54" xfId="50" applyNumberFormat="1" applyFont="1" applyBorder="1"/>
    <xf numFmtId="178" fontId="39" fillId="0" borderId="97" xfId="50" applyNumberFormat="1" applyFont="1" applyBorder="1"/>
    <xf numFmtId="178" fontId="39" fillId="0" borderId="108" xfId="50" applyNumberFormat="1" applyFont="1" applyBorder="1"/>
    <xf numFmtId="180" fontId="39" fillId="0" borderId="109" xfId="50" applyNumberFormat="1" applyFont="1" applyBorder="1"/>
    <xf numFmtId="178" fontId="39" fillId="0" borderId="122" xfId="50" applyNumberFormat="1" applyFont="1" applyBorder="1"/>
    <xf numFmtId="180" fontId="39" fillId="0" borderId="115" xfId="50" applyNumberFormat="1" applyFont="1" applyBorder="1"/>
    <xf numFmtId="180" fontId="39" fillId="0" borderId="122" xfId="50" applyNumberFormat="1" applyFont="1" applyBorder="1"/>
    <xf numFmtId="180" fontId="39" fillId="0" borderId="97" xfId="50" applyNumberFormat="1" applyFont="1" applyBorder="1"/>
    <xf numFmtId="180" fontId="39" fillId="0" borderId="108" xfId="50" applyNumberFormat="1" applyFont="1" applyBorder="1"/>
    <xf numFmtId="180" fontId="39" fillId="0" borderId="128" xfId="50" applyNumberFormat="1" applyFont="1" applyBorder="1"/>
    <xf numFmtId="0" fontId="41" fillId="0" borderId="0" xfId="44" applyFont="1"/>
    <xf numFmtId="0" fontId="33" fillId="0" borderId="0" xfId="44" applyFont="1" applyAlignment="1">
      <alignment vertical="center"/>
    </xf>
    <xf numFmtId="0" fontId="41" fillId="0" borderId="0" xfId="44" applyFont="1" applyAlignment="1">
      <alignment vertical="center"/>
    </xf>
    <xf numFmtId="0" fontId="37" fillId="0" borderId="0" xfId="44" applyFont="1" applyAlignment="1">
      <alignment horizontal="right" vertical="center"/>
    </xf>
    <xf numFmtId="0" fontId="37" fillId="0" borderId="0" xfId="44" applyFont="1" applyAlignment="1">
      <alignment vertical="center"/>
    </xf>
    <xf numFmtId="0" fontId="33" fillId="0" borderId="0" xfId="44" applyFont="1" applyAlignment="1">
      <alignment horizontal="right" vertical="top"/>
    </xf>
    <xf numFmtId="49" fontId="33" fillId="0" borderId="0" xfId="44" applyNumberFormat="1" applyFont="1" applyAlignment="1">
      <alignment horizontal="right" vertical="top" wrapText="1"/>
    </xf>
    <xf numFmtId="0" fontId="42" fillId="0" borderId="0" xfId="0" applyFont="1" applyAlignment="1">
      <alignment vertical="center"/>
    </xf>
    <xf numFmtId="0" fontId="32" fillId="0" borderId="180" xfId="0" applyFont="1" applyBorder="1" applyAlignment="1">
      <alignment horizontal="center" vertical="center"/>
    </xf>
    <xf numFmtId="0" fontId="32" fillId="0" borderId="153" xfId="0" applyFont="1" applyBorder="1" applyAlignment="1">
      <alignment horizontal="center" vertical="center"/>
    </xf>
    <xf numFmtId="0" fontId="32" fillId="0" borderId="21" xfId="0" applyFont="1" applyBorder="1" applyAlignment="1">
      <alignment horizontal="distributed" vertical="center"/>
    </xf>
    <xf numFmtId="0" fontId="32" fillId="0" borderId="86" xfId="0" applyFont="1" applyBorder="1" applyAlignment="1">
      <alignment horizontal="distributed" vertical="center"/>
    </xf>
    <xf numFmtId="0" fontId="32" fillId="0" borderId="86" xfId="0" applyFont="1" applyBorder="1" applyAlignment="1">
      <alignment horizontal="distributed" vertical="center" wrapText="1"/>
    </xf>
    <xf numFmtId="0" fontId="32" fillId="0" borderId="121" xfId="0" applyFont="1" applyBorder="1" applyAlignment="1">
      <alignment horizontal="distributed" vertical="center"/>
    </xf>
    <xf numFmtId="0" fontId="32" fillId="0" borderId="44" xfId="0" applyFont="1" applyBorder="1" applyAlignment="1">
      <alignment horizontal="distributed" vertical="center"/>
    </xf>
    <xf numFmtId="0" fontId="32" fillId="0" borderId="87" xfId="0" applyFont="1" applyBorder="1" applyAlignment="1">
      <alignment horizontal="distributed" vertical="center"/>
    </xf>
    <xf numFmtId="0" fontId="32" fillId="0" borderId="88" xfId="0" applyFont="1" applyBorder="1" applyAlignment="1">
      <alignment horizontal="distributed" vertical="center" wrapText="1"/>
    </xf>
    <xf numFmtId="183" fontId="32" fillId="0" borderId="13" xfId="34" applyNumberFormat="1" applyFont="1" applyFill="1" applyBorder="1" applyAlignment="1" applyProtection="1">
      <alignment horizontal="right" vertical="center"/>
    </xf>
    <xf numFmtId="183" fontId="32" fillId="0" borderId="0" xfId="34" applyNumberFormat="1" applyFont="1" applyFill="1" applyBorder="1" applyAlignment="1" applyProtection="1">
      <alignment horizontal="right" vertical="center"/>
    </xf>
    <xf numFmtId="183" fontId="32" fillId="0" borderId="79" xfId="34" applyNumberFormat="1" applyFont="1" applyFill="1" applyBorder="1" applyAlignment="1" applyProtection="1">
      <alignment horizontal="right" vertical="center"/>
    </xf>
    <xf numFmtId="183" fontId="32" fillId="0" borderId="79" xfId="0" applyNumberFormat="1" applyFont="1" applyBorder="1" applyAlignment="1">
      <alignment horizontal="right" vertical="center"/>
    </xf>
    <xf numFmtId="183" fontId="32" fillId="0" borderId="175" xfId="0" applyNumberFormat="1" applyFont="1" applyBorder="1" applyAlignment="1">
      <alignment horizontal="right" vertical="center"/>
    </xf>
    <xf numFmtId="183" fontId="32" fillId="0" borderId="175" xfId="34" applyNumberFormat="1" applyFont="1" applyFill="1" applyBorder="1" applyAlignment="1" applyProtection="1">
      <alignment horizontal="right" vertical="center"/>
    </xf>
    <xf numFmtId="183" fontId="32" fillId="0" borderId="80" xfId="0" applyNumberFormat="1" applyFont="1" applyBorder="1" applyAlignment="1">
      <alignment horizontal="right" vertical="center"/>
    </xf>
    <xf numFmtId="183" fontId="32" fillId="0" borderId="14" xfId="0" applyNumberFormat="1" applyFont="1" applyBorder="1" applyAlignment="1">
      <alignment horizontal="right" vertical="center"/>
    </xf>
    <xf numFmtId="183" fontId="32" fillId="0" borderId="84" xfId="0" applyNumberFormat="1" applyFont="1" applyBorder="1" applyAlignment="1">
      <alignment horizontal="right" vertical="center"/>
    </xf>
    <xf numFmtId="183" fontId="32" fillId="0" borderId="79" xfId="34" quotePrefix="1" applyNumberFormat="1" applyFont="1" applyFill="1" applyBorder="1" applyAlignment="1" applyProtection="1">
      <alignment horizontal="right" vertical="center"/>
    </xf>
    <xf numFmtId="183" fontId="34" fillId="0" borderId="13" xfId="34" applyNumberFormat="1" applyFont="1" applyFill="1" applyBorder="1" applyAlignment="1" applyProtection="1">
      <alignment horizontal="right" vertical="center"/>
    </xf>
    <xf numFmtId="183" fontId="34" fillId="0" borderId="21" xfId="34" applyNumberFormat="1" applyFont="1" applyFill="1" applyBorder="1" applyAlignment="1" applyProtection="1">
      <alignment horizontal="right" vertical="center"/>
    </xf>
    <xf numFmtId="183" fontId="34" fillId="0" borderId="86" xfId="34" applyNumberFormat="1" applyFont="1" applyFill="1" applyBorder="1" applyAlignment="1" applyProtection="1">
      <alignment horizontal="right" vertical="center"/>
    </xf>
    <xf numFmtId="183" fontId="34" fillId="0" borderId="121" xfId="34" applyNumberFormat="1" applyFont="1" applyFill="1" applyBorder="1" applyAlignment="1" applyProtection="1">
      <alignment horizontal="right" vertical="center"/>
    </xf>
    <xf numFmtId="183" fontId="34" fillId="0" borderId="44" xfId="34" applyNumberFormat="1" applyFont="1" applyFill="1" applyBorder="1" applyAlignment="1" applyProtection="1">
      <alignment horizontal="right" vertical="center"/>
    </xf>
    <xf numFmtId="183" fontId="34" fillId="0" borderId="87" xfId="34" applyNumberFormat="1" applyFont="1" applyFill="1" applyBorder="1" applyAlignment="1" applyProtection="1">
      <alignment horizontal="right" vertical="center"/>
    </xf>
    <xf numFmtId="183" fontId="34" fillId="0" borderId="88" xfId="34" applyNumberFormat="1" applyFont="1" applyFill="1" applyBorder="1" applyAlignment="1" applyProtection="1">
      <alignment horizontal="right" vertical="center"/>
    </xf>
    <xf numFmtId="183" fontId="34" fillId="0" borderId="19" xfId="0" applyNumberFormat="1" applyFont="1" applyBorder="1" applyAlignment="1">
      <alignment horizontal="right" vertical="center"/>
    </xf>
    <xf numFmtId="183" fontId="34" fillId="0" borderId="17" xfId="0" applyNumberFormat="1" applyFont="1" applyBorder="1" applyAlignment="1">
      <alignment horizontal="right" vertical="center"/>
    </xf>
    <xf numFmtId="183" fontId="34" fillId="0" borderId="158" xfId="0" applyNumberFormat="1" applyFont="1" applyBorder="1" applyAlignment="1">
      <alignment horizontal="right" vertical="center"/>
    </xf>
    <xf numFmtId="183" fontId="34" fillId="0" borderId="176" xfId="0" applyNumberFormat="1" applyFont="1" applyBorder="1" applyAlignment="1">
      <alignment horizontal="right" vertical="center"/>
    </xf>
    <xf numFmtId="183" fontId="34" fillId="0" borderId="20" xfId="0" applyNumberFormat="1" applyFont="1" applyBorder="1" applyAlignment="1">
      <alignment horizontal="right" vertical="center"/>
    </xf>
    <xf numFmtId="183" fontId="34" fillId="0" borderId="159" xfId="0" applyNumberFormat="1" applyFont="1" applyBorder="1" applyAlignment="1">
      <alignment horizontal="right" vertical="center"/>
    </xf>
    <xf numFmtId="183" fontId="34" fillId="0" borderId="160" xfId="0" applyNumberFormat="1" applyFont="1" applyBorder="1" applyAlignment="1">
      <alignment horizontal="right" vertical="center"/>
    </xf>
    <xf numFmtId="0" fontId="33" fillId="0" borderId="27" xfId="0" applyFont="1" applyBorder="1" applyAlignment="1">
      <alignment vertical="center"/>
    </xf>
    <xf numFmtId="183" fontId="32" fillId="0" borderId="13" xfId="0" applyNumberFormat="1" applyFont="1" applyBorder="1" applyAlignment="1">
      <alignment horizontal="right" vertical="center"/>
    </xf>
    <xf numFmtId="183" fontId="32" fillId="0" borderId="0" xfId="0" applyNumberFormat="1" applyFont="1" applyAlignment="1">
      <alignment horizontal="right" vertical="center"/>
    </xf>
    <xf numFmtId="183" fontId="34" fillId="0" borderId="19" xfId="34" applyNumberFormat="1" applyFont="1" applyFill="1" applyBorder="1" applyAlignment="1" applyProtection="1">
      <alignment horizontal="right" vertical="center"/>
    </xf>
    <xf numFmtId="183" fontId="34" fillId="0" borderId="17" xfId="34" applyNumberFormat="1" applyFont="1" applyFill="1" applyBorder="1" applyAlignment="1" applyProtection="1">
      <alignment horizontal="right" vertical="center"/>
    </xf>
    <xf numFmtId="183" fontId="34" fillId="0" borderId="176" xfId="34" applyNumberFormat="1" applyFont="1" applyFill="1" applyBorder="1" applyAlignment="1" applyProtection="1">
      <alignment horizontal="right" vertical="center"/>
    </xf>
    <xf numFmtId="183" fontId="34" fillId="0" borderId="158" xfId="34" applyNumberFormat="1" applyFont="1" applyFill="1" applyBorder="1" applyAlignment="1" applyProtection="1">
      <alignment horizontal="right" vertical="center"/>
    </xf>
    <xf numFmtId="183" fontId="34" fillId="0" borderId="20" xfId="34" applyNumberFormat="1" applyFont="1" applyFill="1" applyBorder="1" applyAlignment="1" applyProtection="1">
      <alignment horizontal="right" vertical="center"/>
    </xf>
    <xf numFmtId="183" fontId="34" fillId="0" borderId="160" xfId="34" applyNumberFormat="1" applyFont="1" applyFill="1" applyBorder="1" applyAlignment="1" applyProtection="1">
      <alignment horizontal="right" vertical="center"/>
    </xf>
    <xf numFmtId="183" fontId="32" fillId="0" borderId="14" xfId="34" applyNumberFormat="1" applyFont="1" applyFill="1" applyBorder="1" applyAlignment="1" applyProtection="1">
      <alignment horizontal="right" vertical="center"/>
    </xf>
    <xf numFmtId="183" fontId="32" fillId="0" borderId="196" xfId="0" applyNumberFormat="1" applyFont="1" applyBorder="1" applyAlignment="1">
      <alignment horizontal="right" vertical="center"/>
    </xf>
    <xf numFmtId="183" fontId="32" fillId="0" borderId="15" xfId="34" applyNumberFormat="1" applyFont="1" applyFill="1" applyBorder="1" applyAlignment="1" applyProtection="1">
      <alignment horizontal="right" vertical="center"/>
    </xf>
    <xf numFmtId="183" fontId="32" fillId="0" borderId="16" xfId="34" applyNumberFormat="1" applyFont="1" applyFill="1" applyBorder="1" applyAlignment="1" applyProtection="1">
      <alignment horizontal="right" vertical="center"/>
    </xf>
    <xf numFmtId="183" fontId="32" fillId="0" borderId="81" xfId="0" applyNumberFormat="1" applyFont="1" applyBorder="1" applyAlignment="1">
      <alignment horizontal="right" vertical="center"/>
    </xf>
    <xf numFmtId="183" fontId="32" fillId="0" borderId="177" xfId="0" applyNumberFormat="1" applyFont="1" applyBorder="1" applyAlignment="1">
      <alignment horizontal="right" vertical="center"/>
    </xf>
    <xf numFmtId="183" fontId="32" fillId="0" borderId="177" xfId="34" applyNumberFormat="1" applyFont="1" applyFill="1" applyBorder="1" applyAlignment="1" applyProtection="1">
      <alignment horizontal="right" vertical="center"/>
    </xf>
    <xf numFmtId="183" fontId="32" fillId="0" borderId="10" xfId="34" applyNumberFormat="1" applyFont="1" applyFill="1" applyBorder="1" applyAlignment="1" applyProtection="1">
      <alignment horizontal="right" vertical="center"/>
    </xf>
    <xf numFmtId="183" fontId="32" fillId="0" borderId="82" xfId="0" applyNumberFormat="1" applyFont="1" applyBorder="1" applyAlignment="1">
      <alignment horizontal="right" vertical="center"/>
    </xf>
    <xf numFmtId="183" fontId="32" fillId="0" borderId="16" xfId="0" applyNumberFormat="1" applyFont="1" applyBorder="1" applyAlignment="1">
      <alignment horizontal="right" vertical="center"/>
    </xf>
    <xf numFmtId="183" fontId="32" fillId="0" borderId="85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32" fillId="0" borderId="166" xfId="0" applyFont="1" applyBorder="1" applyAlignment="1">
      <alignment horizontal="center" vertical="center"/>
    </xf>
    <xf numFmtId="0" fontId="32" fillId="0" borderId="165" xfId="0" applyFont="1" applyBorder="1" applyAlignment="1">
      <alignment horizontal="center" vertical="center"/>
    </xf>
    <xf numFmtId="0" fontId="33" fillId="0" borderId="165" xfId="0" applyFont="1" applyBorder="1" applyAlignment="1">
      <alignment horizontal="center" vertical="center" wrapText="1"/>
    </xf>
    <xf numFmtId="0" fontId="32" fillId="0" borderId="167" xfId="0" applyFont="1" applyBorder="1" applyAlignment="1">
      <alignment horizontal="center" vertical="center"/>
    </xf>
    <xf numFmtId="0" fontId="32" fillId="0" borderId="86" xfId="0" applyFont="1" applyBorder="1" applyAlignment="1">
      <alignment horizontal="center" vertical="center"/>
    </xf>
    <xf numFmtId="0" fontId="33" fillId="0" borderId="86" xfId="0" applyFont="1" applyBorder="1" applyAlignment="1">
      <alignment horizontal="center" vertical="center" shrinkToFit="1"/>
    </xf>
    <xf numFmtId="183" fontId="32" fillId="0" borderId="14" xfId="34" applyNumberFormat="1" applyFont="1" applyFill="1" applyBorder="1" applyAlignment="1" applyProtection="1">
      <alignment vertical="center"/>
    </xf>
    <xf numFmtId="183" fontId="32" fillId="0" borderId="168" xfId="34" applyNumberFormat="1" applyFont="1" applyFill="1" applyBorder="1" applyAlignment="1" applyProtection="1">
      <alignment vertical="center"/>
    </xf>
    <xf numFmtId="183" fontId="32" fillId="0" borderId="79" xfId="34" applyNumberFormat="1" applyFont="1" applyFill="1" applyBorder="1" applyAlignment="1" applyProtection="1">
      <alignment vertical="center"/>
    </xf>
    <xf numFmtId="183" fontId="32" fillId="0" borderId="84" xfId="34" applyNumberFormat="1" applyFont="1" applyFill="1" applyBorder="1" applyAlignment="1" applyProtection="1">
      <alignment vertical="center"/>
    </xf>
    <xf numFmtId="38" fontId="32" fillId="0" borderId="0" xfId="34" applyFont="1" applyFill="1" applyBorder="1" applyAlignment="1">
      <alignment vertical="center"/>
    </xf>
    <xf numFmtId="182" fontId="32" fillId="0" borderId="13" xfId="0" applyNumberFormat="1" applyFont="1" applyBorder="1" applyAlignment="1">
      <alignment vertical="center"/>
    </xf>
    <xf numFmtId="182" fontId="32" fillId="0" borderId="0" xfId="0" applyNumberFormat="1" applyFont="1" applyAlignment="1">
      <alignment vertical="center"/>
    </xf>
    <xf numFmtId="182" fontId="32" fillId="0" borderId="79" xfId="0" applyNumberFormat="1" applyFont="1" applyBorder="1" applyAlignment="1">
      <alignment horizontal="right" vertical="center"/>
    </xf>
    <xf numFmtId="182" fontId="32" fillId="0" borderId="79" xfId="0" applyNumberFormat="1" applyFont="1" applyBorder="1" applyAlignment="1">
      <alignment vertical="center"/>
    </xf>
    <xf numFmtId="182" fontId="32" fillId="0" borderId="84" xfId="0" applyNumberFormat="1" applyFont="1" applyBorder="1" applyAlignment="1">
      <alignment vertical="center"/>
    </xf>
    <xf numFmtId="183" fontId="34" fillId="0" borderId="14" xfId="34" applyNumberFormat="1" applyFont="1" applyFill="1" applyBorder="1" applyAlignment="1" applyProtection="1">
      <alignment vertical="center"/>
    </xf>
    <xf numFmtId="183" fontId="34" fillId="0" borderId="168" xfId="34" applyNumberFormat="1" applyFont="1" applyFill="1" applyBorder="1" applyAlignment="1" applyProtection="1">
      <alignment vertical="center"/>
    </xf>
    <xf numFmtId="183" fontId="34" fillId="0" borderId="79" xfId="34" applyNumberFormat="1" applyFont="1" applyFill="1" applyBorder="1" applyAlignment="1" applyProtection="1">
      <alignment vertical="center"/>
    </xf>
    <xf numFmtId="183" fontId="34" fillId="0" borderId="84" xfId="34" applyNumberFormat="1" applyFont="1" applyFill="1" applyBorder="1" applyAlignment="1" applyProtection="1">
      <alignment vertical="center"/>
    </xf>
    <xf numFmtId="38" fontId="33" fillId="0" borderId="0" xfId="34" applyFont="1" applyFill="1" applyBorder="1" applyAlignment="1">
      <alignment vertical="center"/>
    </xf>
    <xf numFmtId="182" fontId="34" fillId="0" borderId="13" xfId="0" applyNumberFormat="1" applyFont="1" applyBorder="1" applyAlignment="1">
      <alignment vertical="center"/>
    </xf>
    <xf numFmtId="182" fontId="34" fillId="0" borderId="0" xfId="0" applyNumberFormat="1" applyFont="1" applyAlignment="1">
      <alignment vertical="center"/>
    </xf>
    <xf numFmtId="182" fontId="34" fillId="0" borderId="79" xfId="0" applyNumberFormat="1" applyFont="1" applyBorder="1" applyAlignment="1">
      <alignment horizontal="right" vertical="center"/>
    </xf>
    <xf numFmtId="182" fontId="34" fillId="0" borderId="88" xfId="0" applyNumberFormat="1" applyFont="1" applyBorder="1" applyAlignment="1">
      <alignment horizontal="right" vertical="center"/>
    </xf>
    <xf numFmtId="183" fontId="34" fillId="0" borderId="169" xfId="34" applyNumberFormat="1" applyFont="1" applyFill="1" applyBorder="1" applyAlignment="1" applyProtection="1">
      <alignment horizontal="right" vertical="center"/>
    </xf>
    <xf numFmtId="38" fontId="33" fillId="0" borderId="0" xfId="34" applyFont="1" applyFill="1" applyBorder="1" applyAlignment="1">
      <alignment horizontal="right" vertical="center"/>
    </xf>
    <xf numFmtId="182" fontId="34" fillId="0" borderId="19" xfId="0" applyNumberFormat="1" applyFont="1" applyBorder="1" applyAlignment="1">
      <alignment horizontal="right" vertical="center"/>
    </xf>
    <xf numFmtId="182" fontId="34" fillId="0" borderId="17" xfId="0" applyNumberFormat="1" applyFont="1" applyBorder="1" applyAlignment="1">
      <alignment vertical="center"/>
    </xf>
    <xf numFmtId="182" fontId="34" fillId="0" borderId="158" xfId="0" applyNumberFormat="1" applyFont="1" applyBorder="1" applyAlignment="1">
      <alignment vertical="center"/>
    </xf>
    <xf numFmtId="182" fontId="34" fillId="0" borderId="160" xfId="0" applyNumberFormat="1" applyFont="1" applyBorder="1" applyAlignment="1">
      <alignment vertical="center"/>
    </xf>
    <xf numFmtId="183" fontId="30" fillId="0" borderId="21" xfId="34" applyNumberFormat="1" applyFont="1" applyFill="1" applyBorder="1" applyAlignment="1" applyProtection="1">
      <alignment horizontal="right" vertical="center"/>
    </xf>
    <xf numFmtId="183" fontId="32" fillId="0" borderId="168" xfId="34" applyNumberFormat="1" applyFont="1" applyFill="1" applyBorder="1" applyAlignment="1">
      <alignment horizontal="right" vertical="center"/>
    </xf>
    <xf numFmtId="183" fontId="32" fillId="0" borderId="79" xfId="34" applyNumberFormat="1" applyFont="1" applyFill="1" applyBorder="1" applyAlignment="1">
      <alignment horizontal="right" vertical="center"/>
    </xf>
    <xf numFmtId="183" fontId="32" fillId="0" borderId="84" xfId="34" applyNumberFormat="1" applyFont="1" applyFill="1" applyBorder="1" applyAlignment="1">
      <alignment horizontal="right" vertical="center"/>
    </xf>
    <xf numFmtId="38" fontId="32" fillId="0" borderId="0" xfId="34" applyFont="1" applyFill="1" applyBorder="1" applyAlignment="1">
      <alignment horizontal="right" vertical="center"/>
    </xf>
    <xf numFmtId="182" fontId="32" fillId="0" borderId="11" xfId="0" applyNumberFormat="1" applyFont="1" applyBorder="1" applyAlignment="1">
      <alignment vertical="center"/>
    </xf>
    <xf numFmtId="182" fontId="32" fillId="0" borderId="44" xfId="0" applyNumberFormat="1" applyFont="1" applyBorder="1" applyAlignment="1">
      <alignment vertical="center"/>
    </xf>
    <xf numFmtId="182" fontId="32" fillId="0" borderId="86" xfId="0" applyNumberFormat="1" applyFont="1" applyBorder="1" applyAlignment="1">
      <alignment horizontal="right" vertical="center"/>
    </xf>
    <xf numFmtId="182" fontId="32" fillId="0" borderId="88" xfId="0" applyNumberFormat="1" applyFont="1" applyBorder="1" applyAlignment="1">
      <alignment horizontal="right" vertical="center"/>
    </xf>
    <xf numFmtId="183" fontId="34" fillId="0" borderId="17" xfId="34" applyNumberFormat="1" applyFont="1" applyFill="1" applyBorder="1" applyAlignment="1" applyProtection="1">
      <alignment vertical="center"/>
    </xf>
    <xf numFmtId="183" fontId="34" fillId="0" borderId="169" xfId="34" applyNumberFormat="1" applyFont="1" applyFill="1" applyBorder="1" applyAlignment="1" applyProtection="1">
      <alignment vertical="center"/>
    </xf>
    <xf numFmtId="183" fontId="34" fillId="0" borderId="158" xfId="34" applyNumberFormat="1" applyFont="1" applyFill="1" applyBorder="1" applyAlignment="1" applyProtection="1">
      <alignment vertical="center"/>
    </xf>
    <xf numFmtId="183" fontId="34" fillId="0" borderId="160" xfId="34" applyNumberFormat="1" applyFont="1" applyFill="1" applyBorder="1" applyAlignment="1" applyProtection="1">
      <alignment vertical="center"/>
    </xf>
    <xf numFmtId="182" fontId="34" fillId="0" borderId="14" xfId="0" applyNumberFormat="1" applyFont="1" applyBorder="1" applyAlignment="1">
      <alignment vertical="center"/>
    </xf>
    <xf numFmtId="182" fontId="34" fillId="0" borderId="79" xfId="0" applyNumberFormat="1" applyFont="1" applyBorder="1" applyAlignment="1">
      <alignment vertical="center"/>
    </xf>
    <xf numFmtId="183" fontId="32" fillId="0" borderId="168" xfId="34" applyNumberFormat="1" applyFont="1" applyFill="1" applyBorder="1" applyAlignment="1">
      <alignment vertical="center"/>
    </xf>
    <xf numFmtId="183" fontId="32" fillId="0" borderId="79" xfId="34" applyNumberFormat="1" applyFont="1" applyFill="1" applyBorder="1" applyAlignment="1">
      <alignment vertical="center"/>
    </xf>
    <xf numFmtId="182" fontId="32" fillId="0" borderId="0" xfId="0" applyNumberFormat="1" applyFont="1" applyAlignment="1">
      <alignment horizontal="right" vertical="center"/>
    </xf>
    <xf numFmtId="182" fontId="32" fillId="0" borderId="84" xfId="0" applyNumberFormat="1" applyFont="1" applyBorder="1" applyAlignment="1">
      <alignment horizontal="right" vertical="center"/>
    </xf>
    <xf numFmtId="183" fontId="32" fillId="0" borderId="84" xfId="34" applyNumberFormat="1" applyFont="1" applyFill="1" applyBorder="1" applyAlignment="1">
      <alignment vertical="center"/>
    </xf>
    <xf numFmtId="0" fontId="32" fillId="0" borderId="49" xfId="0" applyFont="1" applyBorder="1" applyAlignment="1">
      <alignment vertical="center"/>
    </xf>
    <xf numFmtId="183" fontId="32" fillId="0" borderId="21" xfId="34" applyNumberFormat="1" applyFont="1" applyFill="1" applyBorder="1" applyAlignment="1" applyProtection="1">
      <alignment vertical="center"/>
    </xf>
    <xf numFmtId="183" fontId="32" fillId="0" borderId="167" xfId="34" applyNumberFormat="1" applyFont="1" applyFill="1" applyBorder="1" applyAlignment="1">
      <alignment horizontal="right" vertical="center"/>
    </xf>
    <xf numFmtId="183" fontId="32" fillId="0" borderId="86" xfId="34" applyNumberFormat="1" applyFont="1" applyFill="1" applyBorder="1" applyAlignment="1">
      <alignment horizontal="right" vertical="center"/>
    </xf>
    <xf numFmtId="183" fontId="32" fillId="0" borderId="86" xfId="34" applyNumberFormat="1" applyFont="1" applyFill="1" applyBorder="1" applyAlignment="1">
      <alignment vertical="center"/>
    </xf>
    <xf numFmtId="183" fontId="32" fillId="0" borderId="88" xfId="34" applyNumberFormat="1" applyFont="1" applyFill="1" applyBorder="1" applyAlignment="1">
      <alignment horizontal="right" vertical="center"/>
    </xf>
    <xf numFmtId="182" fontId="32" fillId="0" borderId="15" xfId="0" applyNumberFormat="1" applyFont="1" applyBorder="1" applyAlignment="1">
      <alignment vertical="center"/>
    </xf>
    <xf numFmtId="182" fontId="32" fillId="0" borderId="10" xfId="0" applyNumberFormat="1" applyFont="1" applyBorder="1" applyAlignment="1">
      <alignment horizontal="right" vertical="center"/>
    </xf>
    <xf numFmtId="182" fontId="32" fillId="0" borderId="81" xfId="0" applyNumberFormat="1" applyFont="1" applyBorder="1" applyAlignment="1">
      <alignment horizontal="right" vertical="center"/>
    </xf>
    <xf numFmtId="182" fontId="32" fillId="0" borderId="81" xfId="0" applyNumberFormat="1" applyFont="1" applyBorder="1" applyAlignment="1">
      <alignment vertical="center"/>
    </xf>
    <xf numFmtId="182" fontId="32" fillId="0" borderId="85" xfId="0" applyNumberFormat="1" applyFont="1" applyBorder="1" applyAlignment="1">
      <alignment horizontal="right" vertical="center"/>
    </xf>
    <xf numFmtId="183" fontId="34" fillId="0" borderId="16" xfId="34" applyNumberFormat="1" applyFont="1" applyFill="1" applyBorder="1" applyAlignment="1">
      <alignment vertical="center" shrinkToFit="1"/>
    </xf>
    <xf numFmtId="183" fontId="34" fillId="0" borderId="170" xfId="34" applyNumberFormat="1" applyFont="1" applyFill="1" applyBorder="1" applyAlignment="1">
      <alignment vertical="center"/>
    </xf>
    <xf numFmtId="183" fontId="34" fillId="0" borderId="81" xfId="34" applyNumberFormat="1" applyFont="1" applyFill="1" applyBorder="1" applyAlignment="1">
      <alignment horizontal="right" vertical="center"/>
    </xf>
    <xf numFmtId="183" fontId="34" fillId="0" borderId="81" xfId="34" applyNumberFormat="1" applyFont="1" applyFill="1" applyBorder="1" applyAlignment="1">
      <alignment vertical="center"/>
    </xf>
    <xf numFmtId="183" fontId="34" fillId="0" borderId="85" xfId="34" applyNumberFormat="1" applyFont="1" applyFill="1" applyBorder="1" applyAlignment="1">
      <alignment vertical="center"/>
    </xf>
    <xf numFmtId="0" fontId="37" fillId="0" borderId="0" xfId="0" applyFont="1" applyAlignment="1">
      <alignment vertical="top"/>
    </xf>
    <xf numFmtId="0" fontId="37" fillId="0" borderId="0" xfId="0" applyFont="1" applyAlignment="1">
      <alignment horizontal="right" vertical="top"/>
    </xf>
    <xf numFmtId="0" fontId="41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32" fillId="0" borderId="30" xfId="0" applyFont="1" applyBorder="1" applyAlignment="1">
      <alignment horizontal="center" vertical="center"/>
    </xf>
    <xf numFmtId="0" fontId="33" fillId="0" borderId="161" xfId="0" applyFont="1" applyBorder="1" applyAlignment="1">
      <alignment horizontal="center" vertical="center" shrinkToFit="1"/>
    </xf>
    <xf numFmtId="0" fontId="32" fillId="0" borderId="0" xfId="0" applyFont="1" applyAlignment="1">
      <alignment horizontal="center" vertical="center"/>
    </xf>
    <xf numFmtId="183" fontId="32" fillId="0" borderId="0" xfId="34" applyNumberFormat="1" applyFont="1" applyFill="1" applyBorder="1" applyAlignment="1" applyProtection="1">
      <alignment vertical="center"/>
    </xf>
    <xf numFmtId="183" fontId="34" fillId="0" borderId="0" xfId="34" applyNumberFormat="1" applyFont="1" applyFill="1" applyBorder="1" applyAlignment="1" applyProtection="1">
      <alignment vertical="center"/>
    </xf>
    <xf numFmtId="182" fontId="34" fillId="0" borderId="84" xfId="0" applyNumberFormat="1" applyFont="1" applyBorder="1" applyAlignment="1">
      <alignment vertical="center"/>
    </xf>
    <xf numFmtId="182" fontId="30" fillId="0" borderId="0" xfId="0" applyNumberFormat="1" applyFont="1" applyAlignment="1">
      <alignment vertical="center"/>
    </xf>
    <xf numFmtId="183" fontId="32" fillId="0" borderId="0" xfId="34" applyNumberFormat="1" applyFont="1" applyFill="1" applyBorder="1" applyAlignment="1">
      <alignment vertical="center"/>
    </xf>
    <xf numFmtId="183" fontId="32" fillId="0" borderId="0" xfId="34" applyNumberFormat="1" applyFont="1" applyFill="1" applyBorder="1" applyAlignment="1">
      <alignment horizontal="right" vertical="center"/>
    </xf>
    <xf numFmtId="182" fontId="32" fillId="0" borderId="84" xfId="34" applyNumberFormat="1" applyFont="1" applyFill="1" applyBorder="1" applyAlignment="1">
      <alignment horizontal="right" vertical="center"/>
    </xf>
    <xf numFmtId="183" fontId="32" fillId="0" borderId="10" xfId="34" applyNumberFormat="1" applyFont="1" applyFill="1" applyBorder="1" applyAlignment="1">
      <alignment vertical="center"/>
    </xf>
    <xf numFmtId="182" fontId="32" fillId="0" borderId="85" xfId="0" applyNumberFormat="1" applyFont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182" fontId="32" fillId="0" borderId="32" xfId="0" applyNumberFormat="1" applyFont="1" applyBorder="1" applyAlignment="1">
      <alignment vertical="center"/>
    </xf>
    <xf numFmtId="182" fontId="34" fillId="0" borderId="32" xfId="0" applyNumberFormat="1" applyFont="1" applyBorder="1" applyAlignment="1">
      <alignment vertical="center"/>
    </xf>
    <xf numFmtId="182" fontId="44" fillId="0" borderId="0" xfId="0" applyNumberFormat="1" applyFont="1" applyAlignment="1">
      <alignment vertical="center"/>
    </xf>
    <xf numFmtId="188" fontId="32" fillId="0" borderId="0" xfId="33" applyNumberFormat="1" applyFont="1" applyFill="1" applyAlignment="1">
      <alignment vertical="center"/>
    </xf>
    <xf numFmtId="182" fontId="32" fillId="0" borderId="47" xfId="0" applyNumberFormat="1" applyFont="1" applyBorder="1" applyAlignment="1">
      <alignment vertical="center"/>
    </xf>
    <xf numFmtId="0" fontId="33" fillId="0" borderId="0" xfId="0" applyFont="1" applyAlignment="1">
      <alignment horizontal="left" vertical="top" wrapText="1"/>
    </xf>
    <xf numFmtId="0" fontId="45" fillId="0" borderId="0" xfId="0" applyFont="1" applyAlignment="1">
      <alignment vertical="center"/>
    </xf>
    <xf numFmtId="0" fontId="32" fillId="0" borderId="33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187" fontId="32" fillId="0" borderId="35" xfId="0" applyNumberFormat="1" applyFont="1" applyBorder="1" applyAlignment="1">
      <alignment horizontal="right" vertical="center"/>
    </xf>
    <xf numFmtId="184" fontId="32" fillId="0" borderId="36" xfId="0" applyNumberFormat="1" applyFont="1" applyBorder="1" applyAlignment="1">
      <alignment horizontal="right" vertical="center" indent="1"/>
    </xf>
    <xf numFmtId="187" fontId="34" fillId="0" borderId="35" xfId="33" applyNumberFormat="1" applyFont="1" applyFill="1" applyBorder="1" applyAlignment="1" applyProtection="1">
      <alignment horizontal="right" vertical="center"/>
    </xf>
    <xf numFmtId="184" fontId="34" fillId="0" borderId="36" xfId="0" applyNumberFormat="1" applyFont="1" applyBorder="1" applyAlignment="1">
      <alignment horizontal="right" vertical="center" indent="1"/>
    </xf>
    <xf numFmtId="0" fontId="46" fillId="0" borderId="0" xfId="0" applyFont="1" applyAlignment="1">
      <alignment vertical="center"/>
    </xf>
    <xf numFmtId="0" fontId="32" fillId="0" borderId="27" xfId="0" applyFont="1" applyBorder="1" applyAlignment="1">
      <alignment horizontal="center" vertical="center"/>
    </xf>
    <xf numFmtId="187" fontId="32" fillId="0" borderId="14" xfId="0" applyNumberFormat="1" applyFont="1" applyBorder="1" applyAlignment="1">
      <alignment vertical="center"/>
    </xf>
    <xf numFmtId="187" fontId="32" fillId="0" borderId="37" xfId="0" applyNumberFormat="1" applyFont="1" applyBorder="1" applyAlignment="1">
      <alignment vertical="center"/>
    </xf>
    <xf numFmtId="0" fontId="32" fillId="0" borderId="27" xfId="0" applyFont="1" applyBorder="1" applyAlignment="1">
      <alignment horizontal="distributed" vertical="center"/>
    </xf>
    <xf numFmtId="183" fontId="32" fillId="0" borderId="38" xfId="0" applyNumberFormat="1" applyFont="1" applyBorder="1" applyAlignment="1">
      <alignment horizontal="right" vertical="center" indent="1"/>
    </xf>
    <xf numFmtId="0" fontId="32" fillId="0" borderId="28" xfId="0" applyFont="1" applyBorder="1" applyAlignment="1">
      <alignment horizontal="distributed" vertical="center"/>
    </xf>
    <xf numFmtId="187" fontId="32" fillId="0" borderId="57" xfId="0" applyNumberFormat="1" applyFont="1" applyBorder="1" applyAlignment="1">
      <alignment horizontal="right" vertical="center"/>
    </xf>
    <xf numFmtId="183" fontId="32" fillId="0" borderId="59" xfId="0" applyNumberFormat="1" applyFont="1" applyBorder="1" applyAlignment="1">
      <alignment horizontal="right" vertical="center" indent="1"/>
    </xf>
    <xf numFmtId="0" fontId="45" fillId="0" borderId="0" xfId="0" applyFont="1" applyAlignment="1">
      <alignment vertical="top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horizontal="right" vertical="center"/>
    </xf>
    <xf numFmtId="0" fontId="32" fillId="0" borderId="39" xfId="43" applyFont="1" applyBorder="1" applyAlignment="1">
      <alignment horizontal="center" vertical="center" wrapText="1"/>
    </xf>
    <xf numFmtId="0" fontId="32" fillId="0" borderId="40" xfId="43" applyFont="1" applyBorder="1" applyAlignment="1">
      <alignment vertical="center" wrapText="1"/>
    </xf>
    <xf numFmtId="0" fontId="32" fillId="0" borderId="17" xfId="43" applyFont="1" applyBorder="1" applyAlignment="1">
      <alignment horizontal="right" vertical="center" wrapText="1"/>
    </xf>
    <xf numFmtId="0" fontId="32" fillId="0" borderId="158" xfId="43" applyFont="1" applyBorder="1" applyAlignment="1">
      <alignment horizontal="right" vertical="center" wrapText="1"/>
    </xf>
    <xf numFmtId="0" fontId="32" fillId="0" borderId="159" xfId="43" applyFont="1" applyBorder="1" applyAlignment="1">
      <alignment horizontal="right" vertical="center" wrapText="1"/>
    </xf>
    <xf numFmtId="0" fontId="32" fillId="0" borderId="160" xfId="43" applyFont="1" applyBorder="1" applyAlignment="1">
      <alignment horizontal="right" vertical="center" wrapText="1"/>
    </xf>
    <xf numFmtId="184" fontId="32" fillId="0" borderId="41" xfId="43" applyNumberFormat="1" applyFont="1" applyBorder="1" applyAlignment="1">
      <alignment horizontal="distributed" vertical="center" wrapText="1"/>
    </xf>
    <xf numFmtId="184" fontId="32" fillId="0" borderId="14" xfId="43" applyNumberFormat="1" applyFont="1" applyBorder="1" applyAlignment="1">
      <alignment vertical="center" wrapText="1"/>
    </xf>
    <xf numFmtId="184" fontId="32" fillId="0" borderId="79" xfId="43" applyNumberFormat="1" applyFont="1" applyBorder="1" applyAlignment="1">
      <alignment vertical="center" wrapText="1"/>
    </xf>
    <xf numFmtId="184" fontId="32" fillId="0" borderId="80" xfId="43" applyNumberFormat="1" applyFont="1" applyBorder="1" applyAlignment="1">
      <alignment vertical="center" wrapText="1"/>
    </xf>
    <xf numFmtId="183" fontId="32" fillId="0" borderId="14" xfId="43" applyNumberFormat="1" applyFont="1" applyBorder="1" applyAlignment="1">
      <alignment horizontal="right" vertical="center" wrapText="1"/>
    </xf>
    <xf numFmtId="183" fontId="32" fillId="0" borderId="79" xfId="43" applyNumberFormat="1" applyFont="1" applyBorder="1" applyAlignment="1">
      <alignment horizontal="right" vertical="center" wrapText="1"/>
    </xf>
    <xf numFmtId="183" fontId="32" fillId="0" borderId="84" xfId="43" applyNumberFormat="1" applyFont="1" applyBorder="1" applyAlignment="1">
      <alignment horizontal="right" vertical="center" wrapText="1"/>
    </xf>
    <xf numFmtId="184" fontId="34" fillId="0" borderId="41" xfId="43" applyNumberFormat="1" applyFont="1" applyBorder="1" applyAlignment="1">
      <alignment horizontal="distributed" vertical="center" wrapText="1"/>
    </xf>
    <xf numFmtId="183" fontId="34" fillId="0" borderId="14" xfId="49" applyNumberFormat="1" applyFont="1" applyBorder="1" applyAlignment="1">
      <alignment horizontal="right" vertical="center" wrapText="1"/>
    </xf>
    <xf numFmtId="183" fontId="34" fillId="0" borderId="79" xfId="49" applyNumberFormat="1" applyFont="1" applyBorder="1" applyAlignment="1">
      <alignment horizontal="right" vertical="center" wrapText="1"/>
    </xf>
    <xf numFmtId="183" fontId="34" fillId="0" borderId="80" xfId="49" applyNumberFormat="1" applyFont="1" applyBorder="1" applyAlignment="1">
      <alignment horizontal="right" vertical="center" wrapText="1"/>
    </xf>
    <xf numFmtId="183" fontId="47" fillId="0" borderId="14" xfId="43" applyNumberFormat="1" applyFont="1" applyBorder="1" applyAlignment="1">
      <alignment horizontal="right" vertical="center" wrapText="1"/>
    </xf>
    <xf numFmtId="183" fontId="47" fillId="0" borderId="79" xfId="43" applyNumberFormat="1" applyFont="1" applyBorder="1" applyAlignment="1">
      <alignment horizontal="right" vertical="center" wrapText="1"/>
    </xf>
    <xf numFmtId="183" fontId="47" fillId="0" borderId="84" xfId="43" applyNumberFormat="1" applyFont="1" applyBorder="1" applyAlignment="1">
      <alignment horizontal="right" vertical="center" wrapText="1"/>
    </xf>
    <xf numFmtId="0" fontId="32" fillId="0" borderId="0" xfId="43" applyFont="1" applyAlignment="1">
      <alignment vertical="center" wrapText="1"/>
    </xf>
    <xf numFmtId="0" fontId="31" fillId="0" borderId="0" xfId="43" applyFont="1" applyAlignment="1">
      <alignment vertical="center"/>
    </xf>
    <xf numFmtId="0" fontId="31" fillId="0" borderId="0" xfId="43" applyFont="1" applyAlignment="1">
      <alignment vertical="center" wrapText="1"/>
    </xf>
    <xf numFmtId="184" fontId="32" fillId="0" borderId="0" xfId="43" applyNumberFormat="1" applyFont="1" applyAlignment="1">
      <alignment vertical="center" wrapText="1"/>
    </xf>
    <xf numFmtId="184" fontId="48" fillId="0" borderId="0" xfId="43" applyNumberFormat="1" applyFont="1" applyAlignment="1">
      <alignment vertical="center" wrapText="1"/>
    </xf>
    <xf numFmtId="184" fontId="32" fillId="0" borderId="41" xfId="43" applyNumberFormat="1" applyFont="1" applyBorder="1" applyAlignment="1">
      <alignment vertical="center" wrapText="1"/>
    </xf>
    <xf numFmtId="184" fontId="32" fillId="0" borderId="84" xfId="43" applyNumberFormat="1" applyFont="1" applyBorder="1" applyAlignment="1">
      <alignment vertical="center" wrapText="1"/>
    </xf>
    <xf numFmtId="184" fontId="32" fillId="0" borderId="41" xfId="43" applyNumberFormat="1" applyFont="1" applyBorder="1" applyAlignment="1">
      <alignment horizontal="right" vertical="center" wrapText="1"/>
    </xf>
    <xf numFmtId="183" fontId="32" fillId="0" borderId="14" xfId="43" applyNumberFormat="1" applyFont="1" applyBorder="1" applyAlignment="1">
      <alignment vertical="center" wrapText="1"/>
    </xf>
    <xf numFmtId="183" fontId="32" fillId="0" borderId="79" xfId="43" applyNumberFormat="1" applyFont="1" applyBorder="1" applyAlignment="1">
      <alignment vertical="center" wrapText="1"/>
    </xf>
    <xf numFmtId="183" fontId="32" fillId="0" borderId="80" xfId="43" applyNumberFormat="1" applyFont="1" applyBorder="1" applyAlignment="1">
      <alignment vertical="center" wrapText="1"/>
    </xf>
    <xf numFmtId="184" fontId="32" fillId="0" borderId="42" xfId="43" applyNumberFormat="1" applyFont="1" applyBorder="1" applyAlignment="1">
      <alignment horizontal="right" vertical="center" wrapText="1"/>
    </xf>
    <xf numFmtId="183" fontId="32" fillId="0" borderId="16" xfId="43" applyNumberFormat="1" applyFont="1" applyBorder="1" applyAlignment="1">
      <alignment horizontal="right" vertical="center" wrapText="1"/>
    </xf>
    <xf numFmtId="183" fontId="32" fillId="0" borderId="81" xfId="43" applyNumberFormat="1" applyFont="1" applyBorder="1" applyAlignment="1">
      <alignment horizontal="right" vertical="center" wrapText="1"/>
    </xf>
    <xf numFmtId="183" fontId="32" fillId="0" borderId="82" xfId="43" applyNumberFormat="1" applyFont="1" applyBorder="1" applyAlignment="1">
      <alignment horizontal="right" vertical="center" wrapText="1"/>
    </xf>
    <xf numFmtId="183" fontId="32" fillId="0" borderId="85" xfId="43" applyNumberFormat="1" applyFont="1" applyBorder="1" applyAlignment="1">
      <alignment horizontal="right" vertical="center" wrapText="1"/>
    </xf>
    <xf numFmtId="0" fontId="37" fillId="0" borderId="0" xfId="43" applyFont="1" applyAlignment="1">
      <alignment horizontal="right" vertical="center"/>
    </xf>
    <xf numFmtId="0" fontId="32" fillId="0" borderId="0" xfId="43" applyFont="1" applyAlignment="1">
      <alignment vertical="center"/>
    </xf>
    <xf numFmtId="0" fontId="33" fillId="0" borderId="0" xfId="43" applyFont="1" applyAlignment="1">
      <alignment horizontal="right" vertical="center"/>
    </xf>
    <xf numFmtId="0" fontId="32" fillId="0" borderId="21" xfId="43" applyFont="1" applyBorder="1" applyAlignment="1">
      <alignment horizontal="center" vertical="center"/>
    </xf>
    <xf numFmtId="0" fontId="32" fillId="0" borderId="87" xfId="43" applyFont="1" applyBorder="1" applyAlignment="1">
      <alignment horizontal="center" vertical="center"/>
    </xf>
    <xf numFmtId="0" fontId="32" fillId="0" borderId="88" xfId="43" applyFont="1" applyBorder="1" applyAlignment="1">
      <alignment horizontal="center" vertical="center"/>
    </xf>
    <xf numFmtId="0" fontId="49" fillId="0" borderId="147" xfId="43" applyFont="1" applyBorder="1" applyAlignment="1">
      <alignment horizontal="center" vertical="center"/>
    </xf>
    <xf numFmtId="182" fontId="49" fillId="0" borderId="149" xfId="43" applyNumberFormat="1" applyFont="1" applyBorder="1" applyAlignment="1">
      <alignment vertical="center"/>
    </xf>
    <xf numFmtId="182" fontId="49" fillId="0" borderId="181" xfId="43" applyNumberFormat="1" applyFont="1" applyBorder="1" applyAlignment="1">
      <alignment vertical="center"/>
    </xf>
    <xf numFmtId="182" fontId="49" fillId="0" borderId="182" xfId="43" applyNumberFormat="1" applyFont="1" applyBorder="1" applyAlignment="1">
      <alignment vertical="center"/>
    </xf>
    <xf numFmtId="0" fontId="48" fillId="0" borderId="0" xfId="43" applyFont="1" applyAlignment="1">
      <alignment vertical="center" wrapText="1"/>
    </xf>
    <xf numFmtId="0" fontId="32" fillId="0" borderId="132" xfId="43" applyFont="1" applyBorder="1" applyAlignment="1">
      <alignment horizontal="distributed" vertical="center"/>
    </xf>
    <xf numFmtId="182" fontId="32" fillId="0" borderId="142" xfId="43" applyNumberFormat="1" applyFont="1" applyBorder="1" applyAlignment="1">
      <alignment vertical="center"/>
    </xf>
    <xf numFmtId="182" fontId="32" fillId="0" borderId="156" xfId="43" applyNumberFormat="1" applyFont="1" applyBorder="1" applyAlignment="1">
      <alignment horizontal="distributed" vertical="center"/>
    </xf>
    <xf numFmtId="182" fontId="32" fillId="0" borderId="142" xfId="43" applyNumberFormat="1" applyFont="1" applyBorder="1" applyAlignment="1">
      <alignment horizontal="right" vertical="center"/>
    </xf>
    <xf numFmtId="182" fontId="32" fillId="0" borderId="153" xfId="43" applyNumberFormat="1" applyFont="1" applyBorder="1" applyAlignment="1">
      <alignment horizontal="distributed" vertical="center"/>
    </xf>
    <xf numFmtId="182" fontId="32" fillId="0" borderId="142" xfId="43" applyNumberFormat="1" applyFont="1" applyBorder="1" applyAlignment="1">
      <alignment horizontal="right" vertical="center" wrapText="1"/>
    </xf>
    <xf numFmtId="182" fontId="32" fillId="0" borderId="142" xfId="43" applyNumberFormat="1" applyFont="1" applyBorder="1" applyAlignment="1">
      <alignment vertical="center" wrapText="1"/>
    </xf>
    <xf numFmtId="0" fontId="32" fillId="0" borderId="148" xfId="43" applyFont="1" applyBorder="1" applyAlignment="1">
      <alignment horizontal="distributed" vertical="center"/>
    </xf>
    <xf numFmtId="182" fontId="32" fillId="0" borderId="146" xfId="43" applyNumberFormat="1" applyFont="1" applyBorder="1" applyAlignment="1">
      <alignment horizontal="right" vertical="center"/>
    </xf>
    <xf numFmtId="182" fontId="32" fillId="0" borderId="157" xfId="43" applyNumberFormat="1" applyFont="1" applyBorder="1" applyAlignment="1">
      <alignment horizontal="distributed" vertical="center"/>
    </xf>
    <xf numFmtId="182" fontId="32" fillId="0" borderId="146" xfId="43" applyNumberFormat="1" applyFont="1" applyBorder="1" applyAlignment="1">
      <alignment vertical="center"/>
    </xf>
    <xf numFmtId="182" fontId="32" fillId="0" borderId="155" xfId="43" applyNumberFormat="1" applyFont="1" applyBorder="1" applyAlignment="1">
      <alignment horizontal="distributed" vertical="center"/>
    </xf>
    <xf numFmtId="0" fontId="33" fillId="0" borderId="0" xfId="43" applyFont="1" applyAlignment="1">
      <alignment vertical="center"/>
    </xf>
    <xf numFmtId="40" fontId="29" fillId="0" borderId="0" xfId="34" applyNumberFormat="1" applyFont="1" applyFill="1" applyAlignment="1">
      <alignment horizontal="left" vertical="center"/>
    </xf>
    <xf numFmtId="40" fontId="31" fillId="0" borderId="0" xfId="34" applyNumberFormat="1" applyFont="1" applyFill="1" applyAlignment="1">
      <alignment horizontal="left" vertical="center"/>
    </xf>
    <xf numFmtId="40" fontId="32" fillId="0" borderId="0" xfId="34" applyNumberFormat="1" applyFont="1" applyFill="1" applyAlignment="1">
      <alignment vertical="center"/>
    </xf>
    <xf numFmtId="40" fontId="32" fillId="0" borderId="0" xfId="34" applyNumberFormat="1" applyFont="1" applyFill="1" applyAlignment="1">
      <alignment horizontal="center" vertical="center"/>
    </xf>
    <xf numFmtId="40" fontId="32" fillId="0" borderId="0" xfId="34" applyNumberFormat="1" applyFont="1" applyFill="1" applyAlignment="1">
      <alignment horizontal="right" vertical="center"/>
    </xf>
    <xf numFmtId="40" fontId="33" fillId="0" borderId="0" xfId="34" applyNumberFormat="1" applyFont="1" applyFill="1" applyAlignment="1">
      <alignment horizontal="right" vertical="center"/>
    </xf>
    <xf numFmtId="183" fontId="32" fillId="0" borderId="142" xfId="48" applyNumberFormat="1" applyFont="1" applyFill="1" applyBorder="1" applyAlignment="1" applyProtection="1">
      <alignment horizontal="right" vertical="center" indent="1"/>
    </xf>
    <xf numFmtId="183" fontId="32" fillId="0" borderId="178" xfId="48" applyNumberFormat="1" applyFont="1" applyFill="1" applyBorder="1" applyAlignment="1" applyProtection="1">
      <alignment horizontal="right" vertical="center" indent="1"/>
    </xf>
    <xf numFmtId="183" fontId="34" fillId="0" borderId="149" xfId="48" applyNumberFormat="1" applyFont="1" applyFill="1" applyBorder="1" applyAlignment="1" applyProtection="1">
      <alignment horizontal="right" vertical="center" indent="1"/>
    </xf>
    <xf numFmtId="183" fontId="34" fillId="0" borderId="152" xfId="48" applyNumberFormat="1" applyFont="1" applyFill="1" applyBorder="1" applyAlignment="1" applyProtection="1">
      <alignment horizontal="right" vertical="center" indent="1"/>
    </xf>
    <xf numFmtId="40" fontId="32" fillId="0" borderId="142" xfId="48" applyNumberFormat="1" applyFont="1" applyFill="1" applyBorder="1" applyAlignment="1">
      <alignment horizontal="center" vertical="center"/>
    </xf>
    <xf numFmtId="0" fontId="41" fillId="0" borderId="139" xfId="0" applyFont="1" applyBorder="1" applyAlignment="1">
      <alignment horizontal="center" vertical="center"/>
    </xf>
    <xf numFmtId="40" fontId="32" fillId="0" borderId="133" xfId="48" applyNumberFormat="1" applyFont="1" applyFill="1" applyBorder="1" applyAlignment="1">
      <alignment horizontal="distributed" vertical="center"/>
    </xf>
    <xf numFmtId="183" fontId="32" fillId="0" borderId="142" xfId="48" applyNumberFormat="1" applyFont="1" applyFill="1" applyBorder="1" applyAlignment="1">
      <alignment horizontal="right" vertical="center" indent="1"/>
    </xf>
    <xf numFmtId="183" fontId="32" fillId="0" borderId="153" xfId="48" applyNumberFormat="1" applyFont="1" applyFill="1" applyBorder="1" applyAlignment="1">
      <alignment horizontal="right" vertical="center" indent="1"/>
    </xf>
    <xf numFmtId="0" fontId="41" fillId="0" borderId="142" xfId="0" applyFont="1" applyBorder="1" applyAlignment="1">
      <alignment horizontal="center" vertical="center"/>
    </xf>
    <xf numFmtId="40" fontId="32" fillId="0" borderId="139" xfId="48" applyNumberFormat="1" applyFont="1" applyFill="1" applyBorder="1" applyAlignment="1">
      <alignment horizontal="center" vertical="center"/>
    </xf>
    <xf numFmtId="183" fontId="32" fillId="0" borderId="150" xfId="48" applyNumberFormat="1" applyFont="1" applyFill="1" applyBorder="1" applyAlignment="1" applyProtection="1">
      <alignment horizontal="right" vertical="center" indent="1"/>
    </xf>
    <xf numFmtId="183" fontId="32" fillId="0" borderId="186" xfId="48" applyNumberFormat="1" applyFont="1" applyFill="1" applyBorder="1" applyAlignment="1" applyProtection="1">
      <alignment horizontal="right" vertical="center" indent="1"/>
    </xf>
    <xf numFmtId="183" fontId="34" fillId="0" borderId="14" xfId="48" applyNumberFormat="1" applyFont="1" applyFill="1" applyBorder="1" applyAlignment="1" applyProtection="1">
      <alignment horizontal="right" vertical="center" indent="1"/>
    </xf>
    <xf numFmtId="183" fontId="34" fillId="0" borderId="175" xfId="48" applyNumberFormat="1" applyFont="1" applyFill="1" applyBorder="1" applyAlignment="1" applyProtection="1">
      <alignment horizontal="right" vertical="center" indent="1"/>
    </xf>
    <xf numFmtId="183" fontId="34" fillId="0" borderId="185" xfId="48" applyNumberFormat="1" applyFont="1" applyFill="1" applyBorder="1" applyAlignment="1" applyProtection="1">
      <alignment horizontal="right" vertical="center" indent="1"/>
    </xf>
    <xf numFmtId="40" fontId="32" fillId="0" borderId="138" xfId="48" applyNumberFormat="1" applyFont="1" applyFill="1" applyBorder="1" applyAlignment="1">
      <alignment horizontal="center" vertical="center"/>
    </xf>
    <xf numFmtId="183" fontId="32" fillId="0" borderId="178" xfId="48" applyNumberFormat="1" applyFont="1" applyFill="1" applyBorder="1" applyAlignment="1">
      <alignment horizontal="right" vertical="center" indent="1"/>
    </xf>
    <xf numFmtId="40" fontId="32" fillId="0" borderId="150" xfId="48" applyNumberFormat="1" applyFont="1" applyFill="1" applyBorder="1" applyAlignment="1">
      <alignment vertical="center"/>
    </xf>
    <xf numFmtId="40" fontId="32" fillId="0" borderId="141" xfId="48" applyNumberFormat="1" applyFont="1" applyFill="1" applyBorder="1" applyAlignment="1">
      <alignment horizontal="center" vertical="center"/>
    </xf>
    <xf numFmtId="40" fontId="32" fillId="0" borderId="136" xfId="48" applyNumberFormat="1" applyFont="1" applyFill="1" applyBorder="1" applyAlignment="1">
      <alignment horizontal="distributed" vertical="center"/>
    </xf>
    <xf numFmtId="183" fontId="32" fillId="0" borderId="150" xfId="48" applyNumberFormat="1" applyFont="1" applyFill="1" applyBorder="1" applyAlignment="1">
      <alignment horizontal="right" vertical="center" indent="1"/>
    </xf>
    <xf numFmtId="183" fontId="32" fillId="0" borderId="154" xfId="48" applyNumberFormat="1" applyFont="1" applyFill="1" applyBorder="1" applyAlignment="1">
      <alignment horizontal="right" vertical="center" indent="1"/>
    </xf>
    <xf numFmtId="40" fontId="32" fillId="0" borderId="140" xfId="48" applyNumberFormat="1" applyFont="1" applyFill="1" applyBorder="1" applyAlignment="1">
      <alignment horizontal="center" vertical="center"/>
    </xf>
    <xf numFmtId="40" fontId="32" fillId="0" borderId="141" xfId="48" applyNumberFormat="1" applyFont="1" applyFill="1" applyBorder="1" applyAlignment="1">
      <alignment horizontal="distributed" vertical="center"/>
    </xf>
    <xf numFmtId="183" fontId="32" fillId="0" borderId="186" xfId="48" applyNumberFormat="1" applyFont="1" applyFill="1" applyBorder="1" applyAlignment="1">
      <alignment horizontal="right" vertical="center" indent="1"/>
    </xf>
    <xf numFmtId="40" fontId="34" fillId="0" borderId="14" xfId="48" applyNumberFormat="1" applyFont="1" applyFill="1" applyBorder="1" applyAlignment="1">
      <alignment horizontal="left" vertical="center"/>
    </xf>
    <xf numFmtId="40" fontId="34" fillId="0" borderId="0" xfId="48" applyNumberFormat="1" applyFont="1" applyFill="1" applyBorder="1" applyAlignment="1">
      <alignment horizontal="left" vertical="center"/>
    </xf>
    <xf numFmtId="0" fontId="34" fillId="0" borderId="26" xfId="0" applyFont="1" applyBorder="1" applyAlignment="1">
      <alignment vertical="center"/>
    </xf>
    <xf numFmtId="183" fontId="34" fillId="0" borderId="84" xfId="48" applyNumberFormat="1" applyFont="1" applyFill="1" applyBorder="1" applyAlignment="1" applyProtection="1">
      <alignment horizontal="right" vertical="center" indent="1"/>
    </xf>
    <xf numFmtId="40" fontId="34" fillId="0" borderId="27" xfId="48" applyNumberFormat="1" applyFont="1" applyFill="1" applyBorder="1" applyAlignment="1">
      <alignment horizontal="left" vertical="center"/>
    </xf>
    <xf numFmtId="183" fontId="34" fillId="0" borderId="142" xfId="48" applyNumberFormat="1" applyFont="1" applyFill="1" applyBorder="1" applyAlignment="1" applyProtection="1">
      <alignment horizontal="right" vertical="center" indent="1"/>
    </xf>
    <xf numFmtId="183" fontId="34" fillId="0" borderId="153" xfId="48" applyNumberFormat="1" applyFont="1" applyFill="1" applyBorder="1" applyAlignment="1" applyProtection="1">
      <alignment horizontal="right" vertical="center" indent="1"/>
    </xf>
    <xf numFmtId="40" fontId="48" fillId="0" borderId="142" xfId="48" applyNumberFormat="1" applyFont="1" applyFill="1" applyBorder="1" applyAlignment="1">
      <alignment vertical="center"/>
    </xf>
    <xf numFmtId="0" fontId="41" fillId="0" borderId="139" xfId="0" applyFont="1" applyBorder="1" applyAlignment="1">
      <alignment vertical="center"/>
    </xf>
    <xf numFmtId="0" fontId="41" fillId="0" borderId="138" xfId="0" applyFont="1" applyBorder="1" applyAlignment="1">
      <alignment horizontal="center" vertical="center"/>
    </xf>
    <xf numFmtId="40" fontId="32" fillId="0" borderId="146" xfId="48" applyNumberFormat="1" applyFont="1" applyFill="1" applyBorder="1" applyAlignment="1">
      <alignment horizontal="center" vertical="center"/>
    </xf>
    <xf numFmtId="40" fontId="32" fillId="0" borderId="144" xfId="48" applyNumberFormat="1" applyFont="1" applyFill="1" applyBorder="1" applyAlignment="1">
      <alignment horizontal="center" vertical="center"/>
    </xf>
    <xf numFmtId="40" fontId="32" fillId="0" borderId="145" xfId="48" applyNumberFormat="1" applyFont="1" applyFill="1" applyBorder="1" applyAlignment="1">
      <alignment horizontal="distributed" vertical="center"/>
    </xf>
    <xf numFmtId="183" fontId="32" fillId="0" borderId="146" xfId="48" applyNumberFormat="1" applyFont="1" applyFill="1" applyBorder="1" applyAlignment="1">
      <alignment horizontal="right" vertical="center" indent="1"/>
    </xf>
    <xf numFmtId="183" fontId="32" fillId="0" borderId="155" xfId="48" applyNumberFormat="1" applyFont="1" applyFill="1" applyBorder="1" applyAlignment="1">
      <alignment horizontal="right" vertical="center" indent="1"/>
    </xf>
    <xf numFmtId="40" fontId="32" fillId="0" borderId="0" xfId="48" applyNumberFormat="1" applyFont="1" applyFill="1" applyBorder="1" applyAlignment="1">
      <alignment horizontal="center" vertical="center"/>
    </xf>
    <xf numFmtId="40" fontId="32" fillId="0" borderId="0" xfId="48" applyNumberFormat="1" applyFont="1" applyFill="1" applyBorder="1" applyAlignment="1">
      <alignment horizontal="distributed" vertical="center"/>
    </xf>
    <xf numFmtId="183" fontId="32" fillId="0" borderId="0" xfId="48" applyNumberFormat="1" applyFont="1" applyFill="1" applyBorder="1" applyAlignment="1">
      <alignment vertical="center"/>
    </xf>
    <xf numFmtId="40" fontId="32" fillId="0" borderId="0" xfId="48" applyNumberFormat="1" applyFont="1" applyFill="1" applyAlignment="1">
      <alignment vertical="center"/>
    </xf>
    <xf numFmtId="40" fontId="32" fillId="0" borderId="143" xfId="48" applyNumberFormat="1" applyFont="1" applyFill="1" applyBorder="1" applyAlignment="1">
      <alignment horizontal="center" vertical="center"/>
    </xf>
    <xf numFmtId="40" fontId="37" fillId="0" borderId="0" xfId="34" applyNumberFormat="1" applyFont="1" applyFill="1" applyAlignment="1">
      <alignment horizontal="right" vertical="top"/>
    </xf>
    <xf numFmtId="0" fontId="45" fillId="0" borderId="0" xfId="44" applyFont="1" applyAlignment="1">
      <alignment horizontal="center" vertical="center"/>
    </xf>
    <xf numFmtId="0" fontId="45" fillId="0" borderId="0" xfId="44" applyFont="1" applyAlignment="1">
      <alignment horizontal="center" vertical="center" shrinkToFit="1"/>
    </xf>
    <xf numFmtId="0" fontId="50" fillId="0" borderId="0" xfId="44" applyFont="1" applyAlignment="1">
      <alignment vertical="center"/>
    </xf>
    <xf numFmtId="0" fontId="51" fillId="0" borderId="0" xfId="44" applyFont="1"/>
    <xf numFmtId="0" fontId="32" fillId="0" borderId="0" xfId="44" applyFont="1"/>
    <xf numFmtId="182" fontId="39" fillId="0" borderId="11" xfId="50" applyNumberFormat="1" applyFont="1" applyBorder="1"/>
    <xf numFmtId="182" fontId="39" fillId="0" borderId="21" xfId="50" applyNumberFormat="1" applyFont="1" applyBorder="1"/>
    <xf numFmtId="182" fontId="39" fillId="0" borderId="86" xfId="50" applyNumberFormat="1" applyFont="1" applyBorder="1"/>
    <xf numFmtId="186" fontId="39" fillId="0" borderId="87" xfId="50" applyNumberFormat="1" applyFont="1" applyBorder="1"/>
    <xf numFmtId="182" fontId="39" fillId="0" borderId="121" xfId="50" applyNumberFormat="1" applyFont="1" applyBorder="1"/>
    <xf numFmtId="186" fontId="39" fillId="0" borderId="22" xfId="50" applyNumberFormat="1" applyFont="1" applyBorder="1"/>
    <xf numFmtId="186" fontId="39" fillId="0" borderId="121" xfId="50" applyNumberFormat="1" applyFont="1" applyBorder="1"/>
    <xf numFmtId="186" fontId="39" fillId="0" borderId="21" xfId="50" applyNumberFormat="1" applyFont="1" applyBorder="1"/>
    <xf numFmtId="186" fontId="39" fillId="0" borderId="86" xfId="50" applyNumberFormat="1" applyFont="1" applyBorder="1"/>
    <xf numFmtId="182" fontId="39" fillId="0" borderId="79" xfId="50" applyNumberFormat="1" applyFont="1" applyBorder="1"/>
    <xf numFmtId="186" fontId="39" fillId="0" borderId="88" xfId="50" applyNumberFormat="1" applyFont="1" applyBorder="1"/>
    <xf numFmtId="179" fontId="32" fillId="0" borderId="24" xfId="0" applyNumberFormat="1" applyFont="1" applyBorder="1" applyAlignment="1">
      <alignment horizontal="right" vertical="top"/>
    </xf>
    <xf numFmtId="0" fontId="32" fillId="0" borderId="24" xfId="0" applyFont="1" applyBorder="1" applyAlignment="1">
      <alignment horizontal="right" vertical="top"/>
    </xf>
    <xf numFmtId="0" fontId="32" fillId="0" borderId="24" xfId="0" applyFont="1" applyBorder="1" applyAlignment="1">
      <alignment horizontal="center" vertical="top"/>
    </xf>
    <xf numFmtId="0" fontId="32" fillId="0" borderId="60" xfId="0" applyFont="1" applyBorder="1" applyAlignment="1">
      <alignment horizontal="distributed" vertical="center" justifyLastLine="1"/>
    </xf>
    <xf numFmtId="0" fontId="32" fillId="0" borderId="61" xfId="0" applyFont="1" applyBorder="1" applyAlignment="1">
      <alignment horizontal="distributed" vertical="center" justifyLastLine="1"/>
    </xf>
    <xf numFmtId="0" fontId="32" fillId="0" borderId="49" xfId="0" applyFont="1" applyBorder="1" applyAlignment="1">
      <alignment horizontal="distributed" vertical="center" justifyLastLine="1"/>
    </xf>
    <xf numFmtId="0" fontId="32" fillId="0" borderId="22" xfId="0" applyFont="1" applyBorder="1" applyAlignment="1">
      <alignment horizontal="distributed" vertical="center" justifyLastLine="1"/>
    </xf>
    <xf numFmtId="0" fontId="32" fillId="0" borderId="43" xfId="0" applyFont="1" applyBorder="1" applyAlignment="1">
      <alignment horizontal="distributed" vertical="center" justifyLastLine="1"/>
    </xf>
    <xf numFmtId="0" fontId="32" fillId="0" borderId="11" xfId="0" applyFont="1" applyBorder="1" applyAlignment="1">
      <alignment horizontal="distributed" vertical="center" justifyLastLine="1"/>
    </xf>
    <xf numFmtId="0" fontId="32" fillId="0" borderId="89" xfId="0" applyFont="1" applyBorder="1" applyAlignment="1">
      <alignment horizontal="distributed" vertical="center" justifyLastLine="1"/>
    </xf>
    <xf numFmtId="0" fontId="32" fillId="0" borderId="90" xfId="0" applyFont="1" applyBorder="1" applyAlignment="1">
      <alignment horizontal="distributed" vertical="center" justifyLastLine="1"/>
    </xf>
    <xf numFmtId="0" fontId="32" fillId="0" borderId="91" xfId="0" applyFont="1" applyBorder="1" applyAlignment="1">
      <alignment horizontal="distributed" vertical="center" justifyLastLine="1"/>
    </xf>
    <xf numFmtId="0" fontId="32" fillId="0" borderId="27" xfId="0" applyFont="1" applyBorder="1" applyAlignment="1">
      <alignment horizontal="distributed" vertical="center"/>
    </xf>
    <xf numFmtId="0" fontId="32" fillId="0" borderId="26" xfId="0" applyFont="1" applyBorder="1" applyAlignment="1">
      <alignment horizontal="distributed" vertical="center"/>
    </xf>
    <xf numFmtId="0" fontId="38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4" fillId="0" borderId="27" xfId="0" applyFont="1" applyBorder="1" applyAlignment="1">
      <alignment horizontal="distributed" vertical="center"/>
    </xf>
    <xf numFmtId="0" fontId="34" fillId="0" borderId="26" xfId="0" applyFont="1" applyBorder="1" applyAlignment="1">
      <alignment horizontal="distributed" vertical="center"/>
    </xf>
    <xf numFmtId="0" fontId="35" fillId="0" borderId="171" xfId="0" applyFont="1" applyBorder="1" applyAlignment="1">
      <alignment horizontal="distributed" vertical="center"/>
    </xf>
    <xf numFmtId="0" fontId="35" fillId="0" borderId="172" xfId="0" applyFont="1" applyBorder="1" applyAlignment="1">
      <alignment horizontal="distributed" vertical="center"/>
    </xf>
    <xf numFmtId="0" fontId="33" fillId="0" borderId="0" xfId="0" applyFont="1" applyAlignment="1">
      <alignment horizontal="left" vertical="top" wrapText="1"/>
    </xf>
    <xf numFmtId="0" fontId="33" fillId="0" borderId="0" xfId="44" applyFont="1" applyAlignment="1">
      <alignment horizontal="left" vertical="top" wrapText="1"/>
    </xf>
    <xf numFmtId="0" fontId="31" fillId="0" borderId="0" xfId="44" applyFont="1" applyAlignment="1">
      <alignment vertical="center"/>
    </xf>
    <xf numFmtId="0" fontId="33" fillId="0" borderId="64" xfId="44" applyFont="1" applyBorder="1" applyAlignment="1">
      <alignment horizontal="center" vertical="center"/>
    </xf>
    <xf numFmtId="0" fontId="33" fillId="0" borderId="65" xfId="0" applyFont="1" applyBorder="1" applyAlignment="1">
      <alignment horizontal="center" vertical="center"/>
    </xf>
    <xf numFmtId="0" fontId="33" fillId="0" borderId="62" xfId="44" applyFont="1" applyBorder="1" applyAlignment="1">
      <alignment horizontal="center" vertical="center"/>
    </xf>
    <xf numFmtId="0" fontId="33" fillId="0" borderId="30" xfId="44" applyFont="1" applyBorder="1" applyAlignment="1">
      <alignment horizontal="center" vertical="center"/>
    </xf>
    <xf numFmtId="0" fontId="33" fillId="0" borderId="66" xfId="44" applyFont="1" applyBorder="1" applyAlignment="1">
      <alignment horizontal="center" vertical="center"/>
    </xf>
    <xf numFmtId="0" fontId="33" fillId="0" borderId="63" xfId="44" applyFont="1" applyBorder="1" applyAlignment="1">
      <alignment horizontal="center" vertical="center"/>
    </xf>
    <xf numFmtId="0" fontId="40" fillId="0" borderId="41" xfId="44" applyFont="1" applyBorder="1" applyAlignment="1">
      <alignment horizontal="center" vertical="center" wrapText="1"/>
    </xf>
    <xf numFmtId="0" fontId="40" fillId="0" borderId="65" xfId="44" applyFont="1" applyBorder="1" applyAlignment="1">
      <alignment horizontal="center" vertical="center" wrapText="1"/>
    </xf>
    <xf numFmtId="0" fontId="33" fillId="0" borderId="41" xfId="44" applyFont="1" applyBorder="1" applyAlignment="1">
      <alignment horizontal="center" vertical="center"/>
    </xf>
    <xf numFmtId="0" fontId="33" fillId="0" borderId="73" xfId="44" applyFont="1" applyBorder="1" applyAlignment="1">
      <alignment horizontal="center" vertical="center"/>
    </xf>
    <xf numFmtId="0" fontId="33" fillId="0" borderId="75" xfId="44" applyFont="1" applyBorder="1" applyAlignment="1">
      <alignment horizontal="center" vertical="center"/>
    </xf>
    <xf numFmtId="0" fontId="33" fillId="0" borderId="42" xfId="44" applyFont="1" applyBorder="1" applyAlignment="1">
      <alignment horizontal="center" vertical="center"/>
    </xf>
    <xf numFmtId="0" fontId="33" fillId="0" borderId="65" xfId="44" applyFont="1" applyBorder="1" applyAlignment="1">
      <alignment horizontal="center" vertical="center"/>
    </xf>
    <xf numFmtId="0" fontId="40" fillId="0" borderId="41" xfId="44" applyFont="1" applyBorder="1" applyAlignment="1">
      <alignment horizontal="center" vertical="center"/>
    </xf>
    <xf numFmtId="0" fontId="40" fillId="0" borderId="65" xfId="44" applyFont="1" applyBorder="1" applyAlignment="1">
      <alignment horizontal="center" vertical="center"/>
    </xf>
    <xf numFmtId="0" fontId="33" fillId="0" borderId="41" xfId="44" applyFont="1" applyBorder="1" applyAlignment="1">
      <alignment horizontal="center" vertical="center" shrinkToFit="1"/>
    </xf>
    <xf numFmtId="0" fontId="33" fillId="0" borderId="73" xfId="44" applyFont="1" applyBorder="1" applyAlignment="1">
      <alignment horizontal="center" vertical="center" shrinkToFit="1"/>
    </xf>
    <xf numFmtId="0" fontId="33" fillId="0" borderId="75" xfId="44" applyFont="1" applyBorder="1" applyAlignment="1">
      <alignment horizontal="center" vertical="center" shrinkToFit="1"/>
    </xf>
    <xf numFmtId="0" fontId="33" fillId="0" borderId="42" xfId="44" applyFont="1" applyBorder="1" applyAlignment="1">
      <alignment horizontal="center" vertical="center" shrinkToFit="1"/>
    </xf>
    <xf numFmtId="0" fontId="40" fillId="0" borderId="40" xfId="44" applyFont="1" applyBorder="1" applyAlignment="1">
      <alignment horizontal="center" vertical="center" wrapText="1"/>
    </xf>
    <xf numFmtId="0" fontId="40" fillId="0" borderId="73" xfId="44" applyFont="1" applyBorder="1" applyAlignment="1">
      <alignment horizontal="center" vertical="center" wrapText="1"/>
    </xf>
    <xf numFmtId="0" fontId="33" fillId="0" borderId="65" xfId="44" applyFont="1" applyBorder="1" applyAlignment="1">
      <alignment horizontal="center" vertical="center" shrinkToFit="1"/>
    </xf>
    <xf numFmtId="0" fontId="40" fillId="0" borderId="40" xfId="44" applyFont="1" applyBorder="1" applyAlignment="1">
      <alignment horizontal="center" vertical="center"/>
    </xf>
    <xf numFmtId="0" fontId="33" fillId="0" borderId="0" xfId="44" applyFont="1" applyAlignment="1">
      <alignment horizontal="left" vertical="top" shrinkToFit="1"/>
    </xf>
    <xf numFmtId="0" fontId="29" fillId="0" borderId="0" xfId="44" applyFont="1" applyAlignment="1">
      <alignment vertical="center"/>
    </xf>
    <xf numFmtId="0" fontId="39" fillId="0" borderId="41" xfId="44" applyFont="1" applyBorder="1" applyAlignment="1">
      <alignment horizontal="distributed" vertical="center"/>
    </xf>
    <xf numFmtId="0" fontId="39" fillId="0" borderId="65" xfId="44" applyFont="1" applyBorder="1" applyAlignment="1">
      <alignment horizontal="distributed" vertical="center"/>
    </xf>
    <xf numFmtId="0" fontId="32" fillId="0" borderId="43" xfId="0" applyFont="1" applyBorder="1" applyAlignment="1">
      <alignment horizontal="center" vertical="center"/>
    </xf>
    <xf numFmtId="0" fontId="41" fillId="0" borderId="13" xfId="0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0" fontId="41" fillId="0" borderId="21" xfId="0" applyFont="1" applyBorder="1" applyAlignment="1">
      <alignment vertical="center"/>
    </xf>
    <xf numFmtId="0" fontId="32" fillId="0" borderId="60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2" fillId="0" borderId="61" xfId="0" applyFont="1" applyBorder="1" applyAlignment="1">
      <alignment horizontal="center" vertical="center"/>
    </xf>
    <xf numFmtId="0" fontId="32" fillId="0" borderId="27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4" fillId="0" borderId="49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4" fillId="0" borderId="45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2" fillId="0" borderId="44" xfId="0" applyFont="1" applyBorder="1" applyAlignment="1">
      <alignment horizontal="distributed" vertical="center" indent="1"/>
    </xf>
    <xf numFmtId="0" fontId="32" fillId="0" borderId="22" xfId="0" applyFont="1" applyBorder="1" applyAlignment="1">
      <alignment horizontal="distributed" vertical="center" indent="1"/>
    </xf>
    <xf numFmtId="0" fontId="32" fillId="0" borderId="0" xfId="0" applyFont="1" applyAlignment="1">
      <alignment horizontal="distributed" vertical="center" indent="1"/>
    </xf>
    <xf numFmtId="0" fontId="32" fillId="0" borderId="26" xfId="0" applyFont="1" applyBorder="1" applyAlignment="1">
      <alignment horizontal="distributed" vertical="center" indent="1"/>
    </xf>
    <xf numFmtId="0" fontId="32" fillId="0" borderId="0" xfId="0" applyFont="1" applyAlignment="1">
      <alignment horizontal="left" vertical="center" indent="1"/>
    </xf>
    <xf numFmtId="0" fontId="32" fillId="0" borderId="26" xfId="0" applyFont="1" applyBorder="1" applyAlignment="1">
      <alignment horizontal="left" vertical="center" indent="1"/>
    </xf>
    <xf numFmtId="0" fontId="32" fillId="0" borderId="10" xfId="0" applyFont="1" applyBorder="1" applyAlignment="1">
      <alignment horizontal="distributed" vertical="center" indent="1"/>
    </xf>
    <xf numFmtId="0" fontId="32" fillId="0" borderId="46" xfId="0" applyFont="1" applyBorder="1" applyAlignment="1">
      <alignment horizontal="distributed" vertical="center" indent="1"/>
    </xf>
    <xf numFmtId="0" fontId="33" fillId="0" borderId="165" xfId="0" applyFont="1" applyBorder="1" applyAlignment="1">
      <alignment horizontal="center" vertical="center" wrapText="1"/>
    </xf>
    <xf numFmtId="0" fontId="33" fillId="0" borderId="86" xfId="0" applyFont="1" applyBorder="1" applyAlignment="1">
      <alignment horizontal="center" vertical="center" wrapText="1"/>
    </xf>
    <xf numFmtId="0" fontId="32" fillId="0" borderId="89" xfId="0" applyFont="1" applyBorder="1" applyAlignment="1">
      <alignment horizontal="center" vertical="center"/>
    </xf>
    <xf numFmtId="0" fontId="41" fillId="0" borderId="90" xfId="0" applyFont="1" applyBorder="1" applyAlignment="1">
      <alignment horizontal="center" vertical="center"/>
    </xf>
    <xf numFmtId="0" fontId="41" fillId="0" borderId="163" xfId="0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33" fillId="0" borderId="151" xfId="0" applyFont="1" applyBorder="1" applyAlignment="1">
      <alignment horizontal="center" vertical="center" wrapText="1"/>
    </xf>
    <xf numFmtId="0" fontId="33" fillId="0" borderId="88" xfId="0" applyFont="1" applyBorder="1" applyAlignment="1">
      <alignment horizontal="center" vertical="center" wrapText="1"/>
    </xf>
    <xf numFmtId="0" fontId="32" fillId="0" borderId="165" xfId="0" applyFont="1" applyBorder="1" applyAlignment="1">
      <alignment horizontal="center" vertical="center"/>
    </xf>
    <xf numFmtId="0" fontId="41" fillId="0" borderId="86" xfId="0" applyFont="1" applyBorder="1" applyAlignment="1">
      <alignment vertical="center"/>
    </xf>
    <xf numFmtId="0" fontId="33" fillId="0" borderId="43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2" fillId="0" borderId="151" xfId="0" applyFont="1" applyBorder="1" applyAlignment="1">
      <alignment horizontal="center" vertical="center"/>
    </xf>
    <xf numFmtId="0" fontId="41" fillId="0" borderId="88" xfId="0" applyFont="1" applyBorder="1" applyAlignment="1">
      <alignment horizontal="center" vertical="center"/>
    </xf>
    <xf numFmtId="0" fontId="41" fillId="0" borderId="91" xfId="0" applyFont="1" applyBorder="1" applyAlignment="1">
      <alignment horizontal="center" vertical="center"/>
    </xf>
    <xf numFmtId="0" fontId="32" fillId="0" borderId="142" xfId="0" applyFont="1" applyBorder="1" applyAlignment="1">
      <alignment horizontal="center" vertical="center"/>
    </xf>
    <xf numFmtId="0" fontId="41" fillId="0" borderId="139" xfId="0" applyFont="1" applyBorder="1" applyAlignment="1">
      <alignment horizontal="center" vertical="center"/>
    </xf>
    <xf numFmtId="0" fontId="32" fillId="0" borderId="139" xfId="0" applyFont="1" applyBorder="1" applyAlignment="1">
      <alignment horizontal="center" vertical="center"/>
    </xf>
    <xf numFmtId="0" fontId="32" fillId="0" borderId="178" xfId="0" applyFont="1" applyBorder="1" applyAlignment="1">
      <alignment horizontal="center" vertical="center"/>
    </xf>
    <xf numFmtId="0" fontId="41" fillId="0" borderId="179" xfId="0" applyFont="1" applyBorder="1" applyAlignment="1">
      <alignment horizontal="center" vertical="center"/>
    </xf>
    <xf numFmtId="0" fontId="41" fillId="0" borderId="133" xfId="0" applyFont="1" applyBorder="1" applyAlignment="1">
      <alignment horizontal="center" vertical="center"/>
    </xf>
    <xf numFmtId="0" fontId="32" fillId="0" borderId="183" xfId="0" applyFont="1" applyBorder="1" applyAlignment="1">
      <alignment horizontal="center" vertical="center"/>
    </xf>
    <xf numFmtId="0" fontId="32" fillId="0" borderId="167" xfId="0" applyFont="1" applyBorder="1" applyAlignment="1">
      <alignment horizontal="center" vertical="center"/>
    </xf>
    <xf numFmtId="0" fontId="33" fillId="0" borderId="60" xfId="0" applyFont="1" applyBorder="1" applyAlignment="1">
      <alignment horizontal="center" vertical="center"/>
    </xf>
    <xf numFmtId="0" fontId="33" fillId="0" borderId="50" xfId="0" applyFont="1" applyBorder="1" applyAlignment="1">
      <alignment horizontal="center" vertical="center"/>
    </xf>
    <xf numFmtId="0" fontId="33" fillId="0" borderId="61" xfId="0" applyFont="1" applyBorder="1" applyAlignment="1">
      <alignment horizontal="center" vertical="center"/>
    </xf>
    <xf numFmtId="0" fontId="33" fillId="0" borderId="49" xfId="0" applyFont="1" applyBorder="1" applyAlignment="1">
      <alignment horizontal="center" vertical="center"/>
    </xf>
    <xf numFmtId="0" fontId="33" fillId="0" borderId="44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46" xfId="0" applyFont="1" applyBorder="1" applyAlignment="1">
      <alignment horizontal="center" vertical="center"/>
    </xf>
    <xf numFmtId="187" fontId="32" fillId="0" borderId="16" xfId="0" applyNumberFormat="1" applyFont="1" applyBorder="1" applyAlignment="1">
      <alignment vertical="center"/>
    </xf>
    <xf numFmtId="187" fontId="32" fillId="0" borderId="58" xfId="0" applyNumberFormat="1" applyFont="1" applyBorder="1" applyAlignment="1">
      <alignment vertical="center"/>
    </xf>
    <xf numFmtId="187" fontId="32" fillId="0" borderId="14" xfId="0" applyNumberFormat="1" applyFont="1" applyBorder="1" applyAlignment="1">
      <alignment vertical="center"/>
    </xf>
    <xf numFmtId="187" fontId="32" fillId="0" borderId="37" xfId="0" applyNumberFormat="1" applyFont="1" applyBorder="1" applyAlignment="1">
      <alignment vertical="center"/>
    </xf>
    <xf numFmtId="187" fontId="34" fillId="0" borderId="14" xfId="0" applyNumberFormat="1" applyFont="1" applyBorder="1" applyAlignment="1">
      <alignment vertical="center"/>
    </xf>
    <xf numFmtId="187" fontId="34" fillId="0" borderId="37" xfId="0" applyNumberFormat="1" applyFont="1" applyBorder="1" applyAlignment="1">
      <alignment vertical="center"/>
    </xf>
    <xf numFmtId="183" fontId="32" fillId="0" borderId="59" xfId="0" applyNumberFormat="1" applyFont="1" applyBorder="1" applyAlignment="1">
      <alignment horizontal="right" vertical="center" indent="1"/>
    </xf>
    <xf numFmtId="183" fontId="32" fillId="0" borderId="56" xfId="0" applyNumberFormat="1" applyFont="1" applyBorder="1" applyAlignment="1">
      <alignment horizontal="right" vertical="center" indent="1"/>
    </xf>
    <xf numFmtId="183" fontId="32" fillId="0" borderId="38" xfId="0" applyNumberFormat="1" applyFont="1" applyBorder="1" applyAlignment="1">
      <alignment horizontal="right" vertical="center" indent="1"/>
    </xf>
    <xf numFmtId="183" fontId="32" fillId="0" borderId="26" xfId="0" applyNumberFormat="1" applyFont="1" applyBorder="1" applyAlignment="1">
      <alignment horizontal="right" vertical="center" indent="1"/>
    </xf>
    <xf numFmtId="187" fontId="32" fillId="0" borderId="16" xfId="0" applyNumberFormat="1" applyFont="1" applyBorder="1" applyAlignment="1">
      <alignment horizontal="right" vertical="center"/>
    </xf>
    <xf numFmtId="187" fontId="32" fillId="0" borderId="58" xfId="0" applyNumberFormat="1" applyFont="1" applyBorder="1" applyAlignment="1">
      <alignment horizontal="right" vertical="center"/>
    </xf>
    <xf numFmtId="183" fontId="32" fillId="0" borderId="46" xfId="0" applyNumberFormat="1" applyFont="1" applyBorder="1" applyAlignment="1">
      <alignment horizontal="right" vertical="center" indent="1"/>
    </xf>
    <xf numFmtId="184" fontId="32" fillId="0" borderId="38" xfId="0" applyNumberFormat="1" applyFont="1" applyBorder="1" applyAlignment="1">
      <alignment horizontal="right" vertical="center" indent="1"/>
    </xf>
    <xf numFmtId="184" fontId="32" fillId="0" borderId="29" xfId="0" applyNumberFormat="1" applyFont="1" applyBorder="1" applyAlignment="1">
      <alignment horizontal="right" vertical="center" indent="1"/>
    </xf>
    <xf numFmtId="184" fontId="34" fillId="0" borderId="38" xfId="0" applyNumberFormat="1" applyFont="1" applyBorder="1" applyAlignment="1">
      <alignment horizontal="right" vertical="center" indent="1"/>
    </xf>
    <xf numFmtId="184" fontId="34" fillId="0" borderId="29" xfId="0" applyNumberFormat="1" applyFont="1" applyBorder="1" applyAlignment="1">
      <alignment horizontal="right" vertical="center" indent="1"/>
    </xf>
    <xf numFmtId="185" fontId="32" fillId="0" borderId="38" xfId="0" applyNumberFormat="1" applyFont="1" applyBorder="1" applyAlignment="1">
      <alignment horizontal="right" vertical="center" indent="1"/>
    </xf>
    <xf numFmtId="185" fontId="32" fillId="0" borderId="29" xfId="0" applyNumberFormat="1" applyFont="1" applyBorder="1" applyAlignment="1">
      <alignment horizontal="right" vertical="center" indent="1"/>
    </xf>
    <xf numFmtId="183" fontId="32" fillId="0" borderId="29" xfId="0" applyNumberFormat="1" applyFont="1" applyBorder="1" applyAlignment="1">
      <alignment horizontal="right" vertical="center" indent="1"/>
    </xf>
    <xf numFmtId="187" fontId="32" fillId="0" borderId="14" xfId="0" applyNumberFormat="1" applyFont="1" applyBorder="1" applyAlignment="1">
      <alignment horizontal="right" vertical="center"/>
    </xf>
    <xf numFmtId="187" fontId="32" fillId="0" borderId="37" xfId="0" applyNumberFormat="1" applyFont="1" applyBorder="1" applyAlignment="1">
      <alignment horizontal="right" vertical="center"/>
    </xf>
    <xf numFmtId="184" fontId="32" fillId="0" borderId="26" xfId="0" applyNumberFormat="1" applyFont="1" applyBorder="1" applyAlignment="1">
      <alignment horizontal="right" vertical="center" indent="1"/>
    </xf>
    <xf numFmtId="184" fontId="34" fillId="0" borderId="26" xfId="0" applyNumberFormat="1" applyFont="1" applyBorder="1" applyAlignment="1">
      <alignment horizontal="right" vertical="center" indent="1"/>
    </xf>
    <xf numFmtId="185" fontId="32" fillId="0" borderId="26" xfId="0" applyNumberFormat="1" applyFont="1" applyBorder="1" applyAlignment="1">
      <alignment horizontal="right" vertical="center" indent="1"/>
    </xf>
    <xf numFmtId="0" fontId="32" fillId="0" borderId="27" xfId="0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2" fillId="0" borderId="26" xfId="0" applyFont="1" applyBorder="1" applyAlignment="1">
      <alignment horizontal="right" vertical="center"/>
    </xf>
    <xf numFmtId="182" fontId="32" fillId="0" borderId="14" xfId="0" applyNumberFormat="1" applyFont="1" applyBorder="1" applyAlignment="1">
      <alignment vertical="center"/>
    </xf>
    <xf numFmtId="182" fontId="32" fillId="0" borderId="0" xfId="0" applyNumberFormat="1" applyFont="1" applyAlignment="1">
      <alignment vertical="center"/>
    </xf>
    <xf numFmtId="182" fontId="32" fillId="0" borderId="29" xfId="0" applyNumberFormat="1" applyFont="1" applyBorder="1" applyAlignment="1">
      <alignment vertical="center"/>
    </xf>
    <xf numFmtId="182" fontId="34" fillId="0" borderId="14" xfId="0" applyNumberFormat="1" applyFont="1" applyBorder="1" applyAlignment="1">
      <alignment vertical="center"/>
    </xf>
    <xf numFmtId="182" fontId="34" fillId="0" borderId="0" xfId="0" applyNumberFormat="1" applyFont="1" applyAlignment="1">
      <alignment vertical="center"/>
    </xf>
    <xf numFmtId="182" fontId="34" fillId="0" borderId="29" xfId="0" applyNumberFormat="1" applyFont="1" applyBorder="1" applyAlignment="1">
      <alignment vertical="center"/>
    </xf>
    <xf numFmtId="0" fontId="32" fillId="0" borderId="68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32" fillId="0" borderId="66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67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187" fontId="34" fillId="0" borderId="14" xfId="0" applyNumberFormat="1" applyFont="1" applyBorder="1" applyAlignment="1">
      <alignment horizontal="right" vertical="center"/>
    </xf>
    <xf numFmtId="187" fontId="34" fillId="0" borderId="37" xfId="0" applyNumberFormat="1" applyFont="1" applyBorder="1" applyAlignment="1">
      <alignment horizontal="right" vertical="center"/>
    </xf>
    <xf numFmtId="0" fontId="32" fillId="0" borderId="28" xfId="0" applyFont="1" applyBorder="1" applyAlignment="1">
      <alignment horizontal="right" vertical="center"/>
    </xf>
    <xf numFmtId="0" fontId="32" fillId="0" borderId="46" xfId="0" applyFont="1" applyBorder="1" applyAlignment="1">
      <alignment horizontal="right" vertical="center"/>
    </xf>
    <xf numFmtId="0" fontId="30" fillId="0" borderId="14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0" fillId="0" borderId="29" xfId="0" applyFont="1" applyBorder="1" applyAlignment="1">
      <alignment vertical="center"/>
    </xf>
    <xf numFmtId="0" fontId="32" fillId="0" borderId="14" xfId="0" applyFont="1" applyBorder="1" applyAlignment="1">
      <alignment vertical="center"/>
    </xf>
    <xf numFmtId="0" fontId="32" fillId="0" borderId="29" xfId="0" applyFont="1" applyBorder="1" applyAlignment="1">
      <alignment vertical="center"/>
    </xf>
    <xf numFmtId="0" fontId="32" fillId="0" borderId="0" xfId="0" applyFont="1" applyAlignment="1">
      <alignment horizontal="distributed" vertical="center"/>
    </xf>
    <xf numFmtId="0" fontId="32" fillId="0" borderId="27" xfId="0" applyFont="1" applyBorder="1" applyAlignment="1">
      <alignment horizontal="right" vertical="center" shrinkToFit="1"/>
    </xf>
    <xf numFmtId="0" fontId="32" fillId="0" borderId="0" xfId="0" applyFont="1" applyAlignment="1">
      <alignment horizontal="right" vertical="center" shrinkToFit="1"/>
    </xf>
    <xf numFmtId="0" fontId="32" fillId="0" borderId="26" xfId="0" applyFont="1" applyBorder="1" applyAlignment="1">
      <alignment horizontal="right" vertical="center" shrinkToFit="1"/>
    </xf>
    <xf numFmtId="0" fontId="32" fillId="0" borderId="28" xfId="0" applyFont="1" applyBorder="1" applyAlignment="1">
      <alignment horizontal="right" vertical="center" shrinkToFit="1"/>
    </xf>
    <xf numFmtId="0" fontId="32" fillId="0" borderId="46" xfId="0" applyFont="1" applyBorder="1" applyAlignment="1">
      <alignment horizontal="right" vertical="center" shrinkToFit="1"/>
    </xf>
    <xf numFmtId="0" fontId="32" fillId="0" borderId="27" xfId="0" applyFont="1" applyBorder="1" applyAlignment="1">
      <alignment vertical="center"/>
    </xf>
    <xf numFmtId="0" fontId="32" fillId="0" borderId="26" xfId="0" applyFont="1" applyBorder="1" applyAlignment="1">
      <alignment vertical="center"/>
    </xf>
    <xf numFmtId="0" fontId="30" fillId="0" borderId="27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4" fillId="0" borderId="0" xfId="0" applyFont="1" applyAlignment="1">
      <alignment horizontal="distributed" vertical="center"/>
    </xf>
    <xf numFmtId="0" fontId="32" fillId="0" borderId="62" xfId="0" applyFont="1" applyBorder="1" applyAlignment="1">
      <alignment horizontal="center" vertical="center"/>
    </xf>
    <xf numFmtId="0" fontId="32" fillId="0" borderId="63" xfId="0" applyFont="1" applyBorder="1" applyAlignment="1">
      <alignment horizontal="center" vertical="center"/>
    </xf>
    <xf numFmtId="0" fontId="32" fillId="0" borderId="14" xfId="0" applyFont="1" applyBorder="1" applyAlignment="1">
      <alignment horizontal="right" vertical="center"/>
    </xf>
    <xf numFmtId="182" fontId="34" fillId="0" borderId="14" xfId="0" applyNumberFormat="1" applyFont="1" applyBorder="1" applyAlignment="1">
      <alignment horizontal="right" vertical="center"/>
    </xf>
    <xf numFmtId="182" fontId="34" fillId="0" borderId="0" xfId="0" applyNumberFormat="1" applyFont="1" applyAlignment="1">
      <alignment horizontal="right" vertical="center"/>
    </xf>
    <xf numFmtId="182" fontId="32" fillId="0" borderId="14" xfId="0" applyNumberFormat="1" applyFont="1" applyBorder="1" applyAlignment="1">
      <alignment horizontal="right" vertical="center"/>
    </xf>
    <xf numFmtId="182" fontId="32" fillId="0" borderId="0" xfId="0" applyNumberFormat="1" applyFont="1" applyAlignment="1">
      <alignment horizontal="right" vertical="center"/>
    </xf>
    <xf numFmtId="0" fontId="32" fillId="0" borderId="10" xfId="0" applyFont="1" applyBorder="1" applyAlignment="1">
      <alignment horizontal="right" vertical="center"/>
    </xf>
    <xf numFmtId="182" fontId="32" fillId="0" borderId="16" xfId="0" applyNumberFormat="1" applyFont="1" applyBorder="1" applyAlignment="1">
      <alignment vertical="center"/>
    </xf>
    <xf numFmtId="182" fontId="32" fillId="0" borderId="56" xfId="0" applyNumberFormat="1" applyFont="1" applyBorder="1" applyAlignment="1">
      <alignment vertical="center"/>
    </xf>
    <xf numFmtId="0" fontId="33" fillId="0" borderId="28" xfId="0" applyFont="1" applyBorder="1" applyAlignment="1">
      <alignment horizontal="right" vertical="center" shrinkToFit="1"/>
    </xf>
    <xf numFmtId="0" fontId="33" fillId="0" borderId="10" xfId="0" applyFont="1" applyBorder="1" applyAlignment="1">
      <alignment horizontal="right" vertical="center" shrinkToFit="1"/>
    </xf>
    <xf numFmtId="0" fontId="33" fillId="0" borderId="46" xfId="0" applyFont="1" applyBorder="1" applyAlignment="1">
      <alignment horizontal="right" vertical="center" shrinkToFit="1"/>
    </xf>
    <xf numFmtId="0" fontId="33" fillId="0" borderId="27" xfId="0" applyFont="1" applyBorder="1" applyAlignment="1">
      <alignment horizontal="right" vertical="center" shrinkToFit="1"/>
    </xf>
    <xf numFmtId="0" fontId="33" fillId="0" borderId="0" xfId="0" applyFont="1" applyAlignment="1">
      <alignment horizontal="right" vertical="center" shrinkToFit="1"/>
    </xf>
    <xf numFmtId="0" fontId="33" fillId="0" borderId="26" xfId="0" applyFont="1" applyBorder="1" applyAlignment="1">
      <alignment horizontal="right" vertical="center" shrinkToFit="1"/>
    </xf>
    <xf numFmtId="182" fontId="32" fillId="0" borderId="10" xfId="0" applyNumberFormat="1" applyFont="1" applyBorder="1" applyAlignment="1">
      <alignment vertical="center"/>
    </xf>
    <xf numFmtId="0" fontId="33" fillId="0" borderId="27" xfId="0" applyFont="1" applyBorder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3" fillId="0" borderId="26" xfId="0" applyFont="1" applyBorder="1" applyAlignment="1">
      <alignment horizontal="right" vertical="center"/>
    </xf>
    <xf numFmtId="0" fontId="32" fillId="0" borderId="162" xfId="0" applyFont="1" applyBorder="1" applyAlignment="1">
      <alignment horizontal="center" vertical="center"/>
    </xf>
    <xf numFmtId="0" fontId="32" fillId="0" borderId="161" xfId="0" applyFont="1" applyBorder="1" applyAlignment="1">
      <alignment horizontal="center" vertical="center"/>
    </xf>
    <xf numFmtId="0" fontId="32" fillId="0" borderId="70" xfId="0" applyFont="1" applyBorder="1" applyAlignment="1">
      <alignment horizontal="center" vertical="center"/>
    </xf>
    <xf numFmtId="182" fontId="32" fillId="0" borderId="16" xfId="0" applyNumberFormat="1" applyFont="1" applyBorder="1" applyAlignment="1">
      <alignment horizontal="right" vertical="center"/>
    </xf>
    <xf numFmtId="182" fontId="32" fillId="0" borderId="10" xfId="0" applyNumberFormat="1" applyFont="1" applyBorder="1" applyAlignment="1">
      <alignment horizontal="right" vertical="center"/>
    </xf>
    <xf numFmtId="182" fontId="32" fillId="0" borderId="79" xfId="0" applyNumberFormat="1" applyFont="1" applyBorder="1" applyAlignment="1">
      <alignment horizontal="right" vertical="center"/>
    </xf>
    <xf numFmtId="182" fontId="32" fillId="0" borderId="84" xfId="0" applyNumberFormat="1" applyFont="1" applyBorder="1" applyAlignment="1">
      <alignment horizontal="right" vertical="center"/>
    </xf>
    <xf numFmtId="0" fontId="32" fillId="0" borderId="79" xfId="0" applyFont="1" applyBorder="1" applyAlignment="1">
      <alignment horizontal="right" vertical="center"/>
    </xf>
    <xf numFmtId="182" fontId="34" fillId="0" borderId="79" xfId="0" applyNumberFormat="1" applyFont="1" applyBorder="1" applyAlignment="1">
      <alignment horizontal="right" vertical="center"/>
    </xf>
    <xf numFmtId="182" fontId="34" fillId="0" borderId="84" xfId="0" applyNumberFormat="1" applyFont="1" applyBorder="1" applyAlignment="1">
      <alignment horizontal="right" vertical="center"/>
    </xf>
    <xf numFmtId="0" fontId="32" fillId="0" borderId="12" xfId="0" applyFont="1" applyBorder="1" applyAlignment="1">
      <alignment horizontal="center" vertical="center"/>
    </xf>
    <xf numFmtId="0" fontId="32" fillId="0" borderId="69" xfId="0" applyFont="1" applyBorder="1" applyAlignment="1">
      <alignment horizontal="center" vertical="center"/>
    </xf>
    <xf numFmtId="182" fontId="32" fillId="0" borderId="81" xfId="0" applyNumberFormat="1" applyFont="1" applyBorder="1" applyAlignment="1">
      <alignment horizontal="right" vertical="center"/>
    </xf>
    <xf numFmtId="182" fontId="32" fillId="0" borderId="85" xfId="0" applyNumberFormat="1" applyFont="1" applyBorder="1" applyAlignment="1">
      <alignment horizontal="right" vertical="center"/>
    </xf>
    <xf numFmtId="0" fontId="32" fillId="0" borderId="132" xfId="43" applyFont="1" applyBorder="1" applyAlignment="1">
      <alignment horizontal="distributed" vertical="center"/>
    </xf>
    <xf numFmtId="0" fontId="41" fillId="0" borderId="132" xfId="43" applyFont="1" applyBorder="1" applyAlignment="1">
      <alignment horizontal="distributed" vertical="center"/>
    </xf>
    <xf numFmtId="182" fontId="32" fillId="0" borderId="142" xfId="43" applyNumberFormat="1" applyFont="1" applyBorder="1" applyAlignment="1">
      <alignment horizontal="right" vertical="center"/>
    </xf>
    <xf numFmtId="0" fontId="32" fillId="0" borderId="142" xfId="43" applyFont="1" applyBorder="1" applyAlignment="1">
      <alignment vertical="center"/>
    </xf>
    <xf numFmtId="182" fontId="32" fillId="0" borderId="142" xfId="43" applyNumberFormat="1" applyFont="1" applyBorder="1" applyAlignment="1">
      <alignment vertical="center"/>
    </xf>
    <xf numFmtId="182" fontId="32" fillId="0" borderId="156" xfId="43" applyNumberFormat="1" applyFont="1" applyBorder="1" applyAlignment="1">
      <alignment horizontal="distributed" vertical="center"/>
    </xf>
    <xf numFmtId="0" fontId="32" fillId="0" borderId="156" xfId="43" applyFont="1" applyBorder="1" applyAlignment="1">
      <alignment vertical="center"/>
    </xf>
    <xf numFmtId="0" fontId="32" fillId="0" borderId="89" xfId="43" applyFont="1" applyBorder="1" applyAlignment="1">
      <alignment horizontal="center" vertical="center"/>
    </xf>
    <xf numFmtId="0" fontId="32" fillId="0" borderId="91" xfId="43" applyFont="1" applyBorder="1" applyAlignment="1">
      <alignment horizontal="center" vertical="center"/>
    </xf>
    <xf numFmtId="0" fontId="32" fillId="0" borderId="71" xfId="43" applyFont="1" applyBorder="1" applyAlignment="1">
      <alignment vertical="center" wrapText="1"/>
    </xf>
    <xf numFmtId="0" fontId="41" fillId="0" borderId="72" xfId="43" applyFont="1" applyBorder="1" applyAlignment="1">
      <alignment vertical="center"/>
    </xf>
    <xf numFmtId="0" fontId="32" fillId="0" borderId="163" xfId="43" applyFont="1" applyBorder="1" applyAlignment="1">
      <alignment horizontal="center" vertical="center"/>
    </xf>
    <xf numFmtId="0" fontId="32" fillId="0" borderId="51" xfId="43" applyFont="1" applyBorder="1" applyAlignment="1">
      <alignment horizontal="center" vertical="center" wrapText="1"/>
    </xf>
    <xf numFmtId="0" fontId="32" fillId="0" borderId="31" xfId="43" applyFont="1" applyBorder="1" applyAlignment="1">
      <alignment horizontal="center" vertical="center" wrapText="1"/>
    </xf>
    <xf numFmtId="0" fontId="32" fillId="0" borderId="40" xfId="43" applyFont="1" applyBorder="1" applyAlignment="1">
      <alignment horizontal="center" vertical="center"/>
    </xf>
    <xf numFmtId="0" fontId="41" fillId="0" borderId="65" xfId="43" applyFont="1" applyBorder="1" applyAlignment="1">
      <alignment horizontal="center" vertical="center"/>
    </xf>
    <xf numFmtId="0" fontId="32" fillId="0" borderId="17" xfId="43" applyFont="1" applyBorder="1" applyAlignment="1">
      <alignment horizontal="center" vertical="center"/>
    </xf>
    <xf numFmtId="0" fontId="41" fillId="0" borderId="21" xfId="43" applyFont="1" applyBorder="1" applyAlignment="1">
      <alignment horizontal="center" vertical="center"/>
    </xf>
    <xf numFmtId="0" fontId="32" fillId="0" borderId="158" xfId="43" applyFont="1" applyBorder="1" applyAlignment="1">
      <alignment horizontal="center" vertical="center" shrinkToFit="1"/>
    </xf>
    <xf numFmtId="0" fontId="32" fillId="0" borderId="86" xfId="43" applyFont="1" applyBorder="1" applyAlignment="1">
      <alignment horizontal="center" vertical="center" shrinkToFit="1"/>
    </xf>
    <xf numFmtId="0" fontId="32" fillId="0" borderId="159" xfId="43" applyFont="1" applyBorder="1" applyAlignment="1">
      <alignment horizontal="center" vertical="center"/>
    </xf>
    <xf numFmtId="0" fontId="41" fillId="0" borderId="87" xfId="43" applyFont="1" applyBorder="1" applyAlignment="1">
      <alignment horizontal="center" vertical="center"/>
    </xf>
    <xf numFmtId="0" fontId="32" fillId="0" borderId="160" xfId="43" applyFont="1" applyBorder="1" applyAlignment="1">
      <alignment horizontal="center" vertical="center"/>
    </xf>
    <xf numFmtId="0" fontId="41" fillId="0" borderId="88" xfId="43" applyFont="1" applyBorder="1" applyAlignment="1">
      <alignment horizontal="center" vertical="center"/>
    </xf>
    <xf numFmtId="40" fontId="32" fillId="0" borderId="151" xfId="48" applyNumberFormat="1" applyFont="1" applyFill="1" applyBorder="1" applyAlignment="1">
      <alignment horizontal="center" vertical="center"/>
    </xf>
    <xf numFmtId="0" fontId="41" fillId="0" borderId="88" xfId="0" applyFont="1" applyBorder="1" applyAlignment="1">
      <alignment vertical="center"/>
    </xf>
    <xf numFmtId="40" fontId="32" fillId="0" borderId="132" xfId="48" applyNumberFormat="1" applyFont="1" applyFill="1" applyBorder="1" applyAlignment="1">
      <alignment horizontal="distributed" vertical="center"/>
    </xf>
    <xf numFmtId="40" fontId="32" fillId="0" borderId="133" xfId="48" applyNumberFormat="1" applyFont="1" applyFill="1" applyBorder="1" applyAlignment="1">
      <alignment horizontal="distributed" vertical="center"/>
    </xf>
    <xf numFmtId="0" fontId="32" fillId="0" borderId="134" xfId="0" applyFont="1" applyBorder="1" applyAlignment="1">
      <alignment vertical="center"/>
    </xf>
    <xf numFmtId="40" fontId="34" fillId="0" borderId="149" xfId="48" applyNumberFormat="1" applyFont="1" applyFill="1" applyBorder="1" applyAlignment="1">
      <alignment vertical="center" shrinkToFit="1"/>
    </xf>
    <xf numFmtId="40" fontId="34" fillId="0" borderId="130" xfId="48" applyNumberFormat="1" applyFont="1" applyFill="1" applyBorder="1" applyAlignment="1">
      <alignment vertical="center" shrinkToFit="1"/>
    </xf>
    <xf numFmtId="0" fontId="34" fillId="0" borderId="131" xfId="0" applyFont="1" applyBorder="1" applyAlignment="1">
      <alignment vertical="center" shrinkToFit="1"/>
    </xf>
    <xf numFmtId="40" fontId="32" fillId="0" borderId="193" xfId="48" applyNumberFormat="1" applyFont="1" applyFill="1" applyBorder="1" applyAlignment="1">
      <alignment vertical="center" wrapText="1"/>
    </xf>
    <xf numFmtId="40" fontId="32" fillId="0" borderId="188" xfId="48" applyNumberFormat="1" applyFont="1" applyFill="1" applyBorder="1" applyAlignment="1">
      <alignment vertical="center" wrapText="1"/>
    </xf>
    <xf numFmtId="0" fontId="41" fillId="0" borderId="189" xfId="0" applyFont="1" applyBorder="1" applyAlignment="1">
      <alignment vertical="center" wrapText="1"/>
    </xf>
    <xf numFmtId="0" fontId="41" fillId="0" borderId="194" xfId="0" applyFont="1" applyBorder="1" applyAlignment="1">
      <alignment vertical="center" wrapText="1"/>
    </xf>
    <xf numFmtId="0" fontId="41" fillId="0" borderId="191" xfId="0" applyFont="1" applyBorder="1" applyAlignment="1">
      <alignment vertical="center" wrapText="1"/>
    </xf>
    <xf numFmtId="0" fontId="41" fillId="0" borderId="192" xfId="0" applyFont="1" applyBorder="1" applyAlignment="1">
      <alignment vertical="center" wrapText="1"/>
    </xf>
    <xf numFmtId="40" fontId="32" fillId="0" borderId="48" xfId="48" applyNumberFormat="1" applyFont="1" applyFill="1" applyBorder="1" applyAlignment="1">
      <alignment horizontal="center" vertical="center"/>
    </xf>
    <xf numFmtId="40" fontId="32" fillId="0" borderId="184" xfId="48" applyNumberFormat="1" applyFont="1" applyFill="1" applyBorder="1" applyAlignment="1">
      <alignment horizontal="center" vertical="center"/>
    </xf>
    <xf numFmtId="0" fontId="41" fillId="0" borderId="121" xfId="0" applyFont="1" applyBorder="1" applyAlignment="1">
      <alignment vertical="center"/>
    </xf>
    <xf numFmtId="40" fontId="32" fillId="0" borderId="187" xfId="48" applyNumberFormat="1" applyFont="1" applyFill="1" applyBorder="1" applyAlignment="1">
      <alignment vertical="center" wrapText="1"/>
    </xf>
    <xf numFmtId="0" fontId="41" fillId="0" borderId="190" xfId="0" applyFont="1" applyBorder="1" applyAlignment="1">
      <alignment vertical="center" wrapText="1"/>
    </xf>
    <xf numFmtId="40" fontId="34" fillId="0" borderId="142" xfId="48" applyNumberFormat="1" applyFont="1" applyFill="1" applyBorder="1" applyAlignment="1">
      <alignment vertical="center" shrinkToFit="1"/>
    </xf>
    <xf numFmtId="40" fontId="34" fillId="0" borderId="139" xfId="48" applyNumberFormat="1" applyFont="1" applyFill="1" applyBorder="1" applyAlignment="1">
      <alignment vertical="center" shrinkToFit="1"/>
    </xf>
    <xf numFmtId="40" fontId="34" fillId="0" borderId="133" xfId="48" applyNumberFormat="1" applyFont="1" applyFill="1" applyBorder="1" applyAlignment="1">
      <alignment vertical="center" shrinkToFit="1"/>
    </xf>
    <xf numFmtId="40" fontId="34" fillId="0" borderId="129" xfId="48" applyNumberFormat="1" applyFont="1" applyFill="1" applyBorder="1" applyAlignment="1">
      <alignment vertical="center" shrinkToFit="1"/>
    </xf>
    <xf numFmtId="0" fontId="34" fillId="0" borderId="130" xfId="0" applyFont="1" applyBorder="1" applyAlignment="1">
      <alignment vertical="center" shrinkToFit="1"/>
    </xf>
    <xf numFmtId="40" fontId="32" fillId="0" borderId="135" xfId="48" applyNumberFormat="1" applyFont="1" applyFill="1" applyBorder="1" applyAlignment="1">
      <alignment horizontal="distributed" vertical="center"/>
    </xf>
    <xf numFmtId="40" fontId="32" fillId="0" borderId="136" xfId="48" applyNumberFormat="1" applyFont="1" applyFill="1" applyBorder="1" applyAlignment="1">
      <alignment horizontal="distributed" vertical="center"/>
    </xf>
    <xf numFmtId="0" fontId="32" fillId="0" borderId="137" xfId="0" applyFont="1" applyBorder="1" applyAlignment="1">
      <alignment vertical="center"/>
    </xf>
    <xf numFmtId="40" fontId="34" fillId="0" borderId="27" xfId="48" applyNumberFormat="1" applyFont="1" applyFill="1" applyBorder="1" applyAlignment="1">
      <alignment horizontal="left" vertical="center"/>
    </xf>
    <xf numFmtId="40" fontId="34" fillId="0" borderId="0" xfId="48" applyNumberFormat="1" applyFont="1" applyFill="1" applyBorder="1" applyAlignment="1">
      <alignment horizontal="left" vertical="center"/>
    </xf>
    <xf numFmtId="0" fontId="34" fillId="0" borderId="26" xfId="0" applyFont="1" applyBorder="1" applyAlignment="1">
      <alignment vertical="center"/>
    </xf>
    <xf numFmtId="40" fontId="34" fillId="0" borderId="149" xfId="48" applyNumberFormat="1" applyFont="1" applyFill="1" applyBorder="1" applyAlignment="1">
      <alignment horizontal="center" vertical="center" shrinkToFit="1"/>
    </xf>
    <xf numFmtId="40" fontId="34" fillId="0" borderId="130" xfId="48" applyNumberFormat="1" applyFont="1" applyFill="1" applyBorder="1" applyAlignment="1">
      <alignment horizontal="center" vertical="center" shrinkToFit="1"/>
    </xf>
    <xf numFmtId="40" fontId="34" fillId="0" borderId="131" xfId="48" applyNumberFormat="1" applyFont="1" applyFill="1" applyBorder="1" applyAlignment="1">
      <alignment horizontal="center" vertical="center" shrinkToFit="1"/>
    </xf>
    <xf numFmtId="40" fontId="34" fillId="0" borderId="131" xfId="48" applyNumberFormat="1" applyFont="1" applyFill="1" applyBorder="1" applyAlignment="1">
      <alignment vertical="center" shrinkToFit="1"/>
    </xf>
    <xf numFmtId="0" fontId="0" fillId="0" borderId="20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10" xfId="0" applyBorder="1" applyAlignment="1">
      <alignment horizontal="right" vertical="center"/>
    </xf>
    <xf numFmtId="0" fontId="0" fillId="0" borderId="50" xfId="0" applyBorder="1" applyAlignment="1">
      <alignment horizontal="distributed" vertical="center" justifyLastLine="1"/>
    </xf>
    <xf numFmtId="0" fontId="0" fillId="0" borderId="61" xfId="0" applyBorder="1" applyAlignment="1">
      <alignment horizontal="distributed" vertical="center" justifyLastLine="1"/>
    </xf>
    <xf numFmtId="0" fontId="0" fillId="0" borderId="44" xfId="0" applyBorder="1" applyAlignment="1">
      <alignment horizontal="distributed" vertical="center" justifyLastLine="1"/>
    </xf>
    <xf numFmtId="0" fontId="0" fillId="0" borderId="22" xfId="0" applyBorder="1" applyAlignment="1">
      <alignment horizontal="distributed" vertical="center" justifyLastLine="1"/>
    </xf>
    <xf numFmtId="0" fontId="0" fillId="0" borderId="43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62" xfId="0" applyBorder="1" applyAlignment="1">
      <alignment horizontal="distributed" vertical="center" justifyLastLine="1"/>
    </xf>
    <xf numFmtId="0" fontId="0" fillId="0" borderId="30" xfId="0" applyBorder="1" applyAlignment="1">
      <alignment horizontal="distributed" vertical="center" justifyLastLine="1"/>
    </xf>
    <xf numFmtId="0" fontId="0" fillId="0" borderId="24" xfId="0" applyBorder="1" applyAlignment="1">
      <alignment horizontal="center" justifyLastLine="1"/>
    </xf>
    <xf numFmtId="0" fontId="0" fillId="0" borderId="0" xfId="0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26" xfId="0" applyFont="1" applyBorder="1" applyAlignment="1">
      <alignment horizontal="distributed" vertical="center"/>
    </xf>
    <xf numFmtId="0" fontId="40" fillId="0" borderId="73" xfId="0" applyFont="1" applyBorder="1" applyAlignment="1"/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7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2000000}"/>
    <cellStyle name="桁区切り 2 2" xfId="48" xr:uid="{00000000-0005-0000-0000-000022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6" xr:uid="{00000000-0005-0000-0000-00002C000000}"/>
    <cellStyle name="標準_02 造林(種苗・間伐・枝打ち修正22.10.14）" xfId="43" xr:uid="{00000000-0005-0000-0000-00002D000000}"/>
    <cellStyle name="標準_02 造林(種苗・間伐・枝打ち修正22.10.14） 2" xfId="49" xr:uid="{00000000-0005-0000-0000-00002D000000}"/>
    <cellStyle name="標準_様式１５ 2" xfId="44" xr:uid="{00000000-0005-0000-0000-00002E000000}"/>
    <cellStyle name="標準_様式１５ 2 2" xfId="50" xr:uid="{00000000-0005-0000-0000-00002E000000}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324928943467549E-2"/>
          <c:y val="0.16908461538461533"/>
          <c:w val="0.9263982157670706"/>
          <c:h val="0.72778675213675215"/>
        </c:manualLayout>
      </c:layout>
      <c:doughnutChart>
        <c:varyColors val="1"/>
        <c:ser>
          <c:idx val="0"/>
          <c:order val="0"/>
          <c:spPr>
            <a:ln w="9525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D82-4FDA-8EFB-8BF0A7A54478}"/>
              </c:ext>
            </c:extLst>
          </c:dPt>
          <c:dPt>
            <c:idx val="1"/>
            <c:bubble3D val="0"/>
            <c:spPr>
              <a:noFill/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D82-4FDA-8EFB-8BF0A7A54478}"/>
              </c:ext>
            </c:extLst>
          </c:dPt>
          <c:dPt>
            <c:idx val="2"/>
            <c:bubble3D val="0"/>
            <c:spPr>
              <a:noFill/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D82-4FDA-8EFB-8BF0A7A54478}"/>
              </c:ext>
            </c:extLst>
          </c:dPt>
          <c:dPt>
            <c:idx val="3"/>
            <c:bubble3D val="0"/>
            <c:spPr>
              <a:noFill/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D82-4FDA-8EFB-8BF0A7A54478}"/>
              </c:ext>
            </c:extLst>
          </c:dPt>
          <c:dPt>
            <c:idx val="4"/>
            <c:bubble3D val="0"/>
            <c:spPr>
              <a:noFill/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D82-4FDA-8EFB-8BF0A7A54478}"/>
              </c:ext>
            </c:extLst>
          </c:dPt>
          <c:dPt>
            <c:idx val="5"/>
            <c:bubble3D val="0"/>
            <c:spPr>
              <a:noFill/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D82-4FDA-8EFB-8BF0A7A54478}"/>
              </c:ext>
            </c:extLst>
          </c:dPt>
          <c:dPt>
            <c:idx val="6"/>
            <c:bubble3D val="0"/>
            <c:spPr>
              <a:noFill/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D82-4FDA-8EFB-8BF0A7A5447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82-4FDA-8EFB-8BF0A7A54478}"/>
                </c:ext>
              </c:extLst>
            </c:dLbl>
            <c:dLbl>
              <c:idx val="2"/>
              <c:layout>
                <c:manualLayout>
                  <c:x val="4.0353540144831297E-3"/>
                  <c:y val="2.771610070480320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82-4FDA-8EFB-8BF0A7A54478}"/>
                </c:ext>
              </c:extLst>
            </c:dLbl>
            <c:dLbl>
              <c:idx val="3"/>
              <c:layout>
                <c:manualLayout>
                  <c:x val="2.404072984852797E-2"/>
                  <c:y val="8.2639670041244843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D82-4FDA-8EFB-8BF0A7A54478}"/>
                </c:ext>
              </c:extLst>
            </c:dLbl>
            <c:dLbl>
              <c:idx val="4"/>
              <c:layout>
                <c:manualLayout>
                  <c:x val="1.7251921431454591E-2"/>
                  <c:y val="1.063954712228140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D82-4FDA-8EFB-8BF0A7A54478}"/>
                </c:ext>
              </c:extLst>
            </c:dLbl>
            <c:dLbl>
              <c:idx val="5"/>
              <c:layout>
                <c:manualLayout>
                  <c:x val="-9.6128438735844257E-2"/>
                  <c:y val="1.24210240707003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D82-4FDA-8EFB-8BF0A7A54478}"/>
                </c:ext>
              </c:extLst>
            </c:dLbl>
            <c:dLbl>
              <c:idx val="6"/>
              <c:layout>
                <c:manualLayout>
                  <c:x val="1.6418745849539892E-2"/>
                  <c:y val="1.128967574705325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D82-4FDA-8EFB-8BF0A7A54478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26732673267326756"/>
                  <c:y val="0.3227182911986867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D82-4FDA-8EFB-8BF0A7A5447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'【25P右】2-1'!$M$33:$M$39</c:f>
              <c:strCache>
                <c:ptCount val="7"/>
                <c:pt idx="0">
                  <c:v>民有林</c:v>
                </c:pt>
                <c:pt idx="1">
                  <c:v>公共</c:v>
                </c:pt>
                <c:pt idx="2">
                  <c:v>森林総研</c:v>
                </c:pt>
                <c:pt idx="3">
                  <c:v>治山</c:v>
                </c:pt>
                <c:pt idx="4">
                  <c:v>県単</c:v>
                </c:pt>
                <c:pt idx="5">
                  <c:v>自力等</c:v>
                </c:pt>
                <c:pt idx="6">
                  <c:v>国有林</c:v>
                </c:pt>
              </c:strCache>
            </c:strRef>
          </c:cat>
          <c:val>
            <c:numRef>
              <c:f>'【25P右】2-1'!$N$33:$N$39</c:f>
              <c:numCache>
                <c:formatCode>0.0%</c:formatCode>
                <c:ptCount val="7"/>
                <c:pt idx="1">
                  <c:v>0.249</c:v>
                </c:pt>
                <c:pt idx="2">
                  <c:v>0.08</c:v>
                </c:pt>
                <c:pt idx="3">
                  <c:v>4.7E-2</c:v>
                </c:pt>
                <c:pt idx="4">
                  <c:v>4.7E-2</c:v>
                </c:pt>
                <c:pt idx="5">
                  <c:v>2.1999999999999999E-2</c:v>
                </c:pt>
                <c:pt idx="6">
                  <c:v>0.55300000000000005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D82-4FDA-8EFB-8BF0A7A54478}"/>
            </c:ext>
          </c:extLst>
        </c:ser>
        <c:ser>
          <c:idx val="1"/>
          <c:order val="1"/>
          <c:spPr>
            <a:ln w="9525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D82-4FDA-8EFB-8BF0A7A54478}"/>
              </c:ext>
            </c:extLst>
          </c:dPt>
          <c:dPt>
            <c:idx val="1"/>
            <c:bubble3D val="0"/>
            <c:spPr>
              <a:noFill/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D82-4FDA-8EFB-8BF0A7A54478}"/>
              </c:ext>
            </c:extLst>
          </c:dPt>
          <c:dPt>
            <c:idx val="2"/>
            <c:bubble3D val="0"/>
            <c:spPr>
              <a:noFill/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D82-4FDA-8EFB-8BF0A7A54478}"/>
              </c:ext>
            </c:extLst>
          </c:dPt>
          <c:dPt>
            <c:idx val="3"/>
            <c:bubble3D val="0"/>
            <c:spPr>
              <a:noFill/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9D82-4FDA-8EFB-8BF0A7A54478}"/>
              </c:ext>
            </c:extLst>
          </c:dPt>
          <c:dPt>
            <c:idx val="4"/>
            <c:bubble3D val="0"/>
            <c:spPr>
              <a:noFill/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9D82-4FDA-8EFB-8BF0A7A54478}"/>
              </c:ext>
            </c:extLst>
          </c:dPt>
          <c:dPt>
            <c:idx val="5"/>
            <c:bubble3D val="0"/>
            <c:spPr>
              <a:noFill/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9D82-4FDA-8EFB-8BF0A7A54478}"/>
              </c:ext>
            </c:extLst>
          </c:dPt>
          <c:dPt>
            <c:idx val="6"/>
            <c:bubble3D val="0"/>
            <c:spPr>
              <a:noFill/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9D82-4FDA-8EFB-8BF0A7A54478}"/>
              </c:ext>
            </c:extLst>
          </c:dPt>
          <c:dLbls>
            <c:dLbl>
              <c:idx val="0"/>
              <c:layout>
                <c:manualLayout>
                  <c:x val="-1.4739568358024956E-16"/>
                  <c:y val="8.283399220056001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D82-4FDA-8EFB-8BF0A7A5447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D82-4FDA-8EFB-8BF0A7A5447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D82-4FDA-8EFB-8BF0A7A5447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D82-4FDA-8EFB-8BF0A7A5447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D82-4FDA-8EFB-8BF0A7A5447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D82-4FDA-8EFB-8BF0A7A54478}"/>
                </c:ext>
              </c:extLst>
            </c:dLbl>
            <c:dLbl>
              <c:idx val="6"/>
              <c:layout>
                <c:manualLayout>
                  <c:x val="0"/>
                  <c:y val="5.52104899930986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D82-4FDA-8EFB-8BF0A7A5447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'【25P右】2-1'!$M$33:$M$39</c:f>
              <c:strCache>
                <c:ptCount val="7"/>
                <c:pt idx="0">
                  <c:v>民有林</c:v>
                </c:pt>
                <c:pt idx="1">
                  <c:v>公共</c:v>
                </c:pt>
                <c:pt idx="2">
                  <c:v>森林総研</c:v>
                </c:pt>
                <c:pt idx="3">
                  <c:v>治山</c:v>
                </c:pt>
                <c:pt idx="4">
                  <c:v>県単</c:v>
                </c:pt>
                <c:pt idx="5">
                  <c:v>自力等</c:v>
                </c:pt>
                <c:pt idx="6">
                  <c:v>国有林</c:v>
                </c:pt>
              </c:strCache>
            </c:strRef>
          </c:cat>
          <c:val>
            <c:numRef>
              <c:f>'【25P右】2-1'!$O$33:$O$39</c:f>
              <c:numCache>
                <c:formatCode>General</c:formatCode>
                <c:ptCount val="7"/>
                <c:pt idx="0" formatCode="0.0%">
                  <c:v>0.44700000000000001</c:v>
                </c:pt>
                <c:pt idx="6" formatCode="0.0%">
                  <c:v>0.55300000000000005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9D82-4FDA-8EFB-8BF0A7A54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en-US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665111111111112E-2"/>
          <c:y val="0.1673775641025641"/>
          <c:w val="0.95258916666666649"/>
          <c:h val="0.7327608974358979"/>
        </c:manualLayout>
      </c:layout>
      <c:doughnutChart>
        <c:varyColors val="1"/>
        <c:ser>
          <c:idx val="0"/>
          <c:order val="0"/>
          <c:tx>
            <c:strRef>
              <c:f>'【25P右】2-1'!$P$43</c:f>
              <c:strCache>
                <c:ptCount val="1"/>
                <c:pt idx="0">
                  <c:v>面積</c:v>
                </c:pt>
              </c:strCache>
            </c:strRef>
          </c:tx>
          <c:spPr>
            <a:noFill/>
            <a:ln w="9525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96-49BC-8C91-75E6B7B881F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096-49BC-8C91-75E6B7B881F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096-49BC-8C91-75E6B7B881F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096-49BC-8C91-75E6B7B881F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096-49BC-8C91-75E6B7B881F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096-49BC-8C91-75E6B7B881F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096-49BC-8C91-75E6B7B881FE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096-49BC-8C91-75E6B7B881FE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096-49BC-8C91-75E6B7B881FE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1096-49BC-8C91-75E6B7B881FE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1096-49BC-8C91-75E6B7B881FE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1096-49BC-8C91-75E6B7B881FE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1096-49BC-8C91-75E6B7B881FE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1096-49BC-8C91-75E6B7B881FE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1096-49BC-8C91-75E6B7B881FE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1096-49BC-8C91-75E6B7B881FE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1096-49BC-8C91-75E6B7B881FE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1096-49BC-8C91-75E6B7B881FE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1096-49BC-8C91-75E6B7B881FE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1096-49BC-8C91-75E6B7B881FE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1096-49BC-8C91-75E6B7B881FE}"/>
              </c:ext>
            </c:extLst>
          </c:dPt>
          <c:dLbls>
            <c:dLbl>
              <c:idx val="0"/>
              <c:layout>
                <c:manualLayout>
                  <c:x val="7.8653210533852942E-3"/>
                  <c:y val="5.899705014749262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96-49BC-8C91-75E6B7B881FE}"/>
                </c:ext>
              </c:extLst>
            </c:dLbl>
            <c:dLbl>
              <c:idx val="1"/>
              <c:layout>
                <c:manualLayout>
                  <c:x val="-7.8895488016738988E-3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96-49BC-8C91-75E6B7B881FE}"/>
                </c:ext>
              </c:extLst>
            </c:dLbl>
            <c:dLbl>
              <c:idx val="2"/>
              <c:layout>
                <c:manualLayout>
                  <c:x val="8.3202436193273999E-2"/>
                  <c:y val="1.726128260516108E-2"/>
                </c:manualLayout>
              </c:layout>
              <c:numFmt formatCode="0.0%" sourceLinked="0"/>
              <c:spPr>
                <a:noFill/>
                <a:ln>
                  <a:noFill/>
                </a:ln>
              </c:spPr>
              <c:txPr>
                <a:bodyPr anchor="ctr" anchorCtr="0"/>
                <a:lstStyle/>
                <a:p>
                  <a:pPr>
                    <a:defRPr sz="800" baseline="0"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96-49BC-8C91-75E6B7B881FE}"/>
                </c:ext>
              </c:extLst>
            </c:dLbl>
            <c:dLbl>
              <c:idx val="3"/>
              <c:layout>
                <c:manualLayout>
                  <c:x val="-0.13793615575518009"/>
                  <c:y val="3.27603891748358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96-49BC-8C91-75E6B7B881F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96-49BC-8C91-75E6B7B881F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96-49BC-8C91-75E6B7B881F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096-49BC-8C91-75E6B7B881F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96-49BC-8C91-75E6B7B881FE}"/>
                </c:ext>
              </c:extLst>
            </c:dLbl>
            <c:dLbl>
              <c:idx val="8"/>
              <c:layout>
                <c:manualLayout>
                  <c:x val="-3.9351454239529805E-3"/>
                  <c:y val="5.902956820662795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096-49BC-8C91-75E6B7B881F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096-49BC-8C91-75E6B7B881F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096-49BC-8C91-75E6B7B881FE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096-49BC-8C91-75E6B7B881FE}"/>
                </c:ext>
              </c:extLst>
            </c:dLbl>
            <c:dLbl>
              <c:idx val="14"/>
              <c:layout>
                <c:manualLayout>
                  <c:x val="0.11631971992742972"/>
                  <c:y val="-8.1310393337423806E-3"/>
                </c:manualLayout>
              </c:layout>
              <c:tx>
                <c:rich>
                  <a:bodyPr anchor="ctr" anchorCtr="0"/>
                  <a:lstStyle/>
                  <a:p>
                    <a:pPr>
                      <a:defRPr sz="800" baseline="0">
                        <a:solidFill>
                          <a:schemeClr val="tx1"/>
                        </a:solidFill>
                      </a:defRPr>
                    </a:pPr>
                    <a:r>
                      <a:rPr lang="ja-JP" altLang="en-US" sz="800">
                        <a:solidFill>
                          <a:schemeClr val="tx1"/>
                        </a:solidFill>
                      </a:rPr>
                      <a:t>国有
</a:t>
                    </a:r>
                    <a:r>
                      <a:rPr lang="en-US" altLang="ja-JP" sz="800">
                        <a:solidFill>
                          <a:schemeClr val="tx1"/>
                        </a:solidFill>
                      </a:rPr>
                      <a:t>2.9%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1096-49BC-8C91-75E6B7B881FE}"/>
                </c:ext>
              </c:extLst>
            </c:dLbl>
            <c:dLbl>
              <c:idx val="19"/>
              <c:layout>
                <c:manualLayout>
                  <c:x val="7.0461997680857083E-3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096-49BC-8C91-75E6B7B881FE}"/>
                </c:ext>
              </c:extLst>
            </c:dLbl>
            <c:dLbl>
              <c:idx val="20"/>
              <c:layout>
                <c:manualLayout>
                  <c:x val="-3.52559656900005E-3"/>
                  <c:y val="8.6896045239545888E-2"/>
                </c:manualLayout>
              </c:layout>
              <c:numFmt formatCode="0.0%" sourceLinked="0"/>
              <c:spPr>
                <a:noFill/>
                <a:ln>
                  <a:noFill/>
                </a:ln>
              </c:spPr>
              <c:txPr>
                <a:bodyPr anchor="ctr" anchorCtr="0"/>
                <a:lstStyle/>
                <a:p>
                  <a:pPr>
                    <a:defRPr sz="800" baseline="0"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096-49BC-8C91-75E6B7B881F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anchor="ctr" anchorCtr="0"/>
              <a:lstStyle/>
              <a:p>
                <a:pPr>
                  <a:defRPr sz="800" baseline="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6350"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'【25P右】2-1'!$O$44:$O$57</c:f>
              <c:strCache>
                <c:ptCount val="14"/>
                <c:pt idx="0">
                  <c:v>民有</c:v>
                </c:pt>
                <c:pt idx="1">
                  <c:v>国有</c:v>
                </c:pt>
                <c:pt idx="2">
                  <c:v>民有</c:v>
                </c:pt>
                <c:pt idx="3">
                  <c:v>国有</c:v>
                </c:pt>
                <c:pt idx="4">
                  <c:v>民有</c:v>
                </c:pt>
                <c:pt idx="5">
                  <c:v>国有</c:v>
                </c:pt>
                <c:pt idx="6">
                  <c:v>民有</c:v>
                </c:pt>
                <c:pt idx="7">
                  <c:v>国有</c:v>
                </c:pt>
                <c:pt idx="8">
                  <c:v>民有</c:v>
                </c:pt>
                <c:pt idx="9">
                  <c:v>国有</c:v>
                </c:pt>
                <c:pt idx="10">
                  <c:v>民有</c:v>
                </c:pt>
                <c:pt idx="11">
                  <c:v>国有</c:v>
                </c:pt>
                <c:pt idx="12">
                  <c:v>民有</c:v>
                </c:pt>
                <c:pt idx="13">
                  <c:v>国有</c:v>
                </c:pt>
              </c:strCache>
            </c:strRef>
          </c:cat>
          <c:val>
            <c:numRef>
              <c:f>'【25P右】2-1'!$Q$44:$Q$57</c:f>
              <c:numCache>
                <c:formatCode>0.0%</c:formatCode>
                <c:ptCount val="14"/>
                <c:pt idx="0">
                  <c:v>0.22436974789915967</c:v>
                </c:pt>
                <c:pt idx="1">
                  <c:v>0.373</c:v>
                </c:pt>
                <c:pt idx="2">
                  <c:v>9.7727980080921251E-3</c:v>
                </c:pt>
                <c:pt idx="3">
                  <c:v>2.060379707438531E-2</c:v>
                </c:pt>
                <c:pt idx="4">
                  <c:v>0</c:v>
                </c:pt>
                <c:pt idx="5">
                  <c:v>0</c:v>
                </c:pt>
                <c:pt idx="6">
                  <c:v>4.388422035480859E-3</c:v>
                </c:pt>
                <c:pt idx="7">
                  <c:v>0</c:v>
                </c:pt>
                <c:pt idx="8">
                  <c:v>0.16218487394957981</c:v>
                </c:pt>
                <c:pt idx="9">
                  <c:v>0.16053532524120759</c:v>
                </c:pt>
                <c:pt idx="10">
                  <c:v>0</c:v>
                </c:pt>
                <c:pt idx="11">
                  <c:v>0</c:v>
                </c:pt>
                <c:pt idx="12">
                  <c:v>4.5284780578898225E-2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096-49BC-8C91-75E6B7B881FE}"/>
            </c:ext>
          </c:extLst>
        </c:ser>
        <c:ser>
          <c:idx val="1"/>
          <c:order val="1"/>
          <c:tx>
            <c:strRef>
              <c:f>'【25P右】2-1'!$M$43</c:f>
              <c:strCache>
                <c:ptCount val="1"/>
                <c:pt idx="0">
                  <c:v>樹種</c:v>
                </c:pt>
              </c:strCache>
            </c:strRef>
          </c:tx>
          <c:spPr>
            <a:noFill/>
            <a:ln w="9525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6-1096-49BC-8C91-75E6B7B881F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7-1096-49BC-8C91-75E6B7B881F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8-1096-49BC-8C91-75E6B7B881F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19-1096-49BC-8C91-75E6B7B881F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A-1096-49BC-8C91-75E6B7B881F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1B-1096-49BC-8C91-75E6B7B881F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C-1096-49BC-8C91-75E6B7B881FE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D-1096-49BC-8C91-75E6B7B881FE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E-1096-49BC-8C91-75E6B7B881FE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F-1096-49BC-8C91-75E6B7B881FE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20-1096-49BC-8C91-75E6B7B881FE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21-1096-49BC-8C91-75E6B7B881FE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22-1096-49BC-8C91-75E6B7B881FE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23-1096-49BC-8C91-75E6B7B881FE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24-1096-49BC-8C91-75E6B7B881FE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25-1096-49BC-8C91-75E6B7B881FE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26-1096-49BC-8C91-75E6B7B881FE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27-1096-49BC-8C91-75E6B7B881FE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28-1096-49BC-8C91-75E6B7B881FE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29-1096-49BC-8C91-75E6B7B881FE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2A-1096-49BC-8C91-75E6B7B881F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すぎ</a:t>
                    </a:r>
                    <a:r>
                      <a:rPr lang="ja-JP" altLang="en-US" baseline="0"/>
                      <a:t>
</a:t>
                    </a:r>
                    <a:fld id="{4E742788-697C-4EED-96F3-6764966ADFD7}" type="PERCENTAGE">
                      <a:rPr lang="en-US" altLang="ja-JP" baseline="0"/>
                      <a:pPr/>
                      <a:t>[]</a:t>
                    </a:fld>
                    <a:endParaRPr lang="ja-JP" alt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1096-49BC-8C91-75E6B7B881F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096-49BC-8C91-75E6B7B881FE}"/>
                </c:ext>
              </c:extLst>
            </c:dLbl>
            <c:dLbl>
              <c:idx val="2"/>
              <c:layout>
                <c:manualLayout>
                  <c:x val="8.4771444171662848E-3"/>
                  <c:y val="5.8546794793484245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ひのき</a:t>
                    </a:r>
                    <a:r>
                      <a:rPr lang="ja-JP" altLang="en-US" baseline="0"/>
                      <a:t>
</a:t>
                    </a:r>
                    <a:fld id="{49B28C4C-0703-4842-A5B8-0DFC15CA2036}" type="PERCENTAGE">
                      <a:rPr lang="en-US" altLang="ja-JP" baseline="0"/>
                      <a:pPr/>
                      <a:t>[]</a:t>
                    </a:fld>
                    <a:endParaRPr lang="ja-JP" alt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8-1096-49BC-8C91-75E6B7B881F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096-49BC-8C91-75E6B7B881F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096-49BC-8C91-75E6B7B881F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096-49BC-8C91-75E6B7B881FE}"/>
                </c:ext>
              </c:extLst>
            </c:dLbl>
            <c:dLbl>
              <c:idx val="6"/>
              <c:layout>
                <c:manualLayout>
                  <c:x val="-0.13584557179340331"/>
                  <c:y val="6.7363388891321938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あかまつ</a:t>
                    </a:r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0.6%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1096-49BC-8C91-75E6B7B881F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096-49BC-8C91-75E6B7B881FE}"/>
                </c:ext>
              </c:extLst>
            </c:dLbl>
            <c:dLbl>
              <c:idx val="8"/>
              <c:layout>
                <c:manualLayout>
                  <c:x val="-7.8816095363751799E-3"/>
                  <c:y val="-1.0818548937216051E-16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からまつ</a:t>
                    </a:r>
                    <a:r>
                      <a:rPr lang="ja-JP" altLang="en-US" baseline="0"/>
                      <a:t>
</a:t>
                    </a:r>
                    <a:fld id="{BD37E2B0-9C2A-4501-B986-4AF4C16B3417}" type="PERCENTAGE">
                      <a:rPr lang="en-US" altLang="ja-JP" baseline="0"/>
                      <a:pPr/>
                      <a:t>[]</a:t>
                    </a:fld>
                    <a:endParaRPr lang="ja-JP" alt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E-1096-49BC-8C91-75E6B7B881F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1096-49BC-8C91-75E6B7B881F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1096-49BC-8C91-75E6B7B881F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1096-49BC-8C91-75E6B7B881FE}"/>
                </c:ext>
              </c:extLst>
            </c:dLbl>
            <c:dLbl>
              <c:idx val="12"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/>
                      <a:t>広葉樹</a:t>
                    </a:r>
                  </a:p>
                  <a:p>
                    <a:pPr>
                      <a:defRPr/>
                    </a:pPr>
                    <a:fld id="{CD3BD8B6-3AAF-46A0-AD6D-B871CE012E7C}" type="PERCENTAGE">
                      <a:rPr lang="en-US" altLang="ja-JP" baseline="0"/>
                      <a:pPr>
                        <a:defRPr/>
                      </a:pPr>
                      <a:t>[]</a:t>
                    </a:fld>
                    <a:endParaRPr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2-1096-49BC-8C91-75E6B7B881FE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1096-49BC-8C91-75E6B7B881FE}"/>
                </c:ext>
              </c:extLst>
            </c:dLbl>
            <c:dLbl>
              <c:idx val="14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1096-49BC-8C91-75E6B7B881FE}"/>
                </c:ext>
              </c:extLst>
            </c:dLbl>
            <c:dLbl>
              <c:idx val="15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1096-49BC-8C91-75E6B7B881FE}"/>
                </c:ext>
              </c:extLst>
            </c:dLbl>
            <c:dLbl>
              <c:idx val="16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1096-49BC-8C91-75E6B7B881FE}"/>
                </c:ext>
              </c:extLst>
            </c:dLbl>
            <c:dLbl>
              <c:idx val="17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1096-49BC-8C91-75E6B7B881FE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r>
                      <a:rPr lang="ja-JP" altLang="en-US"/>
                      <a:t>広葉樹
</a:t>
                    </a:r>
                    <a:r>
                      <a:rPr lang="en-US" altLang="ja-JP"/>
                      <a:t>22.1%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8-1096-49BC-8C91-75E6B7B881FE}"/>
                </c:ext>
              </c:extLst>
            </c:dLbl>
            <c:dLbl>
              <c:idx val="19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1096-49BC-8C91-75E6B7B881FE}"/>
                </c:ext>
              </c:extLst>
            </c:dLbl>
            <c:dLbl>
              <c:idx val="20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1096-49BC-8C91-75E6B7B881F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6350"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'【25P右】2-1'!$O$44:$O$57</c:f>
              <c:strCache>
                <c:ptCount val="14"/>
                <c:pt idx="0">
                  <c:v>民有</c:v>
                </c:pt>
                <c:pt idx="1">
                  <c:v>国有</c:v>
                </c:pt>
                <c:pt idx="2">
                  <c:v>民有</c:v>
                </c:pt>
                <c:pt idx="3">
                  <c:v>国有</c:v>
                </c:pt>
                <c:pt idx="4">
                  <c:v>民有</c:v>
                </c:pt>
                <c:pt idx="5">
                  <c:v>国有</c:v>
                </c:pt>
                <c:pt idx="6">
                  <c:v>民有</c:v>
                </c:pt>
                <c:pt idx="7">
                  <c:v>国有</c:v>
                </c:pt>
                <c:pt idx="8">
                  <c:v>民有</c:v>
                </c:pt>
                <c:pt idx="9">
                  <c:v>国有</c:v>
                </c:pt>
                <c:pt idx="10">
                  <c:v>民有</c:v>
                </c:pt>
                <c:pt idx="11">
                  <c:v>国有</c:v>
                </c:pt>
                <c:pt idx="12">
                  <c:v>民有</c:v>
                </c:pt>
                <c:pt idx="13">
                  <c:v>国有</c:v>
                </c:pt>
              </c:strCache>
            </c:strRef>
          </c:cat>
          <c:val>
            <c:numRef>
              <c:f>'【25P右】2-1'!$N$44:$N$57</c:f>
              <c:numCache>
                <c:formatCode>General</c:formatCode>
                <c:ptCount val="14"/>
                <c:pt idx="0" formatCode="0.0%">
                  <c:v>0.59799999999999998</c:v>
                </c:pt>
                <c:pt idx="2" formatCode="0.0%">
                  <c:v>3.0376595082477434E-2</c:v>
                </c:pt>
                <c:pt idx="4" formatCode="0.0%">
                  <c:v>0</c:v>
                </c:pt>
                <c:pt idx="6" formatCode="0.0%">
                  <c:v>4.388422035480859E-3</c:v>
                </c:pt>
                <c:pt idx="8" formatCode="0.0%">
                  <c:v>0.32272019919078743</c:v>
                </c:pt>
                <c:pt idx="10" formatCode="0.0%">
                  <c:v>0</c:v>
                </c:pt>
                <c:pt idx="12" formatCode="0.0%">
                  <c:v>4.5284780578898225E-2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1096-49BC-8C91-75E6B7B88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  <c:spPr>
        <a:noFill/>
        <a:ln w="25400">
          <a:noFill/>
        </a:ln>
      </c:spPr>
    </c:plotArea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en-US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23</xdr:row>
      <xdr:rowOff>47625</xdr:rowOff>
    </xdr:from>
    <xdr:to>
      <xdr:col>9</xdr:col>
      <xdr:colOff>514350</xdr:colOff>
      <xdr:row>46</xdr:row>
      <xdr:rowOff>123825</xdr:rowOff>
    </xdr:to>
    <xdr:graphicFrame macro="">
      <xdr:nvGraphicFramePr>
        <xdr:cNvPr id="471434" name="Chart 2">
          <a:extLst>
            <a:ext uri="{FF2B5EF4-FFF2-40B4-BE49-F238E27FC236}">
              <a16:creationId xmlns:a16="http://schemas.microsoft.com/office/drawing/2014/main" id="{00000000-0008-0000-0000-00008A31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161926</xdr:colOff>
      <xdr:row>24</xdr:row>
      <xdr:rowOff>1</xdr:rowOff>
    </xdr:from>
    <xdr:to>
      <xdr:col>4</xdr:col>
      <xdr:colOff>600075</xdr:colOff>
      <xdr:row>45</xdr:row>
      <xdr:rowOff>161926</xdr:rowOff>
    </xdr:to>
    <xdr:graphicFrame macro="">
      <xdr:nvGraphicFramePr>
        <xdr:cNvPr id="471435" name="Chart 3">
          <a:extLst>
            <a:ext uri="{FF2B5EF4-FFF2-40B4-BE49-F238E27FC236}">
              <a16:creationId xmlns:a16="http://schemas.microsoft.com/office/drawing/2014/main" id="{00000000-0008-0000-0000-00008B31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238380</xdr:colOff>
      <xdr:row>12</xdr:row>
      <xdr:rowOff>239399</xdr:rowOff>
    </xdr:from>
    <xdr:to>
      <xdr:col>14</xdr:col>
      <xdr:colOff>628040</xdr:colOff>
      <xdr:row>25</xdr:row>
      <xdr:rowOff>212402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5400000">
          <a:off x="7988268" y="4502217"/>
          <a:ext cx="3144268" cy="10732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406977</xdr:colOff>
      <xdr:row>27</xdr:row>
      <xdr:rowOff>43295</xdr:rowOff>
    </xdr:from>
    <xdr:to>
      <xdr:col>17</xdr:col>
      <xdr:colOff>571500</xdr:colOff>
      <xdr:row>67</xdr:row>
      <xdr:rowOff>77932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141712" y="6968530"/>
          <a:ext cx="4949435" cy="738569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407035</xdr:colOff>
      <xdr:row>8</xdr:row>
      <xdr:rowOff>40005</xdr:rowOff>
    </xdr:from>
    <xdr:to>
      <xdr:col>15</xdr:col>
      <xdr:colOff>526415</xdr:colOff>
      <xdr:row>10</xdr:row>
      <xdr:rowOff>93345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2BE68A5-9B57-4B4B-BCA5-B6B4D620E0AA}"/>
            </a:ext>
          </a:extLst>
        </xdr:cNvPr>
        <xdr:cNvSpPr/>
      </xdr:nvSpPr>
      <xdr:spPr>
        <a:xfrm>
          <a:off x="7817485" y="2068830"/>
          <a:ext cx="2005330" cy="662940"/>
        </a:xfrm>
        <a:prstGeom prst="rect">
          <a:avLst/>
        </a:prstGeom>
        <a:solidFill>
          <a:srgbClr val="FFFF00">
            <a:alpha val="70000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要更新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0.43797</cdr:x>
      <cdr:y>0.44894</cdr:y>
    </cdr:from>
    <cdr:to>
      <cdr:x>0.5413</cdr:x>
      <cdr:y>0.52747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7302" y="1574157"/>
          <a:ext cx="501092" cy="3718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0.41511</cdr:x>
      <cdr:y>0.05951</cdr:y>
    </cdr:from>
    <cdr:to>
      <cdr:x>0.57453</cdr:x>
      <cdr:y>0.10703</cdr:y>
    </cdr:to>
    <cdr:sp macro="" textlink="">
      <cdr:nvSpPr>
        <cdr:cNvPr id="2765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26211" y="273797"/>
          <a:ext cx="586122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18288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制 度 別</a:t>
          </a:r>
        </a:p>
      </cdr:txBody>
    </cdr:sp>
  </cdr:relSizeAnchor>
  <cdr:relSizeAnchor xmlns:cdr="http://schemas.openxmlformats.org/drawingml/2006/chartDrawing">
    <cdr:from>
      <cdr:x>0.39676</cdr:x>
      <cdr:y>0.50144</cdr:y>
    </cdr:from>
    <cdr:to>
      <cdr:x>0.60241</cdr:x>
      <cdr:y>0.60108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4686" y="2306923"/>
          <a:ext cx="650327" cy="4584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総面積</a:t>
          </a: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321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ｈａ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0.39466</cdr:x>
      <cdr:y>0.49797</cdr:y>
    </cdr:from>
    <cdr:to>
      <cdr:x>0.57476</cdr:x>
      <cdr:y>0.59064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0574" y="2143908"/>
          <a:ext cx="579823" cy="398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総面積</a:t>
          </a: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321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ｈａ</a:t>
          </a:r>
        </a:p>
      </cdr:txBody>
    </cdr:sp>
  </cdr:relSizeAnchor>
  <cdr:relSizeAnchor xmlns:cdr="http://schemas.openxmlformats.org/drawingml/2006/chartDrawing">
    <cdr:from>
      <cdr:x>0.40528</cdr:x>
      <cdr:y>0.04062</cdr:y>
    </cdr:from>
    <cdr:to>
      <cdr:x>0.56807</cdr:x>
      <cdr:y>0.08813</cdr:y>
    </cdr:to>
    <cdr:sp macro="" textlink="">
      <cdr:nvSpPr>
        <cdr:cNvPr id="2867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3024" y="174865"/>
          <a:ext cx="499284" cy="2045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18288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樹 種 別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44450</xdr:colOff>
      <xdr:row>12</xdr:row>
      <xdr:rowOff>158750</xdr:rowOff>
    </xdr:from>
    <xdr:to>
      <xdr:col>25</xdr:col>
      <xdr:colOff>247650</xdr:colOff>
      <xdr:row>14</xdr:row>
      <xdr:rowOff>161925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1C429CB6-7A85-4F99-B000-611CF96688BB}"/>
            </a:ext>
          </a:extLst>
        </xdr:cNvPr>
        <xdr:cNvSpPr/>
      </xdr:nvSpPr>
      <xdr:spPr>
        <a:xfrm>
          <a:off x="7283450" y="2597150"/>
          <a:ext cx="1689100" cy="399415"/>
        </a:xfrm>
        <a:prstGeom prst="rect">
          <a:avLst/>
        </a:prstGeom>
        <a:solidFill>
          <a:srgbClr val="FFFF00">
            <a:alpha val="70000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要更新</a:t>
          </a:r>
        </a:p>
      </xdr:txBody>
    </xdr:sp>
    <xdr:clientData/>
  </xdr:twoCellAnchor>
  <xdr:twoCellAnchor>
    <xdr:from>
      <xdr:col>22</xdr:col>
      <xdr:colOff>285750</xdr:colOff>
      <xdr:row>8</xdr:row>
      <xdr:rowOff>85725</xdr:rowOff>
    </xdr:from>
    <xdr:to>
      <xdr:col>25</xdr:col>
      <xdr:colOff>114300</xdr:colOff>
      <xdr:row>10</xdr:row>
      <xdr:rowOff>82550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210E9690-B956-43C2-9B86-56D56981F8B1}"/>
            </a:ext>
          </a:extLst>
        </xdr:cNvPr>
        <xdr:cNvSpPr/>
      </xdr:nvSpPr>
      <xdr:spPr>
        <a:xfrm>
          <a:off x="7174230" y="1731645"/>
          <a:ext cx="1664970" cy="393065"/>
        </a:xfrm>
        <a:prstGeom prst="rect">
          <a:avLst/>
        </a:prstGeom>
        <a:solidFill>
          <a:srgbClr val="FFFF00">
            <a:alpha val="70000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要更新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Q59"/>
  <sheetViews>
    <sheetView showGridLines="0" view="pageBreakPreview" topLeftCell="A19" zoomScale="96" zoomScaleNormal="100" zoomScaleSheetLayoutView="96" workbookViewId="0">
      <selection activeCell="K24" sqref="A1:XFD1048576"/>
    </sheetView>
  </sheetViews>
  <sheetFormatPr defaultColWidth="9" defaultRowHeight="12"/>
  <cols>
    <col min="1" max="1" width="5.625" style="58" customWidth="1"/>
    <col min="2" max="3" width="10.625" style="58" customWidth="1"/>
    <col min="4" max="4" width="9.625" style="58" customWidth="1"/>
    <col min="5" max="10" width="8.625" style="58" customWidth="1"/>
    <col min="11" max="16384" width="9" style="58"/>
  </cols>
  <sheetData>
    <row r="1" spans="1:14" s="53" customFormat="1" ht="24" customHeight="1">
      <c r="A1" s="52" t="s">
        <v>0</v>
      </c>
    </row>
    <row r="2" spans="1:14" s="53" customFormat="1" ht="15.95" customHeight="1">
      <c r="A2" s="54"/>
    </row>
    <row r="3" spans="1:14" ht="12" customHeight="1" thickBot="1">
      <c r="A3" s="55"/>
      <c r="B3" s="55"/>
      <c r="C3" s="55"/>
      <c r="D3" s="55"/>
      <c r="E3" s="55"/>
      <c r="F3" s="55"/>
      <c r="G3" s="55"/>
      <c r="H3" s="55"/>
      <c r="I3" s="56"/>
      <c r="J3" s="57" t="s">
        <v>1</v>
      </c>
    </row>
    <row r="4" spans="1:14" ht="18" customHeight="1">
      <c r="A4" s="528" t="s">
        <v>2</v>
      </c>
      <c r="B4" s="529"/>
      <c r="C4" s="532" t="s">
        <v>3</v>
      </c>
      <c r="D4" s="532" t="s">
        <v>4</v>
      </c>
      <c r="E4" s="534" t="s">
        <v>5</v>
      </c>
      <c r="F4" s="535"/>
      <c r="G4" s="535"/>
      <c r="H4" s="535"/>
      <c r="I4" s="535"/>
      <c r="J4" s="536"/>
    </row>
    <row r="5" spans="1:14" ht="18" customHeight="1">
      <c r="A5" s="530"/>
      <c r="B5" s="531"/>
      <c r="C5" s="533"/>
      <c r="D5" s="533"/>
      <c r="E5" s="59" t="s">
        <v>3</v>
      </c>
      <c r="F5" s="60" t="s">
        <v>6</v>
      </c>
      <c r="G5" s="61" t="s">
        <v>7</v>
      </c>
      <c r="H5" s="62" t="s">
        <v>8</v>
      </c>
      <c r="I5" s="63" t="s">
        <v>9</v>
      </c>
      <c r="J5" s="64" t="s">
        <v>10</v>
      </c>
    </row>
    <row r="6" spans="1:14" ht="24" customHeight="1">
      <c r="A6" s="537" t="s">
        <v>11</v>
      </c>
      <c r="B6" s="538"/>
      <c r="C6" s="65">
        <v>206</v>
      </c>
      <c r="D6" s="66">
        <v>89</v>
      </c>
      <c r="E6" s="67">
        <v>117</v>
      </c>
      <c r="F6" s="68">
        <v>97</v>
      </c>
      <c r="G6" s="67">
        <v>1</v>
      </c>
      <c r="H6" s="69">
        <v>0</v>
      </c>
      <c r="I6" s="70">
        <v>10</v>
      </c>
      <c r="J6" s="71">
        <v>9</v>
      </c>
    </row>
    <row r="7" spans="1:14" ht="24" customHeight="1">
      <c r="A7" s="537" t="s">
        <v>12</v>
      </c>
      <c r="B7" s="538"/>
      <c r="C7" s="65">
        <v>357</v>
      </c>
      <c r="D7" s="66">
        <v>196</v>
      </c>
      <c r="E7" s="67">
        <v>161</v>
      </c>
      <c r="F7" s="68">
        <v>129</v>
      </c>
      <c r="G7" s="72">
        <v>0</v>
      </c>
      <c r="H7" s="68">
        <v>8</v>
      </c>
      <c r="I7" s="70">
        <v>24</v>
      </c>
      <c r="J7" s="73">
        <v>0</v>
      </c>
    </row>
    <row r="8" spans="1:14" s="79" customFormat="1" ht="24" customHeight="1">
      <c r="A8" s="541" t="s">
        <v>13</v>
      </c>
      <c r="B8" s="542"/>
      <c r="C8" s="74">
        <f>SUM(C9,C16)</f>
        <v>321.3</v>
      </c>
      <c r="D8" s="75">
        <f>SUM(D9,D16)</f>
        <v>178</v>
      </c>
      <c r="E8" s="76">
        <f>E9+E16</f>
        <v>143.30000000000001</v>
      </c>
      <c r="F8" s="77">
        <f>F9+F16</f>
        <v>108.11999999999999</v>
      </c>
      <c r="G8" s="77">
        <f t="shared" ref="G8:I8" si="0">G9+G16</f>
        <v>1.41</v>
      </c>
      <c r="H8" s="77">
        <f t="shared" si="0"/>
        <v>7.9599999999999991</v>
      </c>
      <c r="I8" s="77">
        <f t="shared" si="0"/>
        <v>25.81</v>
      </c>
      <c r="J8" s="78">
        <v>0</v>
      </c>
    </row>
    <row r="9" spans="1:14" s="79" customFormat="1" ht="24" customHeight="1">
      <c r="A9" s="543" t="s">
        <v>14</v>
      </c>
      <c r="B9" s="544"/>
      <c r="C9" s="80">
        <f>SUM(C10:C15)</f>
        <v>306.75</v>
      </c>
      <c r="D9" s="81">
        <f>SUM(D10:D15)</f>
        <v>178</v>
      </c>
      <c r="E9" s="82">
        <f t="shared" ref="E9:E19" si="1">SUM(F9:J9)</f>
        <v>128.75</v>
      </c>
      <c r="F9" s="83">
        <f>SUM(F10:F15)</f>
        <v>98.38</v>
      </c>
      <c r="G9" s="82">
        <f>SUM(G10:G15)</f>
        <v>1.41</v>
      </c>
      <c r="H9" s="83">
        <f>SUM(H10:H15)</f>
        <v>7.9599999999999991</v>
      </c>
      <c r="I9" s="84">
        <f>SUM(I10:I15)</f>
        <v>21</v>
      </c>
      <c r="J9" s="85">
        <v>0</v>
      </c>
    </row>
    <row r="10" spans="1:14" ht="24" customHeight="1">
      <c r="A10" s="86"/>
      <c r="B10" s="87" t="s">
        <v>15</v>
      </c>
      <c r="C10" s="88">
        <f t="shared" ref="C10:C15" si="2">SUM(D10:E10)</f>
        <v>191.89</v>
      </c>
      <c r="D10" s="75">
        <v>119.8</v>
      </c>
      <c r="E10" s="76">
        <f t="shared" si="1"/>
        <v>72.09</v>
      </c>
      <c r="F10" s="77">
        <v>53.2</v>
      </c>
      <c r="G10" s="89">
        <v>0</v>
      </c>
      <c r="H10" s="77">
        <v>5.52</v>
      </c>
      <c r="I10" s="90">
        <v>13.37</v>
      </c>
      <c r="J10" s="78">
        <v>0</v>
      </c>
    </row>
    <row r="11" spans="1:14" ht="24" customHeight="1">
      <c r="A11" s="86"/>
      <c r="B11" s="87" t="s">
        <v>16</v>
      </c>
      <c r="C11" s="88">
        <f t="shared" si="2"/>
        <v>9.76</v>
      </c>
      <c r="D11" s="75">
        <v>6.62</v>
      </c>
      <c r="E11" s="76">
        <f t="shared" si="1"/>
        <v>3.14</v>
      </c>
      <c r="F11" s="77">
        <v>3.14</v>
      </c>
      <c r="G11" s="89">
        <v>0</v>
      </c>
      <c r="H11" s="91">
        <v>0</v>
      </c>
      <c r="I11" s="92">
        <v>0</v>
      </c>
      <c r="J11" s="78">
        <v>0</v>
      </c>
    </row>
    <row r="12" spans="1:14" ht="24" customHeight="1">
      <c r="A12" s="86"/>
      <c r="B12" s="87" t="s">
        <v>17</v>
      </c>
      <c r="C12" s="93">
        <f t="shared" si="2"/>
        <v>0</v>
      </c>
      <c r="D12" s="94">
        <v>0</v>
      </c>
      <c r="E12" s="89">
        <f t="shared" si="1"/>
        <v>0</v>
      </c>
      <c r="F12" s="91">
        <v>0</v>
      </c>
      <c r="G12" s="89">
        <v>0</v>
      </c>
      <c r="H12" s="91">
        <v>0</v>
      </c>
      <c r="I12" s="92">
        <v>0</v>
      </c>
      <c r="J12" s="78">
        <v>0</v>
      </c>
      <c r="N12" s="95" t="s">
        <v>18</v>
      </c>
    </row>
    <row r="13" spans="1:14" ht="24" customHeight="1">
      <c r="A13" s="86"/>
      <c r="B13" s="87" t="s">
        <v>19</v>
      </c>
      <c r="C13" s="88">
        <f t="shared" si="2"/>
        <v>1.41</v>
      </c>
      <c r="D13" s="94">
        <v>0</v>
      </c>
      <c r="E13" s="76">
        <f t="shared" si="1"/>
        <v>1.41</v>
      </c>
      <c r="F13" s="91">
        <v>0</v>
      </c>
      <c r="G13" s="76">
        <v>1.41</v>
      </c>
      <c r="H13" s="91">
        <v>0</v>
      </c>
      <c r="I13" s="92">
        <v>0</v>
      </c>
      <c r="J13" s="78">
        <v>0</v>
      </c>
    </row>
    <row r="14" spans="1:14" ht="24" customHeight="1">
      <c r="A14" s="86"/>
      <c r="B14" s="87" t="s">
        <v>20</v>
      </c>
      <c r="C14" s="88">
        <f t="shared" si="2"/>
        <v>103.69</v>
      </c>
      <c r="D14" s="75">
        <v>51.58</v>
      </c>
      <c r="E14" s="76">
        <f t="shared" si="1"/>
        <v>52.11</v>
      </c>
      <c r="F14" s="77">
        <v>42.04</v>
      </c>
      <c r="G14" s="89">
        <v>0</v>
      </c>
      <c r="H14" s="77">
        <v>2.44</v>
      </c>
      <c r="I14" s="90">
        <v>7.63</v>
      </c>
      <c r="J14" s="78">
        <v>0</v>
      </c>
    </row>
    <row r="15" spans="1:14" ht="24" customHeight="1">
      <c r="A15" s="86"/>
      <c r="B15" s="87" t="s">
        <v>21</v>
      </c>
      <c r="C15" s="93">
        <f t="shared" si="2"/>
        <v>0</v>
      </c>
      <c r="D15" s="94">
        <v>0</v>
      </c>
      <c r="E15" s="89">
        <f t="shared" si="1"/>
        <v>0</v>
      </c>
      <c r="F15" s="91">
        <v>0</v>
      </c>
      <c r="G15" s="89">
        <v>0</v>
      </c>
      <c r="H15" s="91">
        <v>0</v>
      </c>
      <c r="I15" s="92">
        <v>0</v>
      </c>
      <c r="J15" s="78">
        <v>0</v>
      </c>
    </row>
    <row r="16" spans="1:14" s="79" customFormat="1" ht="24" customHeight="1">
      <c r="A16" s="543" t="s">
        <v>22</v>
      </c>
      <c r="B16" s="544"/>
      <c r="C16" s="80">
        <f>SUM(C17:C19)</f>
        <v>14.549999999999999</v>
      </c>
      <c r="D16" s="81">
        <f>SUM(D17:D19)</f>
        <v>0</v>
      </c>
      <c r="E16" s="82">
        <f t="shared" si="1"/>
        <v>14.55</v>
      </c>
      <c r="F16" s="83">
        <f>SUM(F17:F19)</f>
        <v>9.74</v>
      </c>
      <c r="G16" s="96">
        <f>SUM(G17:G19)</f>
        <v>0</v>
      </c>
      <c r="H16" s="97">
        <f>SUM(H17:H19)</f>
        <v>0</v>
      </c>
      <c r="I16" s="84">
        <f>SUM(I17:I19)</f>
        <v>4.8099999999999996</v>
      </c>
      <c r="J16" s="85">
        <v>0</v>
      </c>
    </row>
    <row r="17" spans="1:16" ht="24" customHeight="1">
      <c r="A17" s="86"/>
      <c r="B17" s="87" t="s">
        <v>23</v>
      </c>
      <c r="C17" s="88">
        <f>SUM(D17:E17)</f>
        <v>8.68</v>
      </c>
      <c r="D17" s="75">
        <v>0</v>
      </c>
      <c r="E17" s="76">
        <f t="shared" si="1"/>
        <v>8.68</v>
      </c>
      <c r="F17" s="77">
        <v>8.68</v>
      </c>
      <c r="G17" s="89">
        <v>0</v>
      </c>
      <c r="H17" s="91">
        <v>0</v>
      </c>
      <c r="I17" s="92">
        <v>0</v>
      </c>
      <c r="J17" s="78">
        <v>0</v>
      </c>
    </row>
    <row r="18" spans="1:16" ht="24" customHeight="1">
      <c r="A18" s="86"/>
      <c r="B18" s="87" t="s">
        <v>24</v>
      </c>
      <c r="C18" s="93" t="s">
        <v>25</v>
      </c>
      <c r="D18" s="94">
        <v>0</v>
      </c>
      <c r="E18" s="89">
        <f t="shared" si="1"/>
        <v>0</v>
      </c>
      <c r="F18" s="91">
        <v>0</v>
      </c>
      <c r="G18" s="89">
        <v>0</v>
      </c>
      <c r="H18" s="91">
        <v>0</v>
      </c>
      <c r="I18" s="92">
        <v>0</v>
      </c>
      <c r="J18" s="78">
        <v>0</v>
      </c>
    </row>
    <row r="19" spans="1:16" ht="24" customHeight="1">
      <c r="A19" s="98"/>
      <c r="B19" s="99" t="s">
        <v>21</v>
      </c>
      <c r="C19" s="100">
        <f>SUM(D19:E19)</f>
        <v>5.8699999999999992</v>
      </c>
      <c r="D19" s="101">
        <v>0</v>
      </c>
      <c r="E19" s="102">
        <f t="shared" si="1"/>
        <v>5.8699999999999992</v>
      </c>
      <c r="F19" s="103">
        <v>1.06</v>
      </c>
      <c r="G19" s="104">
        <v>0</v>
      </c>
      <c r="H19" s="105">
        <v>0</v>
      </c>
      <c r="I19" s="106">
        <v>4.8099999999999996</v>
      </c>
      <c r="J19" s="107">
        <v>0</v>
      </c>
    </row>
    <row r="20" spans="1:16" ht="13.5" customHeight="1">
      <c r="J20" s="108" t="s">
        <v>26</v>
      </c>
    </row>
    <row r="21" spans="1:16" ht="13.5" customHeight="1">
      <c r="A21" s="109"/>
    </row>
    <row r="22" spans="1:16" ht="13.5" customHeight="1">
      <c r="A22" s="109" t="s">
        <v>27</v>
      </c>
      <c r="B22" s="545" t="s">
        <v>28</v>
      </c>
      <c r="C22" s="545"/>
      <c r="D22" s="545"/>
      <c r="E22" s="545"/>
      <c r="F22" s="545"/>
      <c r="G22" s="545"/>
      <c r="H22" s="545"/>
      <c r="I22" s="545"/>
      <c r="J22" s="545"/>
    </row>
    <row r="23" spans="1:16" ht="13.5" customHeight="1">
      <c r="A23" s="79" t="s">
        <v>29</v>
      </c>
      <c r="B23" s="545"/>
      <c r="C23" s="545"/>
      <c r="D23" s="545"/>
      <c r="E23" s="545"/>
      <c r="F23" s="545"/>
      <c r="G23" s="545"/>
      <c r="H23" s="545"/>
      <c r="I23" s="545"/>
      <c r="J23" s="545"/>
    </row>
    <row r="24" spans="1:16" ht="15" customHeight="1">
      <c r="A24" s="79"/>
    </row>
    <row r="25" spans="1:16" ht="15" customHeight="1">
      <c r="A25" s="110"/>
    </row>
    <row r="26" spans="1:16" ht="26.25" customHeight="1">
      <c r="A26" s="539"/>
      <c r="B26" s="540"/>
      <c r="C26" s="540"/>
      <c r="D26" s="540"/>
      <c r="E26" s="540"/>
      <c r="F26" s="540"/>
      <c r="G26" s="540"/>
      <c r="H26" s="540"/>
      <c r="I26" s="540"/>
      <c r="J26" s="540"/>
    </row>
    <row r="27" spans="1:16" ht="15" customHeight="1">
      <c r="A27" s="110"/>
    </row>
    <row r="28" spans="1:16" ht="15" customHeight="1">
      <c r="A28" s="110"/>
    </row>
    <row r="29" spans="1:16" ht="15" customHeight="1">
      <c r="A29" s="110"/>
    </row>
    <row r="30" spans="1:16" ht="15" customHeight="1">
      <c r="A30" s="110"/>
    </row>
    <row r="31" spans="1:16" ht="15" customHeight="1"/>
    <row r="32" spans="1:16" ht="15" customHeight="1">
      <c r="L32" s="58" t="s">
        <v>30</v>
      </c>
      <c r="M32" s="111" t="s">
        <v>31</v>
      </c>
      <c r="N32" s="112"/>
      <c r="O32" s="113">
        <f>C8</f>
        <v>321.3</v>
      </c>
      <c r="P32" s="114">
        <f>SUM(P34:P38)</f>
        <v>143.30000000000001</v>
      </c>
    </row>
    <row r="33" spans="12:17" ht="15" customHeight="1">
      <c r="M33" s="115" t="s">
        <v>32</v>
      </c>
      <c r="O33" s="116">
        <f>ROUNDUP(E8/C8,3)</f>
        <v>0.44700000000000001</v>
      </c>
      <c r="P33" s="114"/>
    </row>
    <row r="34" spans="12:17" ht="15" customHeight="1">
      <c r="M34" s="117" t="s">
        <v>33</v>
      </c>
      <c r="N34" s="118">
        <f>ROUND(P34/$C$8,3)</f>
        <v>0.249</v>
      </c>
      <c r="O34" s="119"/>
      <c r="P34" s="114">
        <v>79.94</v>
      </c>
    </row>
    <row r="35" spans="12:17" ht="15" customHeight="1">
      <c r="M35" s="117" t="s">
        <v>34</v>
      </c>
      <c r="N35" s="118">
        <f>ROUND(P35/$C$8,3)</f>
        <v>0.08</v>
      </c>
      <c r="O35" s="119"/>
      <c r="P35" s="114">
        <v>25.81</v>
      </c>
    </row>
    <row r="36" spans="12:17" ht="15" customHeight="1">
      <c r="M36" s="117" t="s">
        <v>35</v>
      </c>
      <c r="N36" s="118">
        <f>ROUND(P36/$C$8,3)</f>
        <v>4.7E-2</v>
      </c>
      <c r="O36" s="119"/>
      <c r="P36" s="114">
        <v>15.12</v>
      </c>
    </row>
    <row r="37" spans="12:17" ht="15" customHeight="1">
      <c r="M37" s="120" t="s">
        <v>36</v>
      </c>
      <c r="N37" s="118">
        <f>ROUND(P37/$C$8,3)</f>
        <v>4.7E-2</v>
      </c>
      <c r="O37" s="119"/>
      <c r="P37" s="114">
        <v>15.22</v>
      </c>
    </row>
    <row r="38" spans="12:17" ht="15" customHeight="1">
      <c r="M38" s="117" t="s">
        <v>37</v>
      </c>
      <c r="N38" s="118">
        <f>ROUND(P38/$C$8,3)</f>
        <v>2.1999999999999999E-2</v>
      </c>
      <c r="O38" s="119"/>
      <c r="P38" s="114">
        <v>7.21</v>
      </c>
    </row>
    <row r="39" spans="12:17" ht="15" customHeight="1">
      <c r="M39" s="111" t="s">
        <v>38</v>
      </c>
      <c r="N39" s="121">
        <f>ROUNDDOWN(D8/C8,3)</f>
        <v>0.55300000000000005</v>
      </c>
      <c r="O39" s="122">
        <f>ROUNDDOWN(D8/C8,3)</f>
        <v>0.55300000000000005</v>
      </c>
    </row>
    <row r="40" spans="12:17" ht="15" customHeight="1"/>
    <row r="41" spans="12:17" ht="15" customHeight="1"/>
    <row r="42" spans="12:17" ht="15" customHeight="1">
      <c r="L42" s="58" t="s">
        <v>39</v>
      </c>
    </row>
    <row r="43" spans="12:17" ht="15" customHeight="1">
      <c r="M43" s="123" t="s">
        <v>2</v>
      </c>
      <c r="N43" s="123" t="s">
        <v>40</v>
      </c>
      <c r="O43" s="123" t="s">
        <v>41</v>
      </c>
      <c r="P43" s="123" t="s">
        <v>42</v>
      </c>
      <c r="Q43" s="123" t="s">
        <v>40</v>
      </c>
    </row>
    <row r="44" spans="12:17" ht="15" customHeight="1">
      <c r="M44" s="527" t="s">
        <v>43</v>
      </c>
      <c r="N44" s="525">
        <f>ROUNDUP(SUM(P44:P45)/$N$58,3)</f>
        <v>0.59799999999999998</v>
      </c>
      <c r="O44" s="123" t="s">
        <v>44</v>
      </c>
      <c r="P44" s="124">
        <f>E10</f>
        <v>72.09</v>
      </c>
      <c r="Q44" s="125">
        <f t="shared" ref="Q44:Q57" si="3">P44/$P$58</f>
        <v>0.22436974789915967</v>
      </c>
    </row>
    <row r="45" spans="12:17" ht="15" customHeight="1">
      <c r="M45" s="527"/>
      <c r="N45" s="526"/>
      <c r="O45" s="123" t="s">
        <v>45</v>
      </c>
      <c r="P45" s="124">
        <f>D10</f>
        <v>119.8</v>
      </c>
      <c r="Q45" s="125">
        <f>ROUNDUP(P45/$P$58,3)</f>
        <v>0.373</v>
      </c>
    </row>
    <row r="46" spans="12:17" ht="15" customHeight="1">
      <c r="M46" s="527" t="s">
        <v>46</v>
      </c>
      <c r="N46" s="525">
        <f>SUM(P46:P47)/$N$58</f>
        <v>3.0376595082477434E-2</v>
      </c>
      <c r="O46" s="123" t="s">
        <v>44</v>
      </c>
      <c r="P46" s="124">
        <f>E11</f>
        <v>3.14</v>
      </c>
      <c r="Q46" s="125">
        <f t="shared" si="3"/>
        <v>9.7727980080921251E-3</v>
      </c>
    </row>
    <row r="47" spans="12:17" ht="15" customHeight="1">
      <c r="M47" s="527"/>
      <c r="N47" s="526"/>
      <c r="O47" s="123" t="s">
        <v>45</v>
      </c>
      <c r="P47" s="124">
        <f>D11</f>
        <v>6.62</v>
      </c>
      <c r="Q47" s="125">
        <f t="shared" si="3"/>
        <v>2.060379707438531E-2</v>
      </c>
    </row>
    <row r="48" spans="12:17" ht="15" customHeight="1">
      <c r="M48" s="527" t="s">
        <v>17</v>
      </c>
      <c r="N48" s="525">
        <f>SUM(P48:P49)/$N$58</f>
        <v>0</v>
      </c>
      <c r="O48" s="123" t="s">
        <v>44</v>
      </c>
      <c r="P48" s="124">
        <f>E12</f>
        <v>0</v>
      </c>
      <c r="Q48" s="125">
        <f>P48/$P$58</f>
        <v>0</v>
      </c>
    </row>
    <row r="49" spans="13:17" ht="15" customHeight="1">
      <c r="M49" s="527"/>
      <c r="N49" s="526"/>
      <c r="O49" s="123" t="s">
        <v>45</v>
      </c>
      <c r="P49" s="124">
        <f>D12</f>
        <v>0</v>
      </c>
      <c r="Q49" s="125">
        <f t="shared" si="3"/>
        <v>0</v>
      </c>
    </row>
    <row r="50" spans="13:17" ht="15" customHeight="1">
      <c r="M50" s="527" t="s">
        <v>19</v>
      </c>
      <c r="N50" s="525">
        <f>SUM(P50:P51)/$N$58</f>
        <v>4.388422035480859E-3</v>
      </c>
      <c r="O50" s="123" t="s">
        <v>44</v>
      </c>
      <c r="P50" s="124">
        <f>E13</f>
        <v>1.41</v>
      </c>
      <c r="Q50" s="125">
        <f t="shared" si="3"/>
        <v>4.388422035480859E-3</v>
      </c>
    </row>
    <row r="51" spans="13:17" ht="15" customHeight="1">
      <c r="M51" s="527"/>
      <c r="N51" s="526"/>
      <c r="O51" s="123" t="s">
        <v>45</v>
      </c>
      <c r="P51" s="124">
        <f>D13</f>
        <v>0</v>
      </c>
      <c r="Q51" s="125">
        <f t="shared" si="3"/>
        <v>0</v>
      </c>
    </row>
    <row r="52" spans="13:17" ht="15" customHeight="1">
      <c r="M52" s="527" t="s">
        <v>20</v>
      </c>
      <c r="N52" s="525">
        <f>SUM(P52:P53)/$N$58</f>
        <v>0.32272019919078743</v>
      </c>
      <c r="O52" s="123" t="s">
        <v>44</v>
      </c>
      <c r="P52" s="124">
        <f>E14</f>
        <v>52.11</v>
      </c>
      <c r="Q52" s="125">
        <f t="shared" si="3"/>
        <v>0.16218487394957981</v>
      </c>
    </row>
    <row r="53" spans="13:17" ht="15" customHeight="1">
      <c r="M53" s="527"/>
      <c r="N53" s="526"/>
      <c r="O53" s="123" t="s">
        <v>45</v>
      </c>
      <c r="P53" s="124">
        <f>D14</f>
        <v>51.58</v>
      </c>
      <c r="Q53" s="125">
        <f t="shared" si="3"/>
        <v>0.16053532524120759</v>
      </c>
    </row>
    <row r="54" spans="13:17" ht="15" customHeight="1">
      <c r="M54" s="527" t="s">
        <v>47</v>
      </c>
      <c r="N54" s="525">
        <f>SUM(P54:P55)/$N$58</f>
        <v>0</v>
      </c>
      <c r="O54" s="123" t="s">
        <v>44</v>
      </c>
      <c r="P54" s="124">
        <f>E15</f>
        <v>0</v>
      </c>
      <c r="Q54" s="125">
        <f t="shared" si="3"/>
        <v>0</v>
      </c>
    </row>
    <row r="55" spans="13:17" ht="15" customHeight="1">
      <c r="M55" s="527"/>
      <c r="N55" s="526"/>
      <c r="O55" s="123" t="s">
        <v>45</v>
      </c>
      <c r="P55" s="124">
        <f>D15</f>
        <v>0</v>
      </c>
      <c r="Q55" s="125">
        <f t="shared" si="3"/>
        <v>0</v>
      </c>
    </row>
    <row r="56" spans="13:17" ht="15" customHeight="1">
      <c r="M56" s="527" t="s">
        <v>22</v>
      </c>
      <c r="N56" s="525">
        <f>SUM(P56:P57)/$N$58</f>
        <v>4.5284780578898225E-2</v>
      </c>
      <c r="O56" s="123" t="s">
        <v>44</v>
      </c>
      <c r="P56" s="124">
        <f>E16</f>
        <v>14.55</v>
      </c>
      <c r="Q56" s="125">
        <f t="shared" si="3"/>
        <v>4.5284780578898225E-2</v>
      </c>
    </row>
    <row r="57" spans="13:17" ht="15" customHeight="1">
      <c r="M57" s="527"/>
      <c r="N57" s="526"/>
      <c r="O57" s="123" t="s">
        <v>45</v>
      </c>
      <c r="P57" s="124">
        <f>D16</f>
        <v>0</v>
      </c>
      <c r="Q57" s="125">
        <f t="shared" si="3"/>
        <v>0</v>
      </c>
    </row>
    <row r="58" spans="13:17" ht="15" customHeight="1">
      <c r="M58" s="123" t="s">
        <v>48</v>
      </c>
      <c r="N58" s="124">
        <f>P58</f>
        <v>321.3</v>
      </c>
      <c r="O58" s="117"/>
      <c r="P58" s="124">
        <f>C8</f>
        <v>321.3</v>
      </c>
      <c r="Q58" s="117"/>
    </row>
    <row r="59" spans="13:17" ht="15" customHeight="1"/>
  </sheetData>
  <mergeCells count="25">
    <mergeCell ref="A26:J26"/>
    <mergeCell ref="A7:B7"/>
    <mergeCell ref="A8:B8"/>
    <mergeCell ref="A9:B9"/>
    <mergeCell ref="A16:B16"/>
    <mergeCell ref="B22:J23"/>
    <mergeCell ref="A4:B5"/>
    <mergeCell ref="C4:C5"/>
    <mergeCell ref="D4:D5"/>
    <mergeCell ref="E4:J4"/>
    <mergeCell ref="A6:B6"/>
    <mergeCell ref="N54:N55"/>
    <mergeCell ref="N56:N57"/>
    <mergeCell ref="M46:M47"/>
    <mergeCell ref="M44:M45"/>
    <mergeCell ref="M48:M49"/>
    <mergeCell ref="M50:M51"/>
    <mergeCell ref="M52:M53"/>
    <mergeCell ref="M54:M55"/>
    <mergeCell ref="M56:M57"/>
    <mergeCell ref="N46:N47"/>
    <mergeCell ref="N44:N45"/>
    <mergeCell ref="N48:N49"/>
    <mergeCell ref="N50:N51"/>
    <mergeCell ref="N52:N53"/>
  </mergeCells>
  <phoneticPr fontId="2"/>
  <pageMargins left="0.70866141732283472" right="0.70866141732283472" top="0.78740157480314965" bottom="0.19685039370078741" header="0.35433070866141736" footer="0.11811023622047245"/>
  <pageSetup paperSize="9" scale="97" firstPageNumber="25" orientation="portrait" cellComments="asDisplayed" useFirstPageNumber="1" r:id="rId1"/>
  <headerFooter differentOddEven="1" scaleWithDoc="0" alignWithMargins="0">
    <oddHeader>&amp;RⅡ造　　林　　　　　- &amp;P -</oddHeader>
    <evenHeader>&amp;L- &amp;P -</even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W107"/>
  <sheetViews>
    <sheetView showGridLines="0" view="pageBreakPreview" zoomScaleNormal="150" zoomScaleSheetLayoutView="100" zoomScalePageLayoutView="70" workbookViewId="0">
      <pane xSplit="1" ySplit="5" topLeftCell="B42" activePane="bottomRight" state="frozen"/>
      <selection pane="bottomRight" sqref="A1:XFD1048576"/>
      <selection pane="bottomLeft" activeCell="L26" sqref="L26"/>
      <selection pane="topRight" activeCell="L26" sqref="L26"/>
    </sheetView>
  </sheetViews>
  <sheetFormatPr defaultColWidth="9" defaultRowHeight="13.15"/>
  <cols>
    <col min="1" max="1" width="8" style="222" customWidth="1"/>
    <col min="2" max="7" width="3.875" style="222" customWidth="1"/>
    <col min="8" max="8" width="4.625" style="222" customWidth="1"/>
    <col min="9" max="13" width="3.625" style="222" customWidth="1"/>
    <col min="14" max="14" width="4.5" style="222" customWidth="1"/>
    <col min="15" max="17" width="3.625" style="222" customWidth="1"/>
    <col min="18" max="18" width="4.375" style="222" bestFit="1" customWidth="1"/>
    <col min="19" max="24" width="3.625" style="222" customWidth="1"/>
    <col min="25" max="25" width="4.125" style="222" customWidth="1"/>
    <col min="26" max="27" width="3.875" style="222" customWidth="1"/>
    <col min="28" max="28" width="4.625" style="222" customWidth="1"/>
    <col min="29" max="33" width="3.875" style="222" customWidth="1"/>
    <col min="34" max="34" width="4.625" style="222" customWidth="1"/>
    <col min="35" max="43" width="3.875" style="222" customWidth="1"/>
    <col min="44" max="45" width="4.625" style="222" customWidth="1"/>
    <col min="46" max="46" width="3.875" style="222" customWidth="1"/>
    <col min="47" max="47" width="4.375" style="222" hidden="1" customWidth="1"/>
    <col min="48" max="49" width="4.625" style="222" customWidth="1"/>
    <col min="50" max="16384" width="9" style="222"/>
  </cols>
  <sheetData>
    <row r="1" spans="1:49" s="224" customFormat="1" ht="24" customHeight="1">
      <c r="A1" s="572" t="s">
        <v>49</v>
      </c>
      <c r="B1" s="572"/>
      <c r="C1" s="572"/>
      <c r="D1" s="572"/>
      <c r="E1" s="572"/>
      <c r="F1" s="572"/>
      <c r="G1" s="572"/>
      <c r="H1" s="572"/>
      <c r="I1" s="572"/>
      <c r="J1" s="572"/>
      <c r="K1" s="572"/>
      <c r="L1" s="572"/>
      <c r="M1" s="572"/>
      <c r="N1" s="572"/>
      <c r="O1" s="572"/>
      <c r="P1" s="572"/>
      <c r="Q1" s="572"/>
      <c r="R1" s="572"/>
      <c r="S1" s="572"/>
      <c r="T1" s="572"/>
      <c r="U1" s="572"/>
      <c r="V1" s="572"/>
      <c r="W1" s="572"/>
      <c r="X1" s="572"/>
      <c r="Y1" s="572"/>
      <c r="Z1" s="572"/>
      <c r="AA1" s="572"/>
      <c r="AB1" s="572"/>
      <c r="AC1" s="572"/>
      <c r="AD1" s="572"/>
      <c r="AE1" s="572"/>
      <c r="AF1" s="572"/>
      <c r="AG1" s="572"/>
      <c r="AH1" s="572"/>
      <c r="AI1" s="572"/>
      <c r="AJ1" s="572"/>
      <c r="AK1" s="572"/>
      <c r="AL1" s="572"/>
      <c r="AM1" s="572"/>
      <c r="AN1" s="572"/>
      <c r="AO1" s="572"/>
      <c r="AP1" s="572"/>
      <c r="AQ1" s="572"/>
      <c r="AR1" s="572"/>
      <c r="AS1" s="572"/>
      <c r="AT1" s="572"/>
      <c r="AU1" s="572"/>
      <c r="AV1" s="572"/>
      <c r="AW1" s="572"/>
    </row>
    <row r="2" spans="1:49" s="224" customFormat="1" ht="16.149999999999999" customHeight="1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</row>
    <row r="3" spans="1:49" s="224" customFormat="1" ht="12" customHeight="1" thickBot="1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57" t="s">
        <v>1</v>
      </c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57" t="s">
        <v>1</v>
      </c>
    </row>
    <row r="4" spans="1:49" s="509" customFormat="1" ht="14.1" customHeight="1">
      <c r="A4" s="548" t="s">
        <v>50</v>
      </c>
      <c r="B4" s="550" t="s">
        <v>3</v>
      </c>
      <c r="C4" s="551"/>
      <c r="D4" s="551"/>
      <c r="E4" s="551"/>
      <c r="F4" s="551"/>
      <c r="G4" s="551"/>
      <c r="H4" s="552"/>
      <c r="I4" s="550" t="s">
        <v>51</v>
      </c>
      <c r="J4" s="551"/>
      <c r="K4" s="551"/>
      <c r="L4" s="551"/>
      <c r="M4" s="551"/>
      <c r="N4" s="552"/>
      <c r="O4" s="550" t="s">
        <v>52</v>
      </c>
      <c r="P4" s="551"/>
      <c r="Q4" s="551"/>
      <c r="R4" s="551"/>
      <c r="S4" s="551"/>
      <c r="T4" s="552"/>
      <c r="U4" s="550" t="s">
        <v>53</v>
      </c>
      <c r="V4" s="551"/>
      <c r="W4" s="551"/>
      <c r="X4" s="551"/>
      <c r="Y4" s="552"/>
      <c r="Z4" s="550" t="s">
        <v>54</v>
      </c>
      <c r="AA4" s="551"/>
      <c r="AB4" s="552"/>
      <c r="AC4" s="550" t="s">
        <v>55</v>
      </c>
      <c r="AD4" s="551"/>
      <c r="AE4" s="552"/>
      <c r="AF4" s="550" t="s">
        <v>56</v>
      </c>
      <c r="AG4" s="551"/>
      <c r="AH4" s="552"/>
      <c r="AI4" s="550" t="s">
        <v>57</v>
      </c>
      <c r="AJ4" s="551"/>
      <c r="AK4" s="551"/>
      <c r="AL4" s="551"/>
      <c r="AM4" s="551"/>
      <c r="AN4" s="551"/>
      <c r="AO4" s="550" t="s">
        <v>58</v>
      </c>
      <c r="AP4" s="551"/>
      <c r="AQ4" s="552"/>
      <c r="AR4" s="550" t="s">
        <v>59</v>
      </c>
      <c r="AS4" s="551"/>
      <c r="AT4" s="551"/>
      <c r="AU4" s="551"/>
      <c r="AV4" s="551"/>
      <c r="AW4" s="553"/>
    </row>
    <row r="5" spans="1:49" s="510" customFormat="1" ht="14.1" customHeight="1">
      <c r="A5" s="549"/>
      <c r="B5" s="127" t="s">
        <v>3</v>
      </c>
      <c r="C5" s="128" t="s">
        <v>60</v>
      </c>
      <c r="D5" s="129" t="s">
        <v>61</v>
      </c>
      <c r="E5" s="129" t="s">
        <v>10</v>
      </c>
      <c r="F5" s="129" t="s">
        <v>62</v>
      </c>
      <c r="G5" s="129" t="s">
        <v>63</v>
      </c>
      <c r="H5" s="130" t="s">
        <v>59</v>
      </c>
      <c r="I5" s="127" t="s">
        <v>3</v>
      </c>
      <c r="J5" s="128" t="s">
        <v>60</v>
      </c>
      <c r="K5" s="129" t="s">
        <v>61</v>
      </c>
      <c r="L5" s="129" t="s">
        <v>10</v>
      </c>
      <c r="M5" s="131" t="s">
        <v>62</v>
      </c>
      <c r="N5" s="130" t="s">
        <v>59</v>
      </c>
      <c r="O5" s="127" t="s">
        <v>3</v>
      </c>
      <c r="P5" s="128" t="s">
        <v>60</v>
      </c>
      <c r="Q5" s="129" t="s">
        <v>61</v>
      </c>
      <c r="R5" s="129" t="s">
        <v>10</v>
      </c>
      <c r="S5" s="129" t="s">
        <v>62</v>
      </c>
      <c r="T5" s="132" t="s">
        <v>59</v>
      </c>
      <c r="U5" s="127" t="s">
        <v>3</v>
      </c>
      <c r="V5" s="128" t="s">
        <v>60</v>
      </c>
      <c r="W5" s="129" t="s">
        <v>61</v>
      </c>
      <c r="X5" s="129" t="s">
        <v>62</v>
      </c>
      <c r="Y5" s="130" t="s">
        <v>59</v>
      </c>
      <c r="Z5" s="128" t="s">
        <v>3</v>
      </c>
      <c r="AA5" s="129" t="s">
        <v>60</v>
      </c>
      <c r="AB5" s="130" t="s">
        <v>59</v>
      </c>
      <c r="AC5" s="128" t="s">
        <v>3</v>
      </c>
      <c r="AD5" s="129" t="s">
        <v>62</v>
      </c>
      <c r="AE5" s="130" t="s">
        <v>59</v>
      </c>
      <c r="AF5" s="128" t="s">
        <v>3</v>
      </c>
      <c r="AG5" s="129" t="s">
        <v>9</v>
      </c>
      <c r="AH5" s="130" t="s">
        <v>59</v>
      </c>
      <c r="AI5" s="128" t="s">
        <v>3</v>
      </c>
      <c r="AJ5" s="129" t="s">
        <v>60</v>
      </c>
      <c r="AK5" s="129" t="s">
        <v>61</v>
      </c>
      <c r="AL5" s="129" t="s">
        <v>10</v>
      </c>
      <c r="AM5" s="129" t="s">
        <v>62</v>
      </c>
      <c r="AN5" s="131" t="s">
        <v>59</v>
      </c>
      <c r="AO5" s="128" t="s">
        <v>3</v>
      </c>
      <c r="AP5" s="129" t="s">
        <v>62</v>
      </c>
      <c r="AQ5" s="130" t="s">
        <v>59</v>
      </c>
      <c r="AR5" s="128" t="s">
        <v>3</v>
      </c>
      <c r="AS5" s="129" t="s">
        <v>60</v>
      </c>
      <c r="AT5" s="129" t="s">
        <v>61</v>
      </c>
      <c r="AU5" s="129" t="s">
        <v>10</v>
      </c>
      <c r="AV5" s="129" t="s">
        <v>62</v>
      </c>
      <c r="AW5" s="133" t="s">
        <v>63</v>
      </c>
    </row>
    <row r="6" spans="1:49" s="511" customFormat="1" ht="12" customHeight="1">
      <c r="A6" s="573" t="s">
        <v>13</v>
      </c>
      <c r="B6" s="134">
        <v>0</v>
      </c>
      <c r="C6" s="135">
        <v>0</v>
      </c>
      <c r="D6" s="136">
        <v>0</v>
      </c>
      <c r="E6" s="136">
        <v>0</v>
      </c>
      <c r="F6" s="136">
        <v>0</v>
      </c>
      <c r="G6" s="136">
        <v>0</v>
      </c>
      <c r="H6" s="137">
        <v>0</v>
      </c>
      <c r="I6" s="134">
        <v>0</v>
      </c>
      <c r="J6" s="135">
        <v>0</v>
      </c>
      <c r="K6" s="136">
        <v>0</v>
      </c>
      <c r="L6" s="136">
        <v>0</v>
      </c>
      <c r="M6" s="138">
        <v>0</v>
      </c>
      <c r="N6" s="137">
        <v>0</v>
      </c>
      <c r="O6" s="134">
        <v>0</v>
      </c>
      <c r="P6" s="135">
        <v>0</v>
      </c>
      <c r="Q6" s="136">
        <v>0</v>
      </c>
      <c r="R6" s="136">
        <v>0</v>
      </c>
      <c r="S6" s="136">
        <v>0</v>
      </c>
      <c r="T6" s="139">
        <v>0</v>
      </c>
      <c r="U6" s="134">
        <v>0</v>
      </c>
      <c r="V6" s="135">
        <v>0</v>
      </c>
      <c r="W6" s="136">
        <v>0</v>
      </c>
      <c r="X6" s="136">
        <v>0</v>
      </c>
      <c r="Y6" s="137">
        <v>0</v>
      </c>
      <c r="Z6" s="135">
        <v>0</v>
      </c>
      <c r="AA6" s="136">
        <v>0</v>
      </c>
      <c r="AB6" s="137">
        <v>0</v>
      </c>
      <c r="AC6" s="135">
        <v>0</v>
      </c>
      <c r="AD6" s="136">
        <v>0</v>
      </c>
      <c r="AE6" s="137">
        <v>0</v>
      </c>
      <c r="AF6" s="135">
        <v>0</v>
      </c>
      <c r="AG6" s="136">
        <v>0</v>
      </c>
      <c r="AH6" s="137">
        <v>0</v>
      </c>
      <c r="AI6" s="135">
        <v>0</v>
      </c>
      <c r="AJ6" s="136">
        <v>0</v>
      </c>
      <c r="AK6" s="136">
        <v>0</v>
      </c>
      <c r="AL6" s="136">
        <v>0</v>
      </c>
      <c r="AM6" s="136">
        <v>0</v>
      </c>
      <c r="AN6" s="138">
        <v>0</v>
      </c>
      <c r="AO6" s="135">
        <v>0</v>
      </c>
      <c r="AP6" s="136">
        <v>0</v>
      </c>
      <c r="AQ6" s="137">
        <v>0</v>
      </c>
      <c r="AR6" s="140">
        <v>0</v>
      </c>
      <c r="AS6" s="141">
        <v>0</v>
      </c>
      <c r="AT6" s="141">
        <v>0</v>
      </c>
      <c r="AU6" s="141">
        <v>0</v>
      </c>
      <c r="AV6" s="141">
        <v>0</v>
      </c>
      <c r="AW6" s="142">
        <v>0</v>
      </c>
    </row>
    <row r="7" spans="1:49" s="511" customFormat="1" ht="12" customHeight="1">
      <c r="A7" s="574"/>
      <c r="B7" s="143">
        <f t="shared" ref="B7:AW7" si="0">SUM(B9,B23,B39,B83)</f>
        <v>143.30000000000001</v>
      </c>
      <c r="C7" s="144">
        <f t="shared" si="0"/>
        <v>29.71</v>
      </c>
      <c r="D7" s="145">
        <f t="shared" si="0"/>
        <v>0</v>
      </c>
      <c r="E7" s="145">
        <f t="shared" si="0"/>
        <v>0.63</v>
      </c>
      <c r="F7" s="145">
        <f t="shared" si="0"/>
        <v>87.149999999999991</v>
      </c>
      <c r="G7" s="145">
        <f>SUM(G9,G23,G39,G83)</f>
        <v>25.81</v>
      </c>
      <c r="H7" s="146">
        <f t="shared" si="0"/>
        <v>10.49</v>
      </c>
      <c r="I7" s="143">
        <f t="shared" si="0"/>
        <v>80.569999999999993</v>
      </c>
      <c r="J7" s="144">
        <f t="shared" si="0"/>
        <v>0</v>
      </c>
      <c r="K7" s="145">
        <f>SUM(K9,K23,K39,K83)</f>
        <v>0</v>
      </c>
      <c r="L7" s="145">
        <f t="shared" si="0"/>
        <v>0.63</v>
      </c>
      <c r="M7" s="147">
        <f t="shared" si="0"/>
        <v>79.94</v>
      </c>
      <c r="N7" s="146">
        <f t="shared" si="0"/>
        <v>0</v>
      </c>
      <c r="O7" s="143">
        <f t="shared" si="0"/>
        <v>0</v>
      </c>
      <c r="P7" s="144">
        <f t="shared" si="0"/>
        <v>0</v>
      </c>
      <c r="Q7" s="145">
        <f t="shared" si="0"/>
        <v>0</v>
      </c>
      <c r="R7" s="145">
        <f t="shared" si="0"/>
        <v>0</v>
      </c>
      <c r="S7" s="145">
        <f t="shared" si="0"/>
        <v>0</v>
      </c>
      <c r="T7" s="148">
        <f t="shared" si="0"/>
        <v>0</v>
      </c>
      <c r="U7" s="143">
        <f t="shared" si="0"/>
        <v>7.2100000000000009</v>
      </c>
      <c r="V7" s="144">
        <f t="shared" si="0"/>
        <v>0</v>
      </c>
      <c r="W7" s="145">
        <f t="shared" si="0"/>
        <v>0</v>
      </c>
      <c r="X7" s="145">
        <f t="shared" si="0"/>
        <v>7.2100000000000009</v>
      </c>
      <c r="Y7" s="146">
        <f t="shared" si="0"/>
        <v>0.67</v>
      </c>
      <c r="Z7" s="144">
        <f t="shared" si="0"/>
        <v>15.12</v>
      </c>
      <c r="AA7" s="145">
        <f t="shared" si="0"/>
        <v>15.12</v>
      </c>
      <c r="AB7" s="146">
        <f t="shared" si="0"/>
        <v>0</v>
      </c>
      <c r="AC7" s="144">
        <f t="shared" si="0"/>
        <v>0</v>
      </c>
      <c r="AD7" s="145">
        <f t="shared" si="0"/>
        <v>0</v>
      </c>
      <c r="AE7" s="146">
        <f t="shared" si="0"/>
        <v>0</v>
      </c>
      <c r="AF7" s="144">
        <f t="shared" si="0"/>
        <v>25.81</v>
      </c>
      <c r="AG7" s="145">
        <f t="shared" si="0"/>
        <v>25.81</v>
      </c>
      <c r="AH7" s="146">
        <f t="shared" si="0"/>
        <v>9.82</v>
      </c>
      <c r="AI7" s="144">
        <f t="shared" si="0"/>
        <v>14.590000000000002</v>
      </c>
      <c r="AJ7" s="145">
        <f t="shared" si="0"/>
        <v>14.590000000000002</v>
      </c>
      <c r="AK7" s="145">
        <f t="shared" si="0"/>
        <v>0</v>
      </c>
      <c r="AL7" s="145">
        <f t="shared" si="0"/>
        <v>0</v>
      </c>
      <c r="AM7" s="145">
        <f t="shared" si="0"/>
        <v>0</v>
      </c>
      <c r="AN7" s="149">
        <f t="shared" si="0"/>
        <v>0</v>
      </c>
      <c r="AO7" s="144">
        <f t="shared" si="0"/>
        <v>0</v>
      </c>
      <c r="AP7" s="145">
        <f t="shared" si="0"/>
        <v>0</v>
      </c>
      <c r="AQ7" s="146">
        <f t="shared" si="0"/>
        <v>0</v>
      </c>
      <c r="AR7" s="150">
        <f>SUM(AR9,AR23,AR39,AR83)</f>
        <v>10.49</v>
      </c>
      <c r="AS7" s="151">
        <f>SUM(AS9,AS23,AS39,AS83)</f>
        <v>0</v>
      </c>
      <c r="AT7" s="151">
        <f t="shared" si="0"/>
        <v>0</v>
      </c>
      <c r="AU7" s="151">
        <f t="shared" si="0"/>
        <v>0</v>
      </c>
      <c r="AV7" s="151">
        <f t="shared" si="0"/>
        <v>0.67</v>
      </c>
      <c r="AW7" s="152">
        <f t="shared" si="0"/>
        <v>9.82</v>
      </c>
    </row>
    <row r="8" spans="1:49" s="512" customFormat="1" ht="14.1" customHeight="1">
      <c r="A8" s="570" t="s">
        <v>64</v>
      </c>
      <c r="B8" s="153">
        <v>0</v>
      </c>
      <c r="C8" s="154">
        <v>0</v>
      </c>
      <c r="D8" s="155">
        <v>0</v>
      </c>
      <c r="E8" s="155">
        <v>0</v>
      </c>
      <c r="F8" s="155">
        <v>0</v>
      </c>
      <c r="G8" s="155">
        <v>0</v>
      </c>
      <c r="H8" s="156">
        <v>0</v>
      </c>
      <c r="I8" s="153">
        <v>0</v>
      </c>
      <c r="J8" s="154">
        <v>0</v>
      </c>
      <c r="K8" s="155">
        <v>0</v>
      </c>
      <c r="L8" s="155">
        <v>0</v>
      </c>
      <c r="M8" s="157">
        <v>0</v>
      </c>
      <c r="N8" s="156">
        <v>0</v>
      </c>
      <c r="O8" s="153">
        <v>0</v>
      </c>
      <c r="P8" s="154">
        <v>0</v>
      </c>
      <c r="Q8" s="155">
        <v>0</v>
      </c>
      <c r="R8" s="155">
        <v>0</v>
      </c>
      <c r="S8" s="155">
        <v>0</v>
      </c>
      <c r="T8" s="158">
        <v>0</v>
      </c>
      <c r="U8" s="153">
        <v>0</v>
      </c>
      <c r="V8" s="154">
        <v>0</v>
      </c>
      <c r="W8" s="155">
        <v>0</v>
      </c>
      <c r="X8" s="155">
        <v>0</v>
      </c>
      <c r="Y8" s="156">
        <v>0</v>
      </c>
      <c r="Z8" s="154">
        <v>0</v>
      </c>
      <c r="AA8" s="155">
        <v>0</v>
      </c>
      <c r="AB8" s="156">
        <v>0</v>
      </c>
      <c r="AC8" s="154">
        <v>0</v>
      </c>
      <c r="AD8" s="155">
        <v>0</v>
      </c>
      <c r="AE8" s="156">
        <v>0</v>
      </c>
      <c r="AF8" s="154">
        <v>0</v>
      </c>
      <c r="AG8" s="155">
        <v>0</v>
      </c>
      <c r="AH8" s="156">
        <v>0</v>
      </c>
      <c r="AI8" s="154">
        <v>0</v>
      </c>
      <c r="AJ8" s="155">
        <v>0</v>
      </c>
      <c r="AK8" s="155">
        <v>0</v>
      </c>
      <c r="AL8" s="155">
        <v>0</v>
      </c>
      <c r="AM8" s="155">
        <v>0</v>
      </c>
      <c r="AN8" s="157">
        <v>0</v>
      </c>
      <c r="AO8" s="154">
        <v>0</v>
      </c>
      <c r="AP8" s="155">
        <v>0</v>
      </c>
      <c r="AQ8" s="156">
        <v>0</v>
      </c>
      <c r="AR8" s="159">
        <v>0</v>
      </c>
      <c r="AS8" s="160">
        <v>0</v>
      </c>
      <c r="AT8" s="160">
        <v>0</v>
      </c>
      <c r="AU8" s="160">
        <v>0</v>
      </c>
      <c r="AV8" s="160">
        <v>0</v>
      </c>
      <c r="AW8" s="161">
        <v>0</v>
      </c>
    </row>
    <row r="9" spans="1:49" s="512" customFormat="1" ht="14.1" customHeight="1">
      <c r="A9" s="562"/>
      <c r="B9" s="143">
        <f t="shared" ref="B9:G9" si="1">B11</f>
        <v>18.89</v>
      </c>
      <c r="C9" s="144">
        <f>C11</f>
        <v>2.06</v>
      </c>
      <c r="D9" s="145">
        <f t="shared" si="1"/>
        <v>0</v>
      </c>
      <c r="E9" s="145">
        <f t="shared" si="1"/>
        <v>0</v>
      </c>
      <c r="F9" s="145">
        <f t="shared" si="1"/>
        <v>16.829999999999998</v>
      </c>
      <c r="G9" s="145">
        <f t="shared" si="1"/>
        <v>0</v>
      </c>
      <c r="H9" s="146">
        <f>H11</f>
        <v>0.25</v>
      </c>
      <c r="I9" s="143">
        <f t="shared" ref="I9:AW9" si="2">I11</f>
        <v>16.579999999999998</v>
      </c>
      <c r="J9" s="144">
        <f t="shared" si="2"/>
        <v>0</v>
      </c>
      <c r="K9" s="145">
        <f t="shared" si="2"/>
        <v>0</v>
      </c>
      <c r="L9" s="145">
        <f t="shared" si="2"/>
        <v>0</v>
      </c>
      <c r="M9" s="147">
        <f t="shared" si="2"/>
        <v>16.579999999999998</v>
      </c>
      <c r="N9" s="146">
        <f t="shared" si="2"/>
        <v>0</v>
      </c>
      <c r="O9" s="143">
        <f t="shared" si="2"/>
        <v>0</v>
      </c>
      <c r="P9" s="144">
        <f t="shared" si="2"/>
        <v>0</v>
      </c>
      <c r="Q9" s="145">
        <f t="shared" si="2"/>
        <v>0</v>
      </c>
      <c r="R9" s="145">
        <f t="shared" si="2"/>
        <v>0</v>
      </c>
      <c r="S9" s="145">
        <f t="shared" si="2"/>
        <v>0</v>
      </c>
      <c r="T9" s="148">
        <f>T11</f>
        <v>0</v>
      </c>
      <c r="U9" s="143">
        <f t="shared" si="2"/>
        <v>0.25</v>
      </c>
      <c r="V9" s="144">
        <f t="shared" si="2"/>
        <v>0</v>
      </c>
      <c r="W9" s="145">
        <f t="shared" si="2"/>
        <v>0</v>
      </c>
      <c r="X9" s="145">
        <f t="shared" si="2"/>
        <v>0.25</v>
      </c>
      <c r="Y9" s="146">
        <f>Y11</f>
        <v>0.25</v>
      </c>
      <c r="Z9" s="144">
        <f t="shared" si="2"/>
        <v>1.06</v>
      </c>
      <c r="AA9" s="145">
        <f t="shared" si="2"/>
        <v>1.06</v>
      </c>
      <c r="AB9" s="146">
        <f t="shared" si="2"/>
        <v>0</v>
      </c>
      <c r="AC9" s="144">
        <f t="shared" si="2"/>
        <v>0</v>
      </c>
      <c r="AD9" s="145">
        <f t="shared" si="2"/>
        <v>0</v>
      </c>
      <c r="AE9" s="146">
        <f t="shared" si="2"/>
        <v>0</v>
      </c>
      <c r="AF9" s="144">
        <f t="shared" si="2"/>
        <v>0</v>
      </c>
      <c r="AG9" s="145">
        <f t="shared" si="2"/>
        <v>0</v>
      </c>
      <c r="AH9" s="146">
        <f t="shared" si="2"/>
        <v>0</v>
      </c>
      <c r="AI9" s="144">
        <f t="shared" si="2"/>
        <v>1</v>
      </c>
      <c r="AJ9" s="145">
        <f t="shared" si="2"/>
        <v>1</v>
      </c>
      <c r="AK9" s="145">
        <f t="shared" si="2"/>
        <v>0</v>
      </c>
      <c r="AL9" s="145">
        <f t="shared" si="2"/>
        <v>0</v>
      </c>
      <c r="AM9" s="145">
        <f t="shared" si="2"/>
        <v>0</v>
      </c>
      <c r="AN9" s="149">
        <f t="shared" si="2"/>
        <v>0</v>
      </c>
      <c r="AO9" s="144">
        <f t="shared" si="2"/>
        <v>0</v>
      </c>
      <c r="AP9" s="145">
        <f t="shared" si="2"/>
        <v>0</v>
      </c>
      <c r="AQ9" s="146">
        <f t="shared" si="2"/>
        <v>0</v>
      </c>
      <c r="AR9" s="150">
        <f>AR11</f>
        <v>0.25</v>
      </c>
      <c r="AS9" s="151">
        <f t="shared" si="2"/>
        <v>0</v>
      </c>
      <c r="AT9" s="151">
        <f t="shared" si="2"/>
        <v>0</v>
      </c>
      <c r="AU9" s="151">
        <f t="shared" si="2"/>
        <v>0</v>
      </c>
      <c r="AV9" s="151">
        <f t="shared" si="2"/>
        <v>0.25</v>
      </c>
      <c r="AW9" s="152">
        <f t="shared" si="2"/>
        <v>0</v>
      </c>
    </row>
    <row r="10" spans="1:49" s="512" customFormat="1" ht="14.1" customHeight="1">
      <c r="A10" s="567" t="s">
        <v>65</v>
      </c>
      <c r="B10" s="153">
        <v>0</v>
      </c>
      <c r="C10" s="154">
        <v>0</v>
      </c>
      <c r="D10" s="155">
        <v>0</v>
      </c>
      <c r="E10" s="155">
        <v>0</v>
      </c>
      <c r="F10" s="155">
        <v>0</v>
      </c>
      <c r="G10" s="155">
        <v>0</v>
      </c>
      <c r="H10" s="156">
        <v>0</v>
      </c>
      <c r="I10" s="153">
        <v>0</v>
      </c>
      <c r="J10" s="154">
        <v>0</v>
      </c>
      <c r="K10" s="155">
        <v>0</v>
      </c>
      <c r="L10" s="155">
        <v>0</v>
      </c>
      <c r="M10" s="157">
        <v>0</v>
      </c>
      <c r="N10" s="156">
        <v>0</v>
      </c>
      <c r="O10" s="153">
        <v>0</v>
      </c>
      <c r="P10" s="154">
        <v>0</v>
      </c>
      <c r="Q10" s="155">
        <v>0</v>
      </c>
      <c r="R10" s="155">
        <v>0</v>
      </c>
      <c r="S10" s="155">
        <v>0</v>
      </c>
      <c r="T10" s="158">
        <v>0</v>
      </c>
      <c r="U10" s="153">
        <v>0</v>
      </c>
      <c r="V10" s="154">
        <v>0</v>
      </c>
      <c r="W10" s="155">
        <v>0</v>
      </c>
      <c r="X10" s="155">
        <v>0</v>
      </c>
      <c r="Y10" s="156">
        <v>0</v>
      </c>
      <c r="Z10" s="154">
        <v>0</v>
      </c>
      <c r="AA10" s="155">
        <v>0</v>
      </c>
      <c r="AB10" s="156">
        <v>0</v>
      </c>
      <c r="AC10" s="154">
        <v>0</v>
      </c>
      <c r="AD10" s="155">
        <v>0</v>
      </c>
      <c r="AE10" s="156">
        <v>0</v>
      </c>
      <c r="AF10" s="154">
        <v>0</v>
      </c>
      <c r="AG10" s="155">
        <v>0</v>
      </c>
      <c r="AH10" s="156">
        <v>0</v>
      </c>
      <c r="AI10" s="154">
        <v>0</v>
      </c>
      <c r="AJ10" s="155">
        <v>0</v>
      </c>
      <c r="AK10" s="155">
        <v>0</v>
      </c>
      <c r="AL10" s="155">
        <v>0</v>
      </c>
      <c r="AM10" s="155">
        <v>0</v>
      </c>
      <c r="AN10" s="157">
        <v>0</v>
      </c>
      <c r="AO10" s="154">
        <v>0</v>
      </c>
      <c r="AP10" s="155">
        <v>0</v>
      </c>
      <c r="AQ10" s="156">
        <v>0</v>
      </c>
      <c r="AR10" s="159">
        <v>0</v>
      </c>
      <c r="AS10" s="160">
        <v>0</v>
      </c>
      <c r="AT10" s="160">
        <v>0</v>
      </c>
      <c r="AU10" s="160">
        <v>0</v>
      </c>
      <c r="AV10" s="160">
        <v>0</v>
      </c>
      <c r="AW10" s="161">
        <v>0</v>
      </c>
    </row>
    <row r="11" spans="1:49" s="512" customFormat="1" ht="14.1" customHeight="1">
      <c r="A11" s="805"/>
      <c r="B11" s="162">
        <f>SUM(B13,B15,B17,B19,B21)</f>
        <v>18.89</v>
      </c>
      <c r="C11" s="163">
        <f t="shared" ref="C11:AW11" si="3">SUM(C13,C15,C17,C19,C21)</f>
        <v>2.06</v>
      </c>
      <c r="D11" s="164">
        <f t="shared" si="3"/>
        <v>0</v>
      </c>
      <c r="E11" s="164">
        <f t="shared" si="3"/>
        <v>0</v>
      </c>
      <c r="F11" s="164">
        <f t="shared" si="3"/>
        <v>16.829999999999998</v>
      </c>
      <c r="G11" s="164">
        <f t="shared" si="3"/>
        <v>0</v>
      </c>
      <c r="H11" s="165">
        <f t="shared" si="3"/>
        <v>0.25</v>
      </c>
      <c r="I11" s="162">
        <f t="shared" si="3"/>
        <v>16.579999999999998</v>
      </c>
      <c r="J11" s="163">
        <f t="shared" si="3"/>
        <v>0</v>
      </c>
      <c r="K11" s="164">
        <f t="shared" si="3"/>
        <v>0</v>
      </c>
      <c r="L11" s="164">
        <f t="shared" si="3"/>
        <v>0</v>
      </c>
      <c r="M11" s="166">
        <f t="shared" si="3"/>
        <v>16.579999999999998</v>
      </c>
      <c r="N11" s="165">
        <f t="shared" si="3"/>
        <v>0</v>
      </c>
      <c r="O11" s="162">
        <f t="shared" si="3"/>
        <v>0</v>
      </c>
      <c r="P11" s="163">
        <f t="shared" si="3"/>
        <v>0</v>
      </c>
      <c r="Q11" s="164">
        <f t="shared" si="3"/>
        <v>0</v>
      </c>
      <c r="R11" s="164">
        <f t="shared" si="3"/>
        <v>0</v>
      </c>
      <c r="S11" s="164">
        <f t="shared" si="3"/>
        <v>0</v>
      </c>
      <c r="T11" s="167">
        <f t="shared" si="3"/>
        <v>0</v>
      </c>
      <c r="U11" s="162">
        <f t="shared" si="3"/>
        <v>0.25</v>
      </c>
      <c r="V11" s="163">
        <f t="shared" si="3"/>
        <v>0</v>
      </c>
      <c r="W11" s="164">
        <f t="shared" si="3"/>
        <v>0</v>
      </c>
      <c r="X11" s="164">
        <f>SUM(X13,X15,X17,X19,X21)</f>
        <v>0.25</v>
      </c>
      <c r="Y11" s="165">
        <f t="shared" si="3"/>
        <v>0.25</v>
      </c>
      <c r="Z11" s="163">
        <f t="shared" si="3"/>
        <v>1.06</v>
      </c>
      <c r="AA11" s="164">
        <f t="shared" si="3"/>
        <v>1.06</v>
      </c>
      <c r="AB11" s="165">
        <f t="shared" si="3"/>
        <v>0</v>
      </c>
      <c r="AC11" s="163">
        <f t="shared" si="3"/>
        <v>0</v>
      </c>
      <c r="AD11" s="164">
        <f t="shared" si="3"/>
        <v>0</v>
      </c>
      <c r="AE11" s="165">
        <f t="shared" si="3"/>
        <v>0</v>
      </c>
      <c r="AF11" s="163">
        <f t="shared" si="3"/>
        <v>0</v>
      </c>
      <c r="AG11" s="164">
        <f t="shared" si="3"/>
        <v>0</v>
      </c>
      <c r="AH11" s="165">
        <f t="shared" si="3"/>
        <v>0</v>
      </c>
      <c r="AI11" s="163">
        <f t="shared" si="3"/>
        <v>1</v>
      </c>
      <c r="AJ11" s="164">
        <f t="shared" si="3"/>
        <v>1</v>
      </c>
      <c r="AK11" s="164">
        <f t="shared" si="3"/>
        <v>0</v>
      </c>
      <c r="AL11" s="164">
        <f t="shared" si="3"/>
        <v>0</v>
      </c>
      <c r="AM11" s="164">
        <f t="shared" si="3"/>
        <v>0</v>
      </c>
      <c r="AN11" s="168">
        <f t="shared" si="3"/>
        <v>0</v>
      </c>
      <c r="AO11" s="163">
        <f t="shared" si="3"/>
        <v>0</v>
      </c>
      <c r="AP11" s="164">
        <f t="shared" si="3"/>
        <v>0</v>
      </c>
      <c r="AQ11" s="165">
        <f t="shared" si="3"/>
        <v>0</v>
      </c>
      <c r="AR11" s="169">
        <f>SUM(AR13,AR15,AR17,AR19,AR21)</f>
        <v>0.25</v>
      </c>
      <c r="AS11" s="170">
        <f t="shared" si="3"/>
        <v>0</v>
      </c>
      <c r="AT11" s="170">
        <f t="shared" si="3"/>
        <v>0</v>
      </c>
      <c r="AU11" s="170">
        <f t="shared" si="3"/>
        <v>0</v>
      </c>
      <c r="AV11" s="170">
        <f t="shared" si="3"/>
        <v>0.25</v>
      </c>
      <c r="AW11" s="171">
        <f t="shared" si="3"/>
        <v>0</v>
      </c>
    </row>
    <row r="12" spans="1:49" s="513" customFormat="1" ht="14.1" customHeight="1">
      <c r="A12" s="563" t="s">
        <v>66</v>
      </c>
      <c r="B12" s="172">
        <v>0</v>
      </c>
      <c r="C12" s="173">
        <v>0</v>
      </c>
      <c r="D12" s="174">
        <v>0</v>
      </c>
      <c r="E12" s="174">
        <v>0</v>
      </c>
      <c r="F12" s="174">
        <v>0</v>
      </c>
      <c r="G12" s="174">
        <v>0</v>
      </c>
      <c r="H12" s="175">
        <v>0</v>
      </c>
      <c r="I12" s="172">
        <v>0</v>
      </c>
      <c r="J12" s="173"/>
      <c r="K12" s="174"/>
      <c r="L12" s="174"/>
      <c r="M12" s="176"/>
      <c r="N12" s="175"/>
      <c r="O12" s="172">
        <v>0</v>
      </c>
      <c r="P12" s="173"/>
      <c r="Q12" s="174"/>
      <c r="R12" s="174"/>
      <c r="S12" s="174"/>
      <c r="T12" s="177"/>
      <c r="U12" s="172">
        <v>0</v>
      </c>
      <c r="V12" s="173"/>
      <c r="W12" s="174"/>
      <c r="X12" s="174"/>
      <c r="Y12" s="175"/>
      <c r="Z12" s="173">
        <v>0</v>
      </c>
      <c r="AA12" s="174"/>
      <c r="AB12" s="175"/>
      <c r="AC12" s="173">
        <v>0</v>
      </c>
      <c r="AD12" s="174"/>
      <c r="AE12" s="175"/>
      <c r="AF12" s="173">
        <v>0</v>
      </c>
      <c r="AG12" s="174"/>
      <c r="AH12" s="175"/>
      <c r="AI12" s="173">
        <f>SUM(AJ12:AM12)</f>
        <v>0</v>
      </c>
      <c r="AJ12" s="174"/>
      <c r="AK12" s="174"/>
      <c r="AL12" s="174"/>
      <c r="AM12" s="174"/>
      <c r="AN12" s="178"/>
      <c r="AO12" s="173">
        <v>0</v>
      </c>
      <c r="AP12" s="174"/>
      <c r="AQ12" s="175"/>
      <c r="AR12" s="179">
        <v>0</v>
      </c>
      <c r="AS12" s="180"/>
      <c r="AT12" s="180"/>
      <c r="AU12" s="180"/>
      <c r="AV12" s="180"/>
      <c r="AW12" s="181"/>
    </row>
    <row r="13" spans="1:49" s="513" customFormat="1" ht="14.1" customHeight="1">
      <c r="A13" s="564"/>
      <c r="B13" s="182">
        <f>SUM(C13:G13)</f>
        <v>1</v>
      </c>
      <c r="C13" s="183">
        <f>J13+P13+V13+AA13+AJ13</f>
        <v>1</v>
      </c>
      <c r="D13" s="184">
        <f>K13+Q13+W13+AK13</f>
        <v>0</v>
      </c>
      <c r="E13" s="184">
        <f>L13+R13+AL13</f>
        <v>0</v>
      </c>
      <c r="F13" s="184">
        <f>M13+S13+X13+AD13+AM13+AP13</f>
        <v>0</v>
      </c>
      <c r="G13" s="184">
        <f>AG13</f>
        <v>0</v>
      </c>
      <c r="H13" s="185">
        <f>N13+T13+Y13+AB13+AE13+AH13+AN13+AQ13</f>
        <v>0</v>
      </c>
      <c r="I13" s="182">
        <f>SUM(J13,K13,L13,M13)</f>
        <v>0</v>
      </c>
      <c r="J13" s="183"/>
      <c r="K13" s="184"/>
      <c r="L13" s="184"/>
      <c r="M13" s="186"/>
      <c r="N13" s="185"/>
      <c r="O13" s="182">
        <f>SUM(P13,Q13,R13,S13)</f>
        <v>0</v>
      </c>
      <c r="P13" s="183"/>
      <c r="Q13" s="184"/>
      <c r="R13" s="184"/>
      <c r="S13" s="184"/>
      <c r="T13" s="187"/>
      <c r="U13" s="182">
        <f>SUM(V13:X13)</f>
        <v>0</v>
      </c>
      <c r="V13" s="183"/>
      <c r="W13" s="184"/>
      <c r="X13" s="184"/>
      <c r="Y13" s="185"/>
      <c r="Z13" s="183">
        <f>AA13</f>
        <v>0</v>
      </c>
      <c r="AA13" s="184"/>
      <c r="AB13" s="185"/>
      <c r="AC13" s="183">
        <f>AD13</f>
        <v>0</v>
      </c>
      <c r="AD13" s="184"/>
      <c r="AE13" s="185"/>
      <c r="AF13" s="183">
        <f>AG13</f>
        <v>0</v>
      </c>
      <c r="AG13" s="184"/>
      <c r="AH13" s="185"/>
      <c r="AI13" s="183">
        <f t="shared" ref="AI13:AI21" si="4">SUM(AJ13:AM13)</f>
        <v>1</v>
      </c>
      <c r="AJ13" s="184">
        <v>1</v>
      </c>
      <c r="AK13" s="184"/>
      <c r="AL13" s="184"/>
      <c r="AM13" s="184"/>
      <c r="AN13" s="188"/>
      <c r="AO13" s="183">
        <f>AP13</f>
        <v>0</v>
      </c>
      <c r="AP13" s="184"/>
      <c r="AQ13" s="185"/>
      <c r="AR13" s="189">
        <f>SUM(AS13,AT13,AU13,AV13,AW13)</f>
        <v>0</v>
      </c>
      <c r="AS13" s="190"/>
      <c r="AT13" s="190"/>
      <c r="AU13" s="190"/>
      <c r="AV13" s="190"/>
      <c r="AW13" s="191"/>
    </row>
    <row r="14" spans="1:49" ht="14.1" customHeight="1">
      <c r="A14" s="563" t="s">
        <v>67</v>
      </c>
      <c r="B14" s="172">
        <v>0</v>
      </c>
      <c r="C14" s="173">
        <v>0</v>
      </c>
      <c r="D14" s="174">
        <v>0</v>
      </c>
      <c r="E14" s="174">
        <v>0</v>
      </c>
      <c r="F14" s="174">
        <v>0</v>
      </c>
      <c r="G14" s="174">
        <v>0</v>
      </c>
      <c r="H14" s="175">
        <v>0</v>
      </c>
      <c r="I14" s="172">
        <v>0</v>
      </c>
      <c r="J14" s="173"/>
      <c r="K14" s="174"/>
      <c r="L14" s="174"/>
      <c r="M14" s="176"/>
      <c r="N14" s="175"/>
      <c r="O14" s="172">
        <v>0</v>
      </c>
      <c r="P14" s="173"/>
      <c r="Q14" s="174"/>
      <c r="R14" s="174"/>
      <c r="S14" s="174"/>
      <c r="T14" s="177"/>
      <c r="U14" s="172">
        <v>0</v>
      </c>
      <c r="V14" s="173"/>
      <c r="W14" s="174"/>
      <c r="X14" s="174"/>
      <c r="Y14" s="175"/>
      <c r="Z14" s="173">
        <v>0</v>
      </c>
      <c r="AA14" s="174"/>
      <c r="AB14" s="175"/>
      <c r="AC14" s="173">
        <v>0</v>
      </c>
      <c r="AD14" s="174"/>
      <c r="AE14" s="175"/>
      <c r="AF14" s="173">
        <v>0</v>
      </c>
      <c r="AG14" s="174"/>
      <c r="AH14" s="175"/>
      <c r="AI14" s="173">
        <f t="shared" si="4"/>
        <v>0</v>
      </c>
      <c r="AJ14" s="174"/>
      <c r="AK14" s="174"/>
      <c r="AL14" s="174"/>
      <c r="AM14" s="174"/>
      <c r="AN14" s="178"/>
      <c r="AO14" s="173">
        <v>0</v>
      </c>
      <c r="AP14" s="174"/>
      <c r="AQ14" s="175"/>
      <c r="AR14" s="179">
        <v>0</v>
      </c>
      <c r="AS14" s="180"/>
      <c r="AT14" s="180"/>
      <c r="AU14" s="180"/>
      <c r="AV14" s="180"/>
      <c r="AW14" s="181"/>
    </row>
    <row r="15" spans="1:49" ht="14.1" customHeight="1">
      <c r="A15" s="564"/>
      <c r="B15" s="182">
        <f t="shared" ref="B15" si="5">SUM(C15:G15)</f>
        <v>0</v>
      </c>
      <c r="C15" s="183">
        <f>J15+P15+V15+AA15+AJ15</f>
        <v>0</v>
      </c>
      <c r="D15" s="184">
        <f>K15+Q15+W15+AK15</f>
        <v>0</v>
      </c>
      <c r="E15" s="184">
        <f>L15+R15+AL15</f>
        <v>0</v>
      </c>
      <c r="F15" s="184">
        <f>M15+S15+X15+AD15+AM15+AP15</f>
        <v>0</v>
      </c>
      <c r="G15" s="184">
        <f>AG15</f>
        <v>0</v>
      </c>
      <c r="H15" s="185">
        <f>N15+T15+Y15+AB15+AE15+AH15+AN15+AQ15</f>
        <v>0</v>
      </c>
      <c r="I15" s="182">
        <f t="shared" ref="I15" si="6">SUM(J15,K15,L15,M15)</f>
        <v>0</v>
      </c>
      <c r="J15" s="183"/>
      <c r="K15" s="184"/>
      <c r="L15" s="184"/>
      <c r="M15" s="186"/>
      <c r="N15" s="185"/>
      <c r="O15" s="182">
        <f t="shared" ref="O15" si="7">SUM(P15,Q15,R15,S15)</f>
        <v>0</v>
      </c>
      <c r="P15" s="183"/>
      <c r="Q15" s="184"/>
      <c r="R15" s="184"/>
      <c r="S15" s="184"/>
      <c r="T15" s="187"/>
      <c r="U15" s="182">
        <f t="shared" ref="U15" si="8">SUM(V15:X15)</f>
        <v>0</v>
      </c>
      <c r="V15" s="183"/>
      <c r="W15" s="184"/>
      <c r="X15" s="184"/>
      <c r="Y15" s="185"/>
      <c r="Z15" s="183">
        <f>AA15</f>
        <v>0</v>
      </c>
      <c r="AA15" s="184"/>
      <c r="AB15" s="185"/>
      <c r="AC15" s="183">
        <f>AD15</f>
        <v>0</v>
      </c>
      <c r="AD15" s="184"/>
      <c r="AE15" s="185"/>
      <c r="AF15" s="183">
        <f>AG15</f>
        <v>0</v>
      </c>
      <c r="AG15" s="184"/>
      <c r="AH15" s="185"/>
      <c r="AI15" s="183">
        <f t="shared" si="4"/>
        <v>0</v>
      </c>
      <c r="AJ15" s="184"/>
      <c r="AK15" s="184"/>
      <c r="AL15" s="184"/>
      <c r="AM15" s="184"/>
      <c r="AN15" s="188"/>
      <c r="AO15" s="183">
        <f>AP15</f>
        <v>0</v>
      </c>
      <c r="AP15" s="184"/>
      <c r="AQ15" s="185"/>
      <c r="AR15" s="189">
        <f t="shared" ref="AR15" si="9">SUM(AS15,AT15,AU15,AV15,AW15)</f>
        <v>0</v>
      </c>
      <c r="AS15" s="190"/>
      <c r="AT15" s="190"/>
      <c r="AU15" s="190"/>
      <c r="AV15" s="190"/>
      <c r="AW15" s="191"/>
    </row>
    <row r="16" spans="1:49" ht="14.1" customHeight="1">
      <c r="A16" s="563" t="s">
        <v>68</v>
      </c>
      <c r="B16" s="172">
        <v>0</v>
      </c>
      <c r="C16" s="173">
        <v>0</v>
      </c>
      <c r="D16" s="174">
        <v>0</v>
      </c>
      <c r="E16" s="174">
        <v>0</v>
      </c>
      <c r="F16" s="174">
        <v>0</v>
      </c>
      <c r="G16" s="174">
        <v>0</v>
      </c>
      <c r="H16" s="175">
        <v>0</v>
      </c>
      <c r="I16" s="172">
        <v>0</v>
      </c>
      <c r="J16" s="173"/>
      <c r="K16" s="174"/>
      <c r="L16" s="174"/>
      <c r="M16" s="176"/>
      <c r="N16" s="175"/>
      <c r="O16" s="172">
        <v>0</v>
      </c>
      <c r="P16" s="173"/>
      <c r="Q16" s="174"/>
      <c r="R16" s="174"/>
      <c r="S16" s="174"/>
      <c r="T16" s="177"/>
      <c r="U16" s="172">
        <v>0</v>
      </c>
      <c r="V16" s="173"/>
      <c r="W16" s="174"/>
      <c r="X16" s="174"/>
      <c r="Y16" s="175"/>
      <c r="Z16" s="173">
        <v>0</v>
      </c>
      <c r="AA16" s="174"/>
      <c r="AB16" s="175"/>
      <c r="AC16" s="173">
        <v>0</v>
      </c>
      <c r="AD16" s="174"/>
      <c r="AE16" s="175"/>
      <c r="AF16" s="173">
        <v>0</v>
      </c>
      <c r="AG16" s="174"/>
      <c r="AH16" s="175"/>
      <c r="AI16" s="173">
        <f t="shared" si="4"/>
        <v>0</v>
      </c>
      <c r="AJ16" s="174"/>
      <c r="AK16" s="174"/>
      <c r="AL16" s="174"/>
      <c r="AM16" s="174"/>
      <c r="AN16" s="178"/>
      <c r="AO16" s="173">
        <v>0</v>
      </c>
      <c r="AP16" s="174"/>
      <c r="AQ16" s="175"/>
      <c r="AR16" s="179">
        <v>0</v>
      </c>
      <c r="AS16" s="180"/>
      <c r="AT16" s="180"/>
      <c r="AU16" s="180"/>
      <c r="AV16" s="180"/>
      <c r="AW16" s="181"/>
    </row>
    <row r="17" spans="1:49" ht="14.1" customHeight="1">
      <c r="A17" s="564"/>
      <c r="B17" s="182">
        <f t="shared" ref="B17" si="10">SUM(C17:G17)</f>
        <v>6.07</v>
      </c>
      <c r="C17" s="183">
        <f>J17+P17+V17+AA17+AJ17</f>
        <v>0</v>
      </c>
      <c r="D17" s="184">
        <f>K17+Q17+W17+AK17</f>
        <v>0</v>
      </c>
      <c r="E17" s="184">
        <f>L17+R17+AL17</f>
        <v>0</v>
      </c>
      <c r="F17" s="184">
        <f>M17+S17+X17+AD17+AM17+AP17</f>
        <v>6.07</v>
      </c>
      <c r="G17" s="184">
        <f>AG17</f>
        <v>0</v>
      </c>
      <c r="H17" s="185">
        <f>N17+T17+Y17+AB17+AE17+AH17+AN17+AQ17</f>
        <v>0</v>
      </c>
      <c r="I17" s="182">
        <f t="shared" ref="I17" si="11">SUM(J17,K17,L17,M17)</f>
        <v>6.07</v>
      </c>
      <c r="J17" s="183"/>
      <c r="K17" s="184"/>
      <c r="L17" s="184"/>
      <c r="M17" s="186">
        <v>6.07</v>
      </c>
      <c r="N17" s="185"/>
      <c r="O17" s="182">
        <f t="shared" ref="O17" si="12">SUM(P17,Q17,R17,S17)</f>
        <v>0</v>
      </c>
      <c r="P17" s="183"/>
      <c r="Q17" s="184"/>
      <c r="R17" s="184"/>
      <c r="S17" s="184"/>
      <c r="T17" s="187"/>
      <c r="U17" s="182">
        <f t="shared" ref="U17" si="13">SUM(V17:X17)</f>
        <v>0</v>
      </c>
      <c r="V17" s="183"/>
      <c r="W17" s="184"/>
      <c r="X17" s="184"/>
      <c r="Y17" s="185"/>
      <c r="Z17" s="183">
        <f>AA17</f>
        <v>0</v>
      </c>
      <c r="AA17" s="184"/>
      <c r="AB17" s="185"/>
      <c r="AC17" s="183">
        <f>AD17</f>
        <v>0</v>
      </c>
      <c r="AD17" s="184"/>
      <c r="AE17" s="185"/>
      <c r="AF17" s="183">
        <f>AG17</f>
        <v>0</v>
      </c>
      <c r="AG17" s="184"/>
      <c r="AH17" s="185"/>
      <c r="AI17" s="183">
        <f t="shared" si="4"/>
        <v>0</v>
      </c>
      <c r="AJ17" s="184"/>
      <c r="AK17" s="184"/>
      <c r="AL17" s="184"/>
      <c r="AM17" s="184"/>
      <c r="AN17" s="188"/>
      <c r="AO17" s="183">
        <f>AP17</f>
        <v>0</v>
      </c>
      <c r="AP17" s="184"/>
      <c r="AQ17" s="185"/>
      <c r="AR17" s="189">
        <f t="shared" ref="AR17" si="14">SUM(AS17,AT17,AU17,AV17,AW17)</f>
        <v>0</v>
      </c>
      <c r="AS17" s="190"/>
      <c r="AT17" s="190"/>
      <c r="AU17" s="190"/>
      <c r="AV17" s="190"/>
      <c r="AW17" s="191"/>
    </row>
    <row r="18" spans="1:49" ht="14.1" customHeight="1">
      <c r="A18" s="563" t="s">
        <v>69</v>
      </c>
      <c r="B18" s="172">
        <v>0</v>
      </c>
      <c r="C18" s="173">
        <v>0</v>
      </c>
      <c r="D18" s="174">
        <v>0</v>
      </c>
      <c r="E18" s="174">
        <v>0</v>
      </c>
      <c r="F18" s="174">
        <v>0</v>
      </c>
      <c r="G18" s="174">
        <v>0</v>
      </c>
      <c r="H18" s="175">
        <v>0</v>
      </c>
      <c r="I18" s="172">
        <v>0</v>
      </c>
      <c r="J18" s="173"/>
      <c r="K18" s="174"/>
      <c r="L18" s="174"/>
      <c r="M18" s="176"/>
      <c r="N18" s="175"/>
      <c r="O18" s="172">
        <v>0</v>
      </c>
      <c r="P18" s="173"/>
      <c r="Q18" s="174"/>
      <c r="R18" s="174"/>
      <c r="S18" s="174"/>
      <c r="T18" s="177"/>
      <c r="U18" s="172">
        <v>0</v>
      </c>
      <c r="V18" s="173"/>
      <c r="W18" s="174"/>
      <c r="X18" s="174"/>
      <c r="Y18" s="175"/>
      <c r="Z18" s="173">
        <v>0</v>
      </c>
      <c r="AA18" s="174"/>
      <c r="AB18" s="175"/>
      <c r="AC18" s="173">
        <v>0</v>
      </c>
      <c r="AD18" s="174"/>
      <c r="AE18" s="175"/>
      <c r="AF18" s="173">
        <v>0</v>
      </c>
      <c r="AG18" s="174"/>
      <c r="AH18" s="175"/>
      <c r="AI18" s="173">
        <f t="shared" si="4"/>
        <v>0</v>
      </c>
      <c r="AJ18" s="174"/>
      <c r="AK18" s="174"/>
      <c r="AL18" s="174"/>
      <c r="AM18" s="174"/>
      <c r="AN18" s="178"/>
      <c r="AO18" s="173">
        <v>0</v>
      </c>
      <c r="AP18" s="174"/>
      <c r="AQ18" s="175"/>
      <c r="AR18" s="189"/>
      <c r="AS18" s="180"/>
      <c r="AT18" s="180"/>
      <c r="AU18" s="180"/>
      <c r="AV18" s="180"/>
      <c r="AW18" s="181"/>
    </row>
    <row r="19" spans="1:49" ht="14.1" customHeight="1">
      <c r="A19" s="564"/>
      <c r="B19" s="182">
        <f>SUM(C19:G19)</f>
        <v>1.6500000000000001</v>
      </c>
      <c r="C19" s="183">
        <f>J19+P19+V19+AA19+AJ19</f>
        <v>1.06</v>
      </c>
      <c r="D19" s="184">
        <f>K19+Q19+W19+AK19</f>
        <v>0</v>
      </c>
      <c r="E19" s="184">
        <f>L19+R19+AL19</f>
        <v>0</v>
      </c>
      <c r="F19" s="184">
        <f>M19+S19+X19+AD19+AM19+AP19</f>
        <v>0.59000000000000008</v>
      </c>
      <c r="G19" s="184">
        <f>AG19</f>
        <v>0</v>
      </c>
      <c r="H19" s="185">
        <f>N19+T19+Y19+AB19+AE19+AH19+AN19+AQ19</f>
        <v>0.25</v>
      </c>
      <c r="I19" s="182">
        <f t="shared" ref="I19" si="15">SUM(J19,K19,L19,M19)</f>
        <v>0.34</v>
      </c>
      <c r="J19" s="183"/>
      <c r="K19" s="184"/>
      <c r="L19" s="184"/>
      <c r="M19" s="186">
        <v>0.34</v>
      </c>
      <c r="N19" s="185"/>
      <c r="O19" s="182">
        <f t="shared" ref="O19" si="16">SUM(P19,Q19,R19,S19)</f>
        <v>0</v>
      </c>
      <c r="P19" s="183"/>
      <c r="Q19" s="184"/>
      <c r="R19" s="184"/>
      <c r="S19" s="184"/>
      <c r="T19" s="187"/>
      <c r="U19" s="182">
        <f t="shared" ref="U19" si="17">SUM(V19:X19)</f>
        <v>0.25</v>
      </c>
      <c r="V19" s="183"/>
      <c r="W19" s="184"/>
      <c r="X19" s="184">
        <v>0.25</v>
      </c>
      <c r="Y19" s="185">
        <v>0.25</v>
      </c>
      <c r="Z19" s="183">
        <f>AA19</f>
        <v>1.06</v>
      </c>
      <c r="AA19" s="184">
        <v>1.06</v>
      </c>
      <c r="AB19" s="185"/>
      <c r="AC19" s="183">
        <f>AD19</f>
        <v>0</v>
      </c>
      <c r="AD19" s="184"/>
      <c r="AE19" s="185"/>
      <c r="AF19" s="183">
        <f>AG19</f>
        <v>0</v>
      </c>
      <c r="AG19" s="184"/>
      <c r="AH19" s="185"/>
      <c r="AI19" s="183">
        <f t="shared" si="4"/>
        <v>0</v>
      </c>
      <c r="AJ19" s="184"/>
      <c r="AK19" s="184"/>
      <c r="AL19" s="184"/>
      <c r="AM19" s="184"/>
      <c r="AN19" s="188"/>
      <c r="AO19" s="183">
        <f>AP19</f>
        <v>0</v>
      </c>
      <c r="AP19" s="184"/>
      <c r="AQ19" s="185"/>
      <c r="AR19" s="189">
        <f>SUM(AS19,AT19,AU19,AV19,AW19)</f>
        <v>0.25</v>
      </c>
      <c r="AS19" s="190"/>
      <c r="AT19" s="190"/>
      <c r="AU19" s="190"/>
      <c r="AV19" s="190">
        <v>0.25</v>
      </c>
      <c r="AW19" s="191"/>
    </row>
    <row r="20" spans="1:49" ht="14.1" customHeight="1">
      <c r="A20" s="565" t="s">
        <v>70</v>
      </c>
      <c r="B20" s="192">
        <v>0</v>
      </c>
      <c r="C20" s="193">
        <v>0</v>
      </c>
      <c r="D20" s="194">
        <v>0</v>
      </c>
      <c r="E20" s="194">
        <v>0</v>
      </c>
      <c r="F20" s="194">
        <v>0</v>
      </c>
      <c r="G20" s="194">
        <v>0</v>
      </c>
      <c r="H20" s="195">
        <v>0</v>
      </c>
      <c r="I20" s="192">
        <v>0</v>
      </c>
      <c r="J20" s="193"/>
      <c r="K20" s="194"/>
      <c r="L20" s="194"/>
      <c r="M20" s="196"/>
      <c r="N20" s="195"/>
      <c r="O20" s="192">
        <v>0</v>
      </c>
      <c r="P20" s="193"/>
      <c r="Q20" s="194"/>
      <c r="R20" s="194"/>
      <c r="S20" s="194"/>
      <c r="T20" s="197"/>
      <c r="U20" s="192">
        <v>0</v>
      </c>
      <c r="V20" s="193"/>
      <c r="W20" s="194"/>
      <c r="X20" s="194"/>
      <c r="Y20" s="195"/>
      <c r="Z20" s="193">
        <v>0</v>
      </c>
      <c r="AA20" s="194"/>
      <c r="AB20" s="195"/>
      <c r="AC20" s="193">
        <v>0</v>
      </c>
      <c r="AD20" s="194"/>
      <c r="AE20" s="195"/>
      <c r="AF20" s="193">
        <v>0</v>
      </c>
      <c r="AG20" s="194"/>
      <c r="AH20" s="195"/>
      <c r="AI20" s="193">
        <f t="shared" si="4"/>
        <v>0</v>
      </c>
      <c r="AJ20" s="194"/>
      <c r="AK20" s="194"/>
      <c r="AL20" s="194"/>
      <c r="AM20" s="194"/>
      <c r="AN20" s="198"/>
      <c r="AO20" s="193">
        <v>0</v>
      </c>
      <c r="AP20" s="194"/>
      <c r="AQ20" s="195"/>
      <c r="AR20" s="199">
        <v>0</v>
      </c>
      <c r="AS20" s="200"/>
      <c r="AT20" s="200"/>
      <c r="AU20" s="200"/>
      <c r="AV20" s="200"/>
      <c r="AW20" s="201"/>
    </row>
    <row r="21" spans="1:49" ht="14.1" customHeight="1">
      <c r="A21" s="569"/>
      <c r="B21" s="202">
        <f t="shared" ref="B21" si="18">SUM(C21:G21)</f>
        <v>10.17</v>
      </c>
      <c r="C21" s="203">
        <f>J21+P21+V21+AA21+AJ21</f>
        <v>0</v>
      </c>
      <c r="D21" s="204">
        <f>K21+Q21+W21+AK21</f>
        <v>0</v>
      </c>
      <c r="E21" s="204">
        <f>L21+R21+AL21</f>
        <v>0</v>
      </c>
      <c r="F21" s="204">
        <f>M21+S21+X21+AD21+AM21+AP21</f>
        <v>10.17</v>
      </c>
      <c r="G21" s="204">
        <f>AG21</f>
        <v>0</v>
      </c>
      <c r="H21" s="205">
        <f>N21+T21+Y21+AB21+AE21+AH21+AN21+AQ21</f>
        <v>0</v>
      </c>
      <c r="I21" s="202">
        <f t="shared" ref="I21" si="19">SUM(J21,K21,L21,M21)</f>
        <v>10.17</v>
      </c>
      <c r="J21" s="203"/>
      <c r="K21" s="204"/>
      <c r="L21" s="204"/>
      <c r="M21" s="206">
        <v>10.17</v>
      </c>
      <c r="N21" s="205"/>
      <c r="O21" s="202">
        <f>SUM(P21,Q21,R21,S21)</f>
        <v>0</v>
      </c>
      <c r="P21" s="203"/>
      <c r="Q21" s="204"/>
      <c r="R21" s="204"/>
      <c r="S21" s="204"/>
      <c r="T21" s="207"/>
      <c r="U21" s="202">
        <f>SUM(V21:X21)</f>
        <v>0</v>
      </c>
      <c r="V21" s="203"/>
      <c r="W21" s="204"/>
      <c r="X21" s="204"/>
      <c r="Y21" s="205"/>
      <c r="Z21" s="203">
        <f>AA21</f>
        <v>0</v>
      </c>
      <c r="AA21" s="204"/>
      <c r="AB21" s="205"/>
      <c r="AC21" s="203">
        <f>AD21</f>
        <v>0</v>
      </c>
      <c r="AD21" s="204"/>
      <c r="AE21" s="205"/>
      <c r="AF21" s="203">
        <f>AG21</f>
        <v>0</v>
      </c>
      <c r="AG21" s="204"/>
      <c r="AH21" s="205"/>
      <c r="AI21" s="203">
        <f t="shared" si="4"/>
        <v>0</v>
      </c>
      <c r="AJ21" s="204"/>
      <c r="AK21" s="204"/>
      <c r="AL21" s="204"/>
      <c r="AM21" s="204"/>
      <c r="AN21" s="208"/>
      <c r="AO21" s="203">
        <f>AP21</f>
        <v>0</v>
      </c>
      <c r="AP21" s="204"/>
      <c r="AQ21" s="205"/>
      <c r="AR21" s="209">
        <f t="shared" ref="AR21" si="20">SUM(AS21,AT21,AU21,AV21,AW21)</f>
        <v>0</v>
      </c>
      <c r="AS21" s="210"/>
      <c r="AT21" s="210"/>
      <c r="AU21" s="210"/>
      <c r="AV21" s="210"/>
      <c r="AW21" s="211"/>
    </row>
    <row r="22" spans="1:49" s="512" customFormat="1" ht="14.1" customHeight="1">
      <c r="A22" s="570" t="s">
        <v>71</v>
      </c>
      <c r="B22" s="153">
        <v>0</v>
      </c>
      <c r="C22" s="154">
        <v>0</v>
      </c>
      <c r="D22" s="155">
        <v>0</v>
      </c>
      <c r="E22" s="155">
        <v>0</v>
      </c>
      <c r="F22" s="155">
        <v>0</v>
      </c>
      <c r="G22" s="155">
        <v>0</v>
      </c>
      <c r="H22" s="156">
        <v>0</v>
      </c>
      <c r="I22" s="153">
        <v>0</v>
      </c>
      <c r="J22" s="154">
        <v>0</v>
      </c>
      <c r="K22" s="155">
        <v>0</v>
      </c>
      <c r="L22" s="155">
        <v>0</v>
      </c>
      <c r="M22" s="157">
        <v>0</v>
      </c>
      <c r="N22" s="156">
        <v>0</v>
      </c>
      <c r="O22" s="153">
        <v>0</v>
      </c>
      <c r="P22" s="154">
        <v>0</v>
      </c>
      <c r="Q22" s="155">
        <v>0</v>
      </c>
      <c r="R22" s="155">
        <v>0</v>
      </c>
      <c r="S22" s="155">
        <v>0</v>
      </c>
      <c r="T22" s="158">
        <v>0</v>
      </c>
      <c r="U22" s="153">
        <v>0</v>
      </c>
      <c r="V22" s="154">
        <v>0</v>
      </c>
      <c r="W22" s="155">
        <v>0</v>
      </c>
      <c r="X22" s="155">
        <v>0</v>
      </c>
      <c r="Y22" s="156">
        <v>0</v>
      </c>
      <c r="Z22" s="154">
        <v>0</v>
      </c>
      <c r="AA22" s="155">
        <v>0</v>
      </c>
      <c r="AB22" s="156">
        <v>0</v>
      </c>
      <c r="AC22" s="154">
        <v>0</v>
      </c>
      <c r="AD22" s="155">
        <v>0</v>
      </c>
      <c r="AE22" s="156">
        <v>0</v>
      </c>
      <c r="AF22" s="154">
        <v>0</v>
      </c>
      <c r="AG22" s="155">
        <v>0</v>
      </c>
      <c r="AH22" s="156">
        <v>0</v>
      </c>
      <c r="AI22" s="154">
        <v>0</v>
      </c>
      <c r="AJ22" s="155">
        <v>0</v>
      </c>
      <c r="AK22" s="155">
        <v>0</v>
      </c>
      <c r="AL22" s="155">
        <v>0</v>
      </c>
      <c r="AM22" s="155">
        <v>0</v>
      </c>
      <c r="AN22" s="157">
        <v>0</v>
      </c>
      <c r="AO22" s="154">
        <v>0</v>
      </c>
      <c r="AP22" s="155">
        <v>0</v>
      </c>
      <c r="AQ22" s="156">
        <v>0</v>
      </c>
      <c r="AR22" s="159">
        <v>0</v>
      </c>
      <c r="AS22" s="160">
        <v>0</v>
      </c>
      <c r="AT22" s="160">
        <v>0</v>
      </c>
      <c r="AU22" s="160">
        <v>0</v>
      </c>
      <c r="AV22" s="160">
        <v>0</v>
      </c>
      <c r="AW22" s="161">
        <v>0</v>
      </c>
    </row>
    <row r="23" spans="1:49" s="512" customFormat="1" ht="14.1" customHeight="1">
      <c r="A23" s="562"/>
      <c r="B23" s="143">
        <f>B25</f>
        <v>38.33</v>
      </c>
      <c r="C23" s="144">
        <f t="shared" ref="C23:AW23" si="21">C25</f>
        <v>0</v>
      </c>
      <c r="D23" s="145">
        <f t="shared" si="21"/>
        <v>0</v>
      </c>
      <c r="E23" s="145">
        <f t="shared" si="21"/>
        <v>0.63</v>
      </c>
      <c r="F23" s="145">
        <f t="shared" si="21"/>
        <v>29.67</v>
      </c>
      <c r="G23" s="145">
        <f t="shared" si="21"/>
        <v>8.0299999999999994</v>
      </c>
      <c r="H23" s="146">
        <f t="shared" si="21"/>
        <v>0.42000000000000004</v>
      </c>
      <c r="I23" s="143">
        <f t="shared" si="21"/>
        <v>29.63</v>
      </c>
      <c r="J23" s="144">
        <f t="shared" si="21"/>
        <v>0</v>
      </c>
      <c r="K23" s="145">
        <f t="shared" si="21"/>
        <v>0</v>
      </c>
      <c r="L23" s="145">
        <f t="shared" si="21"/>
        <v>0.63</v>
      </c>
      <c r="M23" s="147">
        <f t="shared" si="21"/>
        <v>29</v>
      </c>
      <c r="N23" s="146">
        <f t="shared" si="21"/>
        <v>0</v>
      </c>
      <c r="O23" s="143">
        <f t="shared" si="21"/>
        <v>0</v>
      </c>
      <c r="P23" s="144">
        <f t="shared" si="21"/>
        <v>0</v>
      </c>
      <c r="Q23" s="145">
        <f t="shared" si="21"/>
        <v>0</v>
      </c>
      <c r="R23" s="145">
        <f t="shared" si="21"/>
        <v>0</v>
      </c>
      <c r="S23" s="145">
        <f t="shared" si="21"/>
        <v>0</v>
      </c>
      <c r="T23" s="148">
        <f t="shared" si="21"/>
        <v>0</v>
      </c>
      <c r="U23" s="143">
        <f t="shared" si="21"/>
        <v>0.67</v>
      </c>
      <c r="V23" s="144">
        <f t="shared" si="21"/>
        <v>0</v>
      </c>
      <c r="W23" s="145">
        <f t="shared" si="21"/>
        <v>0</v>
      </c>
      <c r="X23" s="145">
        <f t="shared" si="21"/>
        <v>0.67</v>
      </c>
      <c r="Y23" s="146">
        <f t="shared" si="21"/>
        <v>0.42000000000000004</v>
      </c>
      <c r="Z23" s="144">
        <f t="shared" si="21"/>
        <v>0</v>
      </c>
      <c r="AA23" s="145">
        <f t="shared" si="21"/>
        <v>0</v>
      </c>
      <c r="AB23" s="146">
        <f t="shared" si="21"/>
        <v>0</v>
      </c>
      <c r="AC23" s="144">
        <f t="shared" si="21"/>
        <v>0</v>
      </c>
      <c r="AD23" s="145">
        <f t="shared" si="21"/>
        <v>0</v>
      </c>
      <c r="AE23" s="146">
        <f t="shared" si="21"/>
        <v>0</v>
      </c>
      <c r="AF23" s="144">
        <f t="shared" si="21"/>
        <v>8.0299999999999994</v>
      </c>
      <c r="AG23" s="145">
        <f t="shared" si="21"/>
        <v>8.0299999999999994</v>
      </c>
      <c r="AH23" s="146">
        <f t="shared" si="21"/>
        <v>0</v>
      </c>
      <c r="AI23" s="144">
        <f t="shared" si="21"/>
        <v>0</v>
      </c>
      <c r="AJ23" s="145">
        <f t="shared" si="21"/>
        <v>0</v>
      </c>
      <c r="AK23" s="145">
        <f t="shared" si="21"/>
        <v>0</v>
      </c>
      <c r="AL23" s="145">
        <f t="shared" si="21"/>
        <v>0</v>
      </c>
      <c r="AM23" s="145">
        <f t="shared" si="21"/>
        <v>0</v>
      </c>
      <c r="AN23" s="149">
        <f t="shared" si="21"/>
        <v>0</v>
      </c>
      <c r="AO23" s="144">
        <f t="shared" si="21"/>
        <v>0</v>
      </c>
      <c r="AP23" s="145">
        <f t="shared" si="21"/>
        <v>0</v>
      </c>
      <c r="AQ23" s="146">
        <f t="shared" si="21"/>
        <v>0</v>
      </c>
      <c r="AR23" s="150">
        <f t="shared" si="21"/>
        <v>0.42000000000000004</v>
      </c>
      <c r="AS23" s="151">
        <f t="shared" si="21"/>
        <v>0</v>
      </c>
      <c r="AT23" s="151">
        <f t="shared" si="21"/>
        <v>0</v>
      </c>
      <c r="AU23" s="151">
        <f t="shared" si="21"/>
        <v>0</v>
      </c>
      <c r="AV23" s="151">
        <f t="shared" si="21"/>
        <v>0.42000000000000004</v>
      </c>
      <c r="AW23" s="152">
        <f t="shared" si="21"/>
        <v>0</v>
      </c>
    </row>
    <row r="24" spans="1:49" s="512" customFormat="1" ht="14.1" customHeight="1">
      <c r="A24" s="567" t="s">
        <v>72</v>
      </c>
      <c r="B24" s="153">
        <v>0</v>
      </c>
      <c r="C24" s="154">
        <v>0</v>
      </c>
      <c r="D24" s="155">
        <v>0</v>
      </c>
      <c r="E24" s="155">
        <v>0</v>
      </c>
      <c r="F24" s="155">
        <v>0</v>
      </c>
      <c r="G24" s="155">
        <v>0</v>
      </c>
      <c r="H24" s="156">
        <v>0</v>
      </c>
      <c r="I24" s="153">
        <v>0</v>
      </c>
      <c r="J24" s="154">
        <v>0</v>
      </c>
      <c r="K24" s="155">
        <v>0</v>
      </c>
      <c r="L24" s="155">
        <v>0</v>
      </c>
      <c r="M24" s="157">
        <v>0</v>
      </c>
      <c r="N24" s="156">
        <v>0</v>
      </c>
      <c r="O24" s="153">
        <v>0</v>
      </c>
      <c r="P24" s="154">
        <v>0</v>
      </c>
      <c r="Q24" s="155">
        <v>0</v>
      </c>
      <c r="R24" s="155">
        <v>0</v>
      </c>
      <c r="S24" s="155">
        <v>0</v>
      </c>
      <c r="T24" s="158">
        <v>0</v>
      </c>
      <c r="U24" s="153">
        <v>0</v>
      </c>
      <c r="V24" s="154">
        <v>0</v>
      </c>
      <c r="W24" s="155">
        <v>0</v>
      </c>
      <c r="X24" s="155">
        <v>0</v>
      </c>
      <c r="Y24" s="156">
        <v>0</v>
      </c>
      <c r="Z24" s="154">
        <v>0</v>
      </c>
      <c r="AA24" s="155">
        <v>0</v>
      </c>
      <c r="AB24" s="156">
        <v>0</v>
      </c>
      <c r="AC24" s="154">
        <v>0</v>
      </c>
      <c r="AD24" s="155">
        <v>0</v>
      </c>
      <c r="AE24" s="156">
        <v>0</v>
      </c>
      <c r="AF24" s="154">
        <v>0</v>
      </c>
      <c r="AG24" s="155">
        <v>0</v>
      </c>
      <c r="AH24" s="156">
        <v>0</v>
      </c>
      <c r="AI24" s="154">
        <v>0</v>
      </c>
      <c r="AJ24" s="155">
        <v>0</v>
      </c>
      <c r="AK24" s="155">
        <v>0</v>
      </c>
      <c r="AL24" s="155">
        <v>0</v>
      </c>
      <c r="AM24" s="155">
        <v>0</v>
      </c>
      <c r="AN24" s="157">
        <v>0</v>
      </c>
      <c r="AO24" s="154">
        <v>0</v>
      </c>
      <c r="AP24" s="155">
        <v>0</v>
      </c>
      <c r="AQ24" s="156">
        <v>0</v>
      </c>
      <c r="AR24" s="159">
        <v>0</v>
      </c>
      <c r="AS24" s="160">
        <v>0</v>
      </c>
      <c r="AT24" s="160">
        <v>0</v>
      </c>
      <c r="AU24" s="160">
        <v>0</v>
      </c>
      <c r="AV24" s="160">
        <v>0</v>
      </c>
      <c r="AW24" s="161">
        <v>0</v>
      </c>
    </row>
    <row r="25" spans="1:49" s="512" customFormat="1" ht="14.1" customHeight="1">
      <c r="A25" s="568"/>
      <c r="B25" s="162">
        <f>SUM(B27,B29,B31,B33,B35,B37)</f>
        <v>38.33</v>
      </c>
      <c r="C25" s="163">
        <f t="shared" ref="C25:AW25" si="22">SUM(C27,C29,C31,C33,C35,C37)</f>
        <v>0</v>
      </c>
      <c r="D25" s="164">
        <f t="shared" si="22"/>
        <v>0</v>
      </c>
      <c r="E25" s="164">
        <f t="shared" si="22"/>
        <v>0.63</v>
      </c>
      <c r="F25" s="164">
        <f t="shared" si="22"/>
        <v>29.67</v>
      </c>
      <c r="G25" s="164">
        <f t="shared" si="22"/>
        <v>8.0299999999999994</v>
      </c>
      <c r="H25" s="165">
        <f t="shared" si="22"/>
        <v>0.42000000000000004</v>
      </c>
      <c r="I25" s="162">
        <f t="shared" si="22"/>
        <v>29.63</v>
      </c>
      <c r="J25" s="163">
        <f t="shared" si="22"/>
        <v>0</v>
      </c>
      <c r="K25" s="164">
        <f t="shared" si="22"/>
        <v>0</v>
      </c>
      <c r="L25" s="164">
        <f t="shared" si="22"/>
        <v>0.63</v>
      </c>
      <c r="M25" s="166">
        <f t="shared" si="22"/>
        <v>29</v>
      </c>
      <c r="N25" s="165">
        <f t="shared" si="22"/>
        <v>0</v>
      </c>
      <c r="O25" s="162">
        <f t="shared" si="22"/>
        <v>0</v>
      </c>
      <c r="P25" s="163">
        <f t="shared" si="22"/>
        <v>0</v>
      </c>
      <c r="Q25" s="164">
        <f t="shared" si="22"/>
        <v>0</v>
      </c>
      <c r="R25" s="164">
        <f t="shared" si="22"/>
        <v>0</v>
      </c>
      <c r="S25" s="164">
        <f t="shared" si="22"/>
        <v>0</v>
      </c>
      <c r="T25" s="167">
        <f t="shared" si="22"/>
        <v>0</v>
      </c>
      <c r="U25" s="162">
        <f t="shared" si="22"/>
        <v>0.67</v>
      </c>
      <c r="V25" s="163">
        <f t="shared" si="22"/>
        <v>0</v>
      </c>
      <c r="W25" s="164">
        <f t="shared" si="22"/>
        <v>0</v>
      </c>
      <c r="X25" s="164">
        <f t="shared" si="22"/>
        <v>0.67</v>
      </c>
      <c r="Y25" s="165">
        <f t="shared" si="22"/>
        <v>0.42000000000000004</v>
      </c>
      <c r="Z25" s="163">
        <f t="shared" si="22"/>
        <v>0</v>
      </c>
      <c r="AA25" s="164">
        <f t="shared" si="22"/>
        <v>0</v>
      </c>
      <c r="AB25" s="165">
        <f t="shared" si="22"/>
        <v>0</v>
      </c>
      <c r="AC25" s="163">
        <f t="shared" si="22"/>
        <v>0</v>
      </c>
      <c r="AD25" s="164">
        <f t="shared" si="22"/>
        <v>0</v>
      </c>
      <c r="AE25" s="165">
        <f t="shared" si="22"/>
        <v>0</v>
      </c>
      <c r="AF25" s="163">
        <f t="shared" si="22"/>
        <v>8.0299999999999994</v>
      </c>
      <c r="AG25" s="164">
        <f t="shared" si="22"/>
        <v>8.0299999999999994</v>
      </c>
      <c r="AH25" s="165">
        <f t="shared" si="22"/>
        <v>0</v>
      </c>
      <c r="AI25" s="163">
        <f t="shared" si="22"/>
        <v>0</v>
      </c>
      <c r="AJ25" s="164">
        <f t="shared" si="22"/>
        <v>0</v>
      </c>
      <c r="AK25" s="164">
        <f t="shared" si="22"/>
        <v>0</v>
      </c>
      <c r="AL25" s="164">
        <f t="shared" si="22"/>
        <v>0</v>
      </c>
      <c r="AM25" s="164">
        <f t="shared" si="22"/>
        <v>0</v>
      </c>
      <c r="AN25" s="168">
        <f t="shared" si="22"/>
        <v>0</v>
      </c>
      <c r="AO25" s="163">
        <f t="shared" si="22"/>
        <v>0</v>
      </c>
      <c r="AP25" s="164">
        <f t="shared" si="22"/>
        <v>0</v>
      </c>
      <c r="AQ25" s="165">
        <f t="shared" si="22"/>
        <v>0</v>
      </c>
      <c r="AR25" s="169">
        <f t="shared" si="22"/>
        <v>0.42000000000000004</v>
      </c>
      <c r="AS25" s="170">
        <f t="shared" si="22"/>
        <v>0</v>
      </c>
      <c r="AT25" s="170">
        <f t="shared" si="22"/>
        <v>0</v>
      </c>
      <c r="AU25" s="170">
        <f t="shared" si="22"/>
        <v>0</v>
      </c>
      <c r="AV25" s="170">
        <f t="shared" si="22"/>
        <v>0.42000000000000004</v>
      </c>
      <c r="AW25" s="171">
        <f t="shared" si="22"/>
        <v>0</v>
      </c>
    </row>
    <row r="26" spans="1:49" ht="14.1" customHeight="1">
      <c r="A26" s="563" t="s">
        <v>73</v>
      </c>
      <c r="B26" s="172">
        <v>0</v>
      </c>
      <c r="C26" s="173">
        <v>0</v>
      </c>
      <c r="D26" s="174">
        <v>0</v>
      </c>
      <c r="E26" s="174">
        <v>0</v>
      </c>
      <c r="F26" s="174">
        <v>0</v>
      </c>
      <c r="G26" s="174">
        <v>0</v>
      </c>
      <c r="H26" s="175">
        <v>0</v>
      </c>
      <c r="I26" s="172">
        <v>0</v>
      </c>
      <c r="J26" s="173"/>
      <c r="K26" s="174"/>
      <c r="L26" s="174"/>
      <c r="M26" s="176"/>
      <c r="N26" s="175"/>
      <c r="O26" s="172">
        <v>0</v>
      </c>
      <c r="P26" s="173"/>
      <c r="Q26" s="174"/>
      <c r="R26" s="174"/>
      <c r="S26" s="174"/>
      <c r="T26" s="177"/>
      <c r="U26" s="172">
        <v>0</v>
      </c>
      <c r="V26" s="173"/>
      <c r="W26" s="174"/>
      <c r="X26" s="174"/>
      <c r="Y26" s="175"/>
      <c r="Z26" s="173">
        <v>0</v>
      </c>
      <c r="AA26" s="174"/>
      <c r="AB26" s="175"/>
      <c r="AC26" s="173">
        <v>0</v>
      </c>
      <c r="AD26" s="174"/>
      <c r="AE26" s="175"/>
      <c r="AF26" s="173">
        <v>0</v>
      </c>
      <c r="AG26" s="174"/>
      <c r="AH26" s="175"/>
      <c r="AI26" s="173">
        <f t="shared" ref="AI26:AI37" si="23">SUM(AJ26:AM26)</f>
        <v>0</v>
      </c>
      <c r="AJ26" s="174"/>
      <c r="AK26" s="174"/>
      <c r="AL26" s="174"/>
      <c r="AM26" s="174"/>
      <c r="AN26" s="178"/>
      <c r="AO26" s="173">
        <v>0</v>
      </c>
      <c r="AP26" s="174"/>
      <c r="AQ26" s="175"/>
      <c r="AR26" s="179">
        <v>0</v>
      </c>
      <c r="AS26" s="180"/>
      <c r="AT26" s="180"/>
      <c r="AU26" s="180"/>
      <c r="AV26" s="180"/>
      <c r="AW26" s="181"/>
    </row>
    <row r="27" spans="1:49" ht="14.1" customHeight="1">
      <c r="A27" s="564"/>
      <c r="B27" s="182">
        <f t="shared" ref="B27" si="24">SUM(C27:G27)</f>
        <v>9.39</v>
      </c>
      <c r="C27" s="183">
        <f>J27+P27+V27+AA27+AJ27</f>
        <v>0</v>
      </c>
      <c r="D27" s="184">
        <f>K27+Q27+W27+AK27</f>
        <v>0</v>
      </c>
      <c r="E27" s="184">
        <f>L27+R27+AL27</f>
        <v>0</v>
      </c>
      <c r="F27" s="184">
        <f>M27+S27+X27+AD27+AM27+AP27</f>
        <v>9.39</v>
      </c>
      <c r="G27" s="184">
        <f>AG27</f>
        <v>0</v>
      </c>
      <c r="H27" s="185">
        <f>N27+T27+Y27+AB27+AE27+AH27+AN27+AQ27</f>
        <v>0.14000000000000001</v>
      </c>
      <c r="I27" s="182">
        <f t="shared" ref="I27" si="25">SUM(J27,K27,L27,M27)</f>
        <v>9</v>
      </c>
      <c r="J27" s="183"/>
      <c r="K27" s="184"/>
      <c r="L27" s="184"/>
      <c r="M27" s="186">
        <v>9</v>
      </c>
      <c r="N27" s="185"/>
      <c r="O27" s="182">
        <f t="shared" ref="O27" si="26">SUM(P27,Q27,R27,S27)</f>
        <v>0</v>
      </c>
      <c r="P27" s="183"/>
      <c r="Q27" s="184"/>
      <c r="R27" s="184"/>
      <c r="S27" s="184"/>
      <c r="T27" s="187"/>
      <c r="U27" s="182">
        <f>SUM(V27:X27)</f>
        <v>0.39</v>
      </c>
      <c r="V27" s="183"/>
      <c r="W27" s="184"/>
      <c r="X27" s="184">
        <v>0.39</v>
      </c>
      <c r="Y27" s="185">
        <v>0.14000000000000001</v>
      </c>
      <c r="Z27" s="183">
        <f>AA27</f>
        <v>0</v>
      </c>
      <c r="AA27" s="184"/>
      <c r="AB27" s="185"/>
      <c r="AC27" s="183">
        <f>AD27</f>
        <v>0</v>
      </c>
      <c r="AD27" s="184"/>
      <c r="AE27" s="185"/>
      <c r="AF27" s="183">
        <f>AG27</f>
        <v>0</v>
      </c>
      <c r="AG27" s="184"/>
      <c r="AH27" s="185"/>
      <c r="AI27" s="183">
        <f t="shared" si="23"/>
        <v>0</v>
      </c>
      <c r="AJ27" s="184"/>
      <c r="AK27" s="184"/>
      <c r="AL27" s="184"/>
      <c r="AM27" s="184"/>
      <c r="AN27" s="188"/>
      <c r="AO27" s="183">
        <f>AP27</f>
        <v>0</v>
      </c>
      <c r="AP27" s="184"/>
      <c r="AQ27" s="185"/>
      <c r="AR27" s="189">
        <f t="shared" ref="AR27" si="27">SUM(AS27,AT27,AU27,AV27,AW27)</f>
        <v>0.14000000000000001</v>
      </c>
      <c r="AS27" s="190"/>
      <c r="AT27" s="190"/>
      <c r="AU27" s="190"/>
      <c r="AV27" s="190">
        <v>0.14000000000000001</v>
      </c>
      <c r="AW27" s="191"/>
    </row>
    <row r="28" spans="1:49" ht="14.1" customHeight="1">
      <c r="A28" s="563" t="s">
        <v>74</v>
      </c>
      <c r="B28" s="172">
        <v>0</v>
      </c>
      <c r="C28" s="173">
        <v>0</v>
      </c>
      <c r="D28" s="174">
        <v>0</v>
      </c>
      <c r="E28" s="174">
        <v>0</v>
      </c>
      <c r="F28" s="174">
        <v>0</v>
      </c>
      <c r="G28" s="174">
        <v>0</v>
      </c>
      <c r="H28" s="175">
        <v>0</v>
      </c>
      <c r="I28" s="172">
        <v>0</v>
      </c>
      <c r="J28" s="173"/>
      <c r="K28" s="174"/>
      <c r="L28" s="174"/>
      <c r="M28" s="176"/>
      <c r="N28" s="175"/>
      <c r="O28" s="172">
        <v>0</v>
      </c>
      <c r="P28" s="173"/>
      <c r="Q28" s="174"/>
      <c r="R28" s="174"/>
      <c r="S28" s="174"/>
      <c r="T28" s="177"/>
      <c r="U28" s="172">
        <v>0</v>
      </c>
      <c r="V28" s="173"/>
      <c r="W28" s="174"/>
      <c r="X28" s="174"/>
      <c r="Y28" s="175"/>
      <c r="Z28" s="173">
        <v>0</v>
      </c>
      <c r="AA28" s="174"/>
      <c r="AB28" s="175"/>
      <c r="AC28" s="173">
        <v>0</v>
      </c>
      <c r="AD28" s="174"/>
      <c r="AE28" s="175"/>
      <c r="AF28" s="173">
        <v>0</v>
      </c>
      <c r="AG28" s="174"/>
      <c r="AH28" s="175"/>
      <c r="AI28" s="173">
        <f t="shared" si="23"/>
        <v>0</v>
      </c>
      <c r="AJ28" s="174"/>
      <c r="AK28" s="174"/>
      <c r="AL28" s="174"/>
      <c r="AM28" s="174"/>
      <c r="AN28" s="178"/>
      <c r="AO28" s="173">
        <v>0</v>
      </c>
      <c r="AP28" s="174"/>
      <c r="AQ28" s="175"/>
      <c r="AR28" s="179">
        <v>0</v>
      </c>
      <c r="AS28" s="180"/>
      <c r="AT28" s="180"/>
      <c r="AU28" s="180"/>
      <c r="AV28" s="180"/>
      <c r="AW28" s="181"/>
    </row>
    <row r="29" spans="1:49" ht="14.1" customHeight="1">
      <c r="A29" s="564"/>
      <c r="B29" s="182">
        <f t="shared" ref="B29" si="28">SUM(C29:G29)</f>
        <v>7.34</v>
      </c>
      <c r="C29" s="183">
        <f>J29+P29+V29+AA29+AJ29</f>
        <v>0</v>
      </c>
      <c r="D29" s="184">
        <f>K29+Q29+W29+AK29</f>
        <v>0</v>
      </c>
      <c r="E29" s="184">
        <f>L29+R29+AL29</f>
        <v>0</v>
      </c>
      <c r="F29" s="184">
        <f>M29+S29+X29+AD29+AM29+AP29</f>
        <v>7.34</v>
      </c>
      <c r="G29" s="184">
        <f>AG29</f>
        <v>0</v>
      </c>
      <c r="H29" s="185">
        <f>N29+T29+Y29+AB29+AE29+AH29+AN29+AQ29</f>
        <v>0</v>
      </c>
      <c r="I29" s="182">
        <f t="shared" ref="I29" si="29">SUM(J29,K29,L29,M29)</f>
        <v>7.34</v>
      </c>
      <c r="J29" s="183"/>
      <c r="K29" s="184"/>
      <c r="L29" s="184"/>
      <c r="M29" s="186">
        <v>7.34</v>
      </c>
      <c r="N29" s="185"/>
      <c r="O29" s="182">
        <f t="shared" ref="O29" si="30">SUM(P29,Q29,R29,S29)</f>
        <v>0</v>
      </c>
      <c r="P29" s="183"/>
      <c r="Q29" s="184"/>
      <c r="R29" s="184"/>
      <c r="S29" s="184"/>
      <c r="T29" s="187"/>
      <c r="U29" s="182">
        <f>SUM(V29:X29)</f>
        <v>0</v>
      </c>
      <c r="V29" s="183"/>
      <c r="W29" s="184"/>
      <c r="X29" s="184"/>
      <c r="Y29" s="185"/>
      <c r="Z29" s="183">
        <f>AA29</f>
        <v>0</v>
      </c>
      <c r="AA29" s="184"/>
      <c r="AB29" s="185"/>
      <c r="AC29" s="183">
        <f>AD29</f>
        <v>0</v>
      </c>
      <c r="AD29" s="184"/>
      <c r="AE29" s="185"/>
      <c r="AF29" s="183">
        <f>AG29</f>
        <v>0</v>
      </c>
      <c r="AG29" s="184"/>
      <c r="AH29" s="185"/>
      <c r="AI29" s="183">
        <f t="shared" si="23"/>
        <v>0</v>
      </c>
      <c r="AJ29" s="184"/>
      <c r="AK29" s="184"/>
      <c r="AL29" s="184"/>
      <c r="AM29" s="184"/>
      <c r="AN29" s="188"/>
      <c r="AO29" s="183">
        <f>AP29</f>
        <v>0</v>
      </c>
      <c r="AP29" s="184"/>
      <c r="AQ29" s="185"/>
      <c r="AR29" s="189"/>
      <c r="AS29" s="190"/>
      <c r="AT29" s="190"/>
      <c r="AU29" s="190"/>
      <c r="AV29" s="190"/>
      <c r="AW29" s="191"/>
    </row>
    <row r="30" spans="1:49" ht="14.1" customHeight="1">
      <c r="A30" s="563" t="s">
        <v>75</v>
      </c>
      <c r="B30" s="172">
        <v>0</v>
      </c>
      <c r="C30" s="173">
        <v>0</v>
      </c>
      <c r="D30" s="174">
        <v>0</v>
      </c>
      <c r="E30" s="174">
        <v>0</v>
      </c>
      <c r="F30" s="174">
        <v>0</v>
      </c>
      <c r="G30" s="174">
        <v>0</v>
      </c>
      <c r="H30" s="175">
        <v>0</v>
      </c>
      <c r="I30" s="172">
        <v>0</v>
      </c>
      <c r="J30" s="173"/>
      <c r="K30" s="174"/>
      <c r="L30" s="174"/>
      <c r="M30" s="176"/>
      <c r="N30" s="175"/>
      <c r="O30" s="172">
        <v>0</v>
      </c>
      <c r="P30" s="173"/>
      <c r="Q30" s="174"/>
      <c r="R30" s="174"/>
      <c r="S30" s="174"/>
      <c r="T30" s="177"/>
      <c r="U30" s="172">
        <v>0</v>
      </c>
      <c r="V30" s="173"/>
      <c r="W30" s="174"/>
      <c r="X30" s="174"/>
      <c r="Y30" s="175"/>
      <c r="Z30" s="173">
        <v>0</v>
      </c>
      <c r="AA30" s="174"/>
      <c r="AB30" s="175"/>
      <c r="AC30" s="173">
        <v>0</v>
      </c>
      <c r="AD30" s="174"/>
      <c r="AE30" s="175"/>
      <c r="AF30" s="173">
        <v>0</v>
      </c>
      <c r="AG30" s="174"/>
      <c r="AH30" s="175"/>
      <c r="AI30" s="173">
        <f t="shared" si="23"/>
        <v>0</v>
      </c>
      <c r="AJ30" s="174"/>
      <c r="AK30" s="174"/>
      <c r="AL30" s="174"/>
      <c r="AM30" s="174"/>
      <c r="AN30" s="178"/>
      <c r="AO30" s="173">
        <v>0</v>
      </c>
      <c r="AP30" s="174"/>
      <c r="AQ30" s="175"/>
      <c r="AR30" s="179">
        <v>0</v>
      </c>
      <c r="AS30" s="180"/>
      <c r="AT30" s="180"/>
      <c r="AU30" s="180"/>
      <c r="AV30" s="180"/>
      <c r="AW30" s="181"/>
    </row>
    <row r="31" spans="1:49" ht="14.1" customHeight="1">
      <c r="A31" s="564"/>
      <c r="B31" s="182">
        <f t="shared" ref="B31" si="31">SUM(C31:G31)</f>
        <v>3.03</v>
      </c>
      <c r="C31" s="183">
        <f>J31+P31+V31+AA31+AJ31</f>
        <v>0</v>
      </c>
      <c r="D31" s="184">
        <f>K31+Q31+W31+AK31</f>
        <v>0</v>
      </c>
      <c r="E31" s="184">
        <f>L31+R31+AL31</f>
        <v>0</v>
      </c>
      <c r="F31" s="184">
        <f>M31+S31+X31+AD31+AM31+AP31</f>
        <v>3.03</v>
      </c>
      <c r="G31" s="184">
        <f>AG31</f>
        <v>0</v>
      </c>
      <c r="H31" s="185">
        <f>N31+T31+Y31+AB31+AE31+AH31+AN31+AQ31</f>
        <v>0</v>
      </c>
      <c r="I31" s="182">
        <f t="shared" ref="I31" si="32">SUM(J31,K31,L31,M31)</f>
        <v>3.03</v>
      </c>
      <c r="J31" s="183"/>
      <c r="K31" s="184"/>
      <c r="L31" s="184"/>
      <c r="M31" s="186">
        <v>3.03</v>
      </c>
      <c r="N31" s="185"/>
      <c r="O31" s="182">
        <f t="shared" ref="O31" si="33">SUM(P31,Q31,R31,S31)</f>
        <v>0</v>
      </c>
      <c r="P31" s="183"/>
      <c r="Q31" s="184"/>
      <c r="R31" s="184"/>
      <c r="S31" s="184"/>
      <c r="T31" s="187"/>
      <c r="U31" s="182">
        <f>SUM(V31:X31)</f>
        <v>0</v>
      </c>
      <c r="V31" s="183"/>
      <c r="W31" s="184"/>
      <c r="X31" s="184"/>
      <c r="Y31" s="185"/>
      <c r="Z31" s="183">
        <f>AA31</f>
        <v>0</v>
      </c>
      <c r="AA31" s="184"/>
      <c r="AB31" s="185"/>
      <c r="AC31" s="183">
        <f>AD31</f>
        <v>0</v>
      </c>
      <c r="AD31" s="184"/>
      <c r="AE31" s="185"/>
      <c r="AF31" s="183">
        <f>AG31</f>
        <v>0</v>
      </c>
      <c r="AG31" s="184"/>
      <c r="AH31" s="185"/>
      <c r="AI31" s="183">
        <f t="shared" si="23"/>
        <v>0</v>
      </c>
      <c r="AJ31" s="184"/>
      <c r="AK31" s="184"/>
      <c r="AL31" s="184"/>
      <c r="AM31" s="184"/>
      <c r="AN31" s="188"/>
      <c r="AO31" s="183">
        <f>AP31</f>
        <v>0</v>
      </c>
      <c r="AP31" s="184"/>
      <c r="AQ31" s="185"/>
      <c r="AR31" s="189">
        <f t="shared" ref="AR31" si="34">SUM(AS31,AT31,AU31,AV31,AW31)</f>
        <v>0</v>
      </c>
      <c r="AS31" s="190"/>
      <c r="AT31" s="190"/>
      <c r="AU31" s="190"/>
      <c r="AV31" s="190"/>
      <c r="AW31" s="191"/>
    </row>
    <row r="32" spans="1:49" ht="14.1" customHeight="1">
      <c r="A32" s="563" t="s">
        <v>76</v>
      </c>
      <c r="B32" s="172">
        <v>0</v>
      </c>
      <c r="C32" s="173">
        <v>0</v>
      </c>
      <c r="D32" s="174">
        <v>0</v>
      </c>
      <c r="E32" s="174">
        <v>0</v>
      </c>
      <c r="F32" s="174">
        <v>0</v>
      </c>
      <c r="G32" s="174">
        <v>0</v>
      </c>
      <c r="H32" s="175">
        <v>0</v>
      </c>
      <c r="I32" s="172">
        <v>0</v>
      </c>
      <c r="J32" s="173"/>
      <c r="K32" s="174"/>
      <c r="L32" s="174"/>
      <c r="M32" s="176"/>
      <c r="N32" s="175"/>
      <c r="O32" s="172">
        <v>0</v>
      </c>
      <c r="P32" s="173"/>
      <c r="Q32" s="174"/>
      <c r="R32" s="174"/>
      <c r="S32" s="174"/>
      <c r="T32" s="177"/>
      <c r="U32" s="172">
        <v>0</v>
      </c>
      <c r="V32" s="173"/>
      <c r="W32" s="174"/>
      <c r="X32" s="174"/>
      <c r="Y32" s="175"/>
      <c r="Z32" s="173">
        <v>0</v>
      </c>
      <c r="AA32" s="174"/>
      <c r="AB32" s="175"/>
      <c r="AC32" s="173">
        <v>0</v>
      </c>
      <c r="AD32" s="174"/>
      <c r="AE32" s="175"/>
      <c r="AF32" s="173">
        <v>0</v>
      </c>
      <c r="AG32" s="174"/>
      <c r="AH32" s="175"/>
      <c r="AI32" s="173">
        <f t="shared" si="23"/>
        <v>0</v>
      </c>
      <c r="AJ32" s="174"/>
      <c r="AK32" s="174"/>
      <c r="AL32" s="174"/>
      <c r="AM32" s="174"/>
      <c r="AN32" s="178"/>
      <c r="AO32" s="173">
        <v>0</v>
      </c>
      <c r="AP32" s="174"/>
      <c r="AQ32" s="175"/>
      <c r="AR32" s="179">
        <v>0</v>
      </c>
      <c r="AS32" s="180"/>
      <c r="AT32" s="180"/>
      <c r="AU32" s="180"/>
      <c r="AV32" s="180"/>
      <c r="AW32" s="181"/>
    </row>
    <row r="33" spans="1:49" ht="14.1" customHeight="1">
      <c r="A33" s="564"/>
      <c r="B33" s="182">
        <f t="shared" ref="B33" si="35">SUM(C33:G33)</f>
        <v>0</v>
      </c>
      <c r="C33" s="183">
        <f>J33+P33+V33+AA33+AJ33</f>
        <v>0</v>
      </c>
      <c r="D33" s="184">
        <f>K33+Q33+W33+AK33</f>
        <v>0</v>
      </c>
      <c r="E33" s="184">
        <f>L33+R33+AL33</f>
        <v>0</v>
      </c>
      <c r="F33" s="184">
        <f>M33+S33+X33+AD33+AM33+AP33</f>
        <v>0</v>
      </c>
      <c r="G33" s="184">
        <f>AG33</f>
        <v>0</v>
      </c>
      <c r="H33" s="185">
        <f>N33+T33+Y33+AB33+AE33+AH33+AN33+AQ33</f>
        <v>0</v>
      </c>
      <c r="I33" s="182">
        <f t="shared" ref="I33" si="36">SUM(J33,K33,L33,M33)</f>
        <v>0</v>
      </c>
      <c r="J33" s="183"/>
      <c r="K33" s="184"/>
      <c r="L33" s="184"/>
      <c r="M33" s="186"/>
      <c r="N33" s="185"/>
      <c r="O33" s="182">
        <f t="shared" ref="O33" si="37">SUM(P33,Q33,R33,S33)</f>
        <v>0</v>
      </c>
      <c r="P33" s="183"/>
      <c r="Q33" s="184"/>
      <c r="R33" s="184"/>
      <c r="S33" s="184"/>
      <c r="T33" s="187"/>
      <c r="U33" s="182">
        <f>SUM(V33:X33)</f>
        <v>0</v>
      </c>
      <c r="V33" s="183"/>
      <c r="W33" s="184"/>
      <c r="X33" s="184"/>
      <c r="Y33" s="185"/>
      <c r="Z33" s="183">
        <f>AA33</f>
        <v>0</v>
      </c>
      <c r="AA33" s="184"/>
      <c r="AB33" s="185"/>
      <c r="AC33" s="183">
        <f>AD33</f>
        <v>0</v>
      </c>
      <c r="AD33" s="184"/>
      <c r="AE33" s="185"/>
      <c r="AF33" s="183">
        <f>AG33</f>
        <v>0</v>
      </c>
      <c r="AG33" s="184"/>
      <c r="AH33" s="185"/>
      <c r="AI33" s="183">
        <f t="shared" si="23"/>
        <v>0</v>
      </c>
      <c r="AJ33" s="184"/>
      <c r="AK33" s="184"/>
      <c r="AL33" s="184"/>
      <c r="AM33" s="184"/>
      <c r="AN33" s="188"/>
      <c r="AO33" s="183">
        <f>AP33</f>
        <v>0</v>
      </c>
      <c r="AP33" s="184"/>
      <c r="AQ33" s="185"/>
      <c r="AR33" s="189">
        <f t="shared" ref="AR33" si="38">SUM(AS33,AT33,AU33,AV33,AW33)</f>
        <v>0</v>
      </c>
      <c r="AS33" s="190"/>
      <c r="AT33" s="190"/>
      <c r="AU33" s="190"/>
      <c r="AV33" s="190"/>
      <c r="AW33" s="191"/>
    </row>
    <row r="34" spans="1:49" ht="14.1" customHeight="1">
      <c r="A34" s="563" t="s">
        <v>77</v>
      </c>
      <c r="B34" s="172">
        <v>0</v>
      </c>
      <c r="C34" s="173">
        <v>0</v>
      </c>
      <c r="D34" s="174">
        <v>0</v>
      </c>
      <c r="E34" s="174">
        <v>0</v>
      </c>
      <c r="F34" s="174">
        <v>0</v>
      </c>
      <c r="G34" s="174">
        <v>0</v>
      </c>
      <c r="H34" s="175">
        <v>0</v>
      </c>
      <c r="I34" s="172">
        <v>0</v>
      </c>
      <c r="J34" s="173"/>
      <c r="K34" s="174"/>
      <c r="L34" s="174"/>
      <c r="M34" s="176"/>
      <c r="N34" s="175"/>
      <c r="O34" s="172">
        <v>0</v>
      </c>
      <c r="P34" s="173"/>
      <c r="Q34" s="174"/>
      <c r="R34" s="174"/>
      <c r="S34" s="174"/>
      <c r="T34" s="177"/>
      <c r="U34" s="172">
        <v>0</v>
      </c>
      <c r="V34" s="173"/>
      <c r="W34" s="174"/>
      <c r="X34" s="174"/>
      <c r="Y34" s="175"/>
      <c r="Z34" s="173">
        <v>0</v>
      </c>
      <c r="AA34" s="174"/>
      <c r="AB34" s="175"/>
      <c r="AC34" s="173">
        <v>0</v>
      </c>
      <c r="AD34" s="174"/>
      <c r="AE34" s="175"/>
      <c r="AF34" s="173">
        <v>0</v>
      </c>
      <c r="AG34" s="174"/>
      <c r="AH34" s="175"/>
      <c r="AI34" s="173">
        <f t="shared" si="23"/>
        <v>0</v>
      </c>
      <c r="AJ34" s="174"/>
      <c r="AK34" s="174"/>
      <c r="AL34" s="174"/>
      <c r="AM34" s="174"/>
      <c r="AN34" s="178"/>
      <c r="AO34" s="173">
        <v>0</v>
      </c>
      <c r="AP34" s="174"/>
      <c r="AQ34" s="175"/>
      <c r="AR34" s="179">
        <v>0</v>
      </c>
      <c r="AS34" s="180"/>
      <c r="AT34" s="180"/>
      <c r="AU34" s="180"/>
      <c r="AV34" s="180"/>
      <c r="AW34" s="181"/>
    </row>
    <row r="35" spans="1:49" ht="14.1" customHeight="1">
      <c r="A35" s="564"/>
      <c r="B35" s="182">
        <f t="shared" ref="B35" si="39">SUM(C35:G35)</f>
        <v>17.66</v>
      </c>
      <c r="C35" s="183">
        <f>J35+P35+V35+AA35+AJ35</f>
        <v>0</v>
      </c>
      <c r="D35" s="184">
        <f>K35+Q35+W35+AK35</f>
        <v>0</v>
      </c>
      <c r="E35" s="184">
        <f>L35+R35+AL35</f>
        <v>0</v>
      </c>
      <c r="F35" s="184">
        <f>M35+S35+X35+AD35+AM35+AP35</f>
        <v>9.6300000000000008</v>
      </c>
      <c r="G35" s="184">
        <f>AG35</f>
        <v>8.0299999999999994</v>
      </c>
      <c r="H35" s="185">
        <f>N35+T35+Y35+AB35+AE35+AH35+AN35+AQ35</f>
        <v>0</v>
      </c>
      <c r="I35" s="182">
        <f>SUM(J35,K35,L35,M35)</f>
        <v>9.6300000000000008</v>
      </c>
      <c r="J35" s="183"/>
      <c r="K35" s="184"/>
      <c r="L35" s="184"/>
      <c r="M35" s="186">
        <v>9.6300000000000008</v>
      </c>
      <c r="N35" s="185"/>
      <c r="O35" s="182">
        <f t="shared" ref="O35" si="40">SUM(P35,Q35,R35,S35)</f>
        <v>0</v>
      </c>
      <c r="P35" s="183"/>
      <c r="Q35" s="184"/>
      <c r="R35" s="184"/>
      <c r="S35" s="184"/>
      <c r="T35" s="187"/>
      <c r="U35" s="182">
        <f>SUM(V35:X35)</f>
        <v>0</v>
      </c>
      <c r="V35" s="183"/>
      <c r="W35" s="184"/>
      <c r="X35" s="184"/>
      <c r="Y35" s="185"/>
      <c r="Z35" s="183">
        <f>AA35</f>
        <v>0</v>
      </c>
      <c r="AA35" s="184"/>
      <c r="AB35" s="185"/>
      <c r="AC35" s="183">
        <f>AD35</f>
        <v>0</v>
      </c>
      <c r="AD35" s="184"/>
      <c r="AE35" s="185"/>
      <c r="AF35" s="183">
        <f>AG35</f>
        <v>8.0299999999999994</v>
      </c>
      <c r="AG35" s="184">
        <v>8.0299999999999994</v>
      </c>
      <c r="AH35" s="185"/>
      <c r="AI35" s="183">
        <f t="shared" si="23"/>
        <v>0</v>
      </c>
      <c r="AJ35" s="184"/>
      <c r="AK35" s="184"/>
      <c r="AL35" s="184"/>
      <c r="AM35" s="184"/>
      <c r="AN35" s="188"/>
      <c r="AO35" s="183">
        <f>AP35</f>
        <v>0</v>
      </c>
      <c r="AP35" s="184"/>
      <c r="AQ35" s="185"/>
      <c r="AR35" s="189">
        <f t="shared" ref="AR35" si="41">SUM(AS35,AT35,AU35,AV35,AW35)</f>
        <v>0</v>
      </c>
      <c r="AS35" s="190"/>
      <c r="AT35" s="190"/>
      <c r="AU35" s="190"/>
      <c r="AV35" s="190"/>
      <c r="AW35" s="191"/>
    </row>
    <row r="36" spans="1:49" ht="14.1" customHeight="1">
      <c r="A36" s="563" t="s">
        <v>78</v>
      </c>
      <c r="B36" s="172">
        <v>0</v>
      </c>
      <c r="C36" s="173">
        <v>0</v>
      </c>
      <c r="D36" s="174">
        <v>0</v>
      </c>
      <c r="E36" s="174">
        <v>0</v>
      </c>
      <c r="F36" s="174">
        <v>0</v>
      </c>
      <c r="G36" s="174">
        <v>0</v>
      </c>
      <c r="H36" s="175">
        <v>0</v>
      </c>
      <c r="I36" s="172">
        <v>0</v>
      </c>
      <c r="J36" s="173"/>
      <c r="K36" s="174"/>
      <c r="L36" s="174"/>
      <c r="M36" s="176"/>
      <c r="N36" s="175"/>
      <c r="O36" s="172">
        <v>0</v>
      </c>
      <c r="P36" s="173"/>
      <c r="Q36" s="174"/>
      <c r="R36" s="174"/>
      <c r="S36" s="174"/>
      <c r="T36" s="177"/>
      <c r="U36" s="172">
        <v>0</v>
      </c>
      <c r="V36" s="173"/>
      <c r="W36" s="174"/>
      <c r="X36" s="174"/>
      <c r="Y36" s="175"/>
      <c r="Z36" s="173">
        <v>0</v>
      </c>
      <c r="AA36" s="174"/>
      <c r="AB36" s="175"/>
      <c r="AC36" s="173">
        <v>0</v>
      </c>
      <c r="AD36" s="174"/>
      <c r="AE36" s="175"/>
      <c r="AF36" s="173">
        <v>0</v>
      </c>
      <c r="AG36" s="174"/>
      <c r="AH36" s="175"/>
      <c r="AI36" s="173">
        <f t="shared" si="23"/>
        <v>0</v>
      </c>
      <c r="AJ36" s="174"/>
      <c r="AK36" s="174"/>
      <c r="AL36" s="174"/>
      <c r="AM36" s="174"/>
      <c r="AN36" s="178"/>
      <c r="AO36" s="173">
        <v>0</v>
      </c>
      <c r="AP36" s="174"/>
      <c r="AQ36" s="175"/>
      <c r="AR36" s="179">
        <v>0</v>
      </c>
      <c r="AS36" s="180"/>
      <c r="AT36" s="180"/>
      <c r="AU36" s="180"/>
      <c r="AV36" s="180"/>
      <c r="AW36" s="181"/>
    </row>
    <row r="37" spans="1:49" ht="14.1" customHeight="1">
      <c r="A37" s="564"/>
      <c r="B37" s="182">
        <f t="shared" ref="B37" si="42">SUM(C37:G37)</f>
        <v>0.91</v>
      </c>
      <c r="C37" s="183">
        <f>J37+P37+V37+AA37+AJ37</f>
        <v>0</v>
      </c>
      <c r="D37" s="184">
        <f>K37+Q37+W37+AK37</f>
        <v>0</v>
      </c>
      <c r="E37" s="184">
        <f>L37+R37+AL37</f>
        <v>0.63</v>
      </c>
      <c r="F37" s="184">
        <f>M37+S37+X37+AD37+AM37+AP37</f>
        <v>0.28000000000000003</v>
      </c>
      <c r="G37" s="184">
        <f>AG37</f>
        <v>0</v>
      </c>
      <c r="H37" s="185">
        <f>N37+T37+Y37+AB37+AE37+AH37+AN37+AQ37</f>
        <v>0.28000000000000003</v>
      </c>
      <c r="I37" s="182">
        <f>SUM(J37,K37,L37,M37)</f>
        <v>0.63</v>
      </c>
      <c r="J37" s="183"/>
      <c r="K37" s="184"/>
      <c r="L37" s="184">
        <v>0.63</v>
      </c>
      <c r="M37" s="186"/>
      <c r="N37" s="185"/>
      <c r="O37" s="182">
        <f t="shared" ref="O37" si="43">SUM(P37,Q37,R37,S37)</f>
        <v>0</v>
      </c>
      <c r="P37" s="183"/>
      <c r="Q37" s="184"/>
      <c r="R37" s="184"/>
      <c r="S37" s="184"/>
      <c r="T37" s="187"/>
      <c r="U37" s="182">
        <f>SUM(V37:X37)</f>
        <v>0.28000000000000003</v>
      </c>
      <c r="V37" s="183"/>
      <c r="W37" s="184"/>
      <c r="X37" s="184">
        <v>0.28000000000000003</v>
      </c>
      <c r="Y37" s="185">
        <v>0.28000000000000003</v>
      </c>
      <c r="Z37" s="183">
        <f>AA37</f>
        <v>0</v>
      </c>
      <c r="AA37" s="184"/>
      <c r="AB37" s="185"/>
      <c r="AC37" s="183">
        <f>AD37</f>
        <v>0</v>
      </c>
      <c r="AD37" s="184"/>
      <c r="AE37" s="185"/>
      <c r="AF37" s="183">
        <f>AG37</f>
        <v>0</v>
      </c>
      <c r="AG37" s="184"/>
      <c r="AH37" s="185"/>
      <c r="AI37" s="183">
        <f t="shared" si="23"/>
        <v>0</v>
      </c>
      <c r="AJ37" s="184"/>
      <c r="AK37" s="184"/>
      <c r="AL37" s="184"/>
      <c r="AM37" s="184"/>
      <c r="AN37" s="188"/>
      <c r="AO37" s="183">
        <f>AP37</f>
        <v>0</v>
      </c>
      <c r="AP37" s="184"/>
      <c r="AQ37" s="185"/>
      <c r="AR37" s="189">
        <f t="shared" ref="AR37" si="44">SUM(AS37,AT37,AU37,AV37,AW37)</f>
        <v>0.28000000000000003</v>
      </c>
      <c r="AS37" s="190"/>
      <c r="AT37" s="190"/>
      <c r="AU37" s="190"/>
      <c r="AV37" s="190">
        <v>0.28000000000000003</v>
      </c>
      <c r="AW37" s="191"/>
    </row>
    <row r="38" spans="1:49" s="512" customFormat="1" ht="14.1" customHeight="1">
      <c r="A38" s="570" t="s">
        <v>79</v>
      </c>
      <c r="B38" s="153">
        <v>0</v>
      </c>
      <c r="C38" s="154">
        <v>0</v>
      </c>
      <c r="D38" s="155">
        <v>0</v>
      </c>
      <c r="E38" s="155">
        <v>0</v>
      </c>
      <c r="F38" s="155">
        <v>0</v>
      </c>
      <c r="G38" s="155">
        <v>0</v>
      </c>
      <c r="H38" s="156">
        <v>0</v>
      </c>
      <c r="I38" s="153">
        <v>0</v>
      </c>
      <c r="J38" s="154">
        <v>0</v>
      </c>
      <c r="K38" s="155">
        <v>0</v>
      </c>
      <c r="L38" s="155">
        <v>0</v>
      </c>
      <c r="M38" s="157">
        <v>0</v>
      </c>
      <c r="N38" s="156">
        <v>0</v>
      </c>
      <c r="O38" s="153">
        <v>0</v>
      </c>
      <c r="P38" s="154">
        <v>0</v>
      </c>
      <c r="Q38" s="155">
        <v>0</v>
      </c>
      <c r="R38" s="155">
        <v>0</v>
      </c>
      <c r="S38" s="155">
        <v>0</v>
      </c>
      <c r="T38" s="158">
        <v>0</v>
      </c>
      <c r="U38" s="153">
        <v>0</v>
      </c>
      <c r="V38" s="154">
        <v>0</v>
      </c>
      <c r="W38" s="155">
        <v>0</v>
      </c>
      <c r="X38" s="155">
        <v>0</v>
      </c>
      <c r="Y38" s="156">
        <v>0</v>
      </c>
      <c r="Z38" s="154">
        <v>0</v>
      </c>
      <c r="AA38" s="155">
        <v>0</v>
      </c>
      <c r="AB38" s="156">
        <v>0</v>
      </c>
      <c r="AC38" s="154">
        <v>0</v>
      </c>
      <c r="AD38" s="155">
        <v>0</v>
      </c>
      <c r="AE38" s="156">
        <v>0</v>
      </c>
      <c r="AF38" s="154">
        <v>0</v>
      </c>
      <c r="AG38" s="155">
        <v>0</v>
      </c>
      <c r="AH38" s="156">
        <v>0</v>
      </c>
      <c r="AI38" s="154">
        <v>0</v>
      </c>
      <c r="AJ38" s="155">
        <v>0</v>
      </c>
      <c r="AK38" s="155">
        <v>0</v>
      </c>
      <c r="AL38" s="155">
        <v>0</v>
      </c>
      <c r="AM38" s="155">
        <v>0</v>
      </c>
      <c r="AN38" s="157">
        <v>0</v>
      </c>
      <c r="AO38" s="154">
        <v>0</v>
      </c>
      <c r="AP38" s="155">
        <v>0</v>
      </c>
      <c r="AQ38" s="156">
        <v>0</v>
      </c>
      <c r="AR38" s="159">
        <v>0</v>
      </c>
      <c r="AS38" s="160">
        <v>0</v>
      </c>
      <c r="AT38" s="160">
        <v>0</v>
      </c>
      <c r="AU38" s="160">
        <v>0</v>
      </c>
      <c r="AV38" s="160">
        <v>0</v>
      </c>
      <c r="AW38" s="161">
        <v>0</v>
      </c>
    </row>
    <row r="39" spans="1:49" s="512" customFormat="1" ht="14.1" customHeight="1">
      <c r="A39" s="562"/>
      <c r="B39" s="143">
        <f t="shared" ref="B39:AW39" si="45">SUM(B41,B63)</f>
        <v>50.37</v>
      </c>
      <c r="C39" s="144">
        <f t="shared" si="45"/>
        <v>27.28</v>
      </c>
      <c r="D39" s="145">
        <f t="shared" si="45"/>
        <v>0</v>
      </c>
      <c r="E39" s="145">
        <f t="shared" si="45"/>
        <v>0</v>
      </c>
      <c r="F39" s="145">
        <f>SUM(F41,F63)</f>
        <v>18.349999999999998</v>
      </c>
      <c r="G39" s="145">
        <f>SUM(G41,G63)</f>
        <v>4.74</v>
      </c>
      <c r="H39" s="146">
        <f t="shared" si="45"/>
        <v>4.74</v>
      </c>
      <c r="I39" s="143">
        <f t="shared" si="45"/>
        <v>18.169999999999998</v>
      </c>
      <c r="J39" s="144">
        <f t="shared" si="45"/>
        <v>0</v>
      </c>
      <c r="K39" s="145">
        <f t="shared" si="45"/>
        <v>0</v>
      </c>
      <c r="L39" s="145">
        <f t="shared" si="45"/>
        <v>0</v>
      </c>
      <c r="M39" s="147">
        <f t="shared" si="45"/>
        <v>18.169999999999998</v>
      </c>
      <c r="N39" s="146">
        <f t="shared" si="45"/>
        <v>0</v>
      </c>
      <c r="O39" s="143">
        <f t="shared" si="45"/>
        <v>0</v>
      </c>
      <c r="P39" s="144">
        <f t="shared" si="45"/>
        <v>0</v>
      </c>
      <c r="Q39" s="145">
        <f t="shared" si="45"/>
        <v>0</v>
      </c>
      <c r="R39" s="145">
        <f t="shared" si="45"/>
        <v>0</v>
      </c>
      <c r="S39" s="145">
        <f t="shared" si="45"/>
        <v>0</v>
      </c>
      <c r="T39" s="148">
        <f t="shared" si="45"/>
        <v>0</v>
      </c>
      <c r="U39" s="143">
        <f t="shared" si="45"/>
        <v>0.18</v>
      </c>
      <c r="V39" s="144">
        <f t="shared" si="45"/>
        <v>0</v>
      </c>
      <c r="W39" s="145">
        <f t="shared" si="45"/>
        <v>0</v>
      </c>
      <c r="X39" s="145">
        <f t="shared" si="45"/>
        <v>0.18</v>
      </c>
      <c r="Y39" s="146">
        <f t="shared" si="45"/>
        <v>0</v>
      </c>
      <c r="Z39" s="144">
        <f t="shared" si="45"/>
        <v>13.69</v>
      </c>
      <c r="AA39" s="145">
        <f t="shared" si="45"/>
        <v>13.69</v>
      </c>
      <c r="AB39" s="146">
        <f t="shared" si="45"/>
        <v>0</v>
      </c>
      <c r="AC39" s="144">
        <f t="shared" si="45"/>
        <v>0</v>
      </c>
      <c r="AD39" s="145">
        <f t="shared" si="45"/>
        <v>0</v>
      </c>
      <c r="AE39" s="146">
        <f t="shared" si="45"/>
        <v>0</v>
      </c>
      <c r="AF39" s="144">
        <f t="shared" si="45"/>
        <v>4.74</v>
      </c>
      <c r="AG39" s="145">
        <f t="shared" si="45"/>
        <v>4.74</v>
      </c>
      <c r="AH39" s="146">
        <f t="shared" si="45"/>
        <v>4.74</v>
      </c>
      <c r="AI39" s="144">
        <f t="shared" si="45"/>
        <v>13.590000000000002</v>
      </c>
      <c r="AJ39" s="145">
        <f t="shared" si="45"/>
        <v>13.590000000000002</v>
      </c>
      <c r="AK39" s="145">
        <f t="shared" si="45"/>
        <v>0</v>
      </c>
      <c r="AL39" s="145">
        <f t="shared" si="45"/>
        <v>0</v>
      </c>
      <c r="AM39" s="145">
        <f t="shared" si="45"/>
        <v>0</v>
      </c>
      <c r="AN39" s="149">
        <f t="shared" si="45"/>
        <v>0</v>
      </c>
      <c r="AO39" s="144">
        <f t="shared" si="45"/>
        <v>0</v>
      </c>
      <c r="AP39" s="145">
        <f t="shared" si="45"/>
        <v>0</v>
      </c>
      <c r="AQ39" s="146">
        <f t="shared" si="45"/>
        <v>0</v>
      </c>
      <c r="AR39" s="150">
        <f t="shared" si="45"/>
        <v>4.74</v>
      </c>
      <c r="AS39" s="151">
        <f t="shared" si="45"/>
        <v>0</v>
      </c>
      <c r="AT39" s="151">
        <f t="shared" si="45"/>
        <v>0</v>
      </c>
      <c r="AU39" s="151">
        <f t="shared" si="45"/>
        <v>0</v>
      </c>
      <c r="AV39" s="151">
        <f t="shared" si="45"/>
        <v>0</v>
      </c>
      <c r="AW39" s="152">
        <f t="shared" si="45"/>
        <v>4.74</v>
      </c>
    </row>
    <row r="40" spans="1:49" s="512" customFormat="1" ht="14.1" customHeight="1">
      <c r="A40" s="567" t="s">
        <v>80</v>
      </c>
      <c r="B40" s="153">
        <v>0</v>
      </c>
      <c r="C40" s="154">
        <v>0</v>
      </c>
      <c r="D40" s="155">
        <v>0</v>
      </c>
      <c r="E40" s="155">
        <v>0</v>
      </c>
      <c r="F40" s="155">
        <v>0</v>
      </c>
      <c r="G40" s="155">
        <v>0</v>
      </c>
      <c r="H40" s="156">
        <v>0</v>
      </c>
      <c r="I40" s="153">
        <v>0</v>
      </c>
      <c r="J40" s="154">
        <v>0</v>
      </c>
      <c r="K40" s="155">
        <v>0</v>
      </c>
      <c r="L40" s="155">
        <v>0</v>
      </c>
      <c r="M40" s="157">
        <v>0</v>
      </c>
      <c r="N40" s="156">
        <v>0</v>
      </c>
      <c r="O40" s="153">
        <v>0</v>
      </c>
      <c r="P40" s="154">
        <v>0</v>
      </c>
      <c r="Q40" s="155">
        <v>0</v>
      </c>
      <c r="R40" s="155">
        <v>0</v>
      </c>
      <c r="S40" s="155">
        <v>0</v>
      </c>
      <c r="T40" s="158">
        <v>0</v>
      </c>
      <c r="U40" s="153">
        <v>0</v>
      </c>
      <c r="V40" s="154">
        <v>0</v>
      </c>
      <c r="W40" s="155">
        <v>0</v>
      </c>
      <c r="X40" s="155">
        <v>0</v>
      </c>
      <c r="Y40" s="156">
        <v>0</v>
      </c>
      <c r="Z40" s="154">
        <v>0</v>
      </c>
      <c r="AA40" s="155">
        <v>0</v>
      </c>
      <c r="AB40" s="156">
        <v>0</v>
      </c>
      <c r="AC40" s="154">
        <v>0</v>
      </c>
      <c r="AD40" s="155">
        <v>0</v>
      </c>
      <c r="AE40" s="156">
        <v>0</v>
      </c>
      <c r="AF40" s="154">
        <v>0</v>
      </c>
      <c r="AG40" s="155">
        <v>0</v>
      </c>
      <c r="AH40" s="156">
        <v>0</v>
      </c>
      <c r="AI40" s="154">
        <v>0</v>
      </c>
      <c r="AJ40" s="155">
        <v>0</v>
      </c>
      <c r="AK40" s="155">
        <v>0</v>
      </c>
      <c r="AL40" s="155">
        <v>0</v>
      </c>
      <c r="AM40" s="155">
        <v>0</v>
      </c>
      <c r="AN40" s="157">
        <v>0</v>
      </c>
      <c r="AO40" s="154">
        <v>0</v>
      </c>
      <c r="AP40" s="155">
        <v>0</v>
      </c>
      <c r="AQ40" s="156">
        <v>0</v>
      </c>
      <c r="AR40" s="159">
        <v>0</v>
      </c>
      <c r="AS40" s="160">
        <v>0</v>
      </c>
      <c r="AT40" s="160">
        <v>0</v>
      </c>
      <c r="AU40" s="160">
        <v>0</v>
      </c>
      <c r="AV40" s="160">
        <v>0</v>
      </c>
      <c r="AW40" s="161">
        <v>0</v>
      </c>
    </row>
    <row r="41" spans="1:49" s="512" customFormat="1" ht="14.1" customHeight="1">
      <c r="A41" s="568"/>
      <c r="B41" s="162">
        <f>SUM(B43,B45,B47,B49,B51,B53)</f>
        <v>33.69</v>
      </c>
      <c r="C41" s="163">
        <f t="shared" ref="C41:AW41" si="46">SUM(C43,C45,C47,C49,C51,C53)</f>
        <v>21.87</v>
      </c>
      <c r="D41" s="164">
        <f t="shared" si="46"/>
        <v>0</v>
      </c>
      <c r="E41" s="164">
        <f t="shared" si="46"/>
        <v>0</v>
      </c>
      <c r="F41" s="164">
        <f t="shared" si="46"/>
        <v>11.819999999999999</v>
      </c>
      <c r="G41" s="164">
        <f t="shared" si="46"/>
        <v>0</v>
      </c>
      <c r="H41" s="165">
        <f t="shared" si="46"/>
        <v>0</v>
      </c>
      <c r="I41" s="162">
        <f t="shared" si="46"/>
        <v>11.639999999999999</v>
      </c>
      <c r="J41" s="163">
        <f t="shared" si="46"/>
        <v>0</v>
      </c>
      <c r="K41" s="164">
        <f t="shared" si="46"/>
        <v>0</v>
      </c>
      <c r="L41" s="164">
        <f t="shared" si="46"/>
        <v>0</v>
      </c>
      <c r="M41" s="166">
        <f t="shared" si="46"/>
        <v>11.639999999999999</v>
      </c>
      <c r="N41" s="165">
        <f t="shared" si="46"/>
        <v>0</v>
      </c>
      <c r="O41" s="162">
        <f t="shared" si="46"/>
        <v>0</v>
      </c>
      <c r="P41" s="163">
        <f t="shared" si="46"/>
        <v>0</v>
      </c>
      <c r="Q41" s="164">
        <f t="shared" si="46"/>
        <v>0</v>
      </c>
      <c r="R41" s="164">
        <f t="shared" si="46"/>
        <v>0</v>
      </c>
      <c r="S41" s="164">
        <f t="shared" si="46"/>
        <v>0</v>
      </c>
      <c r="T41" s="167">
        <f t="shared" si="46"/>
        <v>0</v>
      </c>
      <c r="U41" s="162">
        <f t="shared" si="46"/>
        <v>0.18</v>
      </c>
      <c r="V41" s="163">
        <f t="shared" si="46"/>
        <v>0</v>
      </c>
      <c r="W41" s="164">
        <f t="shared" si="46"/>
        <v>0</v>
      </c>
      <c r="X41" s="164">
        <f t="shared" si="46"/>
        <v>0.18</v>
      </c>
      <c r="Y41" s="165">
        <f t="shared" si="46"/>
        <v>0</v>
      </c>
      <c r="Z41" s="163">
        <f t="shared" si="46"/>
        <v>11</v>
      </c>
      <c r="AA41" s="164">
        <f t="shared" si="46"/>
        <v>11</v>
      </c>
      <c r="AB41" s="165">
        <f t="shared" si="46"/>
        <v>0</v>
      </c>
      <c r="AC41" s="163">
        <f t="shared" si="46"/>
        <v>0</v>
      </c>
      <c r="AD41" s="164">
        <f t="shared" si="46"/>
        <v>0</v>
      </c>
      <c r="AE41" s="165">
        <f t="shared" si="46"/>
        <v>0</v>
      </c>
      <c r="AF41" s="163">
        <f t="shared" si="46"/>
        <v>0</v>
      </c>
      <c r="AG41" s="164">
        <f t="shared" si="46"/>
        <v>0</v>
      </c>
      <c r="AH41" s="165">
        <f t="shared" si="46"/>
        <v>0</v>
      </c>
      <c r="AI41" s="163">
        <f t="shared" si="46"/>
        <v>10.870000000000001</v>
      </c>
      <c r="AJ41" s="164">
        <f t="shared" si="46"/>
        <v>10.870000000000001</v>
      </c>
      <c r="AK41" s="164">
        <f t="shared" si="46"/>
        <v>0</v>
      </c>
      <c r="AL41" s="164">
        <f t="shared" si="46"/>
        <v>0</v>
      </c>
      <c r="AM41" s="164">
        <f t="shared" si="46"/>
        <v>0</v>
      </c>
      <c r="AN41" s="168">
        <f t="shared" si="46"/>
        <v>0</v>
      </c>
      <c r="AO41" s="163">
        <f t="shared" si="46"/>
        <v>0</v>
      </c>
      <c r="AP41" s="164">
        <f t="shared" si="46"/>
        <v>0</v>
      </c>
      <c r="AQ41" s="165">
        <f t="shared" si="46"/>
        <v>0</v>
      </c>
      <c r="AR41" s="169">
        <f t="shared" si="46"/>
        <v>0</v>
      </c>
      <c r="AS41" s="170">
        <f t="shared" si="46"/>
        <v>0</v>
      </c>
      <c r="AT41" s="170">
        <f t="shared" si="46"/>
        <v>0</v>
      </c>
      <c r="AU41" s="170">
        <f t="shared" si="46"/>
        <v>0</v>
      </c>
      <c r="AV41" s="170">
        <f t="shared" si="46"/>
        <v>0</v>
      </c>
      <c r="AW41" s="171">
        <f t="shared" si="46"/>
        <v>0</v>
      </c>
    </row>
    <row r="42" spans="1:49" ht="14.1" customHeight="1">
      <c r="A42" s="563" t="s">
        <v>81</v>
      </c>
      <c r="B42" s="172">
        <v>0</v>
      </c>
      <c r="C42" s="173">
        <v>0</v>
      </c>
      <c r="D42" s="174">
        <v>0</v>
      </c>
      <c r="E42" s="174">
        <v>0</v>
      </c>
      <c r="F42" s="174">
        <v>0</v>
      </c>
      <c r="G42" s="174">
        <v>0</v>
      </c>
      <c r="H42" s="175">
        <v>0</v>
      </c>
      <c r="I42" s="172">
        <v>0</v>
      </c>
      <c r="J42" s="173"/>
      <c r="K42" s="174"/>
      <c r="L42" s="174"/>
      <c r="M42" s="176"/>
      <c r="N42" s="175"/>
      <c r="O42" s="172">
        <v>0</v>
      </c>
      <c r="P42" s="173"/>
      <c r="Q42" s="174"/>
      <c r="R42" s="174"/>
      <c r="S42" s="174"/>
      <c r="T42" s="177"/>
      <c r="U42" s="172">
        <v>0</v>
      </c>
      <c r="V42" s="173"/>
      <c r="W42" s="174"/>
      <c r="X42" s="174"/>
      <c r="Y42" s="175"/>
      <c r="Z42" s="173"/>
      <c r="AA42" s="174"/>
      <c r="AB42" s="175"/>
      <c r="AC42" s="173">
        <v>0</v>
      </c>
      <c r="AD42" s="174"/>
      <c r="AE42" s="175"/>
      <c r="AF42" s="173">
        <v>0</v>
      </c>
      <c r="AG42" s="174"/>
      <c r="AH42" s="175"/>
      <c r="AI42" s="173">
        <f t="shared" ref="AI42:AI53" si="47">SUM(AJ42:AM42)</f>
        <v>0</v>
      </c>
      <c r="AJ42" s="174"/>
      <c r="AK42" s="174"/>
      <c r="AL42" s="174"/>
      <c r="AM42" s="174"/>
      <c r="AN42" s="178"/>
      <c r="AO42" s="173">
        <v>0</v>
      </c>
      <c r="AP42" s="174"/>
      <c r="AQ42" s="175"/>
      <c r="AR42" s="179">
        <v>0</v>
      </c>
      <c r="AS42" s="180"/>
      <c r="AT42" s="180"/>
      <c r="AU42" s="180"/>
      <c r="AV42" s="180"/>
      <c r="AW42" s="181"/>
    </row>
    <row r="43" spans="1:49" ht="14.1" customHeight="1">
      <c r="A43" s="564"/>
      <c r="B43" s="182">
        <f t="shared" ref="B43" si="48">SUM(C43:G43)</f>
        <v>16.110000000000003</v>
      </c>
      <c r="C43" s="183">
        <f>J43+P43+V43+AA43+AJ43</f>
        <v>15.260000000000002</v>
      </c>
      <c r="D43" s="184">
        <f>K43+Q43+W43+AK43</f>
        <v>0</v>
      </c>
      <c r="E43" s="184">
        <f>L43+R43+AL43</f>
        <v>0</v>
      </c>
      <c r="F43" s="184">
        <f>M43+S43+X43+AD43+AM43+AP43</f>
        <v>0.85</v>
      </c>
      <c r="G43" s="184">
        <f>AG43</f>
        <v>0</v>
      </c>
      <c r="H43" s="185">
        <f>N43+T43+Y43+AB43+AE43+AH43+AN43+AQ43</f>
        <v>0</v>
      </c>
      <c r="I43" s="182">
        <f t="shared" ref="I43" si="49">SUM(J43,K43,L43,M43)</f>
        <v>0.85</v>
      </c>
      <c r="J43" s="183"/>
      <c r="K43" s="184"/>
      <c r="L43" s="184"/>
      <c r="M43" s="186">
        <v>0.85</v>
      </c>
      <c r="N43" s="185"/>
      <c r="O43" s="182">
        <f t="shared" ref="O43" si="50">SUM(P43,Q43,R43,S43)</f>
        <v>0</v>
      </c>
      <c r="P43" s="183"/>
      <c r="Q43" s="184"/>
      <c r="R43" s="184"/>
      <c r="S43" s="184"/>
      <c r="T43" s="187"/>
      <c r="U43" s="182">
        <f t="shared" ref="U43" si="51">SUM(V43:X43)</f>
        <v>0</v>
      </c>
      <c r="V43" s="183"/>
      <c r="W43" s="184"/>
      <c r="X43" s="184"/>
      <c r="Y43" s="185"/>
      <c r="Z43" s="183">
        <v>5.8</v>
      </c>
      <c r="AA43" s="184">
        <v>5.8</v>
      </c>
      <c r="AB43" s="185"/>
      <c r="AC43" s="183">
        <f>AD43</f>
        <v>0</v>
      </c>
      <c r="AD43" s="184"/>
      <c r="AE43" s="185"/>
      <c r="AF43" s="183">
        <f>AG43</f>
        <v>0</v>
      </c>
      <c r="AG43" s="184"/>
      <c r="AH43" s="185"/>
      <c r="AI43" s="183">
        <f t="shared" si="47"/>
        <v>9.4600000000000009</v>
      </c>
      <c r="AJ43" s="184">
        <v>9.4600000000000009</v>
      </c>
      <c r="AK43" s="184"/>
      <c r="AL43" s="184"/>
      <c r="AM43" s="184"/>
      <c r="AN43" s="188"/>
      <c r="AO43" s="183">
        <f>AP43</f>
        <v>0</v>
      </c>
      <c r="AP43" s="184"/>
      <c r="AQ43" s="185"/>
      <c r="AR43" s="189">
        <f t="shared" ref="AR43" si="52">SUM(AS43,AT43,AU43,AV43,AW43)</f>
        <v>0</v>
      </c>
      <c r="AS43" s="190"/>
      <c r="AT43" s="190"/>
      <c r="AU43" s="190"/>
      <c r="AV43" s="190"/>
      <c r="AW43" s="191"/>
    </row>
    <row r="44" spans="1:49" ht="14.1" customHeight="1">
      <c r="A44" s="563" t="s">
        <v>82</v>
      </c>
      <c r="B44" s="172">
        <v>0</v>
      </c>
      <c r="C44" s="173">
        <v>0</v>
      </c>
      <c r="D44" s="174">
        <v>0</v>
      </c>
      <c r="E44" s="174">
        <v>0</v>
      </c>
      <c r="F44" s="174">
        <v>0</v>
      </c>
      <c r="G44" s="174">
        <v>0</v>
      </c>
      <c r="H44" s="175">
        <v>0</v>
      </c>
      <c r="I44" s="172">
        <v>0</v>
      </c>
      <c r="J44" s="173"/>
      <c r="K44" s="174"/>
      <c r="L44" s="174"/>
      <c r="M44" s="176"/>
      <c r="N44" s="175"/>
      <c r="O44" s="172">
        <v>0</v>
      </c>
      <c r="P44" s="173"/>
      <c r="Q44" s="174"/>
      <c r="R44" s="174"/>
      <c r="S44" s="174"/>
      <c r="T44" s="177"/>
      <c r="U44" s="172">
        <v>0</v>
      </c>
      <c r="V44" s="173"/>
      <c r="W44" s="174"/>
      <c r="X44" s="174"/>
      <c r="Y44" s="175"/>
      <c r="Z44" s="173"/>
      <c r="AA44" s="174"/>
      <c r="AB44" s="175"/>
      <c r="AC44" s="173">
        <v>0</v>
      </c>
      <c r="AD44" s="174"/>
      <c r="AE44" s="175"/>
      <c r="AF44" s="173">
        <v>0</v>
      </c>
      <c r="AG44" s="174"/>
      <c r="AH44" s="175"/>
      <c r="AI44" s="173">
        <f t="shared" si="47"/>
        <v>0</v>
      </c>
      <c r="AJ44" s="174"/>
      <c r="AK44" s="174"/>
      <c r="AL44" s="174"/>
      <c r="AM44" s="174"/>
      <c r="AN44" s="178"/>
      <c r="AO44" s="173">
        <v>0</v>
      </c>
      <c r="AP44" s="174"/>
      <c r="AQ44" s="175"/>
      <c r="AR44" s="179">
        <v>0</v>
      </c>
      <c r="AS44" s="180"/>
      <c r="AT44" s="180"/>
      <c r="AU44" s="180"/>
      <c r="AV44" s="180"/>
      <c r="AW44" s="181"/>
    </row>
    <row r="45" spans="1:49" ht="14.1" customHeight="1">
      <c r="A45" s="564"/>
      <c r="B45" s="182">
        <f t="shared" ref="B45" si="53">SUM(C45:G45)</f>
        <v>0</v>
      </c>
      <c r="C45" s="183">
        <f>J45+P45+V45+AA45+AJ45</f>
        <v>0</v>
      </c>
      <c r="D45" s="184">
        <f>K45+Q45+W45+AK45</f>
        <v>0</v>
      </c>
      <c r="E45" s="184">
        <f>L45+R45+AL45</f>
        <v>0</v>
      </c>
      <c r="F45" s="184">
        <f>M45+S45+X45+AD45+AM45+AP45</f>
        <v>0</v>
      </c>
      <c r="G45" s="184">
        <f>AG45</f>
        <v>0</v>
      </c>
      <c r="H45" s="185">
        <f>N45+T45+Y45+AB45+AE45+AH45+AN45+AQ45</f>
        <v>0</v>
      </c>
      <c r="I45" s="182">
        <f t="shared" ref="I45" si="54">SUM(J45,K45,L45,M45)</f>
        <v>0</v>
      </c>
      <c r="J45" s="183"/>
      <c r="K45" s="184"/>
      <c r="L45" s="184"/>
      <c r="M45" s="186"/>
      <c r="N45" s="185"/>
      <c r="O45" s="182">
        <f t="shared" ref="O45" si="55">SUM(P45,Q45,R45,S45)</f>
        <v>0</v>
      </c>
      <c r="P45" s="183"/>
      <c r="Q45" s="184"/>
      <c r="R45" s="184"/>
      <c r="S45" s="184"/>
      <c r="T45" s="187"/>
      <c r="U45" s="182">
        <f t="shared" ref="U45" si="56">SUM(V45:X45)</f>
        <v>0</v>
      </c>
      <c r="V45" s="183"/>
      <c r="W45" s="184"/>
      <c r="X45" s="184"/>
      <c r="Y45" s="185"/>
      <c r="Z45" s="183"/>
      <c r="AA45" s="184"/>
      <c r="AB45" s="185"/>
      <c r="AC45" s="183">
        <f>AD45</f>
        <v>0</v>
      </c>
      <c r="AD45" s="184"/>
      <c r="AE45" s="185"/>
      <c r="AF45" s="183">
        <f>AG45</f>
        <v>0</v>
      </c>
      <c r="AG45" s="184"/>
      <c r="AH45" s="185"/>
      <c r="AI45" s="183">
        <f t="shared" si="47"/>
        <v>0</v>
      </c>
      <c r="AJ45" s="184"/>
      <c r="AK45" s="184"/>
      <c r="AL45" s="184"/>
      <c r="AM45" s="184"/>
      <c r="AN45" s="188"/>
      <c r="AO45" s="183">
        <f>AP45</f>
        <v>0</v>
      </c>
      <c r="AP45" s="184"/>
      <c r="AQ45" s="185"/>
      <c r="AR45" s="189">
        <f t="shared" ref="AR45" si="57">SUM(AS45,AT45,AU45,AV45,AW45)</f>
        <v>0</v>
      </c>
      <c r="AS45" s="190"/>
      <c r="AT45" s="190"/>
      <c r="AU45" s="190"/>
      <c r="AV45" s="190"/>
      <c r="AW45" s="191"/>
    </row>
    <row r="46" spans="1:49" ht="14.1" customHeight="1">
      <c r="A46" s="563" t="s">
        <v>83</v>
      </c>
      <c r="B46" s="172">
        <v>0</v>
      </c>
      <c r="C46" s="173">
        <v>0</v>
      </c>
      <c r="D46" s="174">
        <v>0</v>
      </c>
      <c r="E46" s="174">
        <v>0</v>
      </c>
      <c r="F46" s="174">
        <v>0</v>
      </c>
      <c r="G46" s="174">
        <v>0</v>
      </c>
      <c r="H46" s="175">
        <v>0</v>
      </c>
      <c r="I46" s="172">
        <v>0</v>
      </c>
      <c r="J46" s="173"/>
      <c r="K46" s="174"/>
      <c r="L46" s="174"/>
      <c r="M46" s="176"/>
      <c r="N46" s="175"/>
      <c r="O46" s="172">
        <v>0</v>
      </c>
      <c r="P46" s="173"/>
      <c r="Q46" s="174"/>
      <c r="R46" s="174"/>
      <c r="S46" s="174"/>
      <c r="T46" s="177"/>
      <c r="U46" s="172">
        <v>0</v>
      </c>
      <c r="V46" s="173"/>
      <c r="W46" s="174"/>
      <c r="X46" s="174"/>
      <c r="Y46" s="175"/>
      <c r="Z46" s="173"/>
      <c r="AA46" s="174"/>
      <c r="AB46" s="175"/>
      <c r="AC46" s="173">
        <v>0</v>
      </c>
      <c r="AD46" s="174"/>
      <c r="AE46" s="175"/>
      <c r="AF46" s="173">
        <v>0</v>
      </c>
      <c r="AG46" s="174"/>
      <c r="AH46" s="175"/>
      <c r="AI46" s="173">
        <f t="shared" si="47"/>
        <v>0</v>
      </c>
      <c r="AJ46" s="174"/>
      <c r="AK46" s="174"/>
      <c r="AL46" s="174"/>
      <c r="AM46" s="174"/>
      <c r="AN46" s="178"/>
      <c r="AO46" s="173">
        <v>0</v>
      </c>
      <c r="AP46" s="174"/>
      <c r="AQ46" s="175"/>
      <c r="AR46" s="179">
        <v>0</v>
      </c>
      <c r="AS46" s="180"/>
      <c r="AT46" s="180"/>
      <c r="AU46" s="180"/>
      <c r="AV46" s="180"/>
      <c r="AW46" s="181"/>
    </row>
    <row r="47" spans="1:49" ht="14.1" customHeight="1">
      <c r="A47" s="564"/>
      <c r="B47" s="182">
        <f t="shared" ref="B47" si="58">SUM(C47:G47)</f>
        <v>0</v>
      </c>
      <c r="C47" s="183">
        <f>J47+P47+V47+AA47+AJ47</f>
        <v>0</v>
      </c>
      <c r="D47" s="184">
        <f>K47+Q47+W47+AK47</f>
        <v>0</v>
      </c>
      <c r="E47" s="184">
        <f>L47+R47+AL47</f>
        <v>0</v>
      </c>
      <c r="F47" s="184">
        <f>M47+S47+X47+AD47+AM47+AP47</f>
        <v>0</v>
      </c>
      <c r="G47" s="184">
        <f>AG47</f>
        <v>0</v>
      </c>
      <c r="H47" s="185">
        <f>N47+T47+Y47+AB47+AE47+AH47+AN47+AQ47</f>
        <v>0</v>
      </c>
      <c r="I47" s="182">
        <f t="shared" ref="I47" si="59">SUM(J47,K47,L47,M47)</f>
        <v>0</v>
      </c>
      <c r="J47" s="183"/>
      <c r="K47" s="184"/>
      <c r="L47" s="184"/>
      <c r="M47" s="186"/>
      <c r="N47" s="185"/>
      <c r="O47" s="182">
        <f t="shared" ref="O47" si="60">SUM(P47,Q47,R47,S47)</f>
        <v>0</v>
      </c>
      <c r="P47" s="183"/>
      <c r="Q47" s="184"/>
      <c r="R47" s="184"/>
      <c r="S47" s="184"/>
      <c r="T47" s="187"/>
      <c r="U47" s="182">
        <f t="shared" ref="U47" si="61">SUM(V47:X47)</f>
        <v>0</v>
      </c>
      <c r="V47" s="183"/>
      <c r="W47" s="184"/>
      <c r="X47" s="184"/>
      <c r="Y47" s="185"/>
      <c r="Z47" s="183"/>
      <c r="AA47" s="184"/>
      <c r="AB47" s="185"/>
      <c r="AC47" s="183">
        <f>AD47</f>
        <v>0</v>
      </c>
      <c r="AD47" s="184"/>
      <c r="AE47" s="185"/>
      <c r="AF47" s="183">
        <f>AG47</f>
        <v>0</v>
      </c>
      <c r="AG47" s="184"/>
      <c r="AH47" s="185"/>
      <c r="AI47" s="183">
        <f t="shared" si="47"/>
        <v>0</v>
      </c>
      <c r="AJ47" s="184"/>
      <c r="AK47" s="184"/>
      <c r="AL47" s="184"/>
      <c r="AM47" s="184"/>
      <c r="AN47" s="188"/>
      <c r="AO47" s="183">
        <f>AP47</f>
        <v>0</v>
      </c>
      <c r="AP47" s="184"/>
      <c r="AQ47" s="185"/>
      <c r="AR47" s="189">
        <f t="shared" ref="AR47" si="62">SUM(AS47,AT47,AU47,AV47,AW47)</f>
        <v>0</v>
      </c>
      <c r="AS47" s="190"/>
      <c r="AT47" s="190"/>
      <c r="AU47" s="190"/>
      <c r="AV47" s="190"/>
      <c r="AW47" s="191"/>
    </row>
    <row r="48" spans="1:49" ht="14.1" customHeight="1">
      <c r="A48" s="563" t="s">
        <v>84</v>
      </c>
      <c r="B48" s="172">
        <v>0</v>
      </c>
      <c r="C48" s="173">
        <v>0</v>
      </c>
      <c r="D48" s="174">
        <v>0</v>
      </c>
      <c r="E48" s="174">
        <v>0</v>
      </c>
      <c r="F48" s="174">
        <v>0</v>
      </c>
      <c r="G48" s="174">
        <v>0</v>
      </c>
      <c r="H48" s="175">
        <v>0</v>
      </c>
      <c r="I48" s="172">
        <v>0</v>
      </c>
      <c r="J48" s="173"/>
      <c r="K48" s="174"/>
      <c r="L48" s="174"/>
      <c r="M48" s="176"/>
      <c r="N48" s="175"/>
      <c r="O48" s="172">
        <v>0</v>
      </c>
      <c r="P48" s="173"/>
      <c r="Q48" s="174"/>
      <c r="R48" s="174"/>
      <c r="S48" s="174"/>
      <c r="T48" s="177"/>
      <c r="U48" s="172">
        <v>0</v>
      </c>
      <c r="V48" s="173"/>
      <c r="W48" s="174"/>
      <c r="X48" s="174"/>
      <c r="Y48" s="175"/>
      <c r="Z48" s="173"/>
      <c r="AA48" s="174"/>
      <c r="AB48" s="175"/>
      <c r="AC48" s="173">
        <v>0</v>
      </c>
      <c r="AD48" s="174"/>
      <c r="AE48" s="175"/>
      <c r="AF48" s="173">
        <v>0</v>
      </c>
      <c r="AG48" s="174"/>
      <c r="AH48" s="175"/>
      <c r="AI48" s="173">
        <f t="shared" si="47"/>
        <v>0</v>
      </c>
      <c r="AJ48" s="174"/>
      <c r="AK48" s="174"/>
      <c r="AL48" s="174"/>
      <c r="AM48" s="174"/>
      <c r="AN48" s="178"/>
      <c r="AO48" s="173">
        <v>0</v>
      </c>
      <c r="AP48" s="174"/>
      <c r="AQ48" s="175"/>
      <c r="AR48" s="179">
        <v>0</v>
      </c>
      <c r="AS48" s="180"/>
      <c r="AT48" s="180"/>
      <c r="AU48" s="180"/>
      <c r="AV48" s="180"/>
      <c r="AW48" s="181"/>
    </row>
    <row r="49" spans="1:49" ht="14.1" customHeight="1">
      <c r="A49" s="564"/>
      <c r="B49" s="182">
        <f t="shared" ref="B49" si="63">SUM(C49:G49)</f>
        <v>17.579999999999998</v>
      </c>
      <c r="C49" s="183">
        <f>J49+P49+V49+AA49+AJ49</f>
        <v>6.61</v>
      </c>
      <c r="D49" s="184">
        <f>K49+Q49+W49+AK49</f>
        <v>0</v>
      </c>
      <c r="E49" s="184">
        <f>L49+R49+AL49</f>
        <v>0</v>
      </c>
      <c r="F49" s="184">
        <f>M49+S49+X49+AD49+AM49+AP49</f>
        <v>10.969999999999999</v>
      </c>
      <c r="G49" s="184">
        <f>AG49</f>
        <v>0</v>
      </c>
      <c r="H49" s="185">
        <f>N49+T49+Y49+AB49+AE49+AH49+AN49+AQ49</f>
        <v>0</v>
      </c>
      <c r="I49" s="182">
        <f t="shared" ref="I49" si="64">SUM(J49,K49,L49,M49)</f>
        <v>10.79</v>
      </c>
      <c r="J49" s="183"/>
      <c r="K49" s="184"/>
      <c r="L49" s="184"/>
      <c r="M49" s="186">
        <v>10.79</v>
      </c>
      <c r="N49" s="185"/>
      <c r="O49" s="182">
        <f t="shared" ref="O49" si="65">SUM(P49,Q49,R49,S49)</f>
        <v>0</v>
      </c>
      <c r="P49" s="183"/>
      <c r="Q49" s="184"/>
      <c r="R49" s="184"/>
      <c r="S49" s="184"/>
      <c r="T49" s="187"/>
      <c r="U49" s="182">
        <f t="shared" ref="U49" si="66">SUM(V49:X49)</f>
        <v>0.18</v>
      </c>
      <c r="V49" s="183"/>
      <c r="W49" s="184"/>
      <c r="X49" s="184">
        <v>0.18</v>
      </c>
      <c r="Y49" s="185"/>
      <c r="Z49" s="183">
        <v>5.2</v>
      </c>
      <c r="AA49" s="184">
        <v>5.2</v>
      </c>
      <c r="AB49" s="185"/>
      <c r="AC49" s="183">
        <f>AD49</f>
        <v>0</v>
      </c>
      <c r="AD49" s="184"/>
      <c r="AE49" s="185"/>
      <c r="AF49" s="183">
        <f>AG49</f>
        <v>0</v>
      </c>
      <c r="AG49" s="184"/>
      <c r="AH49" s="185"/>
      <c r="AI49" s="183">
        <f t="shared" si="47"/>
        <v>1.41</v>
      </c>
      <c r="AJ49" s="184">
        <v>1.41</v>
      </c>
      <c r="AK49" s="184"/>
      <c r="AL49" s="184"/>
      <c r="AM49" s="184"/>
      <c r="AN49" s="188"/>
      <c r="AO49" s="183">
        <f>AP49</f>
        <v>0</v>
      </c>
      <c r="AP49" s="184"/>
      <c r="AQ49" s="185"/>
      <c r="AR49" s="189">
        <f t="shared" ref="AR49" si="67">SUM(AS49,AT49,AU49,AV49,AW49)</f>
        <v>0</v>
      </c>
      <c r="AS49" s="190"/>
      <c r="AT49" s="190">
        <v>0</v>
      </c>
      <c r="AU49" s="190"/>
      <c r="AV49" s="190"/>
      <c r="AW49" s="191"/>
    </row>
    <row r="50" spans="1:49" ht="14.1" customHeight="1">
      <c r="A50" s="563" t="s">
        <v>85</v>
      </c>
      <c r="B50" s="172">
        <v>0</v>
      </c>
      <c r="C50" s="173">
        <v>0</v>
      </c>
      <c r="D50" s="174">
        <v>0</v>
      </c>
      <c r="E50" s="174">
        <v>0</v>
      </c>
      <c r="F50" s="174">
        <v>0</v>
      </c>
      <c r="G50" s="174">
        <v>0</v>
      </c>
      <c r="H50" s="175">
        <v>0</v>
      </c>
      <c r="I50" s="172">
        <v>0</v>
      </c>
      <c r="J50" s="173"/>
      <c r="K50" s="174"/>
      <c r="L50" s="174"/>
      <c r="M50" s="176"/>
      <c r="N50" s="175"/>
      <c r="O50" s="172">
        <v>0</v>
      </c>
      <c r="P50" s="173"/>
      <c r="Q50" s="174"/>
      <c r="R50" s="174"/>
      <c r="S50" s="174"/>
      <c r="T50" s="177"/>
      <c r="U50" s="172">
        <v>0</v>
      </c>
      <c r="V50" s="173"/>
      <c r="W50" s="174"/>
      <c r="X50" s="174"/>
      <c r="Y50" s="175"/>
      <c r="Z50" s="173"/>
      <c r="AA50" s="174"/>
      <c r="AB50" s="175"/>
      <c r="AC50" s="173">
        <v>0</v>
      </c>
      <c r="AD50" s="174"/>
      <c r="AE50" s="175"/>
      <c r="AF50" s="173">
        <v>0</v>
      </c>
      <c r="AG50" s="174"/>
      <c r="AH50" s="175"/>
      <c r="AI50" s="173">
        <f t="shared" si="47"/>
        <v>0</v>
      </c>
      <c r="AJ50" s="174"/>
      <c r="AK50" s="174"/>
      <c r="AL50" s="174"/>
      <c r="AM50" s="174"/>
      <c r="AN50" s="178"/>
      <c r="AO50" s="173">
        <v>0</v>
      </c>
      <c r="AP50" s="174"/>
      <c r="AQ50" s="175"/>
      <c r="AR50" s="179">
        <v>0</v>
      </c>
      <c r="AS50" s="180"/>
      <c r="AT50" s="180"/>
      <c r="AU50" s="180"/>
      <c r="AV50" s="180"/>
      <c r="AW50" s="181"/>
    </row>
    <row r="51" spans="1:49" ht="14.1" customHeight="1">
      <c r="A51" s="564"/>
      <c r="B51" s="182">
        <f t="shared" ref="B51" si="68">SUM(C51:G51)</f>
        <v>0</v>
      </c>
      <c r="C51" s="183">
        <f>J51+P51+V51+AA51+AJ51</f>
        <v>0</v>
      </c>
      <c r="D51" s="184">
        <f>K51+Q51+W51+AK51</f>
        <v>0</v>
      </c>
      <c r="E51" s="184">
        <f>L51+R51+AL51</f>
        <v>0</v>
      </c>
      <c r="F51" s="184">
        <f>M51+S51+X51+AD51+AM51+AP51</f>
        <v>0</v>
      </c>
      <c r="G51" s="184">
        <f>AG51</f>
        <v>0</v>
      </c>
      <c r="H51" s="185">
        <f>N51+T51+Y51+AB51+AE51+AH51+AN51+AQ51</f>
        <v>0</v>
      </c>
      <c r="I51" s="182">
        <f t="shared" ref="I51" si="69">SUM(J51,K51,L51,M51)</f>
        <v>0</v>
      </c>
      <c r="J51" s="183"/>
      <c r="K51" s="184"/>
      <c r="L51" s="184"/>
      <c r="M51" s="186"/>
      <c r="N51" s="185"/>
      <c r="O51" s="182">
        <f t="shared" ref="O51" si="70">SUM(P51,Q51,R51,S51)</f>
        <v>0</v>
      </c>
      <c r="P51" s="183"/>
      <c r="Q51" s="184"/>
      <c r="R51" s="184"/>
      <c r="S51" s="184"/>
      <c r="T51" s="187"/>
      <c r="U51" s="182">
        <f t="shared" ref="U51" si="71">SUM(V51:X51)</f>
        <v>0</v>
      </c>
      <c r="V51" s="183"/>
      <c r="W51" s="184"/>
      <c r="X51" s="184"/>
      <c r="Y51" s="185"/>
      <c r="Z51" s="183"/>
      <c r="AA51" s="184"/>
      <c r="AB51" s="185"/>
      <c r="AC51" s="183">
        <f>AD51</f>
        <v>0</v>
      </c>
      <c r="AD51" s="184"/>
      <c r="AE51" s="185"/>
      <c r="AF51" s="183">
        <f>AG51</f>
        <v>0</v>
      </c>
      <c r="AG51" s="184"/>
      <c r="AH51" s="185"/>
      <c r="AI51" s="183">
        <f t="shared" si="47"/>
        <v>0</v>
      </c>
      <c r="AJ51" s="184"/>
      <c r="AK51" s="184"/>
      <c r="AL51" s="184"/>
      <c r="AM51" s="184"/>
      <c r="AN51" s="188"/>
      <c r="AO51" s="183">
        <f>AP51</f>
        <v>0</v>
      </c>
      <c r="AP51" s="184"/>
      <c r="AQ51" s="185"/>
      <c r="AR51" s="189">
        <f t="shared" ref="AR51" si="72">SUM(AS51,AT51,AU51,AV51,AW51)</f>
        <v>0</v>
      </c>
      <c r="AS51" s="190"/>
      <c r="AT51" s="190"/>
      <c r="AU51" s="190"/>
      <c r="AV51" s="190"/>
      <c r="AW51" s="191"/>
    </row>
    <row r="52" spans="1:49" ht="14.1" customHeight="1">
      <c r="A52" s="565" t="s">
        <v>86</v>
      </c>
      <c r="B52" s="192">
        <v>0</v>
      </c>
      <c r="C52" s="193">
        <v>0</v>
      </c>
      <c r="D52" s="194">
        <v>0</v>
      </c>
      <c r="E52" s="194">
        <v>0</v>
      </c>
      <c r="F52" s="194">
        <v>0</v>
      </c>
      <c r="G52" s="194">
        <v>0</v>
      </c>
      <c r="H52" s="195">
        <v>0</v>
      </c>
      <c r="I52" s="192">
        <v>0</v>
      </c>
      <c r="J52" s="193"/>
      <c r="K52" s="194"/>
      <c r="L52" s="194"/>
      <c r="M52" s="196"/>
      <c r="N52" s="195"/>
      <c r="O52" s="192">
        <v>0</v>
      </c>
      <c r="P52" s="193"/>
      <c r="Q52" s="194"/>
      <c r="R52" s="194"/>
      <c r="S52" s="194"/>
      <c r="T52" s="197"/>
      <c r="U52" s="192">
        <v>0</v>
      </c>
      <c r="V52" s="193"/>
      <c r="W52" s="194"/>
      <c r="X52" s="194"/>
      <c r="Y52" s="195"/>
      <c r="Z52" s="193"/>
      <c r="AA52" s="194"/>
      <c r="AB52" s="195"/>
      <c r="AC52" s="193">
        <v>0</v>
      </c>
      <c r="AD52" s="194"/>
      <c r="AE52" s="195"/>
      <c r="AF52" s="193">
        <v>0</v>
      </c>
      <c r="AG52" s="194"/>
      <c r="AH52" s="195"/>
      <c r="AI52" s="193">
        <f t="shared" si="47"/>
        <v>0</v>
      </c>
      <c r="AJ52" s="194"/>
      <c r="AK52" s="194"/>
      <c r="AL52" s="194"/>
      <c r="AM52" s="194"/>
      <c r="AN52" s="198"/>
      <c r="AO52" s="193">
        <v>0</v>
      </c>
      <c r="AP52" s="194"/>
      <c r="AQ52" s="195"/>
      <c r="AR52" s="199">
        <v>0</v>
      </c>
      <c r="AS52" s="200"/>
      <c r="AT52" s="200"/>
      <c r="AU52" s="200"/>
      <c r="AV52" s="200"/>
      <c r="AW52" s="201"/>
    </row>
    <row r="53" spans="1:49" ht="14.1" customHeight="1" thickBot="1">
      <c r="A53" s="566"/>
      <c r="B53" s="212">
        <f t="shared" ref="B53" si="73">SUM(C53:G53)</f>
        <v>0</v>
      </c>
      <c r="C53" s="213">
        <f>J53+P53+V53+AA53+AJ53</f>
        <v>0</v>
      </c>
      <c r="D53" s="214">
        <f>K53+Q53+W53+AK53</f>
        <v>0</v>
      </c>
      <c r="E53" s="214">
        <f>L53+R53+AL53</f>
        <v>0</v>
      </c>
      <c r="F53" s="214">
        <f>M53+S53+X53+AD53+AM53+AP53</f>
        <v>0</v>
      </c>
      <c r="G53" s="214">
        <f>AG53</f>
        <v>0</v>
      </c>
      <c r="H53" s="215">
        <f>N53+T53+Y53+AB53+AE53+AH53+AN53+AQ53</f>
        <v>0</v>
      </c>
      <c r="I53" s="212">
        <f t="shared" ref="I53" si="74">SUM(J53,K53,L53,M53)</f>
        <v>0</v>
      </c>
      <c r="J53" s="213"/>
      <c r="K53" s="214"/>
      <c r="L53" s="214"/>
      <c r="M53" s="216"/>
      <c r="N53" s="215"/>
      <c r="O53" s="212">
        <f t="shared" ref="O53" si="75">SUM(P53,Q53,R53,S53)</f>
        <v>0</v>
      </c>
      <c r="P53" s="213"/>
      <c r="Q53" s="214"/>
      <c r="R53" s="214"/>
      <c r="S53" s="214"/>
      <c r="T53" s="217"/>
      <c r="U53" s="212">
        <f t="shared" ref="U53" si="76">SUM(V53:X53)</f>
        <v>0</v>
      </c>
      <c r="V53" s="213"/>
      <c r="W53" s="214"/>
      <c r="X53" s="214"/>
      <c r="Y53" s="215"/>
      <c r="Z53" s="213"/>
      <c r="AA53" s="214"/>
      <c r="AB53" s="215"/>
      <c r="AC53" s="213">
        <f>AD53</f>
        <v>0</v>
      </c>
      <c r="AD53" s="214"/>
      <c r="AE53" s="215"/>
      <c r="AF53" s="213">
        <f>AG53</f>
        <v>0</v>
      </c>
      <c r="AG53" s="214"/>
      <c r="AH53" s="215"/>
      <c r="AI53" s="213">
        <f t="shared" si="47"/>
        <v>0</v>
      </c>
      <c r="AJ53" s="214"/>
      <c r="AK53" s="214"/>
      <c r="AL53" s="214"/>
      <c r="AM53" s="214"/>
      <c r="AN53" s="218"/>
      <c r="AO53" s="213">
        <f>AP53</f>
        <v>0</v>
      </c>
      <c r="AP53" s="214"/>
      <c r="AQ53" s="215"/>
      <c r="AR53" s="219">
        <f t="shared" ref="AR53" si="77">SUM(AS53,AT53,AU53,AV53,AW53)</f>
        <v>0</v>
      </c>
      <c r="AS53" s="220"/>
      <c r="AT53" s="220"/>
      <c r="AU53" s="220"/>
      <c r="AV53" s="220"/>
      <c r="AW53" s="221"/>
    </row>
    <row r="54" spans="1:49" ht="14.1" customHeight="1">
      <c r="C54" s="223"/>
      <c r="D54" s="223"/>
      <c r="E54" s="224"/>
      <c r="F54" s="224"/>
      <c r="G54" s="224"/>
      <c r="H54" s="224"/>
      <c r="I54" s="224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5"/>
      <c r="V54" s="226"/>
      <c r="W54" s="224"/>
      <c r="X54" s="224"/>
      <c r="Y54" s="225" t="s">
        <v>87</v>
      </c>
    </row>
    <row r="55" spans="1:49" ht="14.1" customHeight="1">
      <c r="A55" s="227" t="s">
        <v>88</v>
      </c>
      <c r="B55" s="571" t="s">
        <v>89</v>
      </c>
      <c r="C55" s="571"/>
      <c r="D55" s="571"/>
      <c r="E55" s="571"/>
      <c r="F55" s="571"/>
      <c r="G55" s="571"/>
      <c r="H55" s="571"/>
      <c r="I55" s="571"/>
      <c r="J55" s="571"/>
      <c r="K55" s="571"/>
      <c r="L55" s="571"/>
      <c r="M55" s="571"/>
      <c r="N55" s="571"/>
      <c r="O55" s="571"/>
      <c r="P55" s="571"/>
      <c r="Q55" s="571"/>
      <c r="R55" s="571"/>
      <c r="S55" s="571"/>
      <c r="T55" s="571"/>
      <c r="U55" s="571"/>
      <c r="V55" s="571"/>
      <c r="W55" s="571"/>
      <c r="X55" s="571"/>
      <c r="Y55" s="571"/>
    </row>
    <row r="56" spans="1:49" ht="35.25" customHeight="1">
      <c r="A56" s="228" t="s">
        <v>90</v>
      </c>
      <c r="B56" s="546" t="s">
        <v>91</v>
      </c>
      <c r="C56" s="546"/>
      <c r="D56" s="546"/>
      <c r="E56" s="546"/>
      <c r="F56" s="546"/>
      <c r="G56" s="546"/>
      <c r="H56" s="546"/>
      <c r="I56" s="546"/>
      <c r="J56" s="546"/>
      <c r="K56" s="546"/>
      <c r="L56" s="546"/>
      <c r="M56" s="546"/>
      <c r="N56" s="546"/>
      <c r="O56" s="546"/>
      <c r="P56" s="546"/>
      <c r="Q56" s="546"/>
      <c r="R56" s="546"/>
      <c r="S56" s="546"/>
      <c r="T56" s="546"/>
      <c r="U56" s="546"/>
      <c r="V56" s="546"/>
      <c r="W56" s="546"/>
      <c r="X56" s="546"/>
      <c r="Y56" s="546"/>
    </row>
    <row r="57" spans="1:49" s="224" customFormat="1" ht="24" customHeight="1">
      <c r="A57" s="547"/>
      <c r="B57" s="547"/>
      <c r="C57" s="547"/>
      <c r="D57" s="547"/>
      <c r="E57" s="547"/>
      <c r="F57" s="547"/>
      <c r="G57" s="547"/>
      <c r="H57" s="547"/>
      <c r="I57" s="547"/>
      <c r="J57" s="547"/>
      <c r="K57" s="547"/>
      <c r="L57" s="547"/>
      <c r="M57" s="547"/>
      <c r="N57" s="547"/>
      <c r="O57" s="547"/>
      <c r="P57" s="547"/>
      <c r="Q57" s="547"/>
      <c r="R57" s="547"/>
      <c r="S57" s="547"/>
      <c r="T57" s="547"/>
      <c r="U57" s="547"/>
      <c r="V57" s="547"/>
      <c r="W57" s="547"/>
      <c r="X57" s="547"/>
      <c r="Y57" s="547"/>
      <c r="Z57" s="547"/>
      <c r="AA57" s="547"/>
      <c r="AB57" s="547"/>
      <c r="AC57" s="547"/>
      <c r="AD57" s="547"/>
      <c r="AE57" s="547"/>
      <c r="AF57" s="547"/>
      <c r="AG57" s="547"/>
      <c r="AH57" s="547"/>
      <c r="AI57" s="547"/>
      <c r="AJ57" s="547"/>
      <c r="AK57" s="547"/>
      <c r="AL57" s="547"/>
      <c r="AM57" s="547"/>
      <c r="AN57" s="547"/>
      <c r="AO57" s="547"/>
      <c r="AP57" s="547"/>
      <c r="AQ57" s="547"/>
      <c r="AR57" s="547"/>
      <c r="AS57" s="547"/>
      <c r="AT57" s="547"/>
      <c r="AU57" s="547"/>
      <c r="AV57" s="547"/>
      <c r="AW57" s="547"/>
    </row>
    <row r="58" spans="1:49" s="224" customFormat="1" ht="16.149999999999999" customHeight="1">
      <c r="A58" s="126"/>
      <c r="B58" s="126"/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  <c r="AV58" s="126"/>
      <c r="AW58" s="126"/>
    </row>
    <row r="59" spans="1:49" s="224" customFormat="1" ht="12" customHeight="1" thickBot="1">
      <c r="A59" s="126"/>
      <c r="B59" s="126"/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57" t="s">
        <v>1</v>
      </c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6"/>
      <c r="AN59" s="126"/>
      <c r="AO59" s="126"/>
      <c r="AP59" s="126"/>
      <c r="AQ59" s="126"/>
      <c r="AR59" s="126"/>
      <c r="AS59" s="126"/>
      <c r="AT59" s="126"/>
      <c r="AU59" s="126"/>
      <c r="AV59" s="126"/>
      <c r="AW59" s="57" t="s">
        <v>1</v>
      </c>
    </row>
    <row r="60" spans="1:49" s="509" customFormat="1" ht="14.1" customHeight="1">
      <c r="A60" s="548" t="s">
        <v>50</v>
      </c>
      <c r="B60" s="550" t="s">
        <v>3</v>
      </c>
      <c r="C60" s="551"/>
      <c r="D60" s="551"/>
      <c r="E60" s="551"/>
      <c r="F60" s="551"/>
      <c r="G60" s="551"/>
      <c r="H60" s="552"/>
      <c r="I60" s="550" t="s">
        <v>51</v>
      </c>
      <c r="J60" s="551"/>
      <c r="K60" s="551"/>
      <c r="L60" s="551"/>
      <c r="M60" s="551"/>
      <c r="N60" s="552"/>
      <c r="O60" s="550" t="s">
        <v>52</v>
      </c>
      <c r="P60" s="551"/>
      <c r="Q60" s="551"/>
      <c r="R60" s="551"/>
      <c r="S60" s="551"/>
      <c r="T60" s="552"/>
      <c r="U60" s="550" t="s">
        <v>53</v>
      </c>
      <c r="V60" s="551"/>
      <c r="W60" s="551"/>
      <c r="X60" s="551"/>
      <c r="Y60" s="552"/>
      <c r="Z60" s="550" t="s">
        <v>54</v>
      </c>
      <c r="AA60" s="551"/>
      <c r="AB60" s="552"/>
      <c r="AC60" s="550" t="s">
        <v>55</v>
      </c>
      <c r="AD60" s="551"/>
      <c r="AE60" s="552"/>
      <c r="AF60" s="550" t="s">
        <v>9</v>
      </c>
      <c r="AG60" s="551"/>
      <c r="AH60" s="552"/>
      <c r="AI60" s="550" t="s">
        <v>57</v>
      </c>
      <c r="AJ60" s="551"/>
      <c r="AK60" s="551"/>
      <c r="AL60" s="551"/>
      <c r="AM60" s="551"/>
      <c r="AN60" s="551"/>
      <c r="AO60" s="550" t="s">
        <v>58</v>
      </c>
      <c r="AP60" s="551"/>
      <c r="AQ60" s="552"/>
      <c r="AR60" s="550" t="s">
        <v>59</v>
      </c>
      <c r="AS60" s="551"/>
      <c r="AT60" s="551"/>
      <c r="AU60" s="551"/>
      <c r="AV60" s="551"/>
      <c r="AW60" s="553"/>
    </row>
    <row r="61" spans="1:49" s="510" customFormat="1" ht="14.1" customHeight="1">
      <c r="A61" s="549"/>
      <c r="B61" s="127" t="s">
        <v>3</v>
      </c>
      <c r="C61" s="128" t="s">
        <v>60</v>
      </c>
      <c r="D61" s="129" t="s">
        <v>61</v>
      </c>
      <c r="E61" s="129" t="s">
        <v>10</v>
      </c>
      <c r="F61" s="129" t="s">
        <v>62</v>
      </c>
      <c r="G61" s="129" t="s">
        <v>63</v>
      </c>
      <c r="H61" s="130" t="s">
        <v>59</v>
      </c>
      <c r="I61" s="127" t="s">
        <v>3</v>
      </c>
      <c r="J61" s="128" t="s">
        <v>60</v>
      </c>
      <c r="K61" s="129" t="s">
        <v>61</v>
      </c>
      <c r="L61" s="129" t="s">
        <v>10</v>
      </c>
      <c r="M61" s="131" t="s">
        <v>62</v>
      </c>
      <c r="N61" s="130" t="s">
        <v>59</v>
      </c>
      <c r="O61" s="127" t="s">
        <v>3</v>
      </c>
      <c r="P61" s="128" t="s">
        <v>60</v>
      </c>
      <c r="Q61" s="129" t="s">
        <v>61</v>
      </c>
      <c r="R61" s="129" t="s">
        <v>10</v>
      </c>
      <c r="S61" s="129" t="s">
        <v>62</v>
      </c>
      <c r="T61" s="132" t="s">
        <v>59</v>
      </c>
      <c r="U61" s="127" t="s">
        <v>3</v>
      </c>
      <c r="V61" s="128" t="s">
        <v>60</v>
      </c>
      <c r="W61" s="129" t="s">
        <v>61</v>
      </c>
      <c r="X61" s="129" t="s">
        <v>62</v>
      </c>
      <c r="Y61" s="130" t="s">
        <v>59</v>
      </c>
      <c r="Z61" s="128" t="s">
        <v>3</v>
      </c>
      <c r="AA61" s="129" t="s">
        <v>60</v>
      </c>
      <c r="AB61" s="130" t="s">
        <v>59</v>
      </c>
      <c r="AC61" s="128" t="s">
        <v>3</v>
      </c>
      <c r="AD61" s="129" t="s">
        <v>62</v>
      </c>
      <c r="AE61" s="130" t="s">
        <v>59</v>
      </c>
      <c r="AF61" s="128" t="s">
        <v>3</v>
      </c>
      <c r="AG61" s="129" t="s">
        <v>9</v>
      </c>
      <c r="AH61" s="130" t="s">
        <v>59</v>
      </c>
      <c r="AI61" s="128" t="s">
        <v>3</v>
      </c>
      <c r="AJ61" s="129" t="s">
        <v>60</v>
      </c>
      <c r="AK61" s="129" t="s">
        <v>61</v>
      </c>
      <c r="AL61" s="129" t="s">
        <v>10</v>
      </c>
      <c r="AM61" s="129" t="s">
        <v>62</v>
      </c>
      <c r="AN61" s="131" t="s">
        <v>59</v>
      </c>
      <c r="AO61" s="128" t="s">
        <v>3</v>
      </c>
      <c r="AP61" s="129" t="s">
        <v>62</v>
      </c>
      <c r="AQ61" s="130" t="s">
        <v>59</v>
      </c>
      <c r="AR61" s="128" t="s">
        <v>3</v>
      </c>
      <c r="AS61" s="129" t="s">
        <v>60</v>
      </c>
      <c r="AT61" s="129" t="s">
        <v>61</v>
      </c>
      <c r="AU61" s="129" t="s">
        <v>10</v>
      </c>
      <c r="AV61" s="129" t="s">
        <v>62</v>
      </c>
      <c r="AW61" s="133" t="s">
        <v>63</v>
      </c>
    </row>
    <row r="62" spans="1:49" s="512" customFormat="1" ht="14.1" customHeight="1">
      <c r="A62" s="554" t="s">
        <v>92</v>
      </c>
      <c r="B62" s="134">
        <v>0</v>
      </c>
      <c r="C62" s="135">
        <v>0</v>
      </c>
      <c r="D62" s="136">
        <v>0</v>
      </c>
      <c r="E62" s="136">
        <v>0</v>
      </c>
      <c r="F62" s="136">
        <v>0</v>
      </c>
      <c r="G62" s="136">
        <v>0</v>
      </c>
      <c r="H62" s="137">
        <v>0</v>
      </c>
      <c r="I62" s="134">
        <v>0</v>
      </c>
      <c r="J62" s="135">
        <v>0</v>
      </c>
      <c r="K62" s="136">
        <v>0</v>
      </c>
      <c r="L62" s="136">
        <v>0</v>
      </c>
      <c r="M62" s="138">
        <v>0</v>
      </c>
      <c r="N62" s="137">
        <v>0</v>
      </c>
      <c r="O62" s="134">
        <v>0</v>
      </c>
      <c r="P62" s="135">
        <v>0</v>
      </c>
      <c r="Q62" s="136">
        <v>0</v>
      </c>
      <c r="R62" s="136">
        <v>0</v>
      </c>
      <c r="S62" s="136">
        <v>0</v>
      </c>
      <c r="T62" s="139">
        <v>0</v>
      </c>
      <c r="U62" s="134">
        <v>0</v>
      </c>
      <c r="V62" s="135">
        <v>0</v>
      </c>
      <c r="W62" s="136">
        <v>0</v>
      </c>
      <c r="X62" s="136">
        <v>0</v>
      </c>
      <c r="Y62" s="137">
        <v>0</v>
      </c>
      <c r="Z62" s="135">
        <v>0</v>
      </c>
      <c r="AA62" s="136">
        <v>0</v>
      </c>
      <c r="AB62" s="137">
        <v>0</v>
      </c>
      <c r="AC62" s="135">
        <v>0</v>
      </c>
      <c r="AD62" s="136">
        <v>0</v>
      </c>
      <c r="AE62" s="137">
        <v>0</v>
      </c>
      <c r="AF62" s="135">
        <v>0</v>
      </c>
      <c r="AG62" s="136">
        <v>0</v>
      </c>
      <c r="AH62" s="137">
        <v>0</v>
      </c>
      <c r="AI62" s="135">
        <v>0</v>
      </c>
      <c r="AJ62" s="136">
        <v>0</v>
      </c>
      <c r="AK62" s="136">
        <v>0</v>
      </c>
      <c r="AL62" s="136">
        <v>0</v>
      </c>
      <c r="AM62" s="136">
        <v>0</v>
      </c>
      <c r="AN62" s="138">
        <v>0</v>
      </c>
      <c r="AO62" s="135">
        <v>0</v>
      </c>
      <c r="AP62" s="136">
        <v>0</v>
      </c>
      <c r="AQ62" s="137">
        <v>0</v>
      </c>
      <c r="AR62" s="140">
        <v>0</v>
      </c>
      <c r="AS62" s="141">
        <v>0</v>
      </c>
      <c r="AT62" s="141">
        <v>0</v>
      </c>
      <c r="AU62" s="141">
        <v>0</v>
      </c>
      <c r="AV62" s="141">
        <v>0</v>
      </c>
      <c r="AW62" s="142">
        <v>0</v>
      </c>
    </row>
    <row r="63" spans="1:49" s="512" customFormat="1" ht="14.1" customHeight="1">
      <c r="A63" s="555"/>
      <c r="B63" s="514">
        <f>SUM(B65,B67,B69,B71,B73,B75,B77,B79,B81)</f>
        <v>16.68</v>
      </c>
      <c r="C63" s="515">
        <f t="shared" ref="C63:AW63" si="78">SUM(C65,C67,C69,C71,C73,C75,C77,C79,C81)</f>
        <v>5.41</v>
      </c>
      <c r="D63" s="516">
        <f t="shared" si="78"/>
        <v>0</v>
      </c>
      <c r="E63" s="516">
        <f t="shared" si="78"/>
        <v>0</v>
      </c>
      <c r="F63" s="516">
        <f t="shared" si="78"/>
        <v>6.53</v>
      </c>
      <c r="G63" s="516">
        <f t="shared" si="78"/>
        <v>4.74</v>
      </c>
      <c r="H63" s="517">
        <f t="shared" si="78"/>
        <v>4.74</v>
      </c>
      <c r="I63" s="514">
        <f t="shared" si="78"/>
        <v>6.53</v>
      </c>
      <c r="J63" s="515">
        <f t="shared" si="78"/>
        <v>0</v>
      </c>
      <c r="K63" s="516">
        <f t="shared" si="78"/>
        <v>0</v>
      </c>
      <c r="L63" s="516">
        <f t="shared" si="78"/>
        <v>0</v>
      </c>
      <c r="M63" s="518">
        <f t="shared" si="78"/>
        <v>6.53</v>
      </c>
      <c r="N63" s="517">
        <f t="shared" si="78"/>
        <v>0</v>
      </c>
      <c r="O63" s="514">
        <f t="shared" si="78"/>
        <v>0</v>
      </c>
      <c r="P63" s="515">
        <f t="shared" si="78"/>
        <v>0</v>
      </c>
      <c r="Q63" s="516">
        <f t="shared" si="78"/>
        <v>0</v>
      </c>
      <c r="R63" s="516">
        <f t="shared" si="78"/>
        <v>0</v>
      </c>
      <c r="S63" s="516">
        <f t="shared" si="78"/>
        <v>0</v>
      </c>
      <c r="T63" s="519">
        <f t="shared" si="78"/>
        <v>0</v>
      </c>
      <c r="U63" s="514">
        <f t="shared" si="78"/>
        <v>0</v>
      </c>
      <c r="V63" s="515">
        <f t="shared" si="78"/>
        <v>0</v>
      </c>
      <c r="W63" s="516">
        <f t="shared" si="78"/>
        <v>0</v>
      </c>
      <c r="X63" s="516">
        <f t="shared" si="78"/>
        <v>0</v>
      </c>
      <c r="Y63" s="517">
        <f t="shared" si="78"/>
        <v>0</v>
      </c>
      <c r="Z63" s="515">
        <f t="shared" si="78"/>
        <v>2.69</v>
      </c>
      <c r="AA63" s="516">
        <f t="shared" si="78"/>
        <v>2.69</v>
      </c>
      <c r="AB63" s="517">
        <f t="shared" si="78"/>
        <v>0</v>
      </c>
      <c r="AC63" s="515">
        <f t="shared" si="78"/>
        <v>0</v>
      </c>
      <c r="AD63" s="516">
        <f t="shared" si="78"/>
        <v>0</v>
      </c>
      <c r="AE63" s="517">
        <f t="shared" si="78"/>
        <v>0</v>
      </c>
      <c r="AF63" s="515">
        <f t="shared" si="78"/>
        <v>4.74</v>
      </c>
      <c r="AG63" s="516">
        <f t="shared" si="78"/>
        <v>4.74</v>
      </c>
      <c r="AH63" s="517">
        <f t="shared" si="78"/>
        <v>4.74</v>
      </c>
      <c r="AI63" s="515">
        <f t="shared" si="78"/>
        <v>2.72</v>
      </c>
      <c r="AJ63" s="516">
        <f t="shared" si="78"/>
        <v>2.72</v>
      </c>
      <c r="AK63" s="516">
        <f t="shared" si="78"/>
        <v>0</v>
      </c>
      <c r="AL63" s="516">
        <f t="shared" si="78"/>
        <v>0</v>
      </c>
      <c r="AM63" s="516">
        <f t="shared" si="78"/>
        <v>0</v>
      </c>
      <c r="AN63" s="520">
        <f t="shared" si="78"/>
        <v>0</v>
      </c>
      <c r="AO63" s="515">
        <f t="shared" si="78"/>
        <v>0</v>
      </c>
      <c r="AP63" s="516">
        <f t="shared" si="78"/>
        <v>0</v>
      </c>
      <c r="AQ63" s="517">
        <f t="shared" si="78"/>
        <v>0</v>
      </c>
      <c r="AR63" s="521">
        <f t="shared" si="78"/>
        <v>4.74</v>
      </c>
      <c r="AS63" s="522">
        <f t="shared" si="78"/>
        <v>0</v>
      </c>
      <c r="AT63" s="522">
        <f t="shared" si="78"/>
        <v>0</v>
      </c>
      <c r="AU63" s="522">
        <f t="shared" si="78"/>
        <v>0</v>
      </c>
      <c r="AV63" s="522">
        <f t="shared" si="78"/>
        <v>0</v>
      </c>
      <c r="AW63" s="152">
        <f t="shared" si="78"/>
        <v>4.74</v>
      </c>
    </row>
    <row r="64" spans="1:49" ht="14.1" customHeight="1">
      <c r="A64" s="556" t="s">
        <v>93</v>
      </c>
      <c r="B64" s="172">
        <v>0</v>
      </c>
      <c r="C64" s="173">
        <v>0</v>
      </c>
      <c r="D64" s="174">
        <v>0</v>
      </c>
      <c r="E64" s="174">
        <v>0</v>
      </c>
      <c r="F64" s="174">
        <v>0</v>
      </c>
      <c r="G64" s="174">
        <v>0</v>
      </c>
      <c r="H64" s="175">
        <v>0</v>
      </c>
      <c r="I64" s="172">
        <v>0</v>
      </c>
      <c r="J64" s="173"/>
      <c r="K64" s="174"/>
      <c r="L64" s="174"/>
      <c r="M64" s="176"/>
      <c r="N64" s="175"/>
      <c r="O64" s="172">
        <v>0</v>
      </c>
      <c r="P64" s="173"/>
      <c r="Q64" s="174"/>
      <c r="R64" s="174"/>
      <c r="S64" s="174"/>
      <c r="T64" s="177"/>
      <c r="U64" s="172">
        <v>0</v>
      </c>
      <c r="V64" s="173"/>
      <c r="W64" s="174"/>
      <c r="X64" s="174"/>
      <c r="Y64" s="175"/>
      <c r="Z64" s="173">
        <v>0</v>
      </c>
      <c r="AA64" s="174"/>
      <c r="AB64" s="175"/>
      <c r="AC64" s="173">
        <v>0</v>
      </c>
      <c r="AD64" s="174"/>
      <c r="AE64" s="175"/>
      <c r="AF64" s="173">
        <v>0</v>
      </c>
      <c r="AG64" s="174"/>
      <c r="AH64" s="175"/>
      <c r="AI64" s="173">
        <f t="shared" ref="AI64:AI81" si="79">SUM(AJ64:AM64)</f>
        <v>0</v>
      </c>
      <c r="AJ64" s="174"/>
      <c r="AK64" s="174"/>
      <c r="AL64" s="174"/>
      <c r="AM64" s="174"/>
      <c r="AN64" s="178"/>
      <c r="AO64" s="173">
        <v>0</v>
      </c>
      <c r="AP64" s="174"/>
      <c r="AQ64" s="175"/>
      <c r="AR64" s="179">
        <v>0</v>
      </c>
      <c r="AS64" s="180"/>
      <c r="AT64" s="180"/>
      <c r="AU64" s="180"/>
      <c r="AV64" s="180"/>
      <c r="AW64" s="181"/>
    </row>
    <row r="65" spans="1:49" ht="14.1" customHeight="1">
      <c r="A65" s="557"/>
      <c r="B65" s="182">
        <f t="shared" ref="B65" si="80">SUM(C65:G65)</f>
        <v>0</v>
      </c>
      <c r="C65" s="183">
        <f>J65+P65+V65+AA65+AJ65</f>
        <v>0</v>
      </c>
      <c r="D65" s="184">
        <f>K65+Q65+W65+AK65</f>
        <v>0</v>
      </c>
      <c r="E65" s="184">
        <f>L65+R65+AL65</f>
        <v>0</v>
      </c>
      <c r="F65" s="184">
        <f>M65+S65+X65+AD65+AM65+AP65</f>
        <v>0</v>
      </c>
      <c r="G65" s="184">
        <f>AG65</f>
        <v>0</v>
      </c>
      <c r="H65" s="185">
        <f>N65+T65+Y65+AB65+AE65+AH65+AN65+AQ65</f>
        <v>0</v>
      </c>
      <c r="I65" s="182">
        <f t="shared" ref="I65" si="81">SUM(J65,K65,L65,M65)</f>
        <v>0</v>
      </c>
      <c r="J65" s="183"/>
      <c r="K65" s="184"/>
      <c r="L65" s="184"/>
      <c r="M65" s="186"/>
      <c r="N65" s="185"/>
      <c r="O65" s="182">
        <f t="shared" ref="O65" si="82">SUM(P65,Q65,R65,S65)</f>
        <v>0</v>
      </c>
      <c r="P65" s="183"/>
      <c r="Q65" s="184"/>
      <c r="R65" s="184"/>
      <c r="S65" s="184"/>
      <c r="T65" s="187"/>
      <c r="U65" s="182">
        <f t="shared" ref="U65" si="83">SUM(V65:X65)</f>
        <v>0</v>
      </c>
      <c r="V65" s="183"/>
      <c r="W65" s="184"/>
      <c r="X65" s="184"/>
      <c r="Y65" s="185"/>
      <c r="Z65" s="183">
        <f>AA65</f>
        <v>0</v>
      </c>
      <c r="AA65" s="184"/>
      <c r="AB65" s="185"/>
      <c r="AC65" s="183">
        <f>AD65</f>
        <v>0</v>
      </c>
      <c r="AD65" s="184"/>
      <c r="AE65" s="185"/>
      <c r="AF65" s="183">
        <f>AG65</f>
        <v>0</v>
      </c>
      <c r="AG65" s="184"/>
      <c r="AH65" s="185"/>
      <c r="AI65" s="183">
        <f t="shared" si="79"/>
        <v>0</v>
      </c>
      <c r="AJ65" s="184"/>
      <c r="AK65" s="184"/>
      <c r="AL65" s="184"/>
      <c r="AM65" s="184"/>
      <c r="AN65" s="188"/>
      <c r="AO65" s="183">
        <f>AP65</f>
        <v>0</v>
      </c>
      <c r="AP65" s="184"/>
      <c r="AQ65" s="185"/>
      <c r="AR65" s="189">
        <f t="shared" ref="AR65" si="84">SUM(AS65,AT65,AU65,AV65,AW65)</f>
        <v>0</v>
      </c>
      <c r="AS65" s="190"/>
      <c r="AT65" s="190"/>
      <c r="AU65" s="190"/>
      <c r="AV65" s="190"/>
      <c r="AW65" s="191"/>
    </row>
    <row r="66" spans="1:49" ht="14.1" customHeight="1">
      <c r="A66" s="556" t="s">
        <v>94</v>
      </c>
      <c r="B66" s="172">
        <v>0</v>
      </c>
      <c r="C66" s="173">
        <v>0</v>
      </c>
      <c r="D66" s="174">
        <v>0</v>
      </c>
      <c r="E66" s="174">
        <v>0</v>
      </c>
      <c r="F66" s="174">
        <v>0</v>
      </c>
      <c r="G66" s="174">
        <v>0</v>
      </c>
      <c r="H66" s="175">
        <v>0</v>
      </c>
      <c r="I66" s="172">
        <v>0</v>
      </c>
      <c r="J66" s="173"/>
      <c r="K66" s="174"/>
      <c r="L66" s="174"/>
      <c r="M66" s="176"/>
      <c r="N66" s="175"/>
      <c r="O66" s="172">
        <v>0</v>
      </c>
      <c r="P66" s="173"/>
      <c r="Q66" s="174"/>
      <c r="R66" s="174"/>
      <c r="S66" s="174"/>
      <c r="T66" s="177"/>
      <c r="U66" s="172">
        <v>0</v>
      </c>
      <c r="V66" s="173"/>
      <c r="W66" s="174"/>
      <c r="X66" s="174"/>
      <c r="Y66" s="175"/>
      <c r="Z66" s="173">
        <v>0</v>
      </c>
      <c r="AA66" s="174"/>
      <c r="AB66" s="175"/>
      <c r="AC66" s="173">
        <v>0</v>
      </c>
      <c r="AD66" s="174"/>
      <c r="AE66" s="175"/>
      <c r="AF66" s="173">
        <v>0</v>
      </c>
      <c r="AG66" s="174"/>
      <c r="AH66" s="175"/>
      <c r="AI66" s="173">
        <f t="shared" si="79"/>
        <v>0</v>
      </c>
      <c r="AJ66" s="174"/>
      <c r="AK66" s="174"/>
      <c r="AL66" s="174"/>
      <c r="AM66" s="174"/>
      <c r="AN66" s="178"/>
      <c r="AO66" s="173">
        <v>0</v>
      </c>
      <c r="AP66" s="174"/>
      <c r="AQ66" s="175"/>
      <c r="AR66" s="179">
        <v>0</v>
      </c>
      <c r="AS66" s="180"/>
      <c r="AT66" s="180"/>
      <c r="AU66" s="180"/>
      <c r="AV66" s="180"/>
      <c r="AW66" s="181"/>
    </row>
    <row r="67" spans="1:49" ht="14.1" customHeight="1">
      <c r="A67" s="557"/>
      <c r="B67" s="182">
        <f t="shared" ref="B67" si="85">SUM(C67:G67)</f>
        <v>0</v>
      </c>
      <c r="C67" s="183">
        <f>J67+P67+V67+AA67+AJ67</f>
        <v>0</v>
      </c>
      <c r="D67" s="184">
        <f>K67+Q67+W67+AK67</f>
        <v>0</v>
      </c>
      <c r="E67" s="184">
        <f>L67+R67+AL67</f>
        <v>0</v>
      </c>
      <c r="F67" s="184">
        <f>M67+S67+X67+AD67+AM67+AP67</f>
        <v>0</v>
      </c>
      <c r="G67" s="184">
        <f>AG67</f>
        <v>0</v>
      </c>
      <c r="H67" s="185">
        <f>N67+T67+Y67+AB67+AE67+AH67+AN67+AQ67</f>
        <v>0</v>
      </c>
      <c r="I67" s="182">
        <f t="shared" ref="I67" si="86">SUM(J67,K67,L67,M67)</f>
        <v>0</v>
      </c>
      <c r="J67" s="183"/>
      <c r="K67" s="184"/>
      <c r="L67" s="184"/>
      <c r="M67" s="186"/>
      <c r="N67" s="185"/>
      <c r="O67" s="182">
        <f t="shared" ref="O67" si="87">SUM(P67,Q67,R67,S67)</f>
        <v>0</v>
      </c>
      <c r="P67" s="183"/>
      <c r="Q67" s="184"/>
      <c r="R67" s="184"/>
      <c r="S67" s="184"/>
      <c r="T67" s="187"/>
      <c r="U67" s="182">
        <f t="shared" ref="U67" si="88">SUM(V67:X67)</f>
        <v>0</v>
      </c>
      <c r="V67" s="183"/>
      <c r="W67" s="184"/>
      <c r="X67" s="184"/>
      <c r="Y67" s="185"/>
      <c r="Z67" s="183">
        <f>AA67</f>
        <v>0</v>
      </c>
      <c r="AA67" s="184"/>
      <c r="AB67" s="185">
        <v>0</v>
      </c>
      <c r="AC67" s="183">
        <f>AD67</f>
        <v>0</v>
      </c>
      <c r="AD67" s="184"/>
      <c r="AE67" s="185"/>
      <c r="AF67" s="183">
        <f>AG67</f>
        <v>0</v>
      </c>
      <c r="AG67" s="184"/>
      <c r="AH67" s="185"/>
      <c r="AI67" s="183">
        <f t="shared" si="79"/>
        <v>0</v>
      </c>
      <c r="AJ67" s="184"/>
      <c r="AK67" s="184"/>
      <c r="AL67" s="184"/>
      <c r="AM67" s="184"/>
      <c r="AN67" s="188"/>
      <c r="AO67" s="183">
        <f>AP67</f>
        <v>0</v>
      </c>
      <c r="AP67" s="184"/>
      <c r="AQ67" s="185"/>
      <c r="AR67" s="189">
        <f t="shared" ref="AR67" si="89">SUM(AS67,AT67,AU67,AV67,AW67)</f>
        <v>0</v>
      </c>
      <c r="AS67" s="190"/>
      <c r="AT67" s="190"/>
      <c r="AU67" s="190"/>
      <c r="AV67" s="190"/>
      <c r="AW67" s="191"/>
    </row>
    <row r="68" spans="1:49" ht="14.1" customHeight="1">
      <c r="A68" s="556" t="s">
        <v>95</v>
      </c>
      <c r="B68" s="172">
        <v>0</v>
      </c>
      <c r="C68" s="173">
        <v>0</v>
      </c>
      <c r="D68" s="174">
        <v>0</v>
      </c>
      <c r="E68" s="174">
        <v>0</v>
      </c>
      <c r="F68" s="174">
        <v>0</v>
      </c>
      <c r="G68" s="174">
        <v>0</v>
      </c>
      <c r="H68" s="175">
        <v>0</v>
      </c>
      <c r="I68" s="172">
        <v>0</v>
      </c>
      <c r="J68" s="173"/>
      <c r="K68" s="174"/>
      <c r="L68" s="174"/>
      <c r="M68" s="176"/>
      <c r="N68" s="175"/>
      <c r="O68" s="172">
        <v>0</v>
      </c>
      <c r="P68" s="173"/>
      <c r="Q68" s="174"/>
      <c r="R68" s="174"/>
      <c r="S68" s="174"/>
      <c r="T68" s="177"/>
      <c r="U68" s="172">
        <v>0</v>
      </c>
      <c r="V68" s="173"/>
      <c r="W68" s="174"/>
      <c r="X68" s="174"/>
      <c r="Y68" s="175"/>
      <c r="Z68" s="173">
        <v>0</v>
      </c>
      <c r="AA68" s="174"/>
      <c r="AB68" s="175"/>
      <c r="AC68" s="173">
        <v>0</v>
      </c>
      <c r="AD68" s="174"/>
      <c r="AE68" s="175"/>
      <c r="AF68" s="173">
        <v>0</v>
      </c>
      <c r="AG68" s="174"/>
      <c r="AH68" s="175"/>
      <c r="AI68" s="173">
        <f t="shared" si="79"/>
        <v>0</v>
      </c>
      <c r="AJ68" s="174"/>
      <c r="AK68" s="174"/>
      <c r="AL68" s="174"/>
      <c r="AM68" s="174"/>
      <c r="AN68" s="178"/>
      <c r="AO68" s="173">
        <v>0</v>
      </c>
      <c r="AP68" s="174"/>
      <c r="AQ68" s="175"/>
      <c r="AR68" s="179">
        <v>0</v>
      </c>
      <c r="AS68" s="180"/>
      <c r="AT68" s="180"/>
      <c r="AU68" s="180"/>
      <c r="AV68" s="180"/>
      <c r="AW68" s="181"/>
    </row>
    <row r="69" spans="1:49" ht="14.1" customHeight="1">
      <c r="A69" s="557"/>
      <c r="B69" s="182">
        <f t="shared" ref="B69" si="90">SUM(C69:G69)</f>
        <v>0</v>
      </c>
      <c r="C69" s="183">
        <f>J69+P69+V69+AA69+AJ69</f>
        <v>0</v>
      </c>
      <c r="D69" s="184">
        <f>K69+Q69+W69+AK69</f>
        <v>0</v>
      </c>
      <c r="E69" s="184">
        <f>L69+R69+AL69</f>
        <v>0</v>
      </c>
      <c r="F69" s="184">
        <f>M69+S69+X69+AD69+AM69+AP69</f>
        <v>0</v>
      </c>
      <c r="G69" s="184">
        <f>AG69</f>
        <v>0</v>
      </c>
      <c r="H69" s="185">
        <f>N69+T69+Y69+AB69+AE69+AH69+AN69+AQ69</f>
        <v>0</v>
      </c>
      <c r="I69" s="182">
        <f t="shared" ref="I69" si="91">SUM(J69,K69,L69,M69)</f>
        <v>0</v>
      </c>
      <c r="J69" s="183"/>
      <c r="K69" s="184"/>
      <c r="L69" s="184"/>
      <c r="M69" s="186"/>
      <c r="N69" s="185"/>
      <c r="O69" s="182">
        <f t="shared" ref="O69" si="92">SUM(P69,Q69,R69,S69)</f>
        <v>0</v>
      </c>
      <c r="P69" s="183"/>
      <c r="Q69" s="184"/>
      <c r="R69" s="184"/>
      <c r="S69" s="184"/>
      <c r="T69" s="187"/>
      <c r="U69" s="182">
        <f t="shared" ref="U69" si="93">SUM(V69:X69)</f>
        <v>0</v>
      </c>
      <c r="V69" s="183"/>
      <c r="W69" s="184"/>
      <c r="X69" s="184"/>
      <c r="Y69" s="185"/>
      <c r="Z69" s="183">
        <f>AA69</f>
        <v>0</v>
      </c>
      <c r="AA69" s="184"/>
      <c r="AB69" s="185"/>
      <c r="AC69" s="183">
        <f>AD69</f>
        <v>0</v>
      </c>
      <c r="AD69" s="184"/>
      <c r="AE69" s="185"/>
      <c r="AF69" s="183">
        <f>AG69</f>
        <v>0</v>
      </c>
      <c r="AG69" s="184"/>
      <c r="AH69" s="185"/>
      <c r="AI69" s="183">
        <f t="shared" si="79"/>
        <v>0</v>
      </c>
      <c r="AJ69" s="184"/>
      <c r="AK69" s="184"/>
      <c r="AL69" s="184"/>
      <c r="AM69" s="184"/>
      <c r="AN69" s="188"/>
      <c r="AO69" s="183">
        <f>AP69</f>
        <v>0</v>
      </c>
      <c r="AP69" s="184"/>
      <c r="AQ69" s="185"/>
      <c r="AR69" s="189">
        <f t="shared" ref="AR69" si="94">SUM(AS69,AT69,AU69,AV69,AW69)</f>
        <v>0</v>
      </c>
      <c r="AS69" s="190"/>
      <c r="AT69" s="190"/>
      <c r="AU69" s="190"/>
      <c r="AV69" s="190"/>
      <c r="AW69" s="191"/>
    </row>
    <row r="70" spans="1:49" ht="14.1" customHeight="1">
      <c r="A70" s="556" t="s">
        <v>96</v>
      </c>
      <c r="B70" s="172">
        <v>0</v>
      </c>
      <c r="C70" s="173">
        <v>0</v>
      </c>
      <c r="D70" s="174">
        <v>0</v>
      </c>
      <c r="E70" s="174">
        <v>0</v>
      </c>
      <c r="F70" s="174">
        <v>0</v>
      </c>
      <c r="G70" s="174">
        <v>0</v>
      </c>
      <c r="H70" s="175">
        <v>0</v>
      </c>
      <c r="I70" s="172">
        <v>0</v>
      </c>
      <c r="J70" s="173"/>
      <c r="K70" s="174"/>
      <c r="L70" s="174"/>
      <c r="M70" s="176"/>
      <c r="N70" s="175"/>
      <c r="O70" s="172">
        <v>0</v>
      </c>
      <c r="P70" s="173"/>
      <c r="Q70" s="174"/>
      <c r="R70" s="174"/>
      <c r="S70" s="174"/>
      <c r="T70" s="177"/>
      <c r="U70" s="172">
        <v>0</v>
      </c>
      <c r="V70" s="173"/>
      <c r="W70" s="174"/>
      <c r="X70" s="174"/>
      <c r="Y70" s="175"/>
      <c r="Z70" s="173">
        <v>0</v>
      </c>
      <c r="AA70" s="174"/>
      <c r="AB70" s="175"/>
      <c r="AC70" s="173">
        <v>0</v>
      </c>
      <c r="AD70" s="174"/>
      <c r="AE70" s="175"/>
      <c r="AF70" s="173">
        <v>0</v>
      </c>
      <c r="AG70" s="174"/>
      <c r="AH70" s="175"/>
      <c r="AI70" s="173">
        <f t="shared" si="79"/>
        <v>0</v>
      </c>
      <c r="AJ70" s="174"/>
      <c r="AK70" s="174"/>
      <c r="AL70" s="174"/>
      <c r="AM70" s="174"/>
      <c r="AN70" s="178"/>
      <c r="AO70" s="173">
        <v>0</v>
      </c>
      <c r="AP70" s="174"/>
      <c r="AQ70" s="175"/>
      <c r="AR70" s="179">
        <v>0</v>
      </c>
      <c r="AS70" s="180"/>
      <c r="AT70" s="180"/>
      <c r="AU70" s="180"/>
      <c r="AV70" s="180"/>
      <c r="AW70" s="181"/>
    </row>
    <row r="71" spans="1:49" ht="14.1" customHeight="1">
      <c r="A71" s="557"/>
      <c r="B71" s="182">
        <f t="shared" ref="B71" si="95">SUM(C71:G71)</f>
        <v>0</v>
      </c>
      <c r="C71" s="183">
        <f>J71+P71+V71+AA71+AJ71</f>
        <v>0</v>
      </c>
      <c r="D71" s="184">
        <f>K71+Q71+W71+AK71</f>
        <v>0</v>
      </c>
      <c r="E71" s="184">
        <f>L71+R71+AL71</f>
        <v>0</v>
      </c>
      <c r="F71" s="184">
        <f>M71+S71+X71+AD71+AM71+AP71</f>
        <v>0</v>
      </c>
      <c r="G71" s="184">
        <f>AG71</f>
        <v>0</v>
      </c>
      <c r="H71" s="185">
        <f>N71+T71+Y71+AB71+AE71+AH71+AN71+AQ71</f>
        <v>0</v>
      </c>
      <c r="I71" s="182">
        <f t="shared" ref="I71" si="96">SUM(J71,K71,L71,M71)</f>
        <v>0</v>
      </c>
      <c r="J71" s="183"/>
      <c r="K71" s="184"/>
      <c r="L71" s="184"/>
      <c r="M71" s="186"/>
      <c r="N71" s="185"/>
      <c r="O71" s="182">
        <f t="shared" ref="O71" si="97">SUM(P71,Q71,R71,S71)</f>
        <v>0</v>
      </c>
      <c r="P71" s="183"/>
      <c r="Q71" s="184"/>
      <c r="R71" s="184"/>
      <c r="S71" s="184"/>
      <c r="T71" s="187"/>
      <c r="U71" s="182">
        <f t="shared" ref="U71" si="98">SUM(V71:X71)</f>
        <v>0</v>
      </c>
      <c r="V71" s="183"/>
      <c r="W71" s="184"/>
      <c r="X71" s="184"/>
      <c r="Y71" s="185"/>
      <c r="Z71" s="183">
        <f>AA71</f>
        <v>0</v>
      </c>
      <c r="AA71" s="184"/>
      <c r="AB71" s="185"/>
      <c r="AC71" s="183">
        <f>AD71</f>
        <v>0</v>
      </c>
      <c r="AD71" s="184"/>
      <c r="AE71" s="185"/>
      <c r="AF71" s="183">
        <f>AG71</f>
        <v>0</v>
      </c>
      <c r="AG71" s="184"/>
      <c r="AH71" s="185"/>
      <c r="AI71" s="183">
        <f t="shared" si="79"/>
        <v>0</v>
      </c>
      <c r="AJ71" s="184"/>
      <c r="AK71" s="184"/>
      <c r="AL71" s="184"/>
      <c r="AM71" s="184"/>
      <c r="AN71" s="188"/>
      <c r="AO71" s="183">
        <f>AP71</f>
        <v>0</v>
      </c>
      <c r="AP71" s="184"/>
      <c r="AQ71" s="185"/>
      <c r="AR71" s="189">
        <f t="shared" ref="AR71" si="99">SUM(AS71,AT71,AU71,AV71,AW71)</f>
        <v>0</v>
      </c>
      <c r="AS71" s="190"/>
      <c r="AT71" s="190"/>
      <c r="AU71" s="190"/>
      <c r="AV71" s="190"/>
      <c r="AW71" s="191"/>
    </row>
    <row r="72" spans="1:49" ht="14.1" customHeight="1">
      <c r="A72" s="556" t="s">
        <v>97</v>
      </c>
      <c r="B72" s="172">
        <v>0</v>
      </c>
      <c r="C72" s="173">
        <v>0</v>
      </c>
      <c r="D72" s="174">
        <v>0</v>
      </c>
      <c r="E72" s="174">
        <v>0</v>
      </c>
      <c r="F72" s="174">
        <v>0</v>
      </c>
      <c r="G72" s="174">
        <v>0</v>
      </c>
      <c r="H72" s="175">
        <v>0</v>
      </c>
      <c r="I72" s="172">
        <v>0</v>
      </c>
      <c r="J72" s="173"/>
      <c r="K72" s="174"/>
      <c r="L72" s="174"/>
      <c r="M72" s="176"/>
      <c r="N72" s="175"/>
      <c r="O72" s="172">
        <v>0</v>
      </c>
      <c r="P72" s="173"/>
      <c r="Q72" s="174"/>
      <c r="R72" s="174"/>
      <c r="S72" s="174"/>
      <c r="T72" s="177"/>
      <c r="U72" s="172">
        <v>0</v>
      </c>
      <c r="V72" s="173"/>
      <c r="W72" s="174"/>
      <c r="X72" s="174"/>
      <c r="Y72" s="175"/>
      <c r="Z72" s="173">
        <v>0</v>
      </c>
      <c r="AA72" s="174"/>
      <c r="AB72" s="175"/>
      <c r="AC72" s="173">
        <v>0</v>
      </c>
      <c r="AD72" s="174"/>
      <c r="AE72" s="175"/>
      <c r="AF72" s="173">
        <v>0</v>
      </c>
      <c r="AG72" s="174"/>
      <c r="AH72" s="175"/>
      <c r="AI72" s="173">
        <f t="shared" si="79"/>
        <v>0</v>
      </c>
      <c r="AJ72" s="174"/>
      <c r="AK72" s="174"/>
      <c r="AL72" s="174"/>
      <c r="AM72" s="174"/>
      <c r="AN72" s="178"/>
      <c r="AO72" s="173">
        <v>0</v>
      </c>
      <c r="AP72" s="174"/>
      <c r="AQ72" s="175"/>
      <c r="AR72" s="179">
        <v>0</v>
      </c>
      <c r="AS72" s="180"/>
      <c r="AT72" s="180"/>
      <c r="AU72" s="180"/>
      <c r="AV72" s="180"/>
      <c r="AW72" s="181"/>
    </row>
    <row r="73" spans="1:49" ht="14.1" customHeight="1">
      <c r="A73" s="557"/>
      <c r="B73" s="182">
        <f t="shared" ref="B73" si="100">SUM(C73:G73)</f>
        <v>0</v>
      </c>
      <c r="C73" s="183">
        <f>J73+P73+V73+AA73+AJ73</f>
        <v>0</v>
      </c>
      <c r="D73" s="184">
        <f>K73+Q73+W73+AK73</f>
        <v>0</v>
      </c>
      <c r="E73" s="184">
        <f>L73+R73+AL73</f>
        <v>0</v>
      </c>
      <c r="F73" s="184">
        <f>M73+S73+X73+AD73+AM73+AP73</f>
        <v>0</v>
      </c>
      <c r="G73" s="184">
        <f>AG73</f>
        <v>0</v>
      </c>
      <c r="H73" s="185">
        <f>N73+T73+Y73+AB73+AE73+AH73+AN73+AQ73</f>
        <v>0</v>
      </c>
      <c r="I73" s="182">
        <f t="shared" ref="I73" si="101">SUM(J73,K73,L73,M73)</f>
        <v>0</v>
      </c>
      <c r="J73" s="183"/>
      <c r="K73" s="184"/>
      <c r="L73" s="184"/>
      <c r="M73" s="186"/>
      <c r="N73" s="185"/>
      <c r="O73" s="182">
        <f t="shared" ref="O73" si="102">SUM(P73,Q73,R73,S73)</f>
        <v>0</v>
      </c>
      <c r="P73" s="183"/>
      <c r="Q73" s="184"/>
      <c r="R73" s="184"/>
      <c r="S73" s="184"/>
      <c r="T73" s="187"/>
      <c r="U73" s="182">
        <f t="shared" ref="U73" si="103">SUM(V73:X73)</f>
        <v>0</v>
      </c>
      <c r="V73" s="183"/>
      <c r="W73" s="184"/>
      <c r="X73" s="184"/>
      <c r="Y73" s="185"/>
      <c r="Z73" s="183">
        <f>AA73</f>
        <v>0</v>
      </c>
      <c r="AA73" s="184"/>
      <c r="AB73" s="185"/>
      <c r="AC73" s="183">
        <f>AD73</f>
        <v>0</v>
      </c>
      <c r="AD73" s="184"/>
      <c r="AE73" s="185"/>
      <c r="AF73" s="183">
        <f>AG73</f>
        <v>0</v>
      </c>
      <c r="AG73" s="184"/>
      <c r="AH73" s="185"/>
      <c r="AI73" s="183">
        <f t="shared" si="79"/>
        <v>0</v>
      </c>
      <c r="AJ73" s="184"/>
      <c r="AK73" s="184"/>
      <c r="AL73" s="184"/>
      <c r="AM73" s="184"/>
      <c r="AN73" s="188"/>
      <c r="AO73" s="183">
        <f>AP73</f>
        <v>0</v>
      </c>
      <c r="AP73" s="184"/>
      <c r="AQ73" s="185"/>
      <c r="AR73" s="189">
        <f t="shared" ref="AR73" si="104">SUM(AS73,AT73,AU73,AV73,AW73)</f>
        <v>0</v>
      </c>
      <c r="AS73" s="190"/>
      <c r="AT73" s="190"/>
      <c r="AU73" s="190"/>
      <c r="AV73" s="190"/>
      <c r="AW73" s="191"/>
    </row>
    <row r="74" spans="1:49" ht="14.1" customHeight="1">
      <c r="A74" s="556" t="s">
        <v>98</v>
      </c>
      <c r="B74" s="172">
        <v>0</v>
      </c>
      <c r="C74" s="173">
        <v>0</v>
      </c>
      <c r="D74" s="174">
        <v>0</v>
      </c>
      <c r="E74" s="174">
        <v>0</v>
      </c>
      <c r="F74" s="174">
        <v>0</v>
      </c>
      <c r="G74" s="174">
        <v>0</v>
      </c>
      <c r="H74" s="175">
        <v>0</v>
      </c>
      <c r="I74" s="172">
        <v>0</v>
      </c>
      <c r="J74" s="173"/>
      <c r="K74" s="174"/>
      <c r="L74" s="174"/>
      <c r="M74" s="176"/>
      <c r="N74" s="175"/>
      <c r="O74" s="172">
        <v>0</v>
      </c>
      <c r="P74" s="173"/>
      <c r="Q74" s="174"/>
      <c r="R74" s="174"/>
      <c r="S74" s="174"/>
      <c r="T74" s="177"/>
      <c r="U74" s="172">
        <v>0</v>
      </c>
      <c r="V74" s="173"/>
      <c r="W74" s="174"/>
      <c r="X74" s="174"/>
      <c r="Y74" s="175"/>
      <c r="Z74" s="173">
        <v>0</v>
      </c>
      <c r="AA74" s="174"/>
      <c r="AB74" s="175"/>
      <c r="AC74" s="173">
        <v>0</v>
      </c>
      <c r="AD74" s="174"/>
      <c r="AE74" s="175"/>
      <c r="AF74" s="173">
        <v>0</v>
      </c>
      <c r="AG74" s="174"/>
      <c r="AH74" s="175"/>
      <c r="AI74" s="173">
        <f t="shared" si="79"/>
        <v>0</v>
      </c>
      <c r="AJ74" s="174"/>
      <c r="AK74" s="174"/>
      <c r="AL74" s="174"/>
      <c r="AM74" s="174"/>
      <c r="AN74" s="178"/>
      <c r="AO74" s="173">
        <v>0</v>
      </c>
      <c r="AP74" s="174"/>
      <c r="AQ74" s="175"/>
      <c r="AR74" s="179">
        <v>0</v>
      </c>
      <c r="AS74" s="180"/>
      <c r="AT74" s="180"/>
      <c r="AU74" s="180"/>
      <c r="AV74" s="180"/>
      <c r="AW74" s="181"/>
    </row>
    <row r="75" spans="1:49" ht="14.1" customHeight="1">
      <c r="A75" s="557"/>
      <c r="B75" s="182">
        <f t="shared" ref="B75" si="105">SUM(C75:G75)</f>
        <v>0</v>
      </c>
      <c r="C75" s="183">
        <f>J75+P75+V75+AA75+AJ75</f>
        <v>0</v>
      </c>
      <c r="D75" s="184">
        <f>K75+Q75+W75+AK75</f>
        <v>0</v>
      </c>
      <c r="E75" s="184">
        <f>L75+R75+AL75</f>
        <v>0</v>
      </c>
      <c r="F75" s="184">
        <f>M75+S75+X75+AD75+AM75+AP75</f>
        <v>0</v>
      </c>
      <c r="G75" s="184">
        <f>AG75</f>
        <v>0</v>
      </c>
      <c r="H75" s="185">
        <f>N75+T75+Y75+AB75+AE75+AH75+AN75+AQ75</f>
        <v>0</v>
      </c>
      <c r="I75" s="182">
        <f t="shared" ref="I75" si="106">SUM(J75,K75,L75,M75)</f>
        <v>0</v>
      </c>
      <c r="J75" s="183"/>
      <c r="K75" s="184"/>
      <c r="L75" s="184"/>
      <c r="M75" s="186"/>
      <c r="N75" s="185"/>
      <c r="O75" s="182">
        <f t="shared" ref="O75" si="107">SUM(P75,Q75,R75,S75)</f>
        <v>0</v>
      </c>
      <c r="P75" s="183"/>
      <c r="Q75" s="184"/>
      <c r="R75" s="184"/>
      <c r="S75" s="184"/>
      <c r="T75" s="187"/>
      <c r="U75" s="182">
        <f t="shared" ref="U75" si="108">SUM(V75:X75)</f>
        <v>0</v>
      </c>
      <c r="V75" s="183"/>
      <c r="W75" s="184"/>
      <c r="X75" s="184"/>
      <c r="Y75" s="185"/>
      <c r="Z75" s="183">
        <f>AA75</f>
        <v>0</v>
      </c>
      <c r="AA75" s="184"/>
      <c r="AB75" s="185"/>
      <c r="AC75" s="183">
        <f>AD75</f>
        <v>0</v>
      </c>
      <c r="AD75" s="184"/>
      <c r="AE75" s="185"/>
      <c r="AF75" s="183">
        <f>AG75</f>
        <v>0</v>
      </c>
      <c r="AG75" s="184"/>
      <c r="AH75" s="185"/>
      <c r="AI75" s="183">
        <f t="shared" si="79"/>
        <v>0</v>
      </c>
      <c r="AJ75" s="184"/>
      <c r="AK75" s="184"/>
      <c r="AL75" s="184"/>
      <c r="AM75" s="184"/>
      <c r="AN75" s="188"/>
      <c r="AO75" s="183">
        <f>AP75</f>
        <v>0</v>
      </c>
      <c r="AP75" s="184"/>
      <c r="AQ75" s="185"/>
      <c r="AR75" s="189">
        <f t="shared" ref="AR75" si="109">SUM(AS75,AT75,AU75,AV75,AW75)</f>
        <v>0</v>
      </c>
      <c r="AS75" s="190"/>
      <c r="AT75" s="190"/>
      <c r="AU75" s="190"/>
      <c r="AV75" s="190"/>
      <c r="AW75" s="191"/>
    </row>
    <row r="76" spans="1:49" ht="14.1" customHeight="1">
      <c r="A76" s="556" t="s">
        <v>99</v>
      </c>
      <c r="B76" s="172">
        <v>0</v>
      </c>
      <c r="C76" s="173">
        <v>0</v>
      </c>
      <c r="D76" s="174">
        <v>0</v>
      </c>
      <c r="E76" s="174">
        <v>0</v>
      </c>
      <c r="F76" s="174">
        <v>0</v>
      </c>
      <c r="G76" s="174">
        <v>0</v>
      </c>
      <c r="H76" s="175">
        <v>0</v>
      </c>
      <c r="I76" s="172">
        <v>0</v>
      </c>
      <c r="J76" s="173"/>
      <c r="K76" s="174"/>
      <c r="L76" s="174"/>
      <c r="M76" s="176"/>
      <c r="N76" s="175"/>
      <c r="O76" s="172">
        <v>0</v>
      </c>
      <c r="P76" s="173"/>
      <c r="Q76" s="174"/>
      <c r="R76" s="174"/>
      <c r="S76" s="174"/>
      <c r="T76" s="177"/>
      <c r="U76" s="172">
        <v>0</v>
      </c>
      <c r="V76" s="173"/>
      <c r="W76" s="174"/>
      <c r="X76" s="174"/>
      <c r="Y76" s="175"/>
      <c r="Z76" s="173">
        <v>0</v>
      </c>
      <c r="AA76" s="174"/>
      <c r="AB76" s="175"/>
      <c r="AC76" s="173">
        <v>0</v>
      </c>
      <c r="AD76" s="174"/>
      <c r="AE76" s="175"/>
      <c r="AF76" s="173">
        <v>0</v>
      </c>
      <c r="AG76" s="174"/>
      <c r="AH76" s="175"/>
      <c r="AI76" s="173">
        <f t="shared" si="79"/>
        <v>0</v>
      </c>
      <c r="AJ76" s="174"/>
      <c r="AK76" s="174"/>
      <c r="AL76" s="174"/>
      <c r="AM76" s="174"/>
      <c r="AN76" s="178"/>
      <c r="AO76" s="173">
        <v>0</v>
      </c>
      <c r="AP76" s="174"/>
      <c r="AQ76" s="175"/>
      <c r="AR76" s="179">
        <v>0</v>
      </c>
      <c r="AS76" s="180"/>
      <c r="AT76" s="180"/>
      <c r="AU76" s="180"/>
      <c r="AV76" s="180"/>
      <c r="AW76" s="181"/>
    </row>
    <row r="77" spans="1:49" ht="14.1" customHeight="1">
      <c r="A77" s="557"/>
      <c r="B77" s="182">
        <f t="shared" ref="B77" si="110">SUM(C77:G77)</f>
        <v>0</v>
      </c>
      <c r="C77" s="183">
        <f>J77+P77+V77+AA77+AJ77</f>
        <v>0</v>
      </c>
      <c r="D77" s="184">
        <f>K77+Q77+W77+AK77</f>
        <v>0</v>
      </c>
      <c r="E77" s="184">
        <f>L77+R77+AL77</f>
        <v>0</v>
      </c>
      <c r="F77" s="184">
        <f>M77+S77+X77+AD77+AM77+AP77</f>
        <v>0</v>
      </c>
      <c r="G77" s="184">
        <f>AG77</f>
        <v>0</v>
      </c>
      <c r="H77" s="185">
        <f>N77+T77+Y77+AB77+AE77+AH77+AN77+AQ77</f>
        <v>0</v>
      </c>
      <c r="I77" s="182">
        <f t="shared" ref="I77" si="111">SUM(J77,K77,L77,M77)</f>
        <v>0</v>
      </c>
      <c r="J77" s="183"/>
      <c r="K77" s="184"/>
      <c r="L77" s="184"/>
      <c r="M77" s="186"/>
      <c r="N77" s="185"/>
      <c r="O77" s="182">
        <f t="shared" ref="O77" si="112">SUM(P77,Q77,R77,S77)</f>
        <v>0</v>
      </c>
      <c r="P77" s="183"/>
      <c r="Q77" s="184"/>
      <c r="R77" s="184"/>
      <c r="S77" s="184"/>
      <c r="T77" s="187"/>
      <c r="U77" s="182">
        <f t="shared" ref="U77" si="113">SUM(V77:X77)</f>
        <v>0</v>
      </c>
      <c r="V77" s="183"/>
      <c r="W77" s="184"/>
      <c r="X77" s="184"/>
      <c r="Y77" s="185"/>
      <c r="Z77" s="183">
        <f>AA77</f>
        <v>0</v>
      </c>
      <c r="AA77" s="184"/>
      <c r="AB77" s="185"/>
      <c r="AC77" s="183">
        <f>AD77</f>
        <v>0</v>
      </c>
      <c r="AD77" s="184"/>
      <c r="AE77" s="185"/>
      <c r="AF77" s="183">
        <f>AG77</f>
        <v>0</v>
      </c>
      <c r="AG77" s="184"/>
      <c r="AH77" s="185"/>
      <c r="AI77" s="183">
        <f t="shared" si="79"/>
        <v>0</v>
      </c>
      <c r="AJ77" s="184"/>
      <c r="AK77" s="184"/>
      <c r="AL77" s="184"/>
      <c r="AM77" s="184"/>
      <c r="AN77" s="188"/>
      <c r="AO77" s="183">
        <f>AP77</f>
        <v>0</v>
      </c>
      <c r="AP77" s="184"/>
      <c r="AQ77" s="185"/>
      <c r="AR77" s="189">
        <f t="shared" ref="AR77" si="114">SUM(AS77,AT77,AU77,AV77,AW77)</f>
        <v>0</v>
      </c>
      <c r="AS77" s="190"/>
      <c r="AT77" s="190"/>
      <c r="AU77" s="190"/>
      <c r="AV77" s="190"/>
      <c r="AW77" s="191"/>
    </row>
    <row r="78" spans="1:49" ht="14.1" customHeight="1">
      <c r="A78" s="556" t="s">
        <v>100</v>
      </c>
      <c r="B78" s="172">
        <v>0</v>
      </c>
      <c r="C78" s="173">
        <v>0</v>
      </c>
      <c r="D78" s="174">
        <v>0</v>
      </c>
      <c r="E78" s="174">
        <v>0</v>
      </c>
      <c r="F78" s="174">
        <v>0</v>
      </c>
      <c r="G78" s="174">
        <v>0</v>
      </c>
      <c r="H78" s="175">
        <v>0</v>
      </c>
      <c r="I78" s="172">
        <v>0</v>
      </c>
      <c r="J78" s="173"/>
      <c r="K78" s="174"/>
      <c r="L78" s="174"/>
      <c r="M78" s="176"/>
      <c r="N78" s="175"/>
      <c r="O78" s="172">
        <v>0</v>
      </c>
      <c r="P78" s="173"/>
      <c r="Q78" s="174"/>
      <c r="R78" s="174"/>
      <c r="S78" s="174"/>
      <c r="T78" s="177"/>
      <c r="U78" s="172">
        <v>0</v>
      </c>
      <c r="V78" s="173"/>
      <c r="W78" s="174"/>
      <c r="X78" s="174"/>
      <c r="Y78" s="175"/>
      <c r="Z78" s="173">
        <v>0</v>
      </c>
      <c r="AA78" s="174"/>
      <c r="AB78" s="175"/>
      <c r="AC78" s="173">
        <v>0</v>
      </c>
      <c r="AD78" s="174"/>
      <c r="AE78" s="175"/>
      <c r="AF78" s="173">
        <v>0</v>
      </c>
      <c r="AG78" s="174"/>
      <c r="AH78" s="175"/>
      <c r="AI78" s="173">
        <f t="shared" si="79"/>
        <v>0</v>
      </c>
      <c r="AJ78" s="174"/>
      <c r="AK78" s="174"/>
      <c r="AL78" s="174"/>
      <c r="AM78" s="174"/>
      <c r="AN78" s="178"/>
      <c r="AO78" s="173">
        <v>0</v>
      </c>
      <c r="AP78" s="174"/>
      <c r="AQ78" s="175"/>
      <c r="AR78" s="179">
        <v>0</v>
      </c>
      <c r="AS78" s="180"/>
      <c r="AT78" s="180"/>
      <c r="AU78" s="180"/>
      <c r="AV78" s="180"/>
      <c r="AW78" s="181"/>
    </row>
    <row r="79" spans="1:49" ht="14.1" customHeight="1">
      <c r="A79" s="557"/>
      <c r="B79" s="182">
        <f>SUM(C79:G79)</f>
        <v>16.68</v>
      </c>
      <c r="C79" s="183">
        <f>J79+P79+V79+AA79+AJ79</f>
        <v>5.41</v>
      </c>
      <c r="D79" s="184">
        <f>K79+Q79+W79+AK79</f>
        <v>0</v>
      </c>
      <c r="E79" s="184">
        <f>L79+R79+AL79</f>
        <v>0</v>
      </c>
      <c r="F79" s="184">
        <f>M79+S79+X79+AD79+AM79+AP79</f>
        <v>6.53</v>
      </c>
      <c r="G79" s="184">
        <f>AG79</f>
        <v>4.74</v>
      </c>
      <c r="H79" s="185">
        <f>N79+T79+Y79+AB79+AE79+AH79+AN79+AQ79</f>
        <v>4.74</v>
      </c>
      <c r="I79" s="182">
        <f>SUM(J79,K79,L79,M79)</f>
        <v>6.53</v>
      </c>
      <c r="J79" s="183"/>
      <c r="K79" s="184"/>
      <c r="L79" s="184"/>
      <c r="M79" s="186">
        <v>6.53</v>
      </c>
      <c r="N79" s="185"/>
      <c r="O79" s="182">
        <f>SUM(P79,Q79,R79,S79)</f>
        <v>0</v>
      </c>
      <c r="P79" s="183"/>
      <c r="Q79" s="184"/>
      <c r="R79" s="184"/>
      <c r="S79" s="184"/>
      <c r="T79" s="187"/>
      <c r="U79" s="182">
        <f>SUM(V79:X79)</f>
        <v>0</v>
      </c>
      <c r="V79" s="183"/>
      <c r="W79" s="184"/>
      <c r="X79" s="184"/>
      <c r="Y79" s="185"/>
      <c r="Z79" s="183">
        <f>AA79</f>
        <v>2.69</v>
      </c>
      <c r="AA79" s="184">
        <v>2.69</v>
      </c>
      <c r="AB79" s="185"/>
      <c r="AC79" s="183">
        <f>AD79</f>
        <v>0</v>
      </c>
      <c r="AD79" s="184"/>
      <c r="AE79" s="185"/>
      <c r="AF79" s="183">
        <f>AG79</f>
        <v>4.74</v>
      </c>
      <c r="AG79" s="184">
        <v>4.74</v>
      </c>
      <c r="AH79" s="185">
        <v>4.74</v>
      </c>
      <c r="AI79" s="183">
        <f t="shared" si="79"/>
        <v>2.72</v>
      </c>
      <c r="AJ79" s="184">
        <v>2.72</v>
      </c>
      <c r="AK79" s="184"/>
      <c r="AL79" s="184"/>
      <c r="AM79" s="184"/>
      <c r="AN79" s="188"/>
      <c r="AO79" s="183">
        <f>AP79</f>
        <v>0</v>
      </c>
      <c r="AP79" s="184"/>
      <c r="AQ79" s="185"/>
      <c r="AR79" s="189">
        <f t="shared" ref="AR79" si="115">SUM(AS79,AT79,AU79,AV79,AW79)</f>
        <v>4.74</v>
      </c>
      <c r="AS79" s="190"/>
      <c r="AT79" s="190"/>
      <c r="AU79" s="190"/>
      <c r="AV79" s="190"/>
      <c r="AW79" s="191">
        <v>4.74</v>
      </c>
    </row>
    <row r="80" spans="1:49" ht="14.1" customHeight="1">
      <c r="A80" s="556" t="s">
        <v>101</v>
      </c>
      <c r="B80" s="172">
        <v>0</v>
      </c>
      <c r="C80" s="173">
        <v>0</v>
      </c>
      <c r="D80" s="174">
        <v>0</v>
      </c>
      <c r="E80" s="174">
        <v>0</v>
      </c>
      <c r="F80" s="174">
        <v>0</v>
      </c>
      <c r="G80" s="174">
        <v>0</v>
      </c>
      <c r="H80" s="175">
        <v>0</v>
      </c>
      <c r="I80" s="172">
        <v>0</v>
      </c>
      <c r="J80" s="173"/>
      <c r="K80" s="174"/>
      <c r="L80" s="174"/>
      <c r="M80" s="176"/>
      <c r="N80" s="175"/>
      <c r="O80" s="172">
        <v>0</v>
      </c>
      <c r="P80" s="173"/>
      <c r="Q80" s="174"/>
      <c r="R80" s="174"/>
      <c r="S80" s="174"/>
      <c r="T80" s="177"/>
      <c r="U80" s="172">
        <v>0</v>
      </c>
      <c r="V80" s="173"/>
      <c r="W80" s="174"/>
      <c r="X80" s="174"/>
      <c r="Y80" s="175"/>
      <c r="Z80" s="173">
        <v>0</v>
      </c>
      <c r="AA80" s="174"/>
      <c r="AB80" s="175"/>
      <c r="AC80" s="173">
        <v>0</v>
      </c>
      <c r="AD80" s="174"/>
      <c r="AE80" s="175"/>
      <c r="AF80" s="173">
        <v>0</v>
      </c>
      <c r="AG80" s="174"/>
      <c r="AH80" s="175"/>
      <c r="AI80" s="173">
        <f t="shared" si="79"/>
        <v>0</v>
      </c>
      <c r="AJ80" s="174"/>
      <c r="AK80" s="174"/>
      <c r="AL80" s="174"/>
      <c r="AM80" s="174"/>
      <c r="AN80" s="178"/>
      <c r="AO80" s="173">
        <v>0</v>
      </c>
      <c r="AP80" s="174"/>
      <c r="AQ80" s="175"/>
      <c r="AR80" s="179">
        <v>0</v>
      </c>
      <c r="AS80" s="180"/>
      <c r="AT80" s="180"/>
      <c r="AU80" s="180"/>
      <c r="AV80" s="180"/>
      <c r="AW80" s="181"/>
    </row>
    <row r="81" spans="1:49" ht="14.1" customHeight="1">
      <c r="A81" s="560"/>
      <c r="B81" s="202">
        <f t="shared" ref="B81" si="116">SUM(C81:G81)</f>
        <v>0</v>
      </c>
      <c r="C81" s="203">
        <f>J81+P81+V81+AA81+AJ81</f>
        <v>0</v>
      </c>
      <c r="D81" s="204">
        <f>K81+Q81+W81+AK81</f>
        <v>0</v>
      </c>
      <c r="E81" s="204">
        <f>L81+R81+AL81</f>
        <v>0</v>
      </c>
      <c r="F81" s="204">
        <f>M81+S81+X81+AD81+AM81+AP81</f>
        <v>0</v>
      </c>
      <c r="G81" s="204">
        <f>AG81</f>
        <v>0</v>
      </c>
      <c r="H81" s="205">
        <f>N81+T81+Y81+AB81+AE81+AH81+AN81+AQ81</f>
        <v>0</v>
      </c>
      <c r="I81" s="202">
        <f t="shared" ref="I81" si="117">SUM(J81,K81,L81,M81)</f>
        <v>0</v>
      </c>
      <c r="J81" s="203"/>
      <c r="K81" s="204"/>
      <c r="L81" s="204"/>
      <c r="M81" s="206"/>
      <c r="N81" s="205"/>
      <c r="O81" s="202">
        <f t="shared" ref="O81" si="118">SUM(P81,Q81,R81,S81)</f>
        <v>0</v>
      </c>
      <c r="P81" s="203"/>
      <c r="Q81" s="204"/>
      <c r="R81" s="204"/>
      <c r="S81" s="204"/>
      <c r="T81" s="207"/>
      <c r="U81" s="202">
        <f t="shared" ref="U81" si="119">SUM(V81:X81)</f>
        <v>0</v>
      </c>
      <c r="V81" s="203"/>
      <c r="W81" s="204"/>
      <c r="X81" s="204"/>
      <c r="Y81" s="205"/>
      <c r="Z81" s="203">
        <f>AA81</f>
        <v>0</v>
      </c>
      <c r="AA81" s="204"/>
      <c r="AB81" s="205"/>
      <c r="AC81" s="203">
        <f>AD81</f>
        <v>0</v>
      </c>
      <c r="AD81" s="204"/>
      <c r="AE81" s="205"/>
      <c r="AF81" s="203">
        <f>AG81</f>
        <v>0</v>
      </c>
      <c r="AG81" s="204"/>
      <c r="AH81" s="205"/>
      <c r="AI81" s="203">
        <f t="shared" si="79"/>
        <v>0</v>
      </c>
      <c r="AJ81" s="204"/>
      <c r="AK81" s="204"/>
      <c r="AL81" s="204"/>
      <c r="AM81" s="204"/>
      <c r="AN81" s="208"/>
      <c r="AO81" s="203">
        <f>AP81</f>
        <v>0</v>
      </c>
      <c r="AP81" s="204"/>
      <c r="AQ81" s="205"/>
      <c r="AR81" s="209"/>
      <c r="AS81" s="210"/>
      <c r="AT81" s="210"/>
      <c r="AU81" s="210"/>
      <c r="AV81" s="210"/>
      <c r="AW81" s="211"/>
    </row>
    <row r="82" spans="1:49" s="512" customFormat="1" ht="14.1" customHeight="1">
      <c r="A82" s="561" t="s">
        <v>102</v>
      </c>
      <c r="B82" s="134">
        <v>0</v>
      </c>
      <c r="C82" s="135">
        <v>0</v>
      </c>
      <c r="D82" s="136">
        <v>0</v>
      </c>
      <c r="E82" s="136">
        <v>0</v>
      </c>
      <c r="F82" s="136">
        <v>0</v>
      </c>
      <c r="G82" s="136">
        <v>0</v>
      </c>
      <c r="H82" s="137">
        <v>0</v>
      </c>
      <c r="I82" s="134">
        <v>0</v>
      </c>
      <c r="J82" s="135">
        <v>0</v>
      </c>
      <c r="K82" s="136">
        <v>0</v>
      </c>
      <c r="L82" s="136">
        <v>0</v>
      </c>
      <c r="M82" s="138">
        <v>0</v>
      </c>
      <c r="N82" s="137">
        <v>0</v>
      </c>
      <c r="O82" s="134">
        <v>0</v>
      </c>
      <c r="P82" s="135">
        <v>0</v>
      </c>
      <c r="Q82" s="136">
        <v>0</v>
      </c>
      <c r="R82" s="136">
        <v>0</v>
      </c>
      <c r="S82" s="136">
        <v>0</v>
      </c>
      <c r="T82" s="139">
        <v>0</v>
      </c>
      <c r="U82" s="134">
        <v>0</v>
      </c>
      <c r="V82" s="135">
        <v>0</v>
      </c>
      <c r="W82" s="136">
        <v>0</v>
      </c>
      <c r="X82" s="136">
        <v>0</v>
      </c>
      <c r="Y82" s="137">
        <v>0</v>
      </c>
      <c r="Z82" s="135">
        <v>0</v>
      </c>
      <c r="AA82" s="136">
        <v>0</v>
      </c>
      <c r="AB82" s="137">
        <v>0</v>
      </c>
      <c r="AC82" s="135">
        <v>0</v>
      </c>
      <c r="AD82" s="136">
        <v>0</v>
      </c>
      <c r="AE82" s="137">
        <v>0</v>
      </c>
      <c r="AF82" s="135">
        <v>0</v>
      </c>
      <c r="AG82" s="136">
        <v>0</v>
      </c>
      <c r="AH82" s="137">
        <v>0</v>
      </c>
      <c r="AI82" s="135">
        <v>0</v>
      </c>
      <c r="AJ82" s="136">
        <v>0</v>
      </c>
      <c r="AK82" s="136">
        <v>0</v>
      </c>
      <c r="AL82" s="136">
        <v>0</v>
      </c>
      <c r="AM82" s="136">
        <v>0</v>
      </c>
      <c r="AN82" s="138">
        <v>0</v>
      </c>
      <c r="AO82" s="135">
        <v>0</v>
      </c>
      <c r="AP82" s="136">
        <v>0</v>
      </c>
      <c r="AQ82" s="137">
        <v>0</v>
      </c>
      <c r="AR82" s="140">
        <v>0</v>
      </c>
      <c r="AS82" s="141">
        <v>0</v>
      </c>
      <c r="AT82" s="141">
        <v>0</v>
      </c>
      <c r="AU82" s="141">
        <v>0</v>
      </c>
      <c r="AV82" s="141">
        <v>0</v>
      </c>
      <c r="AW82" s="142">
        <v>0</v>
      </c>
    </row>
    <row r="83" spans="1:49" s="512" customFormat="1" ht="14.1" customHeight="1">
      <c r="A83" s="562"/>
      <c r="B83" s="143">
        <f>SUM(B85,B91,B99)</f>
        <v>35.71</v>
      </c>
      <c r="C83" s="144">
        <f t="shared" ref="C83:AV83" si="120">SUM(C85,C91,C99)</f>
        <v>0.37</v>
      </c>
      <c r="D83" s="145">
        <f t="shared" si="120"/>
        <v>0</v>
      </c>
      <c r="E83" s="145">
        <f t="shared" si="120"/>
        <v>0</v>
      </c>
      <c r="F83" s="145">
        <f t="shared" si="120"/>
        <v>22.3</v>
      </c>
      <c r="G83" s="145">
        <f t="shared" si="120"/>
        <v>13.04</v>
      </c>
      <c r="H83" s="146">
        <f t="shared" si="120"/>
        <v>5.08</v>
      </c>
      <c r="I83" s="143">
        <f t="shared" si="120"/>
        <v>16.189999999999998</v>
      </c>
      <c r="J83" s="144">
        <f t="shared" si="120"/>
        <v>0</v>
      </c>
      <c r="K83" s="145">
        <f t="shared" si="120"/>
        <v>0</v>
      </c>
      <c r="L83" s="145">
        <f t="shared" si="120"/>
        <v>0</v>
      </c>
      <c r="M83" s="147">
        <f t="shared" si="120"/>
        <v>16.189999999999998</v>
      </c>
      <c r="N83" s="146">
        <f t="shared" si="120"/>
        <v>0</v>
      </c>
      <c r="O83" s="143">
        <f t="shared" si="120"/>
        <v>0</v>
      </c>
      <c r="P83" s="144">
        <f t="shared" si="120"/>
        <v>0</v>
      </c>
      <c r="Q83" s="145">
        <f t="shared" si="120"/>
        <v>0</v>
      </c>
      <c r="R83" s="145">
        <f t="shared" si="120"/>
        <v>0</v>
      </c>
      <c r="S83" s="145">
        <f t="shared" si="120"/>
        <v>0</v>
      </c>
      <c r="T83" s="148">
        <f t="shared" si="120"/>
        <v>0</v>
      </c>
      <c r="U83" s="143">
        <f t="shared" si="120"/>
        <v>6.11</v>
      </c>
      <c r="V83" s="144">
        <f t="shared" si="120"/>
        <v>0</v>
      </c>
      <c r="W83" s="145">
        <f t="shared" si="120"/>
        <v>0</v>
      </c>
      <c r="X83" s="145">
        <f t="shared" si="120"/>
        <v>6.11</v>
      </c>
      <c r="Y83" s="146">
        <f t="shared" si="120"/>
        <v>0</v>
      </c>
      <c r="Z83" s="144">
        <f t="shared" si="120"/>
        <v>0.37</v>
      </c>
      <c r="AA83" s="145">
        <f t="shared" si="120"/>
        <v>0.37</v>
      </c>
      <c r="AB83" s="146">
        <f t="shared" si="120"/>
        <v>0</v>
      </c>
      <c r="AC83" s="144">
        <f t="shared" si="120"/>
        <v>0</v>
      </c>
      <c r="AD83" s="145">
        <f t="shared" si="120"/>
        <v>0</v>
      </c>
      <c r="AE83" s="146">
        <f t="shared" si="120"/>
        <v>0</v>
      </c>
      <c r="AF83" s="144">
        <f t="shared" si="120"/>
        <v>13.04</v>
      </c>
      <c r="AG83" s="145">
        <f t="shared" si="120"/>
        <v>13.04</v>
      </c>
      <c r="AH83" s="146">
        <f t="shared" si="120"/>
        <v>5.08</v>
      </c>
      <c r="AI83" s="144">
        <f t="shared" si="120"/>
        <v>0</v>
      </c>
      <c r="AJ83" s="145">
        <f t="shared" si="120"/>
        <v>0</v>
      </c>
      <c r="AK83" s="145">
        <f t="shared" si="120"/>
        <v>0</v>
      </c>
      <c r="AL83" s="145">
        <f t="shared" si="120"/>
        <v>0</v>
      </c>
      <c r="AM83" s="145">
        <f t="shared" si="120"/>
        <v>0</v>
      </c>
      <c r="AN83" s="149">
        <f t="shared" si="120"/>
        <v>0</v>
      </c>
      <c r="AO83" s="144">
        <f t="shared" si="120"/>
        <v>0</v>
      </c>
      <c r="AP83" s="145">
        <f t="shared" si="120"/>
        <v>0</v>
      </c>
      <c r="AQ83" s="146">
        <f t="shared" si="120"/>
        <v>0</v>
      </c>
      <c r="AR83" s="150">
        <f t="shared" si="120"/>
        <v>5.08</v>
      </c>
      <c r="AS83" s="151">
        <f t="shared" si="120"/>
        <v>0</v>
      </c>
      <c r="AT83" s="151">
        <f t="shared" si="120"/>
        <v>0</v>
      </c>
      <c r="AU83" s="151">
        <f t="shared" si="120"/>
        <v>0</v>
      </c>
      <c r="AV83" s="151">
        <f t="shared" si="120"/>
        <v>0</v>
      </c>
      <c r="AW83" s="152">
        <f>SUM(AW85,AW91,AW99)</f>
        <v>5.08</v>
      </c>
    </row>
    <row r="84" spans="1:49" s="512" customFormat="1" ht="14.1" customHeight="1">
      <c r="A84" s="554" t="s">
        <v>103</v>
      </c>
      <c r="B84" s="134">
        <v>0</v>
      </c>
      <c r="C84" s="135">
        <v>0</v>
      </c>
      <c r="D84" s="136">
        <v>0</v>
      </c>
      <c r="E84" s="136">
        <v>0</v>
      </c>
      <c r="F84" s="136">
        <v>0</v>
      </c>
      <c r="G84" s="136">
        <v>0</v>
      </c>
      <c r="H84" s="137">
        <v>0</v>
      </c>
      <c r="I84" s="134">
        <v>0</v>
      </c>
      <c r="J84" s="135">
        <v>0</v>
      </c>
      <c r="K84" s="136">
        <v>0</v>
      </c>
      <c r="L84" s="136">
        <v>0</v>
      </c>
      <c r="M84" s="138">
        <v>0</v>
      </c>
      <c r="N84" s="137">
        <v>0</v>
      </c>
      <c r="O84" s="134">
        <v>0</v>
      </c>
      <c r="P84" s="135">
        <v>0</v>
      </c>
      <c r="Q84" s="136">
        <v>0</v>
      </c>
      <c r="R84" s="136">
        <v>0</v>
      </c>
      <c r="S84" s="136">
        <v>0</v>
      </c>
      <c r="T84" s="139">
        <v>0</v>
      </c>
      <c r="U84" s="134">
        <v>0</v>
      </c>
      <c r="V84" s="135">
        <v>0</v>
      </c>
      <c r="W84" s="136">
        <v>0</v>
      </c>
      <c r="X84" s="136">
        <v>0</v>
      </c>
      <c r="Y84" s="137">
        <v>0</v>
      </c>
      <c r="Z84" s="135">
        <v>0</v>
      </c>
      <c r="AA84" s="136">
        <v>0</v>
      </c>
      <c r="AB84" s="137">
        <v>0</v>
      </c>
      <c r="AC84" s="135">
        <v>0</v>
      </c>
      <c r="AD84" s="136">
        <v>0</v>
      </c>
      <c r="AE84" s="137">
        <v>0</v>
      </c>
      <c r="AF84" s="135">
        <v>0</v>
      </c>
      <c r="AG84" s="136">
        <v>0</v>
      </c>
      <c r="AH84" s="137">
        <v>0</v>
      </c>
      <c r="AI84" s="135">
        <v>0</v>
      </c>
      <c r="AJ84" s="136">
        <v>0</v>
      </c>
      <c r="AK84" s="136">
        <v>0</v>
      </c>
      <c r="AL84" s="136">
        <v>0</v>
      </c>
      <c r="AM84" s="136">
        <v>0</v>
      </c>
      <c r="AN84" s="138">
        <v>0</v>
      </c>
      <c r="AO84" s="135">
        <v>0</v>
      </c>
      <c r="AP84" s="136">
        <v>0</v>
      </c>
      <c r="AQ84" s="137">
        <v>0</v>
      </c>
      <c r="AR84" s="140">
        <v>0</v>
      </c>
      <c r="AS84" s="141">
        <v>0</v>
      </c>
      <c r="AT84" s="141">
        <v>0</v>
      </c>
      <c r="AU84" s="141">
        <v>0</v>
      </c>
      <c r="AV84" s="141">
        <v>0</v>
      </c>
      <c r="AW84" s="142">
        <v>0</v>
      </c>
    </row>
    <row r="85" spans="1:49" s="512" customFormat="1" ht="14.1" customHeight="1">
      <c r="A85" s="555"/>
      <c r="B85" s="143">
        <f>SUM(B87,B89)</f>
        <v>4.33</v>
      </c>
      <c r="C85" s="144">
        <f t="shared" ref="C85:AW85" si="121">SUM(C87,C89)</f>
        <v>0.37</v>
      </c>
      <c r="D85" s="145">
        <f t="shared" si="121"/>
        <v>0</v>
      </c>
      <c r="E85" s="145">
        <f t="shared" si="121"/>
        <v>0</v>
      </c>
      <c r="F85" s="145">
        <f t="shared" si="121"/>
        <v>3.96</v>
      </c>
      <c r="G85" s="145">
        <f t="shared" si="121"/>
        <v>0</v>
      </c>
      <c r="H85" s="146">
        <f t="shared" si="121"/>
        <v>0</v>
      </c>
      <c r="I85" s="143">
        <f t="shared" si="121"/>
        <v>3.8</v>
      </c>
      <c r="J85" s="144">
        <f t="shared" si="121"/>
        <v>0</v>
      </c>
      <c r="K85" s="145">
        <f t="shared" si="121"/>
        <v>0</v>
      </c>
      <c r="L85" s="145">
        <f t="shared" si="121"/>
        <v>0</v>
      </c>
      <c r="M85" s="147">
        <f t="shared" si="121"/>
        <v>3.8</v>
      </c>
      <c r="N85" s="146">
        <f t="shared" si="121"/>
        <v>0</v>
      </c>
      <c r="O85" s="143">
        <f t="shared" si="121"/>
        <v>0</v>
      </c>
      <c r="P85" s="144">
        <f t="shared" si="121"/>
        <v>0</v>
      </c>
      <c r="Q85" s="145">
        <f t="shared" si="121"/>
        <v>0</v>
      </c>
      <c r="R85" s="145">
        <f t="shared" si="121"/>
        <v>0</v>
      </c>
      <c r="S85" s="145">
        <f t="shared" si="121"/>
        <v>0</v>
      </c>
      <c r="T85" s="148">
        <f t="shared" si="121"/>
        <v>0</v>
      </c>
      <c r="U85" s="143">
        <f t="shared" si="121"/>
        <v>0.16</v>
      </c>
      <c r="V85" s="144">
        <f t="shared" si="121"/>
        <v>0</v>
      </c>
      <c r="W85" s="145">
        <f t="shared" si="121"/>
        <v>0</v>
      </c>
      <c r="X85" s="145">
        <f t="shared" si="121"/>
        <v>0.16</v>
      </c>
      <c r="Y85" s="146">
        <f t="shared" si="121"/>
        <v>0</v>
      </c>
      <c r="Z85" s="144">
        <f t="shared" si="121"/>
        <v>0.37</v>
      </c>
      <c r="AA85" s="145">
        <f t="shared" si="121"/>
        <v>0.37</v>
      </c>
      <c r="AB85" s="146">
        <f t="shared" si="121"/>
        <v>0</v>
      </c>
      <c r="AC85" s="144">
        <f t="shared" si="121"/>
        <v>0</v>
      </c>
      <c r="AD85" s="145">
        <f t="shared" si="121"/>
        <v>0</v>
      </c>
      <c r="AE85" s="146">
        <f t="shared" si="121"/>
        <v>0</v>
      </c>
      <c r="AF85" s="144">
        <f t="shared" si="121"/>
        <v>0</v>
      </c>
      <c r="AG85" s="145">
        <f t="shared" si="121"/>
        <v>0</v>
      </c>
      <c r="AH85" s="146">
        <f t="shared" si="121"/>
        <v>0</v>
      </c>
      <c r="AI85" s="144">
        <f t="shared" si="121"/>
        <v>0</v>
      </c>
      <c r="AJ85" s="145">
        <f t="shared" si="121"/>
        <v>0</v>
      </c>
      <c r="AK85" s="145">
        <f t="shared" si="121"/>
        <v>0</v>
      </c>
      <c r="AL85" s="145">
        <f t="shared" si="121"/>
        <v>0</v>
      </c>
      <c r="AM85" s="145">
        <f t="shared" si="121"/>
        <v>0</v>
      </c>
      <c r="AN85" s="149">
        <f t="shared" si="121"/>
        <v>0</v>
      </c>
      <c r="AO85" s="144">
        <f t="shared" si="121"/>
        <v>0</v>
      </c>
      <c r="AP85" s="145">
        <f t="shared" si="121"/>
        <v>0</v>
      </c>
      <c r="AQ85" s="146">
        <f t="shared" si="121"/>
        <v>0</v>
      </c>
      <c r="AR85" s="150">
        <f t="shared" si="121"/>
        <v>0</v>
      </c>
      <c r="AS85" s="151">
        <f t="shared" si="121"/>
        <v>0</v>
      </c>
      <c r="AT85" s="151">
        <f t="shared" si="121"/>
        <v>0</v>
      </c>
      <c r="AU85" s="151">
        <f t="shared" si="121"/>
        <v>0</v>
      </c>
      <c r="AV85" s="151">
        <f t="shared" si="121"/>
        <v>0</v>
      </c>
      <c r="AW85" s="152">
        <f t="shared" si="121"/>
        <v>0</v>
      </c>
    </row>
    <row r="86" spans="1:49" ht="14.1" customHeight="1">
      <c r="A86" s="556" t="s">
        <v>104</v>
      </c>
      <c r="B86" s="172">
        <v>0</v>
      </c>
      <c r="C86" s="173">
        <v>0</v>
      </c>
      <c r="D86" s="174">
        <v>0</v>
      </c>
      <c r="E86" s="174">
        <v>0</v>
      </c>
      <c r="F86" s="174">
        <v>0</v>
      </c>
      <c r="G86" s="174">
        <v>0</v>
      </c>
      <c r="H86" s="175">
        <v>0</v>
      </c>
      <c r="I86" s="172">
        <v>0</v>
      </c>
      <c r="J86" s="173"/>
      <c r="K86" s="174"/>
      <c r="L86" s="174"/>
      <c r="M86" s="176"/>
      <c r="N86" s="175"/>
      <c r="O86" s="172">
        <v>0</v>
      </c>
      <c r="P86" s="173"/>
      <c r="Q86" s="174"/>
      <c r="R86" s="174"/>
      <c r="S86" s="174"/>
      <c r="T86" s="177"/>
      <c r="U86" s="172">
        <v>0</v>
      </c>
      <c r="V86" s="173"/>
      <c r="W86" s="174"/>
      <c r="X86" s="174"/>
      <c r="Y86" s="175"/>
      <c r="Z86" s="173">
        <v>0</v>
      </c>
      <c r="AA86" s="174"/>
      <c r="AB86" s="175"/>
      <c r="AC86" s="173">
        <v>0</v>
      </c>
      <c r="AD86" s="174"/>
      <c r="AE86" s="175"/>
      <c r="AF86" s="173">
        <v>0</v>
      </c>
      <c r="AG86" s="174">
        <v>0</v>
      </c>
      <c r="AH86" s="175"/>
      <c r="AI86" s="173">
        <f t="shared" ref="AI86:AI89" si="122">SUM(AJ86:AM86)</f>
        <v>0</v>
      </c>
      <c r="AJ86" s="174"/>
      <c r="AK86" s="174"/>
      <c r="AL86" s="174"/>
      <c r="AM86" s="174"/>
      <c r="AN86" s="178"/>
      <c r="AO86" s="173">
        <v>0</v>
      </c>
      <c r="AP86" s="174"/>
      <c r="AQ86" s="175"/>
      <c r="AR86" s="179">
        <v>0</v>
      </c>
      <c r="AS86" s="180"/>
      <c r="AT86" s="180"/>
      <c r="AU86" s="180"/>
      <c r="AV86" s="180"/>
      <c r="AW86" s="181"/>
    </row>
    <row r="87" spans="1:49" ht="14.1" customHeight="1">
      <c r="A87" s="557"/>
      <c r="B87" s="182">
        <f t="shared" ref="B87" si="123">SUM(C87:G87)</f>
        <v>1.52</v>
      </c>
      <c r="C87" s="183">
        <f>J87+P87+V87+AA87+AJ87</f>
        <v>0</v>
      </c>
      <c r="D87" s="184">
        <f>K87+Q87+W87+AK87</f>
        <v>0</v>
      </c>
      <c r="E87" s="184">
        <f>L87+R87+AL87</f>
        <v>0</v>
      </c>
      <c r="F87" s="184">
        <f>M87+S87+X87+AD87+AM87+AP87</f>
        <v>1.52</v>
      </c>
      <c r="G87" s="184">
        <f>AG87</f>
        <v>0</v>
      </c>
      <c r="H87" s="185">
        <f>N87+T87+Y87+AB87+AE87+AH87+AN87+AQ87</f>
        <v>0</v>
      </c>
      <c r="I87" s="182">
        <f t="shared" ref="I87" si="124">SUM(J87,K87,L87,M87)</f>
        <v>1.36</v>
      </c>
      <c r="J87" s="183"/>
      <c r="K87" s="184"/>
      <c r="L87" s="184"/>
      <c r="M87" s="186">
        <v>1.36</v>
      </c>
      <c r="N87" s="185"/>
      <c r="O87" s="182">
        <f t="shared" ref="O87" si="125">SUM(P87,Q87,R87,S87)</f>
        <v>0</v>
      </c>
      <c r="P87" s="183"/>
      <c r="Q87" s="184"/>
      <c r="R87" s="184"/>
      <c r="S87" s="184"/>
      <c r="T87" s="187"/>
      <c r="U87" s="182">
        <f>SUM(V87:X87)</f>
        <v>0.16</v>
      </c>
      <c r="V87" s="183"/>
      <c r="W87" s="184"/>
      <c r="X87" s="184">
        <v>0.16</v>
      </c>
      <c r="Y87" s="185"/>
      <c r="Z87" s="183">
        <f>AA87</f>
        <v>0</v>
      </c>
      <c r="AA87" s="184"/>
      <c r="AB87" s="185"/>
      <c r="AC87" s="183">
        <f>AD87</f>
        <v>0</v>
      </c>
      <c r="AD87" s="184"/>
      <c r="AE87" s="185"/>
      <c r="AF87" s="183">
        <f>AG87</f>
        <v>0</v>
      </c>
      <c r="AG87" s="184"/>
      <c r="AH87" s="185">
        <v>0</v>
      </c>
      <c r="AI87" s="183">
        <f t="shared" si="122"/>
        <v>0</v>
      </c>
      <c r="AJ87" s="184"/>
      <c r="AK87" s="184"/>
      <c r="AL87" s="184"/>
      <c r="AM87" s="184"/>
      <c r="AN87" s="188"/>
      <c r="AO87" s="183">
        <f>AP87</f>
        <v>0</v>
      </c>
      <c r="AP87" s="184"/>
      <c r="AQ87" s="185"/>
      <c r="AR87" s="189">
        <f t="shared" ref="AR87" si="126">SUM(AS87,AT87,AU87,AV87,AW87)</f>
        <v>0</v>
      </c>
      <c r="AS87" s="190"/>
      <c r="AT87" s="190"/>
      <c r="AU87" s="190"/>
      <c r="AV87" s="190"/>
      <c r="AW87" s="191"/>
    </row>
    <row r="88" spans="1:49" ht="14.1" customHeight="1">
      <c r="A88" s="556" t="s">
        <v>105</v>
      </c>
      <c r="B88" s="172">
        <v>0</v>
      </c>
      <c r="C88" s="173">
        <v>0</v>
      </c>
      <c r="D88" s="174">
        <v>0</v>
      </c>
      <c r="E88" s="174">
        <v>0</v>
      </c>
      <c r="F88" s="174">
        <v>0</v>
      </c>
      <c r="G88" s="174">
        <v>0</v>
      </c>
      <c r="H88" s="175">
        <v>0</v>
      </c>
      <c r="I88" s="172">
        <v>0</v>
      </c>
      <c r="J88" s="173"/>
      <c r="K88" s="174"/>
      <c r="L88" s="174"/>
      <c r="M88" s="176"/>
      <c r="N88" s="175"/>
      <c r="O88" s="172">
        <v>0</v>
      </c>
      <c r="P88" s="173"/>
      <c r="Q88" s="174"/>
      <c r="R88" s="174"/>
      <c r="S88" s="174"/>
      <c r="T88" s="177"/>
      <c r="U88" s="172">
        <v>0</v>
      </c>
      <c r="V88" s="173"/>
      <c r="W88" s="174"/>
      <c r="X88" s="174"/>
      <c r="Y88" s="175"/>
      <c r="Z88" s="173">
        <v>0</v>
      </c>
      <c r="AA88" s="174"/>
      <c r="AB88" s="175"/>
      <c r="AC88" s="173">
        <v>0</v>
      </c>
      <c r="AD88" s="174"/>
      <c r="AE88" s="175"/>
      <c r="AF88" s="173">
        <v>0</v>
      </c>
      <c r="AG88" s="174">
        <v>0</v>
      </c>
      <c r="AH88" s="175"/>
      <c r="AI88" s="173">
        <f t="shared" si="122"/>
        <v>0</v>
      </c>
      <c r="AJ88" s="174"/>
      <c r="AK88" s="174"/>
      <c r="AL88" s="174"/>
      <c r="AM88" s="174"/>
      <c r="AN88" s="178"/>
      <c r="AO88" s="173">
        <v>0</v>
      </c>
      <c r="AP88" s="174"/>
      <c r="AQ88" s="175"/>
      <c r="AR88" s="179">
        <v>0</v>
      </c>
      <c r="AS88" s="180"/>
      <c r="AT88" s="180"/>
      <c r="AU88" s="180"/>
      <c r="AV88" s="180"/>
      <c r="AW88" s="181"/>
    </row>
    <row r="89" spans="1:49" ht="14.1" customHeight="1">
      <c r="A89" s="560"/>
      <c r="B89" s="202">
        <f t="shared" ref="B89" si="127">SUM(C89:G89)</f>
        <v>2.81</v>
      </c>
      <c r="C89" s="203">
        <f>J89+P89+V89+AA89+AJ89</f>
        <v>0.37</v>
      </c>
      <c r="D89" s="204">
        <f>K89+Q89+W89+AK89</f>
        <v>0</v>
      </c>
      <c r="E89" s="204">
        <f>L89+R89+AL89</f>
        <v>0</v>
      </c>
      <c r="F89" s="204">
        <f>M89+S89+X89+AD89+AM89+AP89</f>
        <v>2.44</v>
      </c>
      <c r="G89" s="204">
        <f>AG89</f>
        <v>0</v>
      </c>
      <c r="H89" s="205">
        <f>N89+T89+Y89+AB89+AE89+AH89+AN89+AQ89</f>
        <v>0</v>
      </c>
      <c r="I89" s="202">
        <f t="shared" ref="I89" si="128">SUM(J89,K89,L89,M89)</f>
        <v>2.44</v>
      </c>
      <c r="J89" s="203"/>
      <c r="K89" s="204"/>
      <c r="L89" s="204"/>
      <c r="M89" s="206">
        <v>2.44</v>
      </c>
      <c r="N89" s="205"/>
      <c r="O89" s="202">
        <f t="shared" ref="O89" si="129">SUM(P89,Q89,R89,S89)</f>
        <v>0</v>
      </c>
      <c r="P89" s="203"/>
      <c r="Q89" s="204"/>
      <c r="R89" s="204"/>
      <c r="S89" s="204"/>
      <c r="T89" s="207"/>
      <c r="U89" s="202">
        <f>SUM(V89:X89)</f>
        <v>0</v>
      </c>
      <c r="V89" s="203"/>
      <c r="W89" s="204"/>
      <c r="X89" s="204"/>
      <c r="Y89" s="205"/>
      <c r="Z89" s="203">
        <f>AA89</f>
        <v>0.37</v>
      </c>
      <c r="AA89" s="204">
        <v>0.37</v>
      </c>
      <c r="AB89" s="205"/>
      <c r="AC89" s="203">
        <f>AD89</f>
        <v>0</v>
      </c>
      <c r="AD89" s="204"/>
      <c r="AE89" s="205"/>
      <c r="AF89" s="203">
        <f>AG89</f>
        <v>0</v>
      </c>
      <c r="AG89" s="204"/>
      <c r="AH89" s="205"/>
      <c r="AI89" s="203">
        <f t="shared" si="122"/>
        <v>0</v>
      </c>
      <c r="AJ89" s="204"/>
      <c r="AK89" s="204"/>
      <c r="AL89" s="204"/>
      <c r="AM89" s="204"/>
      <c r="AN89" s="208"/>
      <c r="AO89" s="203">
        <f>AP89</f>
        <v>0</v>
      </c>
      <c r="AP89" s="204"/>
      <c r="AQ89" s="205"/>
      <c r="AR89" s="209">
        <f t="shared" ref="AR89" si="130">SUM(AS89,AT89,AU89,AV89,AW89)</f>
        <v>0</v>
      </c>
      <c r="AS89" s="210"/>
      <c r="AT89" s="210"/>
      <c r="AU89" s="210"/>
      <c r="AV89" s="210"/>
      <c r="AW89" s="211"/>
    </row>
    <row r="90" spans="1:49" s="512" customFormat="1" ht="14.1" customHeight="1">
      <c r="A90" s="554" t="s">
        <v>106</v>
      </c>
      <c r="B90" s="134">
        <v>0</v>
      </c>
      <c r="C90" s="135">
        <v>0</v>
      </c>
      <c r="D90" s="136">
        <v>0</v>
      </c>
      <c r="E90" s="136">
        <v>0</v>
      </c>
      <c r="F90" s="136">
        <v>0</v>
      </c>
      <c r="G90" s="136">
        <v>0</v>
      </c>
      <c r="H90" s="137">
        <v>0</v>
      </c>
      <c r="I90" s="134">
        <v>0</v>
      </c>
      <c r="J90" s="135">
        <v>0</v>
      </c>
      <c r="K90" s="136">
        <v>0</v>
      </c>
      <c r="L90" s="136">
        <v>0</v>
      </c>
      <c r="M90" s="138">
        <v>0</v>
      </c>
      <c r="N90" s="137">
        <v>0</v>
      </c>
      <c r="O90" s="134">
        <v>0</v>
      </c>
      <c r="P90" s="135">
        <v>0</v>
      </c>
      <c r="Q90" s="136">
        <v>0</v>
      </c>
      <c r="R90" s="136">
        <v>0</v>
      </c>
      <c r="S90" s="136">
        <v>0</v>
      </c>
      <c r="T90" s="139">
        <v>0</v>
      </c>
      <c r="U90" s="134">
        <v>0</v>
      </c>
      <c r="V90" s="135">
        <v>0</v>
      </c>
      <c r="W90" s="136">
        <v>0</v>
      </c>
      <c r="X90" s="136">
        <v>0</v>
      </c>
      <c r="Y90" s="137">
        <v>0</v>
      </c>
      <c r="Z90" s="135">
        <v>0</v>
      </c>
      <c r="AA90" s="136">
        <v>0</v>
      </c>
      <c r="AB90" s="137">
        <v>0</v>
      </c>
      <c r="AC90" s="135">
        <v>0</v>
      </c>
      <c r="AD90" s="136">
        <v>0</v>
      </c>
      <c r="AE90" s="137">
        <v>0</v>
      </c>
      <c r="AF90" s="135">
        <v>0</v>
      </c>
      <c r="AG90" s="136">
        <v>0</v>
      </c>
      <c r="AH90" s="137">
        <v>0</v>
      </c>
      <c r="AI90" s="135">
        <v>0</v>
      </c>
      <c r="AJ90" s="136">
        <v>0</v>
      </c>
      <c r="AK90" s="136">
        <v>0</v>
      </c>
      <c r="AL90" s="136">
        <v>0</v>
      </c>
      <c r="AM90" s="136">
        <v>0</v>
      </c>
      <c r="AN90" s="138">
        <v>0</v>
      </c>
      <c r="AO90" s="135">
        <v>0</v>
      </c>
      <c r="AP90" s="136">
        <v>0</v>
      </c>
      <c r="AQ90" s="137">
        <v>0</v>
      </c>
      <c r="AR90" s="140">
        <v>0</v>
      </c>
      <c r="AS90" s="141">
        <v>0</v>
      </c>
      <c r="AT90" s="141">
        <v>0</v>
      </c>
      <c r="AU90" s="141">
        <v>0</v>
      </c>
      <c r="AV90" s="141">
        <v>0</v>
      </c>
      <c r="AW90" s="142">
        <v>0</v>
      </c>
    </row>
    <row r="91" spans="1:49" s="512" customFormat="1" ht="14.1" customHeight="1">
      <c r="A91" s="555"/>
      <c r="B91" s="143">
        <f>SUM(B93,B95,B97)</f>
        <v>27.59</v>
      </c>
      <c r="C91" s="144">
        <f t="shared" ref="C91:AW91" si="131">SUM(C93,C95,C97)</f>
        <v>0</v>
      </c>
      <c r="D91" s="145">
        <f t="shared" si="131"/>
        <v>0</v>
      </c>
      <c r="E91" s="145">
        <f t="shared" si="131"/>
        <v>0</v>
      </c>
      <c r="F91" s="145">
        <f t="shared" si="131"/>
        <v>14.55</v>
      </c>
      <c r="G91" s="145">
        <f t="shared" si="131"/>
        <v>13.04</v>
      </c>
      <c r="H91" s="146">
        <f t="shared" si="131"/>
        <v>5.08</v>
      </c>
      <c r="I91" s="143">
        <f t="shared" si="131"/>
        <v>8.92</v>
      </c>
      <c r="J91" s="144">
        <f t="shared" si="131"/>
        <v>0</v>
      </c>
      <c r="K91" s="145">
        <f t="shared" si="131"/>
        <v>0</v>
      </c>
      <c r="L91" s="145">
        <f t="shared" si="131"/>
        <v>0</v>
      </c>
      <c r="M91" s="147">
        <f t="shared" si="131"/>
        <v>8.92</v>
      </c>
      <c r="N91" s="146">
        <f t="shared" si="131"/>
        <v>0</v>
      </c>
      <c r="O91" s="143">
        <f t="shared" si="131"/>
        <v>0</v>
      </c>
      <c r="P91" s="144">
        <f t="shared" si="131"/>
        <v>0</v>
      </c>
      <c r="Q91" s="145">
        <f t="shared" si="131"/>
        <v>0</v>
      </c>
      <c r="R91" s="145">
        <f t="shared" si="131"/>
        <v>0</v>
      </c>
      <c r="S91" s="145">
        <f t="shared" si="131"/>
        <v>0</v>
      </c>
      <c r="T91" s="148">
        <f t="shared" si="131"/>
        <v>0</v>
      </c>
      <c r="U91" s="143">
        <f t="shared" si="131"/>
        <v>5.63</v>
      </c>
      <c r="V91" s="144">
        <f t="shared" si="131"/>
        <v>0</v>
      </c>
      <c r="W91" s="145">
        <f t="shared" si="131"/>
        <v>0</v>
      </c>
      <c r="X91" s="145">
        <f t="shared" si="131"/>
        <v>5.63</v>
      </c>
      <c r="Y91" s="146">
        <f t="shared" si="131"/>
        <v>0</v>
      </c>
      <c r="Z91" s="144">
        <f t="shared" si="131"/>
        <v>0</v>
      </c>
      <c r="AA91" s="145">
        <f t="shared" si="131"/>
        <v>0</v>
      </c>
      <c r="AB91" s="146">
        <f t="shared" si="131"/>
        <v>0</v>
      </c>
      <c r="AC91" s="144">
        <f t="shared" si="131"/>
        <v>0</v>
      </c>
      <c r="AD91" s="145">
        <f t="shared" si="131"/>
        <v>0</v>
      </c>
      <c r="AE91" s="146">
        <f t="shared" si="131"/>
        <v>0</v>
      </c>
      <c r="AF91" s="144">
        <f t="shared" si="131"/>
        <v>13.04</v>
      </c>
      <c r="AG91" s="145">
        <f t="shared" si="131"/>
        <v>13.04</v>
      </c>
      <c r="AH91" s="146">
        <f t="shared" si="131"/>
        <v>5.08</v>
      </c>
      <c r="AI91" s="144">
        <f t="shared" si="131"/>
        <v>0</v>
      </c>
      <c r="AJ91" s="145">
        <f t="shared" si="131"/>
        <v>0</v>
      </c>
      <c r="AK91" s="145">
        <f t="shared" si="131"/>
        <v>0</v>
      </c>
      <c r="AL91" s="145">
        <f t="shared" si="131"/>
        <v>0</v>
      </c>
      <c r="AM91" s="145">
        <f t="shared" si="131"/>
        <v>0</v>
      </c>
      <c r="AN91" s="149">
        <f t="shared" si="131"/>
        <v>0</v>
      </c>
      <c r="AO91" s="144">
        <f t="shared" si="131"/>
        <v>0</v>
      </c>
      <c r="AP91" s="145">
        <f t="shared" si="131"/>
        <v>0</v>
      </c>
      <c r="AQ91" s="146">
        <f t="shared" si="131"/>
        <v>0</v>
      </c>
      <c r="AR91" s="150">
        <f t="shared" si="131"/>
        <v>5.08</v>
      </c>
      <c r="AS91" s="151">
        <f t="shared" si="131"/>
        <v>0</v>
      </c>
      <c r="AT91" s="151">
        <f t="shared" si="131"/>
        <v>0</v>
      </c>
      <c r="AU91" s="151">
        <f t="shared" si="131"/>
        <v>0</v>
      </c>
      <c r="AV91" s="151">
        <f t="shared" si="131"/>
        <v>0</v>
      </c>
      <c r="AW91" s="152">
        <f t="shared" si="131"/>
        <v>5.08</v>
      </c>
    </row>
    <row r="92" spans="1:49" ht="14.1" customHeight="1">
      <c r="A92" s="556" t="s">
        <v>107</v>
      </c>
      <c r="B92" s="172">
        <v>0</v>
      </c>
      <c r="C92" s="173">
        <v>0</v>
      </c>
      <c r="D92" s="174">
        <v>0</v>
      </c>
      <c r="E92" s="174">
        <v>0</v>
      </c>
      <c r="F92" s="174">
        <v>0</v>
      </c>
      <c r="G92" s="174">
        <v>0</v>
      </c>
      <c r="H92" s="175">
        <v>0</v>
      </c>
      <c r="I92" s="172">
        <v>0</v>
      </c>
      <c r="J92" s="173"/>
      <c r="K92" s="174"/>
      <c r="L92" s="174"/>
      <c r="M92" s="176"/>
      <c r="N92" s="175"/>
      <c r="O92" s="172">
        <v>0</v>
      </c>
      <c r="P92" s="173"/>
      <c r="Q92" s="174"/>
      <c r="R92" s="174"/>
      <c r="S92" s="174"/>
      <c r="T92" s="177"/>
      <c r="U92" s="172">
        <v>0</v>
      </c>
      <c r="V92" s="173"/>
      <c r="W92" s="174"/>
      <c r="X92" s="174"/>
      <c r="Y92" s="175"/>
      <c r="Z92" s="173">
        <v>0</v>
      </c>
      <c r="AA92" s="174"/>
      <c r="AB92" s="175"/>
      <c r="AC92" s="173">
        <v>0</v>
      </c>
      <c r="AD92" s="174"/>
      <c r="AE92" s="175"/>
      <c r="AF92" s="173">
        <v>0</v>
      </c>
      <c r="AG92" s="174"/>
      <c r="AH92" s="175"/>
      <c r="AI92" s="173">
        <f t="shared" ref="AI92:AI97" si="132">SUM(AJ92:AM92)</f>
        <v>0</v>
      </c>
      <c r="AJ92" s="174"/>
      <c r="AK92" s="174"/>
      <c r="AL92" s="174"/>
      <c r="AM92" s="174"/>
      <c r="AN92" s="178"/>
      <c r="AO92" s="173">
        <v>0</v>
      </c>
      <c r="AP92" s="174"/>
      <c r="AQ92" s="175"/>
      <c r="AR92" s="179">
        <v>0</v>
      </c>
      <c r="AS92" s="180"/>
      <c r="AT92" s="180"/>
      <c r="AU92" s="180"/>
      <c r="AV92" s="180"/>
      <c r="AW92" s="181"/>
    </row>
    <row r="93" spans="1:49" ht="14.1" customHeight="1">
      <c r="A93" s="557"/>
      <c r="B93" s="182">
        <f t="shared" ref="B93" si="133">SUM(C93:G93)</f>
        <v>14</v>
      </c>
      <c r="C93" s="183">
        <f>J93+P93+V93+AA93+AJ93</f>
        <v>0</v>
      </c>
      <c r="D93" s="184">
        <f>K93+Q93+W93+AK93</f>
        <v>0</v>
      </c>
      <c r="E93" s="184">
        <f>L93+R93+AL93</f>
        <v>0</v>
      </c>
      <c r="F93" s="184">
        <f>M93+S93+X93+AD93+AM93+AP93</f>
        <v>8.92</v>
      </c>
      <c r="G93" s="184">
        <f>AG93</f>
        <v>5.08</v>
      </c>
      <c r="H93" s="185">
        <f>N93+T93+Y93+AB93+AE93+AH93+AN93+AQ93</f>
        <v>5.08</v>
      </c>
      <c r="I93" s="182">
        <f t="shared" ref="I93" si="134">SUM(J93,K93,L93,M93)</f>
        <v>8.92</v>
      </c>
      <c r="J93" s="183"/>
      <c r="K93" s="184"/>
      <c r="L93" s="184"/>
      <c r="M93" s="186">
        <v>8.92</v>
      </c>
      <c r="N93" s="185"/>
      <c r="O93" s="182">
        <f t="shared" ref="O93" si="135">SUM(P93,Q93,R93,S93)</f>
        <v>0</v>
      </c>
      <c r="P93" s="183"/>
      <c r="Q93" s="184"/>
      <c r="R93" s="184"/>
      <c r="S93" s="184"/>
      <c r="T93" s="187"/>
      <c r="U93" s="182">
        <f>SUM(V93:X93)</f>
        <v>0</v>
      </c>
      <c r="V93" s="183"/>
      <c r="W93" s="184"/>
      <c r="X93" s="184"/>
      <c r="Y93" s="185"/>
      <c r="Z93" s="183">
        <f>AA93</f>
        <v>0</v>
      </c>
      <c r="AA93" s="184"/>
      <c r="AB93" s="185"/>
      <c r="AC93" s="183">
        <f>AD93</f>
        <v>0</v>
      </c>
      <c r="AD93" s="184"/>
      <c r="AE93" s="185"/>
      <c r="AF93" s="183">
        <f>AG93</f>
        <v>5.08</v>
      </c>
      <c r="AG93" s="184">
        <v>5.08</v>
      </c>
      <c r="AH93" s="185">
        <v>5.08</v>
      </c>
      <c r="AI93" s="183">
        <f t="shared" si="132"/>
        <v>0</v>
      </c>
      <c r="AJ93" s="184"/>
      <c r="AK93" s="184"/>
      <c r="AL93" s="184"/>
      <c r="AM93" s="184"/>
      <c r="AN93" s="188"/>
      <c r="AO93" s="183">
        <f>AP93</f>
        <v>0</v>
      </c>
      <c r="AP93" s="184"/>
      <c r="AQ93" s="185"/>
      <c r="AR93" s="189">
        <f>SUM(AS93,AT93,AU93,AV93,AW93)</f>
        <v>5.08</v>
      </c>
      <c r="AS93" s="190"/>
      <c r="AT93" s="190"/>
      <c r="AU93" s="190"/>
      <c r="AV93" s="190"/>
      <c r="AW93" s="191">
        <v>5.08</v>
      </c>
    </row>
    <row r="94" spans="1:49" ht="14.1" customHeight="1">
      <c r="A94" s="556" t="s">
        <v>108</v>
      </c>
      <c r="B94" s="172">
        <v>0</v>
      </c>
      <c r="C94" s="173">
        <v>0</v>
      </c>
      <c r="D94" s="174">
        <v>0</v>
      </c>
      <c r="E94" s="174">
        <v>0</v>
      </c>
      <c r="F94" s="174">
        <v>0</v>
      </c>
      <c r="G94" s="174">
        <v>0</v>
      </c>
      <c r="H94" s="175">
        <v>0</v>
      </c>
      <c r="I94" s="172">
        <v>0</v>
      </c>
      <c r="J94" s="173"/>
      <c r="K94" s="174"/>
      <c r="L94" s="174"/>
      <c r="M94" s="176"/>
      <c r="N94" s="175"/>
      <c r="O94" s="172">
        <v>0</v>
      </c>
      <c r="P94" s="173"/>
      <c r="Q94" s="174"/>
      <c r="R94" s="174"/>
      <c r="S94" s="174"/>
      <c r="T94" s="177"/>
      <c r="U94" s="172">
        <v>0</v>
      </c>
      <c r="V94" s="173"/>
      <c r="W94" s="174"/>
      <c r="X94" s="174"/>
      <c r="Y94" s="175"/>
      <c r="Z94" s="173">
        <v>0</v>
      </c>
      <c r="AA94" s="174"/>
      <c r="AB94" s="175"/>
      <c r="AC94" s="173">
        <v>0</v>
      </c>
      <c r="AD94" s="174"/>
      <c r="AE94" s="175"/>
      <c r="AF94" s="173"/>
      <c r="AG94" s="174"/>
      <c r="AH94" s="175"/>
      <c r="AI94" s="173">
        <f t="shared" si="132"/>
        <v>0</v>
      </c>
      <c r="AJ94" s="174"/>
      <c r="AK94" s="174"/>
      <c r="AL94" s="174"/>
      <c r="AM94" s="174"/>
      <c r="AN94" s="178"/>
      <c r="AO94" s="173">
        <v>0</v>
      </c>
      <c r="AP94" s="174"/>
      <c r="AQ94" s="175"/>
      <c r="AR94" s="179">
        <v>0</v>
      </c>
      <c r="AS94" s="180"/>
      <c r="AT94" s="180"/>
      <c r="AU94" s="180"/>
      <c r="AV94" s="180"/>
      <c r="AW94" s="181"/>
    </row>
    <row r="95" spans="1:49" ht="14.1" customHeight="1">
      <c r="A95" s="557"/>
      <c r="B95" s="182">
        <f t="shared" ref="B95" si="136">SUM(C95:G95)</f>
        <v>13.59</v>
      </c>
      <c r="C95" s="183">
        <f>J95+P95+V95+AA95+AJ95</f>
        <v>0</v>
      </c>
      <c r="D95" s="184">
        <f>K95+Q95+W95+AK95</f>
        <v>0</v>
      </c>
      <c r="E95" s="184">
        <f>L95+R95+AL95</f>
        <v>0</v>
      </c>
      <c r="F95" s="184">
        <f>M95+S95+X95+AD95+AM95+AP95</f>
        <v>5.63</v>
      </c>
      <c r="G95" s="184">
        <f>AG95</f>
        <v>7.96</v>
      </c>
      <c r="H95" s="185">
        <f>N95+T95+Y95+AB95+AE95+AH95+AN95+AQ95</f>
        <v>0</v>
      </c>
      <c r="I95" s="182">
        <f t="shared" ref="I95" si="137">SUM(J95,K95,L95,M95)</f>
        <v>0</v>
      </c>
      <c r="J95" s="183"/>
      <c r="K95" s="184"/>
      <c r="L95" s="184"/>
      <c r="M95" s="186"/>
      <c r="N95" s="185"/>
      <c r="O95" s="182">
        <f t="shared" ref="O95" si="138">SUM(P95,Q95,R95,S95)</f>
        <v>0</v>
      </c>
      <c r="P95" s="183"/>
      <c r="Q95" s="184"/>
      <c r="R95" s="184"/>
      <c r="S95" s="184"/>
      <c r="T95" s="187"/>
      <c r="U95" s="182">
        <f>SUM(V95:X95)</f>
        <v>5.63</v>
      </c>
      <c r="V95" s="183"/>
      <c r="W95" s="184"/>
      <c r="X95" s="184">
        <v>5.63</v>
      </c>
      <c r="Y95" s="185"/>
      <c r="Z95" s="183">
        <f>AA95</f>
        <v>0</v>
      </c>
      <c r="AA95" s="184"/>
      <c r="AB95" s="185"/>
      <c r="AC95" s="183">
        <f>AD95</f>
        <v>0</v>
      </c>
      <c r="AD95" s="184"/>
      <c r="AE95" s="185"/>
      <c r="AF95" s="183">
        <f>AG95</f>
        <v>7.96</v>
      </c>
      <c r="AG95" s="184">
        <v>7.96</v>
      </c>
      <c r="AH95" s="185"/>
      <c r="AI95" s="183"/>
      <c r="AJ95" s="184"/>
      <c r="AK95" s="184"/>
      <c r="AL95" s="184"/>
      <c r="AM95" s="184"/>
      <c r="AN95" s="188"/>
      <c r="AO95" s="183">
        <f>AP95</f>
        <v>0</v>
      </c>
      <c r="AP95" s="184"/>
      <c r="AQ95" s="185"/>
      <c r="AR95" s="189">
        <f>SUM(AS95,AT95,AU95,AV95,AW95)</f>
        <v>0</v>
      </c>
      <c r="AS95" s="190"/>
      <c r="AT95" s="190"/>
      <c r="AU95" s="190"/>
      <c r="AV95" s="190"/>
      <c r="AW95" s="191"/>
    </row>
    <row r="96" spans="1:49" ht="14.1" customHeight="1">
      <c r="A96" s="556" t="s">
        <v>109</v>
      </c>
      <c r="B96" s="172">
        <v>0</v>
      </c>
      <c r="C96" s="173">
        <v>0</v>
      </c>
      <c r="D96" s="174">
        <v>0</v>
      </c>
      <c r="E96" s="174">
        <v>0</v>
      </c>
      <c r="F96" s="174">
        <v>0</v>
      </c>
      <c r="G96" s="174">
        <v>0</v>
      </c>
      <c r="H96" s="175">
        <v>0</v>
      </c>
      <c r="I96" s="172">
        <v>0</v>
      </c>
      <c r="J96" s="173"/>
      <c r="K96" s="174"/>
      <c r="L96" s="174"/>
      <c r="M96" s="176"/>
      <c r="N96" s="175"/>
      <c r="O96" s="172">
        <v>0</v>
      </c>
      <c r="P96" s="173"/>
      <c r="Q96" s="174"/>
      <c r="R96" s="174"/>
      <c r="S96" s="174"/>
      <c r="T96" s="177"/>
      <c r="U96" s="172">
        <v>0</v>
      </c>
      <c r="V96" s="173"/>
      <c r="W96" s="174"/>
      <c r="X96" s="174"/>
      <c r="Y96" s="175"/>
      <c r="Z96" s="173">
        <v>0</v>
      </c>
      <c r="AA96" s="174"/>
      <c r="AB96" s="175"/>
      <c r="AC96" s="173">
        <v>0</v>
      </c>
      <c r="AD96" s="174"/>
      <c r="AE96" s="175"/>
      <c r="AF96" s="173">
        <v>0</v>
      </c>
      <c r="AG96" s="174">
        <v>0</v>
      </c>
      <c r="AH96" s="175"/>
      <c r="AI96" s="173">
        <f t="shared" si="132"/>
        <v>0</v>
      </c>
      <c r="AJ96" s="174"/>
      <c r="AK96" s="174"/>
      <c r="AL96" s="174"/>
      <c r="AM96" s="174"/>
      <c r="AN96" s="178"/>
      <c r="AO96" s="173">
        <v>0</v>
      </c>
      <c r="AP96" s="174"/>
      <c r="AQ96" s="175"/>
      <c r="AR96" s="179">
        <v>0</v>
      </c>
      <c r="AS96" s="180"/>
      <c r="AT96" s="180"/>
      <c r="AU96" s="180"/>
      <c r="AV96" s="180"/>
      <c r="AW96" s="181"/>
    </row>
    <row r="97" spans="1:49" ht="14.1" customHeight="1">
      <c r="A97" s="560"/>
      <c r="B97" s="202">
        <f t="shared" ref="B97" si="139">SUM(C97:G97)</f>
        <v>0</v>
      </c>
      <c r="C97" s="203">
        <f>J97+P97+V97+AA97+AJ97</f>
        <v>0</v>
      </c>
      <c r="D97" s="204">
        <f>K97+Q97+W97+AK97</f>
        <v>0</v>
      </c>
      <c r="E97" s="204">
        <f>L97+R97+AL97</f>
        <v>0</v>
      </c>
      <c r="F97" s="204">
        <f>M97+S97+X97+AD97+AM97+AP97</f>
        <v>0</v>
      </c>
      <c r="G97" s="204">
        <f>AG97</f>
        <v>0</v>
      </c>
      <c r="H97" s="205">
        <f>N97+T97+Y97+AB97+AE97+AH97+AN97+AQ97</f>
        <v>0</v>
      </c>
      <c r="I97" s="202">
        <f t="shared" ref="I97" si="140">SUM(J97,K97,L97,M97)</f>
        <v>0</v>
      </c>
      <c r="J97" s="203"/>
      <c r="K97" s="204"/>
      <c r="L97" s="204"/>
      <c r="M97" s="206"/>
      <c r="N97" s="205"/>
      <c r="O97" s="202">
        <f t="shared" ref="O97" si="141">SUM(P97,Q97,R97,S97)</f>
        <v>0</v>
      </c>
      <c r="P97" s="203"/>
      <c r="Q97" s="204"/>
      <c r="R97" s="204"/>
      <c r="S97" s="204"/>
      <c r="T97" s="207"/>
      <c r="U97" s="202">
        <f>SUM(V97:X97)</f>
        <v>0</v>
      </c>
      <c r="V97" s="203"/>
      <c r="W97" s="204"/>
      <c r="X97" s="204"/>
      <c r="Y97" s="205"/>
      <c r="Z97" s="203">
        <v>0</v>
      </c>
      <c r="AA97" s="204"/>
      <c r="AB97" s="205"/>
      <c r="AC97" s="203">
        <f>AD97</f>
        <v>0</v>
      </c>
      <c r="AD97" s="204"/>
      <c r="AE97" s="205"/>
      <c r="AF97" s="203">
        <f>AG97</f>
        <v>0</v>
      </c>
      <c r="AG97" s="204"/>
      <c r="AH97" s="205"/>
      <c r="AI97" s="203">
        <f t="shared" si="132"/>
        <v>0</v>
      </c>
      <c r="AJ97" s="204"/>
      <c r="AK97" s="204"/>
      <c r="AL97" s="204"/>
      <c r="AM97" s="204"/>
      <c r="AN97" s="208"/>
      <c r="AO97" s="203">
        <f>AP97</f>
        <v>0</v>
      </c>
      <c r="AP97" s="204"/>
      <c r="AQ97" s="205"/>
      <c r="AR97" s="209">
        <f t="shared" ref="AR97" si="142">SUM(AS97,AT97,AU97,AV97,AW97)</f>
        <v>0</v>
      </c>
      <c r="AS97" s="210"/>
      <c r="AT97" s="210"/>
      <c r="AU97" s="210"/>
      <c r="AV97" s="210"/>
      <c r="AW97" s="211"/>
    </row>
    <row r="98" spans="1:49" s="512" customFormat="1" ht="14.1" customHeight="1">
      <c r="A98" s="554" t="s">
        <v>110</v>
      </c>
      <c r="B98" s="134">
        <v>0</v>
      </c>
      <c r="C98" s="135">
        <v>0</v>
      </c>
      <c r="D98" s="523">
        <v>0</v>
      </c>
      <c r="E98" s="136">
        <v>0</v>
      </c>
      <c r="F98" s="136">
        <v>0</v>
      </c>
      <c r="G98" s="136">
        <v>0</v>
      </c>
      <c r="H98" s="137">
        <v>0</v>
      </c>
      <c r="I98" s="134">
        <v>0</v>
      </c>
      <c r="J98" s="135">
        <v>0</v>
      </c>
      <c r="K98" s="136">
        <v>0</v>
      </c>
      <c r="L98" s="136">
        <v>0</v>
      </c>
      <c r="M98" s="138">
        <v>0</v>
      </c>
      <c r="N98" s="137">
        <v>0</v>
      </c>
      <c r="O98" s="134">
        <v>0</v>
      </c>
      <c r="P98" s="135">
        <v>0</v>
      </c>
      <c r="Q98" s="136">
        <v>0</v>
      </c>
      <c r="R98" s="136">
        <v>0</v>
      </c>
      <c r="S98" s="136">
        <v>0</v>
      </c>
      <c r="T98" s="139">
        <v>0</v>
      </c>
      <c r="U98" s="134">
        <v>0</v>
      </c>
      <c r="V98" s="135">
        <v>0</v>
      </c>
      <c r="W98" s="136">
        <v>0</v>
      </c>
      <c r="X98" s="136">
        <v>0</v>
      </c>
      <c r="Y98" s="137">
        <v>0</v>
      </c>
      <c r="Z98" s="135">
        <v>0</v>
      </c>
      <c r="AA98" s="136">
        <v>0</v>
      </c>
      <c r="AB98" s="137">
        <v>0</v>
      </c>
      <c r="AC98" s="135">
        <v>0</v>
      </c>
      <c r="AD98" s="136">
        <v>0</v>
      </c>
      <c r="AE98" s="137">
        <v>0</v>
      </c>
      <c r="AF98" s="135">
        <v>0</v>
      </c>
      <c r="AG98" s="136">
        <v>0</v>
      </c>
      <c r="AH98" s="137">
        <v>0</v>
      </c>
      <c r="AI98" s="135">
        <v>0</v>
      </c>
      <c r="AJ98" s="136">
        <v>0</v>
      </c>
      <c r="AK98" s="136">
        <v>0</v>
      </c>
      <c r="AL98" s="136">
        <v>0</v>
      </c>
      <c r="AM98" s="136">
        <v>0</v>
      </c>
      <c r="AN98" s="138">
        <v>0</v>
      </c>
      <c r="AO98" s="135">
        <v>0</v>
      </c>
      <c r="AP98" s="136">
        <v>0</v>
      </c>
      <c r="AQ98" s="137">
        <v>0</v>
      </c>
      <c r="AR98" s="140">
        <v>0</v>
      </c>
      <c r="AS98" s="141">
        <v>0</v>
      </c>
      <c r="AT98" s="141">
        <v>0</v>
      </c>
      <c r="AU98" s="141">
        <v>0</v>
      </c>
      <c r="AV98" s="141">
        <v>0</v>
      </c>
      <c r="AW98" s="142">
        <v>0</v>
      </c>
    </row>
    <row r="99" spans="1:49" s="512" customFormat="1" ht="14.1" customHeight="1">
      <c r="A99" s="555"/>
      <c r="B99" s="143">
        <f>SUM(B101,B103,B105,B107)</f>
        <v>3.79</v>
      </c>
      <c r="C99" s="144">
        <f t="shared" ref="C99:AW99" si="143">SUM(C101,C103,C105,C107)</f>
        <v>0</v>
      </c>
      <c r="D99" s="145">
        <f t="shared" si="143"/>
        <v>0</v>
      </c>
      <c r="E99" s="145">
        <f t="shared" si="143"/>
        <v>0</v>
      </c>
      <c r="F99" s="145">
        <f t="shared" si="143"/>
        <v>3.79</v>
      </c>
      <c r="G99" s="145">
        <f t="shared" si="143"/>
        <v>0</v>
      </c>
      <c r="H99" s="146">
        <f t="shared" si="143"/>
        <v>0</v>
      </c>
      <c r="I99" s="143">
        <f t="shared" si="143"/>
        <v>3.47</v>
      </c>
      <c r="J99" s="144">
        <f t="shared" si="143"/>
        <v>0</v>
      </c>
      <c r="K99" s="145">
        <f t="shared" si="143"/>
        <v>0</v>
      </c>
      <c r="L99" s="145">
        <f t="shared" si="143"/>
        <v>0</v>
      </c>
      <c r="M99" s="147">
        <f t="shared" si="143"/>
        <v>3.47</v>
      </c>
      <c r="N99" s="146">
        <f t="shared" si="143"/>
        <v>0</v>
      </c>
      <c r="O99" s="143">
        <f t="shared" si="143"/>
        <v>0</v>
      </c>
      <c r="P99" s="144">
        <f t="shared" si="143"/>
        <v>0</v>
      </c>
      <c r="Q99" s="145">
        <f t="shared" si="143"/>
        <v>0</v>
      </c>
      <c r="R99" s="145">
        <f t="shared" si="143"/>
        <v>0</v>
      </c>
      <c r="S99" s="145">
        <f t="shared" si="143"/>
        <v>0</v>
      </c>
      <c r="T99" s="148">
        <f t="shared" si="143"/>
        <v>0</v>
      </c>
      <c r="U99" s="143">
        <f>SUM(U101,U103,U105,U107)</f>
        <v>0.32</v>
      </c>
      <c r="V99" s="144">
        <f t="shared" si="143"/>
        <v>0</v>
      </c>
      <c r="W99" s="145">
        <f t="shared" si="143"/>
        <v>0</v>
      </c>
      <c r="X99" s="145">
        <f t="shared" si="143"/>
        <v>0.32</v>
      </c>
      <c r="Y99" s="146">
        <f t="shared" si="143"/>
        <v>0</v>
      </c>
      <c r="Z99" s="144">
        <f t="shared" si="143"/>
        <v>0</v>
      </c>
      <c r="AA99" s="145">
        <f t="shared" si="143"/>
        <v>0</v>
      </c>
      <c r="AB99" s="146">
        <f t="shared" si="143"/>
        <v>0</v>
      </c>
      <c r="AC99" s="144">
        <f t="shared" si="143"/>
        <v>0</v>
      </c>
      <c r="AD99" s="145">
        <f t="shared" si="143"/>
        <v>0</v>
      </c>
      <c r="AE99" s="146">
        <f t="shared" si="143"/>
        <v>0</v>
      </c>
      <c r="AF99" s="144">
        <f t="shared" si="143"/>
        <v>0</v>
      </c>
      <c r="AG99" s="145">
        <f t="shared" si="143"/>
        <v>0</v>
      </c>
      <c r="AH99" s="146">
        <f t="shared" si="143"/>
        <v>0</v>
      </c>
      <c r="AI99" s="144">
        <f t="shared" si="143"/>
        <v>0</v>
      </c>
      <c r="AJ99" s="145">
        <f t="shared" si="143"/>
        <v>0</v>
      </c>
      <c r="AK99" s="145">
        <f t="shared" si="143"/>
        <v>0</v>
      </c>
      <c r="AL99" s="145">
        <f t="shared" si="143"/>
        <v>0</v>
      </c>
      <c r="AM99" s="145">
        <f t="shared" si="143"/>
        <v>0</v>
      </c>
      <c r="AN99" s="149">
        <f t="shared" si="143"/>
        <v>0</v>
      </c>
      <c r="AO99" s="144">
        <f t="shared" si="143"/>
        <v>0</v>
      </c>
      <c r="AP99" s="145">
        <f t="shared" si="143"/>
        <v>0</v>
      </c>
      <c r="AQ99" s="146">
        <f t="shared" si="143"/>
        <v>0</v>
      </c>
      <c r="AR99" s="150">
        <f t="shared" si="143"/>
        <v>0</v>
      </c>
      <c r="AS99" s="151">
        <f t="shared" si="143"/>
        <v>0</v>
      </c>
      <c r="AT99" s="151">
        <f t="shared" si="143"/>
        <v>0</v>
      </c>
      <c r="AU99" s="151">
        <f t="shared" si="143"/>
        <v>0</v>
      </c>
      <c r="AV99" s="151">
        <f t="shared" si="143"/>
        <v>0</v>
      </c>
      <c r="AW99" s="524">
        <f t="shared" si="143"/>
        <v>0</v>
      </c>
    </row>
    <row r="100" spans="1:49" ht="14.1" customHeight="1">
      <c r="A100" s="556" t="s">
        <v>111</v>
      </c>
      <c r="B100" s="172">
        <v>0</v>
      </c>
      <c r="C100" s="173">
        <v>0</v>
      </c>
      <c r="D100" s="174">
        <v>0</v>
      </c>
      <c r="E100" s="174">
        <v>0</v>
      </c>
      <c r="F100" s="174">
        <v>0</v>
      </c>
      <c r="G100" s="174">
        <v>0</v>
      </c>
      <c r="H100" s="175">
        <v>0</v>
      </c>
      <c r="I100" s="172">
        <v>0</v>
      </c>
      <c r="J100" s="173"/>
      <c r="K100" s="174"/>
      <c r="L100" s="174"/>
      <c r="M100" s="176"/>
      <c r="N100" s="175"/>
      <c r="O100" s="172">
        <v>0</v>
      </c>
      <c r="P100" s="173"/>
      <c r="Q100" s="174"/>
      <c r="R100" s="174"/>
      <c r="S100" s="174"/>
      <c r="T100" s="177"/>
      <c r="U100" s="172">
        <v>0</v>
      </c>
      <c r="V100" s="173"/>
      <c r="W100" s="174"/>
      <c r="X100" s="174"/>
      <c r="Y100" s="175"/>
      <c r="Z100" s="173">
        <v>0</v>
      </c>
      <c r="AA100" s="174"/>
      <c r="AB100" s="175"/>
      <c r="AC100" s="173">
        <v>0</v>
      </c>
      <c r="AD100" s="174"/>
      <c r="AE100" s="175"/>
      <c r="AF100" s="173">
        <v>0</v>
      </c>
      <c r="AG100" s="174">
        <v>0</v>
      </c>
      <c r="AH100" s="175"/>
      <c r="AI100" s="173">
        <f t="shared" ref="AI100:AI107" si="144">SUM(AJ100:AM100)</f>
        <v>0</v>
      </c>
      <c r="AJ100" s="174"/>
      <c r="AK100" s="174"/>
      <c r="AL100" s="174"/>
      <c r="AM100" s="174"/>
      <c r="AN100" s="178"/>
      <c r="AO100" s="173">
        <v>0</v>
      </c>
      <c r="AP100" s="174"/>
      <c r="AQ100" s="175"/>
      <c r="AR100" s="179">
        <v>0</v>
      </c>
      <c r="AS100" s="180"/>
      <c r="AT100" s="180"/>
      <c r="AU100" s="180"/>
      <c r="AV100" s="180"/>
      <c r="AW100" s="181"/>
    </row>
    <row r="101" spans="1:49" ht="14.1" customHeight="1">
      <c r="A101" s="557"/>
      <c r="B101" s="182">
        <f t="shared" ref="B101" si="145">SUM(C101:G101)</f>
        <v>0</v>
      </c>
      <c r="C101" s="183">
        <f>J101+P101+V101+AA101+AJ101</f>
        <v>0</v>
      </c>
      <c r="D101" s="184">
        <f>K101+Q101+W101+AK101</f>
        <v>0</v>
      </c>
      <c r="E101" s="184">
        <f>L101+R101+AL101</f>
        <v>0</v>
      </c>
      <c r="F101" s="184">
        <f>M101+S101+X101+AD101+AM101+AP101</f>
        <v>0</v>
      </c>
      <c r="G101" s="184">
        <f>AG101</f>
        <v>0</v>
      </c>
      <c r="H101" s="185">
        <f>N101+T101+Y101+AB101+AE101+AH101+AN101+AQ101</f>
        <v>0</v>
      </c>
      <c r="I101" s="182">
        <f>SUM(J101,K101,L101,M101)</f>
        <v>0</v>
      </c>
      <c r="J101" s="183"/>
      <c r="K101" s="184"/>
      <c r="L101" s="184"/>
      <c r="M101" s="186"/>
      <c r="N101" s="185"/>
      <c r="O101" s="182">
        <f>SUM(P101,Q101,R101,S101)</f>
        <v>0</v>
      </c>
      <c r="P101" s="183"/>
      <c r="Q101" s="184"/>
      <c r="R101" s="184"/>
      <c r="S101" s="184"/>
      <c r="T101" s="187"/>
      <c r="U101" s="182">
        <f>SUM(V101:X101)</f>
        <v>0</v>
      </c>
      <c r="V101" s="183"/>
      <c r="W101" s="184"/>
      <c r="X101" s="184"/>
      <c r="Y101" s="185"/>
      <c r="Z101" s="183">
        <f>AA101</f>
        <v>0</v>
      </c>
      <c r="AA101" s="184"/>
      <c r="AB101" s="185"/>
      <c r="AC101" s="183">
        <f t="shared" ref="AC101:AC107" si="146">AD101</f>
        <v>0</v>
      </c>
      <c r="AD101" s="184"/>
      <c r="AE101" s="185"/>
      <c r="AF101" s="183">
        <f t="shared" ref="AF101:AF107" si="147">AG101</f>
        <v>0</v>
      </c>
      <c r="AG101" s="184"/>
      <c r="AH101" s="185">
        <v>0</v>
      </c>
      <c r="AI101" s="183">
        <f t="shared" si="144"/>
        <v>0</v>
      </c>
      <c r="AJ101" s="184"/>
      <c r="AK101" s="184"/>
      <c r="AL101" s="184"/>
      <c r="AM101" s="184"/>
      <c r="AN101" s="188"/>
      <c r="AO101" s="183">
        <f t="shared" ref="AO101:AO107" si="148">AP101</f>
        <v>0</v>
      </c>
      <c r="AP101" s="184"/>
      <c r="AQ101" s="185"/>
      <c r="AR101" s="189">
        <f t="shared" ref="AR101" si="149">SUM(AS101,AT101,AU101,AV101,AW101)</f>
        <v>0</v>
      </c>
      <c r="AS101" s="190"/>
      <c r="AT101" s="190"/>
      <c r="AU101" s="190"/>
      <c r="AV101" s="190"/>
      <c r="AW101" s="191"/>
    </row>
    <row r="102" spans="1:49" ht="14.1" customHeight="1">
      <c r="A102" s="556" t="s">
        <v>112</v>
      </c>
      <c r="B102" s="172">
        <v>0</v>
      </c>
      <c r="C102" s="173">
        <v>0</v>
      </c>
      <c r="D102" s="174">
        <v>0</v>
      </c>
      <c r="E102" s="174">
        <v>0</v>
      </c>
      <c r="F102" s="174">
        <v>0</v>
      </c>
      <c r="G102" s="174">
        <v>0</v>
      </c>
      <c r="H102" s="175">
        <v>0</v>
      </c>
      <c r="I102" s="172">
        <v>0</v>
      </c>
      <c r="J102" s="173"/>
      <c r="K102" s="174"/>
      <c r="L102" s="174"/>
      <c r="M102" s="176"/>
      <c r="N102" s="175"/>
      <c r="O102" s="172">
        <v>0</v>
      </c>
      <c r="P102" s="173"/>
      <c r="Q102" s="174"/>
      <c r="R102" s="174"/>
      <c r="S102" s="174"/>
      <c r="T102" s="177"/>
      <c r="U102" s="172">
        <v>0</v>
      </c>
      <c r="V102" s="173"/>
      <c r="W102" s="174"/>
      <c r="X102" s="174"/>
      <c r="Y102" s="175"/>
      <c r="Z102" s="173">
        <v>0</v>
      </c>
      <c r="AA102" s="174"/>
      <c r="AB102" s="175"/>
      <c r="AC102" s="173">
        <v>0</v>
      </c>
      <c r="AD102" s="174"/>
      <c r="AE102" s="175"/>
      <c r="AF102" s="173">
        <v>0</v>
      </c>
      <c r="AG102" s="174">
        <v>0</v>
      </c>
      <c r="AH102" s="175"/>
      <c r="AI102" s="173">
        <f t="shared" si="144"/>
        <v>0</v>
      </c>
      <c r="AJ102" s="174"/>
      <c r="AK102" s="174"/>
      <c r="AL102" s="174"/>
      <c r="AM102" s="174"/>
      <c r="AN102" s="178"/>
      <c r="AO102" s="173">
        <v>0</v>
      </c>
      <c r="AP102" s="174"/>
      <c r="AQ102" s="175"/>
      <c r="AR102" s="179">
        <v>0</v>
      </c>
      <c r="AS102" s="180"/>
      <c r="AT102" s="180"/>
      <c r="AU102" s="180"/>
      <c r="AV102" s="180"/>
      <c r="AW102" s="181"/>
    </row>
    <row r="103" spans="1:49" ht="14.1" customHeight="1">
      <c r="A103" s="557"/>
      <c r="B103" s="182">
        <f t="shared" ref="B103" si="150">SUM(C103:G103)</f>
        <v>3.47</v>
      </c>
      <c r="C103" s="183">
        <f>J103+P103+V103+AA103+AJ103</f>
        <v>0</v>
      </c>
      <c r="D103" s="184">
        <f>K103+Q103+W103+AK103</f>
        <v>0</v>
      </c>
      <c r="E103" s="184">
        <f>L103+R103+AL103</f>
        <v>0</v>
      </c>
      <c r="F103" s="184">
        <f>M103+S103+X103+AD103+AM103+AP103</f>
        <v>3.47</v>
      </c>
      <c r="G103" s="184">
        <f>AG103</f>
        <v>0</v>
      </c>
      <c r="H103" s="185">
        <f>N103+T103+Y103+AB103+AE103+AH103+AN103+AQ103</f>
        <v>0</v>
      </c>
      <c r="I103" s="182">
        <f>SUM(J103,K103,L103,M103)</f>
        <v>3.47</v>
      </c>
      <c r="J103" s="183"/>
      <c r="K103" s="184"/>
      <c r="L103" s="184"/>
      <c r="M103" s="186">
        <v>3.47</v>
      </c>
      <c r="N103" s="185"/>
      <c r="O103" s="182">
        <f>SUM(P103,Q103,R103,S103)</f>
        <v>0</v>
      </c>
      <c r="P103" s="183"/>
      <c r="Q103" s="184"/>
      <c r="R103" s="184"/>
      <c r="S103" s="184"/>
      <c r="T103" s="187"/>
      <c r="U103" s="182">
        <f>SUM(V103:X103)</f>
        <v>0</v>
      </c>
      <c r="V103" s="183"/>
      <c r="W103" s="184"/>
      <c r="X103" s="184"/>
      <c r="Y103" s="185"/>
      <c r="Z103" s="183">
        <f>AA103</f>
        <v>0</v>
      </c>
      <c r="AA103" s="184"/>
      <c r="AB103" s="185"/>
      <c r="AC103" s="183">
        <f t="shared" si="146"/>
        <v>0</v>
      </c>
      <c r="AD103" s="184"/>
      <c r="AE103" s="185"/>
      <c r="AF103" s="183">
        <f t="shared" si="147"/>
        <v>0</v>
      </c>
      <c r="AG103" s="184"/>
      <c r="AH103" s="185"/>
      <c r="AI103" s="183">
        <f t="shared" si="144"/>
        <v>0</v>
      </c>
      <c r="AJ103" s="184"/>
      <c r="AK103" s="184"/>
      <c r="AL103" s="184"/>
      <c r="AM103" s="184"/>
      <c r="AN103" s="188"/>
      <c r="AO103" s="183">
        <f t="shared" si="148"/>
        <v>0</v>
      </c>
      <c r="AP103" s="184"/>
      <c r="AQ103" s="185"/>
      <c r="AR103" s="189">
        <f t="shared" ref="AR103" si="151">SUM(AS103,AT103,AU103,AV103,AW103)</f>
        <v>0</v>
      </c>
      <c r="AS103" s="190"/>
      <c r="AT103" s="190"/>
      <c r="AU103" s="190"/>
      <c r="AV103" s="190"/>
      <c r="AW103" s="191"/>
    </row>
    <row r="104" spans="1:49" ht="14.1" customHeight="1">
      <c r="A104" s="556" t="s">
        <v>113</v>
      </c>
      <c r="B104" s="172">
        <v>0</v>
      </c>
      <c r="C104" s="173">
        <v>0</v>
      </c>
      <c r="D104" s="174">
        <v>0</v>
      </c>
      <c r="E104" s="174">
        <v>0</v>
      </c>
      <c r="F104" s="174">
        <v>0</v>
      </c>
      <c r="G104" s="174">
        <v>0</v>
      </c>
      <c r="H104" s="175">
        <v>0</v>
      </c>
      <c r="I104" s="172">
        <v>0</v>
      </c>
      <c r="J104" s="173"/>
      <c r="K104" s="174"/>
      <c r="L104" s="174"/>
      <c r="M104" s="176"/>
      <c r="N104" s="175"/>
      <c r="O104" s="172">
        <v>0</v>
      </c>
      <c r="P104" s="173"/>
      <c r="Q104" s="174"/>
      <c r="R104" s="174"/>
      <c r="S104" s="174"/>
      <c r="T104" s="177"/>
      <c r="U104" s="172">
        <v>0</v>
      </c>
      <c r="V104" s="173"/>
      <c r="W104" s="174"/>
      <c r="X104" s="174"/>
      <c r="Y104" s="175"/>
      <c r="Z104" s="173">
        <v>0</v>
      </c>
      <c r="AA104" s="174"/>
      <c r="AB104" s="175"/>
      <c r="AC104" s="173">
        <v>0</v>
      </c>
      <c r="AD104" s="174"/>
      <c r="AE104" s="175"/>
      <c r="AF104" s="173">
        <v>0</v>
      </c>
      <c r="AG104" s="174">
        <v>0</v>
      </c>
      <c r="AH104" s="175"/>
      <c r="AI104" s="173">
        <f t="shared" si="144"/>
        <v>0</v>
      </c>
      <c r="AJ104" s="174"/>
      <c r="AK104" s="174"/>
      <c r="AL104" s="174"/>
      <c r="AM104" s="174"/>
      <c r="AN104" s="178"/>
      <c r="AO104" s="173">
        <v>0</v>
      </c>
      <c r="AP104" s="174"/>
      <c r="AQ104" s="175"/>
      <c r="AR104" s="179">
        <v>0</v>
      </c>
      <c r="AS104" s="180"/>
      <c r="AT104" s="180"/>
      <c r="AU104" s="180"/>
      <c r="AV104" s="180"/>
      <c r="AW104" s="181"/>
    </row>
    <row r="105" spans="1:49" ht="14.1" customHeight="1">
      <c r="A105" s="557"/>
      <c r="B105" s="182">
        <f t="shared" ref="B105" si="152">SUM(C105:G105)</f>
        <v>0</v>
      </c>
      <c r="C105" s="183">
        <f>J105+P105+V105+AA105+AJ105</f>
        <v>0</v>
      </c>
      <c r="D105" s="184">
        <f>K105+Q105+W105+AK105</f>
        <v>0</v>
      </c>
      <c r="E105" s="184">
        <f>L105+R105+AL105</f>
        <v>0</v>
      </c>
      <c r="F105" s="184">
        <f>M105+S105+X105+AD105+AM105+AP105</f>
        <v>0</v>
      </c>
      <c r="G105" s="184">
        <f>AG105</f>
        <v>0</v>
      </c>
      <c r="H105" s="185">
        <f>N105+T105+Y105+AB105+AE105+AH105+AN105+AQ105</f>
        <v>0</v>
      </c>
      <c r="I105" s="182">
        <f>SUM(J105,K105,L105,M105)</f>
        <v>0</v>
      </c>
      <c r="J105" s="183"/>
      <c r="K105" s="184"/>
      <c r="L105" s="184"/>
      <c r="M105" s="186"/>
      <c r="N105" s="185"/>
      <c r="O105" s="182">
        <f>SUM(P105,Q105,R105,S105)</f>
        <v>0</v>
      </c>
      <c r="P105" s="183"/>
      <c r="Q105" s="184"/>
      <c r="R105" s="184"/>
      <c r="S105" s="184"/>
      <c r="T105" s="187"/>
      <c r="U105" s="182">
        <f>SUM(V105:X105)</f>
        <v>0</v>
      </c>
      <c r="V105" s="183"/>
      <c r="W105" s="184"/>
      <c r="X105" s="184"/>
      <c r="Y105" s="185"/>
      <c r="Z105" s="183">
        <v>0</v>
      </c>
      <c r="AA105" s="184"/>
      <c r="AB105" s="185"/>
      <c r="AC105" s="183">
        <f t="shared" si="146"/>
        <v>0</v>
      </c>
      <c r="AD105" s="184"/>
      <c r="AE105" s="185"/>
      <c r="AF105" s="183">
        <f t="shared" si="147"/>
        <v>0</v>
      </c>
      <c r="AG105" s="184"/>
      <c r="AH105" s="185"/>
      <c r="AI105" s="183">
        <f t="shared" si="144"/>
        <v>0</v>
      </c>
      <c r="AJ105" s="184"/>
      <c r="AK105" s="184"/>
      <c r="AL105" s="184"/>
      <c r="AM105" s="184"/>
      <c r="AN105" s="188"/>
      <c r="AO105" s="183">
        <f t="shared" si="148"/>
        <v>0</v>
      </c>
      <c r="AP105" s="184"/>
      <c r="AQ105" s="185"/>
      <c r="AR105" s="189">
        <f t="shared" ref="AR105" si="153">SUM(AS105,AT105,AU105,AV105,AW105)</f>
        <v>0</v>
      </c>
      <c r="AS105" s="190"/>
      <c r="AT105" s="190"/>
      <c r="AU105" s="190"/>
      <c r="AV105" s="190"/>
      <c r="AW105" s="191"/>
    </row>
    <row r="106" spans="1:49" ht="14.1" customHeight="1">
      <c r="A106" s="558" t="s">
        <v>114</v>
      </c>
      <c r="B106" s="192">
        <v>0</v>
      </c>
      <c r="C106" s="193">
        <v>0</v>
      </c>
      <c r="D106" s="194">
        <v>0</v>
      </c>
      <c r="E106" s="194">
        <v>0</v>
      </c>
      <c r="F106" s="194">
        <v>0</v>
      </c>
      <c r="G106" s="194">
        <v>0</v>
      </c>
      <c r="H106" s="195">
        <v>0</v>
      </c>
      <c r="I106" s="192">
        <v>0</v>
      </c>
      <c r="J106" s="193"/>
      <c r="K106" s="194"/>
      <c r="L106" s="194"/>
      <c r="M106" s="196"/>
      <c r="N106" s="195"/>
      <c r="O106" s="192">
        <v>0</v>
      </c>
      <c r="P106" s="193"/>
      <c r="Q106" s="194"/>
      <c r="R106" s="194"/>
      <c r="S106" s="194"/>
      <c r="T106" s="197"/>
      <c r="U106" s="192">
        <v>0</v>
      </c>
      <c r="V106" s="193"/>
      <c r="W106" s="194"/>
      <c r="X106" s="194"/>
      <c r="Y106" s="195"/>
      <c r="Z106" s="193">
        <v>0</v>
      </c>
      <c r="AA106" s="194"/>
      <c r="AB106" s="195"/>
      <c r="AC106" s="193">
        <v>0</v>
      </c>
      <c r="AD106" s="194"/>
      <c r="AE106" s="195"/>
      <c r="AF106" s="193">
        <v>0</v>
      </c>
      <c r="AG106" s="194">
        <v>0</v>
      </c>
      <c r="AH106" s="195"/>
      <c r="AI106" s="193">
        <f t="shared" si="144"/>
        <v>0</v>
      </c>
      <c r="AJ106" s="194"/>
      <c r="AK106" s="194"/>
      <c r="AL106" s="194"/>
      <c r="AM106" s="194"/>
      <c r="AN106" s="198"/>
      <c r="AO106" s="193">
        <v>0</v>
      </c>
      <c r="AP106" s="194"/>
      <c r="AQ106" s="195"/>
      <c r="AR106" s="199">
        <v>0</v>
      </c>
      <c r="AS106" s="200"/>
      <c r="AT106" s="200"/>
      <c r="AU106" s="200"/>
      <c r="AV106" s="200"/>
      <c r="AW106" s="201"/>
    </row>
    <row r="107" spans="1:49" ht="14.1" customHeight="1">
      <c r="A107" s="559"/>
      <c r="B107" s="212">
        <f t="shared" ref="B107" si="154">SUM(C107:G107)</f>
        <v>0.32</v>
      </c>
      <c r="C107" s="213">
        <f>J107+P107+V107+AA107+AJ107</f>
        <v>0</v>
      </c>
      <c r="D107" s="214">
        <f>K107+Q107+W107+AK107</f>
        <v>0</v>
      </c>
      <c r="E107" s="214">
        <f>L107+R107+AL107</f>
        <v>0</v>
      </c>
      <c r="F107" s="214">
        <f>M107+S107+X107+AD107+AM107+AP107</f>
        <v>0.32</v>
      </c>
      <c r="G107" s="214">
        <f>AG107</f>
        <v>0</v>
      </c>
      <c r="H107" s="215">
        <f>N107+T107+Y107+AB107+AE107+AH107+AN107+AQ107</f>
        <v>0</v>
      </c>
      <c r="I107" s="212">
        <f>SUM(J107,K107,L107,M107)</f>
        <v>0</v>
      </c>
      <c r="J107" s="213"/>
      <c r="K107" s="214"/>
      <c r="L107" s="214"/>
      <c r="M107" s="216"/>
      <c r="N107" s="215"/>
      <c r="O107" s="212">
        <f>SUM(P107,Q107,R107,S107)</f>
        <v>0</v>
      </c>
      <c r="P107" s="213"/>
      <c r="Q107" s="214"/>
      <c r="R107" s="214"/>
      <c r="S107" s="214"/>
      <c r="T107" s="217"/>
      <c r="U107" s="212">
        <f>SUM(V107:X107)</f>
        <v>0.32</v>
      </c>
      <c r="V107" s="213"/>
      <c r="W107" s="214"/>
      <c r="X107" s="214">
        <v>0.32</v>
      </c>
      <c r="Y107" s="215"/>
      <c r="Z107" s="213">
        <v>0</v>
      </c>
      <c r="AA107" s="214"/>
      <c r="AB107" s="215"/>
      <c r="AC107" s="213">
        <f t="shared" si="146"/>
        <v>0</v>
      </c>
      <c r="AD107" s="214"/>
      <c r="AE107" s="215"/>
      <c r="AF107" s="213">
        <f t="shared" si="147"/>
        <v>0</v>
      </c>
      <c r="AG107" s="214">
        <v>0</v>
      </c>
      <c r="AH107" s="215"/>
      <c r="AI107" s="213">
        <f t="shared" si="144"/>
        <v>0</v>
      </c>
      <c r="AJ107" s="214"/>
      <c r="AK107" s="214"/>
      <c r="AL107" s="214"/>
      <c r="AM107" s="214"/>
      <c r="AN107" s="218"/>
      <c r="AO107" s="213">
        <f t="shared" si="148"/>
        <v>0</v>
      </c>
      <c r="AP107" s="214"/>
      <c r="AQ107" s="215"/>
      <c r="AR107" s="219">
        <f t="shared" ref="AR107" si="155">SUM(AS107,AT107,AU107,AV107,AW107)</f>
        <v>0</v>
      </c>
      <c r="AS107" s="220"/>
      <c r="AT107" s="220"/>
      <c r="AU107" s="220"/>
      <c r="AV107" s="220"/>
      <c r="AW107" s="221"/>
    </row>
  </sheetData>
  <mergeCells count="73">
    <mergeCell ref="B55:Y55"/>
    <mergeCell ref="AO4:AQ4"/>
    <mergeCell ref="AR4:AW4"/>
    <mergeCell ref="A1:AW1"/>
    <mergeCell ref="A4:A5"/>
    <mergeCell ref="B4:H4"/>
    <mergeCell ref="I4:N4"/>
    <mergeCell ref="O4:T4"/>
    <mergeCell ref="U4:Y4"/>
    <mergeCell ref="A16:A17"/>
    <mergeCell ref="Z4:AB4"/>
    <mergeCell ref="AC4:AE4"/>
    <mergeCell ref="AF4:AH4"/>
    <mergeCell ref="AI4:AN4"/>
    <mergeCell ref="A6:A7"/>
    <mergeCell ref="A8:A9"/>
    <mergeCell ref="A10:A11"/>
    <mergeCell ref="A12:A13"/>
    <mergeCell ref="A14:A15"/>
    <mergeCell ref="A40:A41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72:A73"/>
    <mergeCell ref="A42:A43"/>
    <mergeCell ref="A44:A45"/>
    <mergeCell ref="A46:A47"/>
    <mergeCell ref="A48:A49"/>
    <mergeCell ref="A50:A51"/>
    <mergeCell ref="A52:A53"/>
    <mergeCell ref="A62:A63"/>
    <mergeCell ref="A64:A65"/>
    <mergeCell ref="A66:A67"/>
    <mergeCell ref="A68:A69"/>
    <mergeCell ref="A70:A71"/>
    <mergeCell ref="A96:A97"/>
    <mergeCell ref="A74:A75"/>
    <mergeCell ref="A76:A77"/>
    <mergeCell ref="A78:A79"/>
    <mergeCell ref="A80:A81"/>
    <mergeCell ref="A82:A83"/>
    <mergeCell ref="A84:A85"/>
    <mergeCell ref="A86:A87"/>
    <mergeCell ref="A88:A89"/>
    <mergeCell ref="A90:A91"/>
    <mergeCell ref="A92:A93"/>
    <mergeCell ref="A94:A95"/>
    <mergeCell ref="A98:A99"/>
    <mergeCell ref="A100:A101"/>
    <mergeCell ref="A102:A103"/>
    <mergeCell ref="A104:A105"/>
    <mergeCell ref="A106:A107"/>
    <mergeCell ref="B56:Y56"/>
    <mergeCell ref="A57:AW57"/>
    <mergeCell ref="A60:A61"/>
    <mergeCell ref="B60:H60"/>
    <mergeCell ref="I60:N60"/>
    <mergeCell ref="O60:T60"/>
    <mergeCell ref="U60:Y60"/>
    <mergeCell ref="Z60:AB60"/>
    <mergeCell ref="AC60:AE60"/>
    <mergeCell ref="AF60:AH60"/>
    <mergeCell ref="AI60:AN60"/>
    <mergeCell ref="AO60:AQ60"/>
    <mergeCell ref="AR60:AW60"/>
  </mergeCells>
  <phoneticPr fontId="2"/>
  <pageMargins left="0.70866141732283472" right="0.70866141732283472" top="0.78740157480314965" bottom="0.19685039370078741" header="0.35433070866141736" footer="0.11811023622047245"/>
  <pageSetup paperSize="9" scale="88" firstPageNumber="26" fitToWidth="2" fitToHeight="2" pageOrder="overThenDown" orientation="portrait" cellComments="asDisplayed" useFirstPageNumber="1" r:id="rId1"/>
  <headerFooter differentOddEven="1" scaleWithDoc="0" alignWithMargins="0">
    <oddHeader>&amp;RⅡ造　　林　　　　　- &amp;P -</oddHeader>
    <evenHeader>&amp;L- &amp;P -</evenHeader>
  </headerFooter>
  <rowBreaks count="1" manualBreakCount="1">
    <brk id="56" max="48" man="1"/>
  </rowBreaks>
  <colBreaks count="1" manualBreakCount="1">
    <brk id="25" max="10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C43"/>
  <sheetViews>
    <sheetView showGridLines="0" view="pageBreakPreview" topLeftCell="G34" zoomScale="86" zoomScaleNormal="100" zoomScaleSheetLayoutView="86" workbookViewId="0">
      <selection activeCell="L37" sqref="A1:XFD1048576"/>
    </sheetView>
  </sheetViews>
  <sheetFormatPr defaultColWidth="9" defaultRowHeight="12"/>
  <cols>
    <col min="1" max="3" width="6.125" style="58" customWidth="1"/>
    <col min="4" max="4" width="7.5" style="58" customWidth="1"/>
    <col min="5" max="5" width="7.875" style="58" bestFit="1" customWidth="1"/>
    <col min="6" max="9" width="6.125" style="58" customWidth="1"/>
    <col min="10" max="10" width="7.375" style="58" customWidth="1"/>
    <col min="11" max="25" width="6.125" style="58" customWidth="1"/>
    <col min="26" max="28" width="6.625" style="58" customWidth="1"/>
    <col min="29" max="29" width="7.125" style="58" customWidth="1"/>
    <col min="30" max="30" width="9.125" style="58" customWidth="1"/>
    <col min="31" max="31" width="5.625" style="58" customWidth="1"/>
    <col min="32" max="41" width="9" style="58"/>
    <col min="42" max="43" width="5.625" style="58" customWidth="1"/>
    <col min="44" max="16384" width="9" style="58"/>
  </cols>
  <sheetData>
    <row r="1" spans="1:29" ht="24" customHeight="1">
      <c r="A1" s="52" t="s">
        <v>115</v>
      </c>
      <c r="D1" s="53"/>
      <c r="F1" s="229"/>
      <c r="H1" s="53"/>
    </row>
    <row r="2" spans="1:29" ht="15.95" customHeight="1">
      <c r="A2" s="54" t="s">
        <v>116</v>
      </c>
      <c r="D2" s="53"/>
      <c r="F2" s="229"/>
      <c r="H2" s="53"/>
    </row>
    <row r="3" spans="1:29" ht="12" customHeight="1" thickBot="1">
      <c r="AB3" s="109" t="s">
        <v>117</v>
      </c>
    </row>
    <row r="4" spans="1:29" ht="20.100000000000001" customHeight="1">
      <c r="A4" s="580" t="s">
        <v>118</v>
      </c>
      <c r="B4" s="581"/>
      <c r="C4" s="582"/>
      <c r="D4" s="575" t="s">
        <v>119</v>
      </c>
      <c r="E4" s="605" t="s">
        <v>120</v>
      </c>
      <c r="F4" s="606"/>
      <c r="G4" s="606"/>
      <c r="H4" s="606"/>
      <c r="I4" s="606"/>
      <c r="J4" s="606"/>
      <c r="K4" s="606"/>
      <c r="L4" s="606"/>
      <c r="M4" s="606"/>
      <c r="N4" s="606"/>
      <c r="O4" s="606"/>
      <c r="P4" s="606"/>
      <c r="Q4" s="606"/>
      <c r="R4" s="606"/>
      <c r="S4" s="606"/>
      <c r="T4" s="606"/>
      <c r="U4" s="606"/>
      <c r="V4" s="606"/>
      <c r="W4" s="606"/>
      <c r="X4" s="606"/>
      <c r="Y4" s="607"/>
      <c r="Z4" s="605" t="s">
        <v>121</v>
      </c>
      <c r="AA4" s="606"/>
      <c r="AB4" s="618"/>
    </row>
    <row r="5" spans="1:29" ht="20.100000000000001" customHeight="1">
      <c r="A5" s="583"/>
      <c r="B5" s="584"/>
      <c r="C5" s="585"/>
      <c r="D5" s="576"/>
      <c r="E5" s="619" t="s">
        <v>122</v>
      </c>
      <c r="F5" s="620"/>
      <c r="G5" s="621"/>
      <c r="H5" s="620"/>
      <c r="I5" s="620"/>
      <c r="J5" s="620"/>
      <c r="K5" s="621"/>
      <c r="L5" s="622" t="s">
        <v>123</v>
      </c>
      <c r="M5" s="620"/>
      <c r="N5" s="620"/>
      <c r="O5" s="620"/>
      <c r="P5" s="620"/>
      <c r="Q5" s="620"/>
      <c r="R5" s="623"/>
      <c r="S5" s="621" t="s">
        <v>124</v>
      </c>
      <c r="T5" s="620"/>
      <c r="U5" s="620"/>
      <c r="V5" s="620"/>
      <c r="W5" s="620"/>
      <c r="X5" s="620"/>
      <c r="Y5" s="624"/>
      <c r="Z5" s="625" t="s">
        <v>125</v>
      </c>
      <c r="AA5" s="230" t="s">
        <v>126</v>
      </c>
      <c r="AB5" s="231" t="s">
        <v>127</v>
      </c>
    </row>
    <row r="6" spans="1:29" ht="30" customHeight="1">
      <c r="A6" s="586"/>
      <c r="B6" s="587"/>
      <c r="C6" s="588"/>
      <c r="D6" s="577"/>
      <c r="E6" s="232" t="s">
        <v>128</v>
      </c>
      <c r="F6" s="233" t="s">
        <v>129</v>
      </c>
      <c r="G6" s="233" t="s">
        <v>130</v>
      </c>
      <c r="H6" s="234" t="s">
        <v>131</v>
      </c>
      <c r="I6" s="234" t="s">
        <v>132</v>
      </c>
      <c r="J6" s="234" t="s">
        <v>133</v>
      </c>
      <c r="K6" s="235" t="s">
        <v>134</v>
      </c>
      <c r="L6" s="235" t="s">
        <v>128</v>
      </c>
      <c r="M6" s="233" t="s">
        <v>129</v>
      </c>
      <c r="N6" s="233" t="s">
        <v>130</v>
      </c>
      <c r="O6" s="234" t="s">
        <v>131</v>
      </c>
      <c r="P6" s="234" t="s">
        <v>132</v>
      </c>
      <c r="Q6" s="234" t="s">
        <v>133</v>
      </c>
      <c r="R6" s="233" t="s">
        <v>134</v>
      </c>
      <c r="S6" s="236" t="s">
        <v>135</v>
      </c>
      <c r="T6" s="233" t="s">
        <v>129</v>
      </c>
      <c r="U6" s="233" t="s">
        <v>130</v>
      </c>
      <c r="V6" s="234" t="s">
        <v>131</v>
      </c>
      <c r="W6" s="234" t="s">
        <v>132</v>
      </c>
      <c r="X6" s="234" t="s">
        <v>133</v>
      </c>
      <c r="Y6" s="237" t="s">
        <v>134</v>
      </c>
      <c r="Z6" s="626"/>
      <c r="AA6" s="234" t="s">
        <v>136</v>
      </c>
      <c r="AB6" s="238" t="s">
        <v>136</v>
      </c>
    </row>
    <row r="7" spans="1:29" ht="23.25" customHeight="1">
      <c r="A7" s="583" t="s">
        <v>137</v>
      </c>
      <c r="B7" s="584"/>
      <c r="C7" s="585"/>
      <c r="D7" s="239">
        <v>1307</v>
      </c>
      <c r="E7" s="240">
        <v>582</v>
      </c>
      <c r="F7" s="241">
        <v>426</v>
      </c>
      <c r="G7" s="241">
        <v>97</v>
      </c>
      <c r="H7" s="242">
        <v>7</v>
      </c>
      <c r="I7" s="242">
        <v>4</v>
      </c>
      <c r="J7" s="242">
        <v>7</v>
      </c>
      <c r="K7" s="243">
        <v>41</v>
      </c>
      <c r="L7" s="244">
        <v>455</v>
      </c>
      <c r="M7" s="241">
        <v>183</v>
      </c>
      <c r="N7" s="241">
        <v>80</v>
      </c>
      <c r="O7" s="241">
        <v>3</v>
      </c>
      <c r="P7" s="241">
        <v>0</v>
      </c>
      <c r="Q7" s="241">
        <v>20</v>
      </c>
      <c r="R7" s="241">
        <v>172</v>
      </c>
      <c r="S7" s="240">
        <v>270</v>
      </c>
      <c r="T7" s="242">
        <v>193</v>
      </c>
      <c r="U7" s="241">
        <v>69</v>
      </c>
      <c r="V7" s="242">
        <v>1</v>
      </c>
      <c r="W7" s="242">
        <v>0</v>
      </c>
      <c r="X7" s="242">
        <v>7</v>
      </c>
      <c r="Y7" s="245">
        <v>0</v>
      </c>
      <c r="Z7" s="246">
        <v>0</v>
      </c>
      <c r="AA7" s="242">
        <v>0</v>
      </c>
      <c r="AB7" s="247">
        <v>0</v>
      </c>
    </row>
    <row r="8" spans="1:29" ht="23.25" customHeight="1">
      <c r="A8" s="583" t="s">
        <v>138</v>
      </c>
      <c r="B8" s="584"/>
      <c r="C8" s="585"/>
      <c r="D8" s="239">
        <v>1900</v>
      </c>
      <c r="E8" s="240">
        <v>1320</v>
      </c>
      <c r="F8" s="241">
        <v>938</v>
      </c>
      <c r="G8" s="241">
        <v>147</v>
      </c>
      <c r="H8" s="242">
        <v>0</v>
      </c>
      <c r="I8" s="242">
        <v>0</v>
      </c>
      <c r="J8" s="242">
        <v>235</v>
      </c>
      <c r="K8" s="243">
        <v>0</v>
      </c>
      <c r="L8" s="244">
        <v>544</v>
      </c>
      <c r="M8" s="241">
        <v>304</v>
      </c>
      <c r="N8" s="241">
        <v>47</v>
      </c>
      <c r="O8" s="241">
        <v>1</v>
      </c>
      <c r="P8" s="248" t="s">
        <v>139</v>
      </c>
      <c r="Q8" s="241">
        <v>85</v>
      </c>
      <c r="R8" s="241">
        <v>107</v>
      </c>
      <c r="S8" s="240">
        <v>36</v>
      </c>
      <c r="T8" s="242">
        <v>10</v>
      </c>
      <c r="U8" s="241">
        <v>25</v>
      </c>
      <c r="V8" s="242">
        <v>0</v>
      </c>
      <c r="W8" s="242">
        <v>0</v>
      </c>
      <c r="X8" s="242">
        <v>1</v>
      </c>
      <c r="Y8" s="245">
        <v>0</v>
      </c>
      <c r="Z8" s="246">
        <v>0</v>
      </c>
      <c r="AA8" s="242">
        <v>0</v>
      </c>
      <c r="AB8" s="247">
        <v>0</v>
      </c>
    </row>
    <row r="9" spans="1:29" s="79" customFormat="1" ht="23.25" customHeight="1">
      <c r="A9" s="589" t="s">
        <v>13</v>
      </c>
      <c r="B9" s="590"/>
      <c r="C9" s="591"/>
      <c r="D9" s="249">
        <f>SUM(D10,D12)</f>
        <v>1739.519</v>
      </c>
      <c r="E9" s="250">
        <f t="shared" ref="E9:Y9" si="0">SUM(E10,E12)</f>
        <v>1058.6999999999998</v>
      </c>
      <c r="F9" s="251">
        <f t="shared" si="0"/>
        <v>893</v>
      </c>
      <c r="G9" s="251">
        <f t="shared" si="0"/>
        <v>47.5</v>
      </c>
      <c r="H9" s="251">
        <f t="shared" si="0"/>
        <v>0.3</v>
      </c>
      <c r="I9" s="251">
        <f t="shared" si="0"/>
        <v>0.2</v>
      </c>
      <c r="J9" s="251">
        <f t="shared" si="0"/>
        <v>115.6</v>
      </c>
      <c r="K9" s="252">
        <f t="shared" si="0"/>
        <v>2.1</v>
      </c>
      <c r="L9" s="252">
        <f t="shared" si="0"/>
        <v>627.01899999999989</v>
      </c>
      <c r="M9" s="251">
        <f t="shared" si="0"/>
        <v>311.60000000000002</v>
      </c>
      <c r="N9" s="251">
        <f t="shared" si="0"/>
        <v>20</v>
      </c>
      <c r="O9" s="251">
        <f t="shared" si="0"/>
        <v>0</v>
      </c>
      <c r="P9" s="251">
        <f t="shared" si="0"/>
        <v>0</v>
      </c>
      <c r="Q9" s="251">
        <f t="shared" si="0"/>
        <v>125.1</v>
      </c>
      <c r="R9" s="251">
        <f t="shared" si="0"/>
        <v>84</v>
      </c>
      <c r="S9" s="253">
        <f>SUM(S10,S12)</f>
        <v>53.8</v>
      </c>
      <c r="T9" s="251">
        <f t="shared" si="0"/>
        <v>22</v>
      </c>
      <c r="U9" s="251">
        <f t="shared" si="0"/>
        <v>9.1</v>
      </c>
      <c r="V9" s="251">
        <f>SUM(V10,V12)</f>
        <v>0</v>
      </c>
      <c r="W9" s="251">
        <f t="shared" si="0"/>
        <v>0</v>
      </c>
      <c r="X9" s="251">
        <f t="shared" si="0"/>
        <v>2</v>
      </c>
      <c r="Y9" s="254">
        <f t="shared" si="0"/>
        <v>0</v>
      </c>
      <c r="Z9" s="250">
        <v>0</v>
      </c>
      <c r="AA9" s="251">
        <v>0</v>
      </c>
      <c r="AB9" s="255">
        <v>0</v>
      </c>
    </row>
    <row r="10" spans="1:29" s="79" customFormat="1" ht="18" customHeight="1">
      <c r="A10" s="592" t="s">
        <v>140</v>
      </c>
      <c r="B10" s="593"/>
      <c r="C10" s="594"/>
      <c r="D10" s="256">
        <v>0</v>
      </c>
      <c r="E10" s="257">
        <v>0</v>
      </c>
      <c r="F10" s="258">
        <v>0</v>
      </c>
      <c r="G10" s="258">
        <v>0</v>
      </c>
      <c r="H10" s="258">
        <v>0</v>
      </c>
      <c r="I10" s="258">
        <v>0</v>
      </c>
      <c r="J10" s="258">
        <v>0</v>
      </c>
      <c r="K10" s="259">
        <v>0</v>
      </c>
      <c r="L10" s="259">
        <v>0</v>
      </c>
      <c r="M10" s="258">
        <v>0</v>
      </c>
      <c r="N10" s="258">
        <v>0</v>
      </c>
      <c r="O10" s="258">
        <v>0</v>
      </c>
      <c r="P10" s="258">
        <v>0</v>
      </c>
      <c r="Q10" s="258">
        <v>0</v>
      </c>
      <c r="R10" s="258">
        <v>0</v>
      </c>
      <c r="S10" s="260">
        <v>0</v>
      </c>
      <c r="T10" s="258">
        <v>0</v>
      </c>
      <c r="U10" s="258">
        <v>0</v>
      </c>
      <c r="V10" s="258">
        <v>0</v>
      </c>
      <c r="W10" s="258">
        <v>0</v>
      </c>
      <c r="X10" s="258">
        <v>0</v>
      </c>
      <c r="Y10" s="261">
        <v>0</v>
      </c>
      <c r="Z10" s="257">
        <v>0</v>
      </c>
      <c r="AA10" s="258">
        <v>0</v>
      </c>
      <c r="AB10" s="262">
        <v>0</v>
      </c>
      <c r="AC10" s="263"/>
    </row>
    <row r="11" spans="1:29" ht="18" customHeight="1">
      <c r="A11" s="86"/>
      <c r="B11" s="595" t="s">
        <v>141</v>
      </c>
      <c r="C11" s="596"/>
      <c r="D11" s="264">
        <v>0</v>
      </c>
      <c r="E11" s="246">
        <v>0</v>
      </c>
      <c r="F11" s="242">
        <v>0</v>
      </c>
      <c r="G11" s="242">
        <v>0</v>
      </c>
      <c r="H11" s="242">
        <v>0</v>
      </c>
      <c r="I11" s="242">
        <v>0</v>
      </c>
      <c r="J11" s="242">
        <v>0</v>
      </c>
      <c r="K11" s="243">
        <v>0</v>
      </c>
      <c r="L11" s="243">
        <v>0</v>
      </c>
      <c r="M11" s="242">
        <v>0</v>
      </c>
      <c r="N11" s="242">
        <v>0</v>
      </c>
      <c r="O11" s="242">
        <v>0</v>
      </c>
      <c r="P11" s="242">
        <v>0</v>
      </c>
      <c r="Q11" s="242">
        <v>0</v>
      </c>
      <c r="R11" s="242">
        <v>0</v>
      </c>
      <c r="S11" s="265">
        <v>0</v>
      </c>
      <c r="T11" s="242">
        <v>0</v>
      </c>
      <c r="U11" s="242">
        <v>0</v>
      </c>
      <c r="V11" s="242">
        <v>0</v>
      </c>
      <c r="W11" s="242">
        <v>0</v>
      </c>
      <c r="X11" s="242">
        <v>0</v>
      </c>
      <c r="Y11" s="245">
        <v>0</v>
      </c>
      <c r="Z11" s="246">
        <v>0</v>
      </c>
      <c r="AA11" s="242">
        <v>0</v>
      </c>
      <c r="AB11" s="247">
        <v>0</v>
      </c>
    </row>
    <row r="12" spans="1:29" s="79" customFormat="1" ht="18" customHeight="1">
      <c r="A12" s="592" t="s">
        <v>142</v>
      </c>
      <c r="B12" s="593"/>
      <c r="C12" s="594"/>
      <c r="D12" s="266">
        <f>SUM(D13:D19)</f>
        <v>1739.519</v>
      </c>
      <c r="E12" s="267">
        <f>SUM(E13:E19)</f>
        <v>1058.6999999999998</v>
      </c>
      <c r="F12" s="258">
        <f t="shared" ref="F12:Y12" si="1">SUM(F13:F19)</f>
        <v>893</v>
      </c>
      <c r="G12" s="258">
        <f t="shared" si="1"/>
        <v>47.5</v>
      </c>
      <c r="H12" s="258">
        <f t="shared" si="1"/>
        <v>0.3</v>
      </c>
      <c r="I12" s="258">
        <f t="shared" si="1"/>
        <v>0.2</v>
      </c>
      <c r="J12" s="258">
        <f t="shared" si="1"/>
        <v>115.6</v>
      </c>
      <c r="K12" s="259">
        <f t="shared" si="1"/>
        <v>2.1</v>
      </c>
      <c r="L12" s="268">
        <f>SUM(L13:L19)</f>
        <v>627.01899999999989</v>
      </c>
      <c r="M12" s="258">
        <f t="shared" si="1"/>
        <v>311.60000000000002</v>
      </c>
      <c r="N12" s="258">
        <f t="shared" si="1"/>
        <v>20</v>
      </c>
      <c r="O12" s="258">
        <f t="shared" si="1"/>
        <v>0</v>
      </c>
      <c r="P12" s="258">
        <f t="shared" si="1"/>
        <v>0</v>
      </c>
      <c r="Q12" s="258">
        <f t="shared" si="1"/>
        <v>125.1</v>
      </c>
      <c r="R12" s="258">
        <f t="shared" si="1"/>
        <v>84</v>
      </c>
      <c r="S12" s="269">
        <f>SUM(S13:S19)</f>
        <v>53.8</v>
      </c>
      <c r="T12" s="270">
        <f>SUM(T13:T19)</f>
        <v>22</v>
      </c>
      <c r="U12" s="258">
        <f t="shared" si="1"/>
        <v>9.1</v>
      </c>
      <c r="V12" s="258">
        <f t="shared" si="1"/>
        <v>0</v>
      </c>
      <c r="W12" s="258">
        <f t="shared" si="1"/>
        <v>0</v>
      </c>
      <c r="X12" s="258">
        <f t="shared" si="1"/>
        <v>2</v>
      </c>
      <c r="Y12" s="261">
        <f t="shared" si="1"/>
        <v>0</v>
      </c>
      <c r="Z12" s="267">
        <v>0</v>
      </c>
      <c r="AA12" s="269">
        <v>0</v>
      </c>
      <c r="AB12" s="271">
        <v>0</v>
      </c>
    </row>
    <row r="13" spans="1:29" ht="18" customHeight="1">
      <c r="A13" s="86"/>
      <c r="B13" s="597" t="s">
        <v>143</v>
      </c>
      <c r="C13" s="598"/>
      <c r="D13" s="239">
        <f>SUM(E13,L13,S13)</f>
        <v>1504.9190000000001</v>
      </c>
      <c r="E13" s="272">
        <f>SUM(F13:K13)</f>
        <v>956</v>
      </c>
      <c r="F13" s="242">
        <v>805</v>
      </c>
      <c r="G13" s="242">
        <v>43</v>
      </c>
      <c r="H13" s="242">
        <v>0</v>
      </c>
      <c r="I13" s="242">
        <v>0</v>
      </c>
      <c r="J13" s="242">
        <v>108</v>
      </c>
      <c r="K13" s="243">
        <v>0</v>
      </c>
      <c r="L13" s="244">
        <v>511.21899999999994</v>
      </c>
      <c r="M13" s="242">
        <v>276</v>
      </c>
      <c r="N13" s="242">
        <v>18</v>
      </c>
      <c r="O13" s="242">
        <v>0</v>
      </c>
      <c r="P13" s="242">
        <v>0</v>
      </c>
      <c r="Q13" s="242">
        <v>112.5</v>
      </c>
      <c r="R13" s="242">
        <v>79.8</v>
      </c>
      <c r="S13" s="241">
        <v>37.700000000000003</v>
      </c>
      <c r="T13" s="273">
        <v>10</v>
      </c>
      <c r="U13" s="242">
        <v>9</v>
      </c>
      <c r="V13" s="242">
        <v>0</v>
      </c>
      <c r="W13" s="242">
        <v>0</v>
      </c>
      <c r="X13" s="242">
        <v>2</v>
      </c>
      <c r="Y13" s="245">
        <v>0</v>
      </c>
      <c r="Z13" s="246">
        <v>0</v>
      </c>
      <c r="AA13" s="242">
        <v>0</v>
      </c>
      <c r="AB13" s="247">
        <v>0</v>
      </c>
    </row>
    <row r="14" spans="1:29" ht="18" customHeight="1">
      <c r="A14" s="86"/>
      <c r="B14" s="597" t="s">
        <v>144</v>
      </c>
      <c r="C14" s="598"/>
      <c r="D14" s="239">
        <f>SUM(E14,L14,S14)</f>
        <v>119.80000000000001</v>
      </c>
      <c r="E14" s="272">
        <f t="shared" ref="E14:E19" si="2">SUM(F14:K14)</f>
        <v>46.1</v>
      </c>
      <c r="F14" s="242">
        <v>41</v>
      </c>
      <c r="G14" s="242">
        <v>1.5</v>
      </c>
      <c r="H14" s="242">
        <v>0.3</v>
      </c>
      <c r="I14" s="242">
        <v>0.2</v>
      </c>
      <c r="J14" s="242">
        <v>1</v>
      </c>
      <c r="K14" s="243">
        <v>2.1</v>
      </c>
      <c r="L14" s="244">
        <v>73.3</v>
      </c>
      <c r="M14" s="242">
        <v>29</v>
      </c>
      <c r="N14" s="242">
        <v>0</v>
      </c>
      <c r="O14" s="242">
        <v>0</v>
      </c>
      <c r="P14" s="242">
        <v>0</v>
      </c>
      <c r="Q14" s="242">
        <v>11.6</v>
      </c>
      <c r="R14" s="242">
        <v>4.2</v>
      </c>
      <c r="S14" s="240">
        <v>0.4</v>
      </c>
      <c r="T14" s="242">
        <v>0</v>
      </c>
      <c r="U14" s="242">
        <v>0.1</v>
      </c>
      <c r="V14" s="242">
        <v>0</v>
      </c>
      <c r="W14" s="242">
        <v>0</v>
      </c>
      <c r="X14" s="242">
        <v>0</v>
      </c>
      <c r="Y14" s="245">
        <v>0</v>
      </c>
      <c r="Z14" s="246">
        <v>0</v>
      </c>
      <c r="AA14" s="242">
        <v>0</v>
      </c>
      <c r="AB14" s="247">
        <v>0</v>
      </c>
    </row>
    <row r="15" spans="1:29" ht="18" customHeight="1">
      <c r="A15" s="86"/>
      <c r="B15" s="597" t="s">
        <v>145</v>
      </c>
      <c r="C15" s="598"/>
      <c r="D15" s="239">
        <f t="shared" ref="D15:D19" si="3">SUM(E15,L15,S15)</f>
        <v>0</v>
      </c>
      <c r="E15" s="272">
        <f t="shared" si="2"/>
        <v>0</v>
      </c>
      <c r="F15" s="242">
        <v>0</v>
      </c>
      <c r="G15" s="242">
        <v>0</v>
      </c>
      <c r="H15" s="242">
        <v>0</v>
      </c>
      <c r="I15" s="242">
        <v>0</v>
      </c>
      <c r="J15" s="242">
        <v>0</v>
      </c>
      <c r="K15" s="243">
        <v>0</v>
      </c>
      <c r="L15" s="243">
        <v>0</v>
      </c>
      <c r="M15" s="242">
        <v>0</v>
      </c>
      <c r="N15" s="242">
        <v>0</v>
      </c>
      <c r="O15" s="242">
        <v>0</v>
      </c>
      <c r="P15" s="242">
        <v>0</v>
      </c>
      <c r="Q15" s="242">
        <v>0</v>
      </c>
      <c r="R15" s="242">
        <v>0</v>
      </c>
      <c r="S15" s="240">
        <v>0</v>
      </c>
      <c r="T15" s="242">
        <v>0</v>
      </c>
      <c r="U15" s="242">
        <v>0</v>
      </c>
      <c r="V15" s="242">
        <v>0</v>
      </c>
      <c r="W15" s="242">
        <v>0</v>
      </c>
      <c r="X15" s="242">
        <v>0</v>
      </c>
      <c r="Y15" s="245">
        <v>0</v>
      </c>
      <c r="Z15" s="246">
        <v>0</v>
      </c>
      <c r="AA15" s="242">
        <v>0</v>
      </c>
      <c r="AB15" s="247">
        <v>0</v>
      </c>
    </row>
    <row r="16" spans="1:29" ht="18" customHeight="1">
      <c r="A16" s="86"/>
      <c r="B16" s="597" t="s">
        <v>146</v>
      </c>
      <c r="C16" s="598"/>
      <c r="D16" s="239">
        <f t="shared" si="3"/>
        <v>0</v>
      </c>
      <c r="E16" s="272">
        <f t="shared" si="2"/>
        <v>0</v>
      </c>
      <c r="F16" s="242">
        <v>0</v>
      </c>
      <c r="G16" s="242">
        <v>0</v>
      </c>
      <c r="H16" s="242">
        <v>0</v>
      </c>
      <c r="I16" s="242">
        <v>0</v>
      </c>
      <c r="J16" s="242">
        <v>0</v>
      </c>
      <c r="K16" s="243">
        <v>0</v>
      </c>
      <c r="L16" s="243">
        <v>0</v>
      </c>
      <c r="M16" s="242">
        <v>0</v>
      </c>
      <c r="N16" s="242">
        <v>0</v>
      </c>
      <c r="O16" s="242">
        <v>0</v>
      </c>
      <c r="P16" s="242">
        <v>0</v>
      </c>
      <c r="Q16" s="242">
        <v>0</v>
      </c>
      <c r="R16" s="242">
        <v>0</v>
      </c>
      <c r="S16" s="240">
        <v>0</v>
      </c>
      <c r="T16" s="242">
        <v>0</v>
      </c>
      <c r="U16" s="242">
        <v>0</v>
      </c>
      <c r="V16" s="242">
        <v>0</v>
      </c>
      <c r="W16" s="242">
        <v>0</v>
      </c>
      <c r="X16" s="242">
        <v>0</v>
      </c>
      <c r="Y16" s="245">
        <v>0</v>
      </c>
      <c r="Z16" s="246">
        <v>0</v>
      </c>
      <c r="AA16" s="242">
        <v>0</v>
      </c>
      <c r="AB16" s="247">
        <v>0</v>
      </c>
    </row>
    <row r="17" spans="1:28" ht="18" customHeight="1">
      <c r="A17" s="86"/>
      <c r="B17" s="597" t="s">
        <v>147</v>
      </c>
      <c r="C17" s="598"/>
      <c r="D17" s="239">
        <f t="shared" si="3"/>
        <v>0</v>
      </c>
      <c r="E17" s="272">
        <f t="shared" si="2"/>
        <v>0</v>
      </c>
      <c r="F17" s="242">
        <v>0</v>
      </c>
      <c r="G17" s="242">
        <v>0</v>
      </c>
      <c r="H17" s="242">
        <v>0</v>
      </c>
      <c r="I17" s="242">
        <v>0</v>
      </c>
      <c r="J17" s="242">
        <v>0</v>
      </c>
      <c r="K17" s="243">
        <v>0</v>
      </c>
      <c r="L17" s="244">
        <v>0</v>
      </c>
      <c r="M17" s="242">
        <v>0</v>
      </c>
      <c r="N17" s="242">
        <v>0</v>
      </c>
      <c r="O17" s="242">
        <v>0</v>
      </c>
      <c r="P17" s="242">
        <v>0</v>
      </c>
      <c r="Q17" s="242">
        <v>0</v>
      </c>
      <c r="R17" s="242">
        <v>0</v>
      </c>
      <c r="S17" s="240">
        <v>0</v>
      </c>
      <c r="T17" s="242">
        <v>0</v>
      </c>
      <c r="U17" s="242">
        <v>0</v>
      </c>
      <c r="V17" s="242">
        <v>0</v>
      </c>
      <c r="W17" s="242">
        <v>0</v>
      </c>
      <c r="X17" s="242">
        <v>0</v>
      </c>
      <c r="Y17" s="245">
        <v>0</v>
      </c>
      <c r="Z17" s="246">
        <v>0</v>
      </c>
      <c r="AA17" s="242">
        <v>0</v>
      </c>
      <c r="AB17" s="247">
        <v>0</v>
      </c>
    </row>
    <row r="18" spans="1:28" ht="18" customHeight="1">
      <c r="A18" s="86"/>
      <c r="B18" s="599" t="s">
        <v>148</v>
      </c>
      <c r="C18" s="600"/>
      <c r="D18" s="239">
        <f t="shared" si="3"/>
        <v>108.2</v>
      </c>
      <c r="E18" s="272">
        <f t="shared" si="2"/>
        <v>50</v>
      </c>
      <c r="F18" s="242">
        <v>47</v>
      </c>
      <c r="G18" s="242">
        <v>3</v>
      </c>
      <c r="H18" s="242">
        <v>0</v>
      </c>
      <c r="I18" s="242">
        <v>0</v>
      </c>
      <c r="J18" s="242">
        <v>0</v>
      </c>
      <c r="K18" s="243" t="s">
        <v>149</v>
      </c>
      <c r="L18" s="244">
        <v>42.5</v>
      </c>
      <c r="M18" s="242">
        <v>6.6</v>
      </c>
      <c r="N18" s="242">
        <v>2</v>
      </c>
      <c r="O18" s="242">
        <v>0</v>
      </c>
      <c r="P18" s="242">
        <v>0</v>
      </c>
      <c r="Q18" s="242">
        <v>1</v>
      </c>
      <c r="R18" s="242">
        <v>0</v>
      </c>
      <c r="S18" s="240">
        <v>15.7</v>
      </c>
      <c r="T18" s="242">
        <v>12</v>
      </c>
      <c r="U18" s="242">
        <v>0</v>
      </c>
      <c r="V18" s="242">
        <v>0</v>
      </c>
      <c r="W18" s="242">
        <v>0</v>
      </c>
      <c r="X18" s="242">
        <v>0</v>
      </c>
      <c r="Y18" s="245">
        <v>0</v>
      </c>
      <c r="Z18" s="246">
        <v>0</v>
      </c>
      <c r="AA18" s="242">
        <v>0</v>
      </c>
      <c r="AB18" s="247">
        <v>0</v>
      </c>
    </row>
    <row r="19" spans="1:28" ht="18" customHeight="1">
      <c r="A19" s="98"/>
      <c r="B19" s="601" t="s">
        <v>150</v>
      </c>
      <c r="C19" s="602"/>
      <c r="D19" s="274">
        <f t="shared" si="3"/>
        <v>6.6</v>
      </c>
      <c r="E19" s="275">
        <f t="shared" si="2"/>
        <v>6.6</v>
      </c>
      <c r="F19" s="276">
        <v>0</v>
      </c>
      <c r="G19" s="276">
        <v>0</v>
      </c>
      <c r="H19" s="276">
        <v>0</v>
      </c>
      <c r="I19" s="276">
        <v>0</v>
      </c>
      <c r="J19" s="276">
        <v>6.6</v>
      </c>
      <c r="K19" s="277">
        <v>0</v>
      </c>
      <c r="L19" s="278">
        <v>0</v>
      </c>
      <c r="M19" s="276">
        <v>0</v>
      </c>
      <c r="N19" s="276">
        <v>0</v>
      </c>
      <c r="O19" s="276">
        <v>0</v>
      </c>
      <c r="P19" s="276">
        <v>0</v>
      </c>
      <c r="Q19" s="276">
        <v>0</v>
      </c>
      <c r="R19" s="276">
        <v>0</v>
      </c>
      <c r="S19" s="279">
        <v>0</v>
      </c>
      <c r="T19" s="276">
        <v>0</v>
      </c>
      <c r="U19" s="276">
        <v>0</v>
      </c>
      <c r="V19" s="276">
        <v>0</v>
      </c>
      <c r="W19" s="276">
        <v>0</v>
      </c>
      <c r="X19" s="276">
        <v>0</v>
      </c>
      <c r="Y19" s="280">
        <v>0</v>
      </c>
      <c r="Z19" s="281">
        <v>0</v>
      </c>
      <c r="AA19" s="276">
        <v>0</v>
      </c>
      <c r="AB19" s="282">
        <v>0</v>
      </c>
    </row>
    <row r="20" spans="1:28">
      <c r="L20" s="110"/>
      <c r="AB20" s="283" t="s">
        <v>151</v>
      </c>
    </row>
    <row r="21" spans="1:28" ht="12" customHeight="1">
      <c r="B21" s="79" t="s">
        <v>152</v>
      </c>
      <c r="C21" s="110"/>
      <c r="D21" s="110"/>
    </row>
    <row r="22" spans="1:28" ht="12" customHeight="1"/>
    <row r="23" spans="1:28" ht="12" customHeight="1"/>
    <row r="24" spans="1:28" ht="15.95" customHeight="1">
      <c r="A24" s="284" t="s">
        <v>153</v>
      </c>
      <c r="D24" s="53"/>
      <c r="O24" s="284" t="s">
        <v>154</v>
      </c>
      <c r="P24" s="53"/>
      <c r="Q24" s="53"/>
    </row>
    <row r="25" spans="1:28" ht="12" customHeight="1" thickBot="1">
      <c r="K25" s="109" t="s">
        <v>155</v>
      </c>
      <c r="R25" s="55"/>
      <c r="S25" s="55"/>
      <c r="T25" s="55"/>
      <c r="X25" s="109" t="s">
        <v>156</v>
      </c>
    </row>
    <row r="26" spans="1:28" ht="15.95" customHeight="1">
      <c r="A26" s="580" t="s">
        <v>118</v>
      </c>
      <c r="B26" s="581"/>
      <c r="C26" s="582"/>
      <c r="D26" s="578" t="s">
        <v>157</v>
      </c>
      <c r="E26" s="285" t="s">
        <v>158</v>
      </c>
      <c r="F26" s="286" t="s">
        <v>158</v>
      </c>
      <c r="G26" s="612" t="s">
        <v>130</v>
      </c>
      <c r="H26" s="286" t="s">
        <v>159</v>
      </c>
      <c r="I26" s="286" t="s">
        <v>160</v>
      </c>
      <c r="J26" s="286" t="s">
        <v>161</v>
      </c>
      <c r="K26" s="616" t="s">
        <v>134</v>
      </c>
      <c r="O26" s="627" t="s">
        <v>118</v>
      </c>
      <c r="P26" s="628"/>
      <c r="Q26" s="629"/>
      <c r="R26" s="614" t="s">
        <v>157</v>
      </c>
      <c r="S26" s="608" t="s">
        <v>162</v>
      </c>
      <c r="T26" s="603" t="s">
        <v>163</v>
      </c>
      <c r="U26" s="603" t="s">
        <v>164</v>
      </c>
      <c r="V26" s="287" t="s">
        <v>165</v>
      </c>
      <c r="W26" s="603" t="s">
        <v>166</v>
      </c>
      <c r="X26" s="610" t="s">
        <v>134</v>
      </c>
    </row>
    <row r="27" spans="1:28" ht="15.95" customHeight="1">
      <c r="A27" s="586"/>
      <c r="B27" s="587"/>
      <c r="C27" s="588"/>
      <c r="D27" s="579"/>
      <c r="E27" s="288" t="s">
        <v>167</v>
      </c>
      <c r="F27" s="289" t="s">
        <v>168</v>
      </c>
      <c r="G27" s="613"/>
      <c r="H27" s="289" t="s">
        <v>169</v>
      </c>
      <c r="I27" s="289" t="s">
        <v>169</v>
      </c>
      <c r="J27" s="289" t="s">
        <v>169</v>
      </c>
      <c r="K27" s="617"/>
      <c r="O27" s="630"/>
      <c r="P27" s="631"/>
      <c r="Q27" s="632"/>
      <c r="R27" s="615"/>
      <c r="S27" s="609"/>
      <c r="T27" s="604"/>
      <c r="U27" s="604"/>
      <c r="V27" s="290" t="s">
        <v>170</v>
      </c>
      <c r="W27" s="604"/>
      <c r="X27" s="611"/>
    </row>
    <row r="28" spans="1:28" ht="15.95" customHeight="1">
      <c r="A28" s="583" t="s">
        <v>137</v>
      </c>
      <c r="B28" s="584"/>
      <c r="C28" s="585"/>
      <c r="D28" s="291">
        <v>424</v>
      </c>
      <c r="E28" s="292">
        <v>203</v>
      </c>
      <c r="F28" s="293">
        <v>0</v>
      </c>
      <c r="G28" s="293">
        <v>45</v>
      </c>
      <c r="H28" s="293">
        <v>1</v>
      </c>
      <c r="I28" s="241">
        <v>0</v>
      </c>
      <c r="J28" s="293">
        <v>0</v>
      </c>
      <c r="K28" s="294">
        <v>175</v>
      </c>
      <c r="M28" s="295"/>
      <c r="O28" s="583" t="s">
        <v>137</v>
      </c>
      <c r="P28" s="584"/>
      <c r="Q28" s="585"/>
      <c r="R28" s="296">
        <v>3.5700000000000003</v>
      </c>
      <c r="S28" s="297">
        <v>0.43</v>
      </c>
      <c r="T28" s="298">
        <v>0</v>
      </c>
      <c r="U28" s="299">
        <v>0</v>
      </c>
      <c r="V28" s="299">
        <v>3.14</v>
      </c>
      <c r="W28" s="299">
        <v>0</v>
      </c>
      <c r="X28" s="300">
        <v>0</v>
      </c>
    </row>
    <row r="29" spans="1:28" ht="15.95" customHeight="1">
      <c r="A29" s="583" t="s">
        <v>171</v>
      </c>
      <c r="B29" s="584"/>
      <c r="C29" s="585"/>
      <c r="D29" s="291">
        <v>583</v>
      </c>
      <c r="E29" s="292">
        <v>306</v>
      </c>
      <c r="F29" s="293">
        <v>0</v>
      </c>
      <c r="G29" s="293">
        <v>22</v>
      </c>
      <c r="H29" s="293">
        <v>2</v>
      </c>
      <c r="I29" s="241">
        <v>0</v>
      </c>
      <c r="J29" s="293">
        <v>219</v>
      </c>
      <c r="K29" s="294">
        <v>34</v>
      </c>
      <c r="M29" s="295"/>
      <c r="O29" s="583" t="s">
        <v>171</v>
      </c>
      <c r="P29" s="584"/>
      <c r="Q29" s="585"/>
      <c r="R29" s="296">
        <v>4.0199999999999996</v>
      </c>
      <c r="S29" s="297">
        <v>0.41</v>
      </c>
      <c r="T29" s="298">
        <v>0</v>
      </c>
      <c r="U29" s="299">
        <v>0</v>
      </c>
      <c r="V29" s="299">
        <v>3.74</v>
      </c>
      <c r="W29" s="299">
        <v>0</v>
      </c>
      <c r="X29" s="300">
        <v>0</v>
      </c>
    </row>
    <row r="30" spans="1:28" s="79" customFormat="1" ht="16.149999999999999" customHeight="1">
      <c r="A30" s="589" t="s">
        <v>172</v>
      </c>
      <c r="B30" s="590"/>
      <c r="C30" s="591"/>
      <c r="D30" s="301">
        <f>SUM(D31,D33)</f>
        <v>617.55999999999995</v>
      </c>
      <c r="E30" s="302">
        <f t="shared" ref="E30:K30" si="4">SUM(E31,E33)</f>
        <v>309.10000000000002</v>
      </c>
      <c r="F30" s="303">
        <f t="shared" si="4"/>
        <v>0</v>
      </c>
      <c r="G30" s="303">
        <f t="shared" si="4"/>
        <v>43.059999999999995</v>
      </c>
      <c r="H30" s="303">
        <f t="shared" si="4"/>
        <v>0.5</v>
      </c>
      <c r="I30" s="303">
        <f t="shared" si="4"/>
        <v>0</v>
      </c>
      <c r="J30" s="303">
        <f t="shared" si="4"/>
        <v>237.6</v>
      </c>
      <c r="K30" s="304">
        <f t="shared" si="4"/>
        <v>27.3</v>
      </c>
      <c r="M30" s="305"/>
      <c r="O30" s="589" t="s">
        <v>173</v>
      </c>
      <c r="P30" s="590"/>
      <c r="Q30" s="591"/>
      <c r="R30" s="306">
        <f>SUM(R31,R33)</f>
        <v>3.8200000000000003</v>
      </c>
      <c r="S30" s="307">
        <f t="shared" ref="S30:X30" si="5">SUM(S31,S33)</f>
        <v>0.43</v>
      </c>
      <c r="T30" s="308">
        <f t="shared" si="5"/>
        <v>0</v>
      </c>
      <c r="U30" s="308">
        <f t="shared" si="5"/>
        <v>0</v>
      </c>
      <c r="V30" s="308">
        <f t="shared" si="5"/>
        <v>3.39</v>
      </c>
      <c r="W30" s="308">
        <f t="shared" si="5"/>
        <v>0</v>
      </c>
      <c r="X30" s="309">
        <f t="shared" si="5"/>
        <v>0</v>
      </c>
    </row>
    <row r="31" spans="1:28" s="79" customFormat="1" ht="16.149999999999999" customHeight="1">
      <c r="A31" s="592" t="s">
        <v>140</v>
      </c>
      <c r="B31" s="593"/>
      <c r="C31" s="594"/>
      <c r="D31" s="267">
        <v>0</v>
      </c>
      <c r="E31" s="310">
        <v>0</v>
      </c>
      <c r="F31" s="269">
        <v>0</v>
      </c>
      <c r="G31" s="269">
        <v>0</v>
      </c>
      <c r="H31" s="269">
        <v>0</v>
      </c>
      <c r="I31" s="269">
        <v>0</v>
      </c>
      <c r="J31" s="269">
        <v>0</v>
      </c>
      <c r="K31" s="271">
        <v>0</v>
      </c>
      <c r="M31" s="311"/>
      <c r="O31" s="592" t="s">
        <v>140</v>
      </c>
      <c r="P31" s="593"/>
      <c r="Q31" s="594"/>
      <c r="R31" s="312">
        <f>SUM(S31:X31)</f>
        <v>0.43</v>
      </c>
      <c r="S31" s="313">
        <f t="shared" ref="S31:X31" si="6">SUM(S32)</f>
        <v>0.43</v>
      </c>
      <c r="T31" s="314">
        <f t="shared" si="6"/>
        <v>0</v>
      </c>
      <c r="U31" s="314">
        <f t="shared" si="6"/>
        <v>0</v>
      </c>
      <c r="V31" s="314">
        <f t="shared" si="6"/>
        <v>0</v>
      </c>
      <c r="W31" s="314">
        <f t="shared" si="6"/>
        <v>0</v>
      </c>
      <c r="X31" s="315">
        <f t="shared" si="6"/>
        <v>0</v>
      </c>
    </row>
    <row r="32" spans="1:28" ht="16.149999999999999" customHeight="1">
      <c r="A32" s="86"/>
      <c r="B32" s="595" t="s">
        <v>141</v>
      </c>
      <c r="C32" s="596"/>
      <c r="D32" s="316">
        <v>0</v>
      </c>
      <c r="E32" s="317">
        <v>0</v>
      </c>
      <c r="F32" s="318">
        <v>0</v>
      </c>
      <c r="G32" s="318">
        <v>0</v>
      </c>
      <c r="H32" s="318">
        <v>0</v>
      </c>
      <c r="I32" s="318">
        <v>0</v>
      </c>
      <c r="J32" s="318">
        <v>0</v>
      </c>
      <c r="K32" s="319">
        <v>0</v>
      </c>
      <c r="M32" s="320"/>
      <c r="O32" s="86"/>
      <c r="P32" s="595" t="s">
        <v>141</v>
      </c>
      <c r="Q32" s="596"/>
      <c r="R32" s="321">
        <f>SUM(S32:X32)</f>
        <v>0.43</v>
      </c>
      <c r="S32" s="322">
        <v>0.43</v>
      </c>
      <c r="T32" s="323">
        <v>0</v>
      </c>
      <c r="U32" s="323">
        <v>0</v>
      </c>
      <c r="V32" s="323">
        <v>0</v>
      </c>
      <c r="W32" s="323">
        <v>0</v>
      </c>
      <c r="X32" s="324">
        <v>0</v>
      </c>
    </row>
    <row r="33" spans="1:24" s="79" customFormat="1" ht="16.149999999999999" customHeight="1">
      <c r="A33" s="592" t="s">
        <v>142</v>
      </c>
      <c r="B33" s="593"/>
      <c r="C33" s="594"/>
      <c r="D33" s="325">
        <f>SUM(D34:D40)</f>
        <v>617.55999999999995</v>
      </c>
      <c r="E33" s="326">
        <f t="shared" ref="E33:K33" si="7">SUM(E34:E40)</f>
        <v>309.10000000000002</v>
      </c>
      <c r="F33" s="327">
        <f t="shared" si="7"/>
        <v>0</v>
      </c>
      <c r="G33" s="327">
        <f t="shared" si="7"/>
        <v>43.059999999999995</v>
      </c>
      <c r="H33" s="327">
        <f t="shared" si="7"/>
        <v>0.5</v>
      </c>
      <c r="I33" s="327">
        <f t="shared" si="7"/>
        <v>0</v>
      </c>
      <c r="J33" s="327">
        <f t="shared" si="7"/>
        <v>237.6</v>
      </c>
      <c r="K33" s="328">
        <f t="shared" si="7"/>
        <v>27.3</v>
      </c>
      <c r="M33" s="305"/>
      <c r="O33" s="592" t="s">
        <v>142</v>
      </c>
      <c r="P33" s="593"/>
      <c r="Q33" s="594"/>
      <c r="R33" s="306">
        <f>SUM(R34:R40)</f>
        <v>3.39</v>
      </c>
      <c r="S33" s="329">
        <f t="shared" ref="S33:X33" si="8">SUM(S34:S40)</f>
        <v>0</v>
      </c>
      <c r="T33" s="330">
        <f t="shared" si="8"/>
        <v>0</v>
      </c>
      <c r="U33" s="330">
        <f t="shared" si="8"/>
        <v>0</v>
      </c>
      <c r="V33" s="330">
        <f t="shared" si="8"/>
        <v>3.39</v>
      </c>
      <c r="W33" s="330">
        <f t="shared" si="8"/>
        <v>0</v>
      </c>
      <c r="X33" s="315">
        <f t="shared" si="8"/>
        <v>0</v>
      </c>
    </row>
    <row r="34" spans="1:24" ht="16.149999999999999" customHeight="1">
      <c r="A34" s="86"/>
      <c r="B34" s="597" t="s">
        <v>174</v>
      </c>
      <c r="C34" s="598"/>
      <c r="D34" s="291">
        <f>SUM(E34:K34)</f>
        <v>461.6</v>
      </c>
      <c r="E34" s="331">
        <v>265.60000000000002</v>
      </c>
      <c r="F34" s="318">
        <v>0</v>
      </c>
      <c r="G34" s="332">
        <v>42.8</v>
      </c>
      <c r="H34" s="318">
        <v>0.5</v>
      </c>
      <c r="I34" s="318">
        <v>0</v>
      </c>
      <c r="J34" s="318">
        <v>125.7</v>
      </c>
      <c r="K34" s="319">
        <v>27</v>
      </c>
      <c r="M34" s="320"/>
      <c r="O34" s="86"/>
      <c r="P34" s="597" t="s">
        <v>174</v>
      </c>
      <c r="Q34" s="598"/>
      <c r="R34" s="296">
        <f>SUM(S34:X34)</f>
        <v>2.57</v>
      </c>
      <c r="S34" s="333">
        <v>0</v>
      </c>
      <c r="T34" s="298">
        <v>0</v>
      </c>
      <c r="U34" s="298">
        <v>0</v>
      </c>
      <c r="V34" s="299">
        <v>2.57</v>
      </c>
      <c r="W34" s="298">
        <v>0</v>
      </c>
      <c r="X34" s="334">
        <v>0</v>
      </c>
    </row>
    <row r="35" spans="1:24" ht="16.149999999999999" customHeight="1">
      <c r="A35" s="86"/>
      <c r="B35" s="597" t="s">
        <v>175</v>
      </c>
      <c r="C35" s="598"/>
      <c r="D35" s="291">
        <f t="shared" ref="D35:D40" si="9">SUM(E35:K35)</f>
        <v>56.3</v>
      </c>
      <c r="E35" s="331">
        <v>39</v>
      </c>
      <c r="F35" s="318">
        <v>0</v>
      </c>
      <c r="G35" s="332">
        <v>0</v>
      </c>
      <c r="H35" s="318">
        <v>0</v>
      </c>
      <c r="I35" s="318">
        <v>0</v>
      </c>
      <c r="J35" s="318">
        <v>17.3</v>
      </c>
      <c r="K35" s="335">
        <v>0</v>
      </c>
      <c r="M35" s="295"/>
      <c r="O35" s="86"/>
      <c r="P35" s="597" t="s">
        <v>175</v>
      </c>
      <c r="Q35" s="598"/>
      <c r="R35" s="296">
        <f t="shared" ref="R35:R40" si="10">SUM(S35:X35)</f>
        <v>0.57999999999999996</v>
      </c>
      <c r="S35" s="333">
        <v>0</v>
      </c>
      <c r="T35" s="298">
        <v>0</v>
      </c>
      <c r="U35" s="298">
        <v>0</v>
      </c>
      <c r="V35" s="299">
        <v>0.57999999999999996</v>
      </c>
      <c r="W35" s="298">
        <v>0</v>
      </c>
      <c r="X35" s="334">
        <v>0</v>
      </c>
    </row>
    <row r="36" spans="1:24" ht="16.149999999999999" customHeight="1">
      <c r="A36" s="86"/>
      <c r="B36" s="597" t="s">
        <v>176</v>
      </c>
      <c r="C36" s="598"/>
      <c r="D36" s="291">
        <f>SUM(E36:K36)</f>
        <v>0</v>
      </c>
      <c r="E36" s="317">
        <v>0</v>
      </c>
      <c r="F36" s="318">
        <v>0</v>
      </c>
      <c r="G36" s="318">
        <v>0</v>
      </c>
      <c r="H36" s="318">
        <v>0</v>
      </c>
      <c r="I36" s="318">
        <v>0</v>
      </c>
      <c r="J36" s="318">
        <v>0</v>
      </c>
      <c r="K36" s="319">
        <v>0</v>
      </c>
      <c r="M36" s="320"/>
      <c r="O36" s="86"/>
      <c r="P36" s="597" t="s">
        <v>176</v>
      </c>
      <c r="Q36" s="598"/>
      <c r="R36" s="296">
        <f t="shared" si="10"/>
        <v>0</v>
      </c>
      <c r="S36" s="333">
        <v>0</v>
      </c>
      <c r="T36" s="298">
        <v>0</v>
      </c>
      <c r="U36" s="298">
        <v>0</v>
      </c>
      <c r="V36" s="299">
        <v>0</v>
      </c>
      <c r="W36" s="298">
        <v>0</v>
      </c>
      <c r="X36" s="334">
        <v>0</v>
      </c>
    </row>
    <row r="37" spans="1:24" ht="16.149999999999999" customHeight="1">
      <c r="A37" s="86"/>
      <c r="B37" s="597" t="s">
        <v>177</v>
      </c>
      <c r="C37" s="598"/>
      <c r="D37" s="291">
        <f t="shared" si="9"/>
        <v>0</v>
      </c>
      <c r="E37" s="317">
        <v>0</v>
      </c>
      <c r="F37" s="318">
        <v>0</v>
      </c>
      <c r="G37" s="332">
        <v>0</v>
      </c>
      <c r="H37" s="318">
        <v>0</v>
      </c>
      <c r="I37" s="318">
        <v>0</v>
      </c>
      <c r="J37" s="318">
        <v>0</v>
      </c>
      <c r="K37" s="319">
        <v>0</v>
      </c>
      <c r="M37" s="320"/>
      <c r="O37" s="86"/>
      <c r="P37" s="597" t="s">
        <v>177</v>
      </c>
      <c r="Q37" s="598"/>
      <c r="R37" s="296">
        <f t="shared" si="10"/>
        <v>0</v>
      </c>
      <c r="S37" s="333">
        <v>0</v>
      </c>
      <c r="T37" s="298">
        <v>0</v>
      </c>
      <c r="U37" s="298">
        <v>0</v>
      </c>
      <c r="V37" s="299">
        <v>0</v>
      </c>
      <c r="W37" s="298">
        <v>0</v>
      </c>
      <c r="X37" s="334">
        <v>0</v>
      </c>
    </row>
    <row r="38" spans="1:24" ht="16.149999999999999" customHeight="1">
      <c r="A38" s="86"/>
      <c r="B38" s="597" t="s">
        <v>147</v>
      </c>
      <c r="C38" s="598"/>
      <c r="D38" s="291">
        <f t="shared" si="9"/>
        <v>0</v>
      </c>
      <c r="E38" s="331">
        <v>0</v>
      </c>
      <c r="F38" s="318">
        <v>0</v>
      </c>
      <c r="G38" s="332">
        <v>0</v>
      </c>
      <c r="H38" s="318">
        <v>0</v>
      </c>
      <c r="I38" s="318">
        <v>0</v>
      </c>
      <c r="J38" s="318">
        <v>0</v>
      </c>
      <c r="K38" s="319">
        <v>0</v>
      </c>
      <c r="M38" s="320"/>
      <c r="O38" s="86"/>
      <c r="P38" s="597" t="s">
        <v>147</v>
      </c>
      <c r="Q38" s="598"/>
      <c r="R38" s="296">
        <f t="shared" si="10"/>
        <v>0</v>
      </c>
      <c r="S38" s="333">
        <v>0</v>
      </c>
      <c r="T38" s="298">
        <v>0</v>
      </c>
      <c r="U38" s="298">
        <v>0</v>
      </c>
      <c r="V38" s="299">
        <v>0</v>
      </c>
      <c r="W38" s="298">
        <v>0</v>
      </c>
      <c r="X38" s="334">
        <v>0</v>
      </c>
    </row>
    <row r="39" spans="1:24" ht="16.149999999999999" customHeight="1">
      <c r="A39" s="86"/>
      <c r="B39" s="597" t="s">
        <v>148</v>
      </c>
      <c r="C39" s="598"/>
      <c r="D39" s="291">
        <f t="shared" si="9"/>
        <v>11.260000000000002</v>
      </c>
      <c r="E39" s="317">
        <v>4.5</v>
      </c>
      <c r="F39" s="318">
        <v>0</v>
      </c>
      <c r="G39" s="332">
        <v>0.26</v>
      </c>
      <c r="H39" s="318">
        <v>0</v>
      </c>
      <c r="I39" s="318">
        <v>0</v>
      </c>
      <c r="J39" s="318">
        <v>6.2</v>
      </c>
      <c r="K39" s="319">
        <v>0.3</v>
      </c>
      <c r="M39" s="295"/>
      <c r="O39" s="86"/>
      <c r="P39" s="597" t="s">
        <v>148</v>
      </c>
      <c r="Q39" s="598"/>
      <c r="R39" s="296">
        <f t="shared" si="10"/>
        <v>0.04</v>
      </c>
      <c r="S39" s="333">
        <v>0</v>
      </c>
      <c r="T39" s="298">
        <v>0</v>
      </c>
      <c r="U39" s="298">
        <v>0</v>
      </c>
      <c r="V39" s="299">
        <v>0.04</v>
      </c>
      <c r="W39" s="298">
        <v>0</v>
      </c>
      <c r="X39" s="334">
        <v>0</v>
      </c>
    </row>
    <row r="40" spans="1:24" ht="16.149999999999999" customHeight="1">
      <c r="A40" s="336"/>
      <c r="B40" s="595" t="s">
        <v>178</v>
      </c>
      <c r="C40" s="596"/>
      <c r="D40" s="337">
        <f t="shared" si="9"/>
        <v>88.4</v>
      </c>
      <c r="E40" s="338">
        <v>0</v>
      </c>
      <c r="F40" s="339">
        <v>0</v>
      </c>
      <c r="G40" s="340">
        <v>0</v>
      </c>
      <c r="H40" s="339">
        <v>0</v>
      </c>
      <c r="I40" s="339">
        <v>0</v>
      </c>
      <c r="J40" s="339">
        <v>88.4</v>
      </c>
      <c r="K40" s="341">
        <v>0</v>
      </c>
      <c r="M40" s="320"/>
      <c r="O40" s="98"/>
      <c r="P40" s="601" t="s">
        <v>178</v>
      </c>
      <c r="Q40" s="602"/>
      <c r="R40" s="342">
        <f t="shared" si="10"/>
        <v>0.2</v>
      </c>
      <c r="S40" s="343">
        <v>0</v>
      </c>
      <c r="T40" s="344">
        <v>0</v>
      </c>
      <c r="U40" s="344">
        <v>0</v>
      </c>
      <c r="V40" s="345">
        <v>0.2</v>
      </c>
      <c r="W40" s="344">
        <v>0</v>
      </c>
      <c r="X40" s="346">
        <v>0</v>
      </c>
    </row>
    <row r="41" spans="1:24" ht="30" customHeight="1">
      <c r="A41" s="633" t="s">
        <v>179</v>
      </c>
      <c r="B41" s="634"/>
      <c r="C41" s="635"/>
      <c r="D41" s="347">
        <f>SUM(E41:K41)</f>
        <v>102166.9</v>
      </c>
      <c r="E41" s="348">
        <v>50620.4</v>
      </c>
      <c r="F41" s="349">
        <v>0</v>
      </c>
      <c r="G41" s="350">
        <v>6918.2</v>
      </c>
      <c r="H41" s="349">
        <v>441</v>
      </c>
      <c r="I41" s="349">
        <v>0</v>
      </c>
      <c r="J41" s="349">
        <v>41936.1</v>
      </c>
      <c r="K41" s="351">
        <v>2251.1999999999998</v>
      </c>
      <c r="M41" s="295"/>
      <c r="W41" s="352"/>
      <c r="X41" s="353" t="s">
        <v>180</v>
      </c>
    </row>
    <row r="42" spans="1:24">
      <c r="J42" s="108" t="s">
        <v>181</v>
      </c>
    </row>
    <row r="43" spans="1:24">
      <c r="B43" s="79" t="s">
        <v>152</v>
      </c>
    </row>
  </sheetData>
  <mergeCells count="59">
    <mergeCell ref="A41:C41"/>
    <mergeCell ref="B36:C36"/>
    <mergeCell ref="B37:C37"/>
    <mergeCell ref="B38:C38"/>
    <mergeCell ref="B39:C39"/>
    <mergeCell ref="B40:C40"/>
    <mergeCell ref="A31:C31"/>
    <mergeCell ref="B32:C32"/>
    <mergeCell ref="A33:C33"/>
    <mergeCell ref="B34:C34"/>
    <mergeCell ref="B35:C35"/>
    <mergeCell ref="P36:Q36"/>
    <mergeCell ref="P37:Q37"/>
    <mergeCell ref="P38:Q38"/>
    <mergeCell ref="P39:Q39"/>
    <mergeCell ref="P40:Q40"/>
    <mergeCell ref="O31:Q31"/>
    <mergeCell ref="P32:Q32"/>
    <mergeCell ref="O33:Q33"/>
    <mergeCell ref="P34:Q34"/>
    <mergeCell ref="P35:Q35"/>
    <mergeCell ref="O28:Q28"/>
    <mergeCell ref="O29:Q29"/>
    <mergeCell ref="O30:Q30"/>
    <mergeCell ref="O26:Q27"/>
    <mergeCell ref="A26:C27"/>
    <mergeCell ref="A28:C28"/>
    <mergeCell ref="A29:C29"/>
    <mergeCell ref="A30:C30"/>
    <mergeCell ref="Z4:AB4"/>
    <mergeCell ref="E5:K5"/>
    <mergeCell ref="L5:R5"/>
    <mergeCell ref="S5:Y5"/>
    <mergeCell ref="Z5:Z6"/>
    <mergeCell ref="U26:U27"/>
    <mergeCell ref="W26:W27"/>
    <mergeCell ref="E4:Y4"/>
    <mergeCell ref="S26:S27"/>
    <mergeCell ref="X26:X27"/>
    <mergeCell ref="G26:G27"/>
    <mergeCell ref="T26:T27"/>
    <mergeCell ref="R26:R27"/>
    <mergeCell ref="K26:K27"/>
    <mergeCell ref="D4:D6"/>
    <mergeCell ref="D26:D27"/>
    <mergeCell ref="A4:C6"/>
    <mergeCell ref="A7:C7"/>
    <mergeCell ref="A8:C8"/>
    <mergeCell ref="A9:C9"/>
    <mergeCell ref="A10:C10"/>
    <mergeCell ref="B11:C11"/>
    <mergeCell ref="A12:C12"/>
    <mergeCell ref="B13:C13"/>
    <mergeCell ref="B14:C14"/>
    <mergeCell ref="B15:C15"/>
    <mergeCell ref="B16:C16"/>
    <mergeCell ref="B17:C17"/>
    <mergeCell ref="B18:C18"/>
    <mergeCell ref="B19:C19"/>
  </mergeCells>
  <phoneticPr fontId="2"/>
  <pageMargins left="0.6692913385826772" right="0.70866141732283472" top="0.78740157480314965" bottom="0.19685039370078741" header="0.35433070866141736" footer="0.11811023622047245"/>
  <pageSetup paperSize="9" scale="99" firstPageNumber="30" orientation="portrait" cellComments="asDisplayed" useFirstPageNumber="1" r:id="rId1"/>
  <headerFooter differentOddEven="1" scaleWithDoc="0" alignWithMargins="0">
    <oddHeader>&amp;RⅡ造　　林　　　　　- &amp;P -</oddHeader>
    <evenHeader>&amp;L- &amp;P -</evenHeader>
  </headerFooter>
  <colBreaks count="1" manualBreakCount="1">
    <brk id="14" max="4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X121"/>
  <sheetViews>
    <sheetView showGridLines="0" tabSelected="1" view="pageBreakPreview" zoomScale="190" zoomScaleNormal="100" zoomScaleSheetLayoutView="190" workbookViewId="0">
      <selection activeCell="C2" sqref="C2"/>
    </sheetView>
  </sheetViews>
  <sheetFormatPr defaultColWidth="9" defaultRowHeight="13.15"/>
  <cols>
    <col min="1" max="1" width="3.625" style="354" customWidth="1"/>
    <col min="2" max="2" width="9" style="354" customWidth="1"/>
    <col min="3" max="4" width="7.625" style="354" customWidth="1"/>
    <col min="5" max="5" width="3.625" style="354" customWidth="1"/>
    <col min="6" max="8" width="4" style="354" customWidth="1"/>
    <col min="9" max="12" width="3.625" style="354" customWidth="1"/>
    <col min="13" max="15" width="4" style="354" customWidth="1"/>
    <col min="16" max="16" width="3.625" style="354" customWidth="1"/>
    <col min="17" max="17" width="4.625" style="354" customWidth="1"/>
    <col min="18" max="21" width="3.625" style="354" customWidth="1"/>
    <col min="22" max="22" width="7.25" style="354" customWidth="1"/>
    <col min="23" max="23" width="5.125" style="354" customWidth="1"/>
    <col min="24" max="24" width="12.625" style="354" customWidth="1"/>
    <col min="25" max="25" width="9" style="354"/>
    <col min="26" max="26" width="9.625" style="354" customWidth="1"/>
    <col min="27" max="27" width="9" style="354"/>
    <col min="28" max="28" width="10.375" style="354" customWidth="1"/>
    <col min="29" max="29" width="9.125" style="354" customWidth="1"/>
    <col min="30" max="16384" width="9" style="354"/>
  </cols>
  <sheetData>
    <row r="1" spans="1:18" ht="24" customHeight="1"/>
    <row r="2" spans="1:18" s="355" customFormat="1" ht="15.95" customHeight="1">
      <c r="A2" s="284" t="s">
        <v>182</v>
      </c>
      <c r="C2" s="356"/>
      <c r="F2" s="284" t="s">
        <v>183</v>
      </c>
      <c r="H2" s="356"/>
      <c r="I2" s="356"/>
      <c r="J2" s="356"/>
      <c r="M2" s="284" t="s">
        <v>184</v>
      </c>
      <c r="N2" s="356"/>
      <c r="Q2" s="52"/>
      <c r="R2" s="52"/>
    </row>
    <row r="3" spans="1:18" s="58" customFormat="1" ht="12" customHeight="1" thickBot="1">
      <c r="C3" s="55"/>
      <c r="D3" s="57" t="s">
        <v>185</v>
      </c>
      <c r="K3" s="109" t="s">
        <v>156</v>
      </c>
      <c r="L3" s="283"/>
      <c r="Q3" s="109" t="s">
        <v>156</v>
      </c>
      <c r="R3" s="283"/>
    </row>
    <row r="4" spans="1:18" s="58" customFormat="1" ht="15.95" customHeight="1">
      <c r="A4" s="670" t="s">
        <v>186</v>
      </c>
      <c r="B4" s="672"/>
      <c r="C4" s="357" t="s">
        <v>187</v>
      </c>
      <c r="D4" s="358" t="s">
        <v>188</v>
      </c>
      <c r="F4" s="670" t="s">
        <v>189</v>
      </c>
      <c r="G4" s="671"/>
      <c r="H4" s="672"/>
      <c r="I4" s="697" t="s">
        <v>190</v>
      </c>
      <c r="J4" s="671"/>
      <c r="K4" s="698"/>
      <c r="L4" s="359"/>
      <c r="M4" s="670" t="s">
        <v>189</v>
      </c>
      <c r="N4" s="671"/>
      <c r="O4" s="672"/>
      <c r="P4" s="697" t="s">
        <v>191</v>
      </c>
      <c r="Q4" s="698"/>
      <c r="R4" s="359"/>
    </row>
    <row r="5" spans="1:18" s="58" customFormat="1" ht="15.95" customHeight="1">
      <c r="A5" s="537" t="s">
        <v>192</v>
      </c>
      <c r="B5" s="538"/>
      <c r="C5" s="360">
        <v>1378.5</v>
      </c>
      <c r="D5" s="300">
        <v>82.070000000000007</v>
      </c>
      <c r="F5" s="537" t="s">
        <v>193</v>
      </c>
      <c r="G5" s="685"/>
      <c r="H5" s="538"/>
      <c r="I5" s="664">
        <v>352.29</v>
      </c>
      <c r="J5" s="665"/>
      <c r="K5" s="666"/>
      <c r="L5" s="297"/>
      <c r="M5" s="537" t="s">
        <v>193</v>
      </c>
      <c r="N5" s="685"/>
      <c r="O5" s="538"/>
      <c r="P5" s="664">
        <v>6.57</v>
      </c>
      <c r="Q5" s="666"/>
      <c r="R5" s="297"/>
    </row>
    <row r="6" spans="1:18" s="58" customFormat="1" ht="15.95" customHeight="1">
      <c r="A6" s="537" t="s">
        <v>194</v>
      </c>
      <c r="B6" s="538"/>
      <c r="C6" s="360">
        <v>615</v>
      </c>
      <c r="D6" s="300">
        <v>65.66</v>
      </c>
      <c r="F6" s="537" t="s">
        <v>194</v>
      </c>
      <c r="G6" s="685"/>
      <c r="H6" s="538"/>
      <c r="I6" s="664">
        <v>352.29</v>
      </c>
      <c r="J6" s="665"/>
      <c r="K6" s="666"/>
      <c r="L6" s="297"/>
      <c r="M6" s="537" t="s">
        <v>195</v>
      </c>
      <c r="N6" s="685"/>
      <c r="O6" s="538"/>
      <c r="P6" s="664">
        <v>4.42</v>
      </c>
      <c r="Q6" s="666"/>
      <c r="R6" s="297"/>
    </row>
    <row r="7" spans="1:18" s="58" customFormat="1" ht="16.149999999999999" customHeight="1">
      <c r="A7" s="541" t="s">
        <v>13</v>
      </c>
      <c r="B7" s="542"/>
      <c r="C7" s="361">
        <f>SUM(C9:C15)</f>
        <v>95.399999999999991</v>
      </c>
      <c r="D7" s="362">
        <f>SUM(D9:D15)</f>
        <v>9.27</v>
      </c>
      <c r="F7" s="541" t="s">
        <v>13</v>
      </c>
      <c r="G7" s="696"/>
      <c r="H7" s="542"/>
      <c r="I7" s="667">
        <f>SUM(I9:K13)</f>
        <v>352.29</v>
      </c>
      <c r="J7" s="668"/>
      <c r="K7" s="669"/>
      <c r="L7" s="363"/>
      <c r="M7" s="541" t="s">
        <v>13</v>
      </c>
      <c r="N7" s="696"/>
      <c r="O7" s="542"/>
      <c r="P7" s="667">
        <f>SUM(P9:Q13)</f>
        <v>4.42</v>
      </c>
      <c r="Q7" s="669"/>
      <c r="R7" s="363"/>
    </row>
    <row r="8" spans="1:18" s="58" customFormat="1" ht="16.149999999999999" customHeight="1">
      <c r="A8" s="691"/>
      <c r="B8" s="692"/>
      <c r="C8" s="364"/>
      <c r="D8" s="300"/>
      <c r="F8" s="583"/>
      <c r="G8" s="584"/>
      <c r="H8" s="585"/>
      <c r="I8" s="664"/>
      <c r="J8" s="665"/>
      <c r="K8" s="666"/>
      <c r="L8" s="297"/>
      <c r="M8" s="583"/>
      <c r="N8" s="584"/>
      <c r="O8" s="585"/>
      <c r="P8" s="683"/>
      <c r="Q8" s="684"/>
      <c r="R8" s="297"/>
    </row>
    <row r="9" spans="1:18" s="58" customFormat="1" ht="16.149999999999999" customHeight="1">
      <c r="A9" s="661" t="s">
        <v>196</v>
      </c>
      <c r="B9" s="663"/>
      <c r="C9" s="364">
        <v>0</v>
      </c>
      <c r="D9" s="300">
        <v>0</v>
      </c>
      <c r="F9" s="661" t="s">
        <v>158</v>
      </c>
      <c r="G9" s="662"/>
      <c r="H9" s="663"/>
      <c r="I9" s="664">
        <v>214.22</v>
      </c>
      <c r="J9" s="665"/>
      <c r="K9" s="666"/>
      <c r="L9" s="297"/>
      <c r="M9" s="661" t="s">
        <v>158</v>
      </c>
      <c r="N9" s="662"/>
      <c r="O9" s="663"/>
      <c r="P9" s="664">
        <v>0.88</v>
      </c>
      <c r="Q9" s="666"/>
      <c r="R9" s="297"/>
    </row>
    <row r="10" spans="1:18" s="58" customFormat="1" ht="16.149999999999999" customHeight="1">
      <c r="A10" s="686" t="s">
        <v>197</v>
      </c>
      <c r="B10" s="688"/>
      <c r="C10" s="364">
        <v>70.2</v>
      </c>
      <c r="D10" s="300">
        <v>7.86</v>
      </c>
      <c r="F10" s="661" t="s">
        <v>198</v>
      </c>
      <c r="G10" s="662"/>
      <c r="H10" s="663"/>
      <c r="I10" s="664">
        <v>35.35</v>
      </c>
      <c r="J10" s="665"/>
      <c r="K10" s="666"/>
      <c r="L10" s="297"/>
      <c r="M10" s="661" t="s">
        <v>198</v>
      </c>
      <c r="N10" s="662"/>
      <c r="O10" s="663"/>
      <c r="P10" s="664">
        <v>0.76</v>
      </c>
      <c r="Q10" s="666"/>
      <c r="R10" s="297"/>
    </row>
    <row r="11" spans="1:18" s="58" customFormat="1" ht="16.149999999999999" customHeight="1">
      <c r="A11" s="686" t="s">
        <v>198</v>
      </c>
      <c r="B11" s="688"/>
      <c r="C11" s="364">
        <v>0</v>
      </c>
      <c r="D11" s="300">
        <v>0</v>
      </c>
      <c r="F11" s="661" t="s">
        <v>199</v>
      </c>
      <c r="G11" s="662"/>
      <c r="H11" s="663"/>
      <c r="I11" s="664">
        <v>23.41</v>
      </c>
      <c r="J11" s="665"/>
      <c r="K11" s="666"/>
      <c r="L11" s="297"/>
      <c r="M11" s="661" t="s">
        <v>199</v>
      </c>
      <c r="N11" s="662"/>
      <c r="O11" s="663"/>
      <c r="P11" s="664">
        <v>0.23</v>
      </c>
      <c r="Q11" s="666"/>
      <c r="R11" s="297"/>
    </row>
    <row r="12" spans="1:18" s="58" customFormat="1" ht="16.149999999999999" customHeight="1">
      <c r="A12" s="686" t="s">
        <v>200</v>
      </c>
      <c r="B12" s="688"/>
      <c r="C12" s="364">
        <v>11.8</v>
      </c>
      <c r="D12" s="300">
        <v>1.35</v>
      </c>
      <c r="F12" s="661" t="s">
        <v>201</v>
      </c>
      <c r="G12" s="662"/>
      <c r="H12" s="663"/>
      <c r="I12" s="664">
        <v>1.95</v>
      </c>
      <c r="J12" s="665"/>
      <c r="K12" s="666"/>
      <c r="L12" s="297"/>
      <c r="M12" s="661" t="s">
        <v>201</v>
      </c>
      <c r="N12" s="662"/>
      <c r="O12" s="663"/>
      <c r="P12" s="664">
        <v>0.26</v>
      </c>
      <c r="Q12" s="666"/>
    </row>
    <row r="13" spans="1:18" s="58" customFormat="1" ht="16.149999999999999" customHeight="1">
      <c r="A13" s="686" t="s">
        <v>202</v>
      </c>
      <c r="B13" s="688"/>
      <c r="C13" s="365">
        <v>6.35</v>
      </c>
      <c r="D13" s="366">
        <v>0.02</v>
      </c>
      <c r="F13" s="678" t="s">
        <v>203</v>
      </c>
      <c r="G13" s="704"/>
      <c r="H13" s="679"/>
      <c r="I13" s="705">
        <v>77.36</v>
      </c>
      <c r="J13" s="713"/>
      <c r="K13" s="706"/>
      <c r="L13" s="297"/>
      <c r="M13" s="678" t="s">
        <v>203</v>
      </c>
      <c r="N13" s="704"/>
      <c r="O13" s="679"/>
      <c r="P13" s="705">
        <v>2.29</v>
      </c>
      <c r="Q13" s="706"/>
    </row>
    <row r="14" spans="1:18" s="58" customFormat="1" ht="16.149999999999999" customHeight="1">
      <c r="A14" s="686" t="s">
        <v>204</v>
      </c>
      <c r="B14" s="688"/>
      <c r="C14" s="365">
        <v>7.05</v>
      </c>
      <c r="D14" s="366">
        <v>0.04</v>
      </c>
      <c r="K14" s="353" t="s">
        <v>180</v>
      </c>
    </row>
    <row r="15" spans="1:18" s="58" customFormat="1" ht="16.149999999999999" customHeight="1" thickBot="1">
      <c r="A15" s="689" t="s">
        <v>203</v>
      </c>
      <c r="B15" s="690"/>
      <c r="C15" s="367">
        <v>0</v>
      </c>
      <c r="D15" s="368">
        <v>0</v>
      </c>
    </row>
    <row r="16" spans="1:18" s="58" customFormat="1" ht="15.95" customHeight="1">
      <c r="C16" s="295"/>
      <c r="D16" s="353" t="s">
        <v>180</v>
      </c>
    </row>
    <row r="17" spans="1:24" s="58" customFormat="1" ht="15.95" customHeight="1">
      <c r="A17" s="58" t="s">
        <v>205</v>
      </c>
      <c r="C17" s="295"/>
      <c r="D17" s="353"/>
    </row>
    <row r="18" spans="1:24" ht="15.95" customHeight="1"/>
    <row r="19" spans="1:24" s="355" customFormat="1" ht="15.95" customHeight="1">
      <c r="A19" s="284" t="s">
        <v>206</v>
      </c>
      <c r="B19" s="369"/>
      <c r="F19" s="284" t="s">
        <v>207</v>
      </c>
      <c r="G19" s="356"/>
      <c r="H19" s="356"/>
      <c r="I19" s="369"/>
      <c r="M19" s="284" t="s">
        <v>208</v>
      </c>
      <c r="Q19" s="356"/>
      <c r="R19" s="356"/>
    </row>
    <row r="20" spans="1:24" s="58" customFormat="1" ht="12" customHeight="1" thickBot="1">
      <c r="C20" s="57" t="s">
        <v>156</v>
      </c>
      <c r="D20" s="109"/>
      <c r="K20" s="109" t="s">
        <v>156</v>
      </c>
      <c r="L20" s="109"/>
      <c r="Q20" s="55"/>
      <c r="U20" s="57" t="s">
        <v>156</v>
      </c>
    </row>
    <row r="21" spans="1:24" s="58" customFormat="1" ht="15.95" customHeight="1">
      <c r="A21" s="670" t="s">
        <v>209</v>
      </c>
      <c r="B21" s="672"/>
      <c r="C21" s="370" t="s">
        <v>191</v>
      </c>
      <c r="D21" s="359"/>
      <c r="F21" s="670" t="s">
        <v>186</v>
      </c>
      <c r="G21" s="671"/>
      <c r="H21" s="672"/>
      <c r="I21" s="697" t="s">
        <v>210</v>
      </c>
      <c r="J21" s="671"/>
      <c r="K21" s="698"/>
      <c r="L21" s="359"/>
      <c r="M21" s="670" t="s">
        <v>211</v>
      </c>
      <c r="N21" s="671"/>
      <c r="O21" s="672"/>
      <c r="P21" s="697" t="s">
        <v>119</v>
      </c>
      <c r="Q21" s="671"/>
      <c r="R21" s="717" t="s">
        <v>212</v>
      </c>
      <c r="S21" s="717"/>
      <c r="T21" s="717" t="s">
        <v>213</v>
      </c>
      <c r="U21" s="718"/>
    </row>
    <row r="22" spans="1:24" s="58" customFormat="1" ht="15.95" customHeight="1">
      <c r="A22" s="537" t="s">
        <v>193</v>
      </c>
      <c r="B22" s="538"/>
      <c r="C22" s="371">
        <v>7.89</v>
      </c>
      <c r="D22" s="297"/>
      <c r="F22" s="537" t="s">
        <v>193</v>
      </c>
      <c r="G22" s="685"/>
      <c r="H22" s="538"/>
      <c r="I22" s="664">
        <v>26.380000000000003</v>
      </c>
      <c r="J22" s="665"/>
      <c r="K22" s="666"/>
      <c r="L22" s="297"/>
      <c r="M22" s="537" t="s">
        <v>193</v>
      </c>
      <c r="N22" s="685"/>
      <c r="O22" s="538"/>
      <c r="P22" s="702">
        <v>13.56</v>
      </c>
      <c r="Q22" s="703"/>
      <c r="R22" s="722">
        <v>12.760000000000002</v>
      </c>
      <c r="S22" s="722"/>
      <c r="T22" s="722">
        <v>0.8</v>
      </c>
      <c r="U22" s="723"/>
    </row>
    <row r="23" spans="1:24" s="58" customFormat="1" ht="15.95" customHeight="1">
      <c r="A23" s="537" t="s">
        <v>195</v>
      </c>
      <c r="B23" s="538"/>
      <c r="C23" s="371">
        <v>7.8</v>
      </c>
      <c r="D23" s="297"/>
      <c r="F23" s="537" t="s">
        <v>195</v>
      </c>
      <c r="G23" s="685"/>
      <c r="H23" s="538"/>
      <c r="I23" s="664">
        <v>26.33</v>
      </c>
      <c r="J23" s="665"/>
      <c r="K23" s="666"/>
      <c r="L23" s="297"/>
      <c r="M23" s="537" t="s">
        <v>195</v>
      </c>
      <c r="N23" s="685"/>
      <c r="O23" s="538"/>
      <c r="P23" s="702">
        <v>14.23</v>
      </c>
      <c r="Q23" s="703"/>
      <c r="R23" s="722">
        <v>13.28</v>
      </c>
      <c r="S23" s="722"/>
      <c r="T23" s="722">
        <v>0.95</v>
      </c>
      <c r="U23" s="723"/>
    </row>
    <row r="24" spans="1:24" s="58" customFormat="1" ht="15.95" customHeight="1">
      <c r="A24" s="541" t="s">
        <v>13</v>
      </c>
      <c r="B24" s="542"/>
      <c r="C24" s="372">
        <f>SUM(C26:C27)</f>
        <v>7.8</v>
      </c>
      <c r="D24" s="373"/>
      <c r="F24" s="541" t="s">
        <v>13</v>
      </c>
      <c r="G24" s="696"/>
      <c r="H24" s="542"/>
      <c r="I24" s="667">
        <f>SUM(I26:K29)</f>
        <v>26.33</v>
      </c>
      <c r="J24" s="668"/>
      <c r="K24" s="669"/>
      <c r="L24" s="373"/>
      <c r="M24" s="541" t="s">
        <v>13</v>
      </c>
      <c r="N24" s="696"/>
      <c r="O24" s="542"/>
      <c r="P24" s="700">
        <f>SUM(P26:Q36)</f>
        <v>14.9</v>
      </c>
      <c r="Q24" s="701"/>
      <c r="R24" s="725">
        <f>SUM(R26:S36)</f>
        <v>13.950000000000001</v>
      </c>
      <c r="S24" s="725"/>
      <c r="T24" s="725">
        <f>SUM(T26:U36)</f>
        <v>0.95000000000000007</v>
      </c>
      <c r="U24" s="726"/>
      <c r="X24" s="374"/>
    </row>
    <row r="25" spans="1:24" s="58" customFormat="1" ht="15.95" customHeight="1">
      <c r="A25" s="583"/>
      <c r="B25" s="585"/>
      <c r="C25" s="371"/>
      <c r="D25" s="297"/>
      <c r="F25" s="693"/>
      <c r="G25" s="694"/>
      <c r="H25" s="695"/>
      <c r="I25" s="680"/>
      <c r="J25" s="681"/>
      <c r="K25" s="682"/>
      <c r="L25" s="53"/>
      <c r="M25" s="583"/>
      <c r="N25" s="584"/>
      <c r="O25" s="585"/>
      <c r="P25" s="699"/>
      <c r="Q25" s="662"/>
      <c r="R25" s="724"/>
      <c r="S25" s="724"/>
      <c r="T25" s="722"/>
      <c r="U25" s="723"/>
    </row>
    <row r="26" spans="1:24" s="58" customFormat="1" ht="15.95" customHeight="1">
      <c r="A26" s="661" t="s">
        <v>214</v>
      </c>
      <c r="B26" s="663"/>
      <c r="C26" s="371">
        <v>0.5</v>
      </c>
      <c r="D26" s="297"/>
      <c r="F26" s="661" t="s">
        <v>215</v>
      </c>
      <c r="G26" s="662"/>
      <c r="H26" s="663"/>
      <c r="I26" s="664">
        <f>13-0.62</f>
        <v>12.38</v>
      </c>
      <c r="J26" s="665"/>
      <c r="K26" s="666"/>
      <c r="L26" s="297"/>
      <c r="M26" s="661" t="s">
        <v>158</v>
      </c>
      <c r="N26" s="662"/>
      <c r="O26" s="663"/>
      <c r="P26" s="702">
        <f>SUM(R26:T26)</f>
        <v>4.3100000000000005</v>
      </c>
      <c r="Q26" s="703"/>
      <c r="R26" s="722">
        <v>3.41</v>
      </c>
      <c r="S26" s="722"/>
      <c r="T26" s="722">
        <v>0.9</v>
      </c>
      <c r="U26" s="723"/>
      <c r="X26" s="297"/>
    </row>
    <row r="27" spans="1:24" s="58" customFormat="1" ht="15.95" customHeight="1" thickBot="1">
      <c r="A27" s="678" t="s">
        <v>216</v>
      </c>
      <c r="B27" s="679"/>
      <c r="C27" s="375">
        <v>7.3</v>
      </c>
      <c r="D27" s="297"/>
      <c r="F27" s="661" t="s">
        <v>217</v>
      </c>
      <c r="G27" s="662"/>
      <c r="H27" s="663"/>
      <c r="I27" s="664">
        <v>10.95</v>
      </c>
      <c r="J27" s="665"/>
      <c r="K27" s="666"/>
      <c r="L27" s="297"/>
      <c r="M27" s="661" t="s">
        <v>197</v>
      </c>
      <c r="N27" s="662"/>
      <c r="O27" s="663"/>
      <c r="P27" s="702">
        <f>SUM(R27:T27)</f>
        <v>0.91</v>
      </c>
      <c r="Q27" s="703"/>
      <c r="R27" s="722">
        <v>0.91</v>
      </c>
      <c r="S27" s="722"/>
      <c r="T27" s="722">
        <v>0</v>
      </c>
      <c r="U27" s="723"/>
      <c r="X27" s="297"/>
    </row>
    <row r="28" spans="1:24" s="58" customFormat="1" ht="15.95" customHeight="1">
      <c r="C28" s="353" t="s">
        <v>180</v>
      </c>
      <c r="D28" s="353"/>
      <c r="F28" s="661" t="s">
        <v>218</v>
      </c>
      <c r="G28" s="662"/>
      <c r="H28" s="663"/>
      <c r="I28" s="664">
        <v>2</v>
      </c>
      <c r="J28" s="665"/>
      <c r="K28" s="666"/>
      <c r="L28" s="297"/>
      <c r="M28" s="661" t="s">
        <v>198</v>
      </c>
      <c r="N28" s="662"/>
      <c r="O28" s="663"/>
      <c r="P28" s="702">
        <f>SUM(R28:U28)</f>
        <v>4.92</v>
      </c>
      <c r="Q28" s="703"/>
      <c r="R28" s="722">
        <v>4.87</v>
      </c>
      <c r="S28" s="722"/>
      <c r="T28" s="722">
        <v>0.05</v>
      </c>
      <c r="U28" s="723"/>
      <c r="X28" s="297"/>
    </row>
    <row r="29" spans="1:24" s="58" customFormat="1" ht="15.95" customHeight="1">
      <c r="A29" s="545" t="s">
        <v>219</v>
      </c>
      <c r="B29" s="545"/>
      <c r="C29" s="545"/>
      <c r="D29" s="376"/>
      <c r="F29" s="678" t="s">
        <v>220</v>
      </c>
      <c r="G29" s="704"/>
      <c r="H29" s="679"/>
      <c r="I29" s="705">
        <v>1</v>
      </c>
      <c r="J29" s="713"/>
      <c r="K29" s="706"/>
      <c r="L29" s="297"/>
      <c r="M29" s="686" t="s">
        <v>200</v>
      </c>
      <c r="N29" s="687"/>
      <c r="O29" s="688"/>
      <c r="P29" s="702">
        <f>SUM(R29:U29)</f>
        <v>0.76</v>
      </c>
      <c r="Q29" s="703"/>
      <c r="R29" s="722">
        <v>0.76</v>
      </c>
      <c r="S29" s="722"/>
      <c r="T29" s="722">
        <v>0</v>
      </c>
      <c r="U29" s="723"/>
      <c r="X29" s="297"/>
    </row>
    <row r="30" spans="1:24" s="58" customFormat="1" ht="15.95" customHeight="1">
      <c r="A30" s="545"/>
      <c r="B30" s="545"/>
      <c r="C30" s="545"/>
      <c r="D30" s="376"/>
      <c r="G30" s="67"/>
      <c r="H30" s="67"/>
      <c r="K30" s="353" t="s">
        <v>180</v>
      </c>
      <c r="L30" s="353"/>
      <c r="M30" s="661" t="s">
        <v>199</v>
      </c>
      <c r="N30" s="662"/>
      <c r="O30" s="663"/>
      <c r="P30" s="702">
        <f>SUM(R30:U30)</f>
        <v>1.83</v>
      </c>
      <c r="Q30" s="703"/>
      <c r="R30" s="722">
        <v>1.83</v>
      </c>
      <c r="S30" s="722"/>
      <c r="T30" s="722">
        <v>0</v>
      </c>
      <c r="U30" s="723"/>
      <c r="X30" s="297"/>
    </row>
    <row r="31" spans="1:24" s="58" customFormat="1" ht="15.95" customHeight="1">
      <c r="A31" s="545"/>
      <c r="B31" s="545"/>
      <c r="C31" s="545"/>
      <c r="D31" s="376"/>
      <c r="I31" s="359"/>
      <c r="M31" s="661" t="s">
        <v>201</v>
      </c>
      <c r="N31" s="662"/>
      <c r="O31" s="663"/>
      <c r="P31" s="702">
        <v>0</v>
      </c>
      <c r="Q31" s="703"/>
      <c r="R31" s="722">
        <v>0</v>
      </c>
      <c r="S31" s="722"/>
      <c r="T31" s="722">
        <v>0</v>
      </c>
      <c r="U31" s="723"/>
      <c r="X31" s="297"/>
    </row>
    <row r="32" spans="1:24" s="58" customFormat="1" ht="15.95" customHeight="1">
      <c r="A32" s="545"/>
      <c r="B32" s="545"/>
      <c r="C32" s="545"/>
      <c r="D32" s="376"/>
      <c r="M32" s="661" t="s">
        <v>203</v>
      </c>
      <c r="N32" s="662"/>
      <c r="O32" s="663"/>
      <c r="P32" s="702">
        <v>0</v>
      </c>
      <c r="Q32" s="703"/>
      <c r="R32" s="722">
        <v>0</v>
      </c>
      <c r="S32" s="722"/>
      <c r="T32" s="722">
        <v>0</v>
      </c>
      <c r="U32" s="723"/>
      <c r="X32" s="297"/>
    </row>
    <row r="33" spans="1:24" s="58" customFormat="1" ht="15.95" customHeight="1">
      <c r="A33" s="376"/>
      <c r="B33" s="376"/>
      <c r="C33" s="376"/>
      <c r="D33" s="376"/>
      <c r="M33" s="714" t="s">
        <v>221</v>
      </c>
      <c r="N33" s="715"/>
      <c r="O33" s="716"/>
      <c r="P33" s="702">
        <v>0.64</v>
      </c>
      <c r="Q33" s="703"/>
      <c r="R33" s="722">
        <v>0.64</v>
      </c>
      <c r="S33" s="722"/>
      <c r="T33" s="722"/>
      <c r="U33" s="723"/>
      <c r="X33" s="297"/>
    </row>
    <row r="34" spans="1:24" s="58" customFormat="1" ht="15.95" customHeight="1">
      <c r="M34" s="710" t="s">
        <v>222</v>
      </c>
      <c r="N34" s="711"/>
      <c r="O34" s="712"/>
      <c r="P34" s="702">
        <f>SUM(R34:U34)</f>
        <v>1.04</v>
      </c>
      <c r="Q34" s="703"/>
      <c r="R34" s="722">
        <v>1.04</v>
      </c>
      <c r="S34" s="722"/>
      <c r="T34" s="722">
        <v>0</v>
      </c>
      <c r="U34" s="723"/>
      <c r="X34" s="297"/>
    </row>
    <row r="35" spans="1:24" s="58" customFormat="1" ht="15.95" customHeight="1">
      <c r="M35" s="710" t="s">
        <v>202</v>
      </c>
      <c r="N35" s="711"/>
      <c r="O35" s="712"/>
      <c r="P35" s="702">
        <f>SUM(R35:U35)</f>
        <v>0.23</v>
      </c>
      <c r="Q35" s="703"/>
      <c r="R35" s="722">
        <v>0.23</v>
      </c>
      <c r="S35" s="722"/>
      <c r="T35" s="722">
        <v>0</v>
      </c>
      <c r="U35" s="723"/>
      <c r="X35" s="297"/>
    </row>
    <row r="36" spans="1:24" s="58" customFormat="1" ht="15.95" customHeight="1" thickBot="1">
      <c r="M36" s="707" t="s">
        <v>204</v>
      </c>
      <c r="N36" s="708"/>
      <c r="O36" s="709"/>
      <c r="P36" s="720">
        <f>SUM(R36:T36)</f>
        <v>0.26</v>
      </c>
      <c r="Q36" s="721"/>
      <c r="R36" s="729">
        <v>0.26</v>
      </c>
      <c r="S36" s="729"/>
      <c r="T36" s="729">
        <v>0</v>
      </c>
      <c r="U36" s="730"/>
      <c r="X36" s="297"/>
    </row>
    <row r="37" spans="1:24" s="58" customFormat="1" ht="15.95" customHeight="1">
      <c r="U37" s="353" t="s">
        <v>223</v>
      </c>
    </row>
    <row r="38" spans="1:24" s="355" customFormat="1" ht="20.100000000000001" customHeight="1">
      <c r="A38" s="54" t="s">
        <v>224</v>
      </c>
    </row>
    <row r="39" spans="1:24" s="377" customFormat="1" ht="12" customHeight="1" thickBot="1">
      <c r="T39" s="109" t="s">
        <v>225</v>
      </c>
    </row>
    <row r="40" spans="1:24" s="377" customFormat="1" ht="15.95" customHeight="1">
      <c r="A40" s="580" t="s">
        <v>118</v>
      </c>
      <c r="B40" s="582"/>
      <c r="C40" s="673" t="s">
        <v>226</v>
      </c>
      <c r="D40" s="673"/>
      <c r="E40" s="673" t="s">
        <v>227</v>
      </c>
      <c r="F40" s="673"/>
      <c r="G40" s="673"/>
      <c r="H40" s="673"/>
      <c r="I40" s="673" t="s">
        <v>228</v>
      </c>
      <c r="J40" s="673"/>
      <c r="K40" s="673"/>
      <c r="L40" s="673"/>
      <c r="M40" s="697" t="s">
        <v>229</v>
      </c>
      <c r="N40" s="671"/>
      <c r="O40" s="671"/>
      <c r="P40" s="672"/>
      <c r="Q40" s="697" t="s">
        <v>230</v>
      </c>
      <c r="R40" s="671"/>
      <c r="S40" s="671"/>
      <c r="T40" s="698"/>
    </row>
    <row r="41" spans="1:24" s="377" customFormat="1" ht="15.95" customHeight="1">
      <c r="A41" s="586"/>
      <c r="B41" s="588"/>
      <c r="C41" s="378" t="s">
        <v>231</v>
      </c>
      <c r="D41" s="379" t="s">
        <v>232</v>
      </c>
      <c r="E41" s="727" t="s">
        <v>231</v>
      </c>
      <c r="F41" s="728"/>
      <c r="G41" s="674" t="s">
        <v>232</v>
      </c>
      <c r="H41" s="675"/>
      <c r="I41" s="727" t="s">
        <v>231</v>
      </c>
      <c r="J41" s="728"/>
      <c r="K41" s="674" t="s">
        <v>232</v>
      </c>
      <c r="L41" s="675"/>
      <c r="M41" s="727" t="s">
        <v>231</v>
      </c>
      <c r="N41" s="728"/>
      <c r="O41" s="674" t="s">
        <v>232</v>
      </c>
      <c r="P41" s="675"/>
      <c r="Q41" s="727" t="s">
        <v>231</v>
      </c>
      <c r="R41" s="728"/>
      <c r="S41" s="674" t="s">
        <v>232</v>
      </c>
      <c r="T41" s="719"/>
    </row>
    <row r="42" spans="1:24" s="377" customFormat="1" ht="15.95" customHeight="1">
      <c r="A42" s="537" t="s">
        <v>137</v>
      </c>
      <c r="B42" s="538"/>
      <c r="C42" s="380">
        <v>57</v>
      </c>
      <c r="D42" s="381">
        <v>44</v>
      </c>
      <c r="E42" s="656">
        <v>35</v>
      </c>
      <c r="F42" s="657"/>
      <c r="G42" s="649">
        <v>26</v>
      </c>
      <c r="H42" s="658"/>
      <c r="I42" s="656">
        <v>3</v>
      </c>
      <c r="J42" s="657"/>
      <c r="K42" s="649">
        <v>3</v>
      </c>
      <c r="L42" s="658"/>
      <c r="M42" s="656">
        <v>13</v>
      </c>
      <c r="N42" s="657"/>
      <c r="O42" s="649">
        <v>9</v>
      </c>
      <c r="P42" s="658"/>
      <c r="Q42" s="638">
        <v>6</v>
      </c>
      <c r="R42" s="639"/>
      <c r="S42" s="649">
        <v>6</v>
      </c>
      <c r="T42" s="650"/>
    </row>
    <row r="43" spans="1:24" s="377" customFormat="1" ht="15.95" customHeight="1">
      <c r="A43" s="537" t="s">
        <v>233</v>
      </c>
      <c r="B43" s="538"/>
      <c r="C43" s="380">
        <v>57</v>
      </c>
      <c r="D43" s="381">
        <v>44</v>
      </c>
      <c r="E43" s="656">
        <v>35</v>
      </c>
      <c r="F43" s="657"/>
      <c r="G43" s="649">
        <v>26</v>
      </c>
      <c r="H43" s="658"/>
      <c r="I43" s="656">
        <v>3</v>
      </c>
      <c r="J43" s="657"/>
      <c r="K43" s="649">
        <v>3</v>
      </c>
      <c r="L43" s="658"/>
      <c r="M43" s="656">
        <v>13</v>
      </c>
      <c r="N43" s="657"/>
      <c r="O43" s="649">
        <v>9</v>
      </c>
      <c r="P43" s="658"/>
      <c r="Q43" s="638">
        <v>6</v>
      </c>
      <c r="R43" s="639"/>
      <c r="S43" s="649">
        <v>6</v>
      </c>
      <c r="T43" s="650"/>
    </row>
    <row r="44" spans="1:24" s="384" customFormat="1" ht="15.95" customHeight="1">
      <c r="A44" s="541" t="s">
        <v>13</v>
      </c>
      <c r="B44" s="542"/>
      <c r="C44" s="382">
        <f>SUM(C46:C52)</f>
        <v>57</v>
      </c>
      <c r="D44" s="383">
        <f>SUM(D46:D52)</f>
        <v>44</v>
      </c>
      <c r="E44" s="676">
        <f t="shared" ref="E44:T44" si="0">SUM(E46:E52)</f>
        <v>35</v>
      </c>
      <c r="F44" s="677">
        <f t="shared" si="0"/>
        <v>0</v>
      </c>
      <c r="G44" s="651">
        <f t="shared" si="0"/>
        <v>26</v>
      </c>
      <c r="H44" s="659">
        <f t="shared" si="0"/>
        <v>0</v>
      </c>
      <c r="I44" s="676">
        <f t="shared" si="0"/>
        <v>3</v>
      </c>
      <c r="J44" s="677">
        <f t="shared" si="0"/>
        <v>0</v>
      </c>
      <c r="K44" s="651">
        <f t="shared" si="0"/>
        <v>3</v>
      </c>
      <c r="L44" s="659">
        <f t="shared" si="0"/>
        <v>0</v>
      </c>
      <c r="M44" s="676">
        <f t="shared" si="0"/>
        <v>13</v>
      </c>
      <c r="N44" s="677">
        <f t="shared" si="0"/>
        <v>0</v>
      </c>
      <c r="O44" s="651">
        <f t="shared" si="0"/>
        <v>9</v>
      </c>
      <c r="P44" s="659">
        <f t="shared" si="0"/>
        <v>0</v>
      </c>
      <c r="Q44" s="640">
        <f>SUM(Q46:Q52)</f>
        <v>6</v>
      </c>
      <c r="R44" s="641"/>
      <c r="S44" s="651">
        <f t="shared" si="0"/>
        <v>6</v>
      </c>
      <c r="T44" s="652">
        <f t="shared" si="0"/>
        <v>0</v>
      </c>
    </row>
    <row r="45" spans="1:24" s="377" customFormat="1" ht="15.95" customHeight="1">
      <c r="A45" s="385"/>
      <c r="B45" s="359"/>
      <c r="C45" s="380"/>
      <c r="D45" s="381"/>
      <c r="E45" s="656"/>
      <c r="F45" s="657"/>
      <c r="G45" s="653"/>
      <c r="H45" s="660"/>
      <c r="I45" s="656"/>
      <c r="J45" s="657"/>
      <c r="K45" s="653"/>
      <c r="L45" s="660"/>
      <c r="M45" s="656"/>
      <c r="N45" s="657"/>
      <c r="O45" s="653"/>
      <c r="P45" s="660"/>
      <c r="Q45" s="386"/>
      <c r="R45" s="387"/>
      <c r="S45" s="653"/>
      <c r="T45" s="654"/>
    </row>
    <row r="46" spans="1:24" s="377" customFormat="1" ht="15.95" customHeight="1">
      <c r="A46" s="388"/>
      <c r="B46" s="87" t="s">
        <v>234</v>
      </c>
      <c r="C46" s="380">
        <f t="shared" ref="C46:C52" si="1">SUM(E46,I46,M46,Q46)</f>
        <v>3</v>
      </c>
      <c r="D46" s="389">
        <f t="shared" ref="D46:D52" si="2">SUM(G46,K46,O46,S46)</f>
        <v>1</v>
      </c>
      <c r="E46" s="656">
        <v>1</v>
      </c>
      <c r="F46" s="657"/>
      <c r="G46" s="644">
        <v>0</v>
      </c>
      <c r="H46" s="645"/>
      <c r="I46" s="656">
        <v>0</v>
      </c>
      <c r="J46" s="657">
        <v>0</v>
      </c>
      <c r="K46" s="644">
        <v>0</v>
      </c>
      <c r="L46" s="645"/>
      <c r="M46" s="656">
        <v>2</v>
      </c>
      <c r="N46" s="657"/>
      <c r="O46" s="644">
        <v>1</v>
      </c>
      <c r="P46" s="645"/>
      <c r="Q46" s="638">
        <v>0</v>
      </c>
      <c r="R46" s="639"/>
      <c r="S46" s="644">
        <v>0</v>
      </c>
      <c r="T46" s="655"/>
    </row>
    <row r="47" spans="1:24" s="377" customFormat="1" ht="15.95" customHeight="1">
      <c r="A47" s="388"/>
      <c r="B47" s="87" t="s">
        <v>235</v>
      </c>
      <c r="C47" s="380">
        <f t="shared" si="1"/>
        <v>9</v>
      </c>
      <c r="D47" s="389">
        <f t="shared" si="2"/>
        <v>9</v>
      </c>
      <c r="E47" s="656">
        <v>9</v>
      </c>
      <c r="F47" s="657"/>
      <c r="G47" s="644">
        <v>9</v>
      </c>
      <c r="H47" s="645"/>
      <c r="I47" s="656">
        <v>0</v>
      </c>
      <c r="J47" s="657">
        <v>0</v>
      </c>
      <c r="K47" s="644">
        <v>0</v>
      </c>
      <c r="L47" s="645"/>
      <c r="M47" s="656">
        <v>0</v>
      </c>
      <c r="N47" s="657"/>
      <c r="O47" s="644">
        <v>0</v>
      </c>
      <c r="P47" s="645"/>
      <c r="Q47" s="638">
        <v>0</v>
      </c>
      <c r="R47" s="639"/>
      <c r="S47" s="644">
        <v>0</v>
      </c>
      <c r="T47" s="655"/>
    </row>
    <row r="48" spans="1:24" s="377" customFormat="1" ht="15.95" customHeight="1">
      <c r="A48" s="388"/>
      <c r="B48" s="87" t="s">
        <v>236</v>
      </c>
      <c r="C48" s="380">
        <f t="shared" si="1"/>
        <v>6</v>
      </c>
      <c r="D48" s="389">
        <f t="shared" si="2"/>
        <v>5</v>
      </c>
      <c r="E48" s="656">
        <v>3</v>
      </c>
      <c r="F48" s="657"/>
      <c r="G48" s="644">
        <v>2</v>
      </c>
      <c r="H48" s="645"/>
      <c r="I48" s="656">
        <v>3</v>
      </c>
      <c r="J48" s="657">
        <v>0</v>
      </c>
      <c r="K48" s="644">
        <v>3</v>
      </c>
      <c r="L48" s="645"/>
      <c r="M48" s="656">
        <v>0</v>
      </c>
      <c r="N48" s="657"/>
      <c r="O48" s="644">
        <v>0</v>
      </c>
      <c r="P48" s="645"/>
      <c r="Q48" s="638">
        <v>0</v>
      </c>
      <c r="R48" s="639"/>
      <c r="S48" s="644">
        <v>0</v>
      </c>
      <c r="T48" s="655"/>
    </row>
    <row r="49" spans="1:20" s="377" customFormat="1" ht="15.95" customHeight="1">
      <c r="A49" s="388"/>
      <c r="B49" s="87" t="s">
        <v>237</v>
      </c>
      <c r="C49" s="380">
        <f t="shared" si="1"/>
        <v>3</v>
      </c>
      <c r="D49" s="389">
        <f t="shared" si="2"/>
        <v>2</v>
      </c>
      <c r="E49" s="656">
        <v>3</v>
      </c>
      <c r="F49" s="657"/>
      <c r="G49" s="644">
        <v>2</v>
      </c>
      <c r="H49" s="645"/>
      <c r="I49" s="656">
        <v>0</v>
      </c>
      <c r="J49" s="657">
        <v>0</v>
      </c>
      <c r="K49" s="644">
        <v>0</v>
      </c>
      <c r="L49" s="645"/>
      <c r="M49" s="656">
        <v>0</v>
      </c>
      <c r="N49" s="657"/>
      <c r="O49" s="644">
        <v>0</v>
      </c>
      <c r="P49" s="645"/>
      <c r="Q49" s="638">
        <v>0</v>
      </c>
      <c r="R49" s="639"/>
      <c r="S49" s="644">
        <v>0</v>
      </c>
      <c r="T49" s="655"/>
    </row>
    <row r="50" spans="1:20" s="377" customFormat="1" ht="15.95" customHeight="1">
      <c r="A50" s="388"/>
      <c r="B50" s="87" t="s">
        <v>147</v>
      </c>
      <c r="C50" s="380">
        <f t="shared" si="1"/>
        <v>19</v>
      </c>
      <c r="D50" s="389">
        <f t="shared" si="2"/>
        <v>14</v>
      </c>
      <c r="E50" s="656">
        <v>3</v>
      </c>
      <c r="F50" s="657"/>
      <c r="G50" s="644">
        <v>1</v>
      </c>
      <c r="H50" s="645"/>
      <c r="I50" s="656">
        <v>0</v>
      </c>
      <c r="J50" s="657"/>
      <c r="K50" s="644">
        <v>0</v>
      </c>
      <c r="L50" s="645"/>
      <c r="M50" s="656">
        <v>10</v>
      </c>
      <c r="N50" s="657"/>
      <c r="O50" s="644">
        <v>7</v>
      </c>
      <c r="P50" s="645"/>
      <c r="Q50" s="638">
        <v>6</v>
      </c>
      <c r="R50" s="639"/>
      <c r="S50" s="644">
        <v>6</v>
      </c>
      <c r="T50" s="655"/>
    </row>
    <row r="51" spans="1:20" s="377" customFormat="1" ht="15.95" customHeight="1">
      <c r="A51" s="388"/>
      <c r="B51" s="87" t="s">
        <v>238</v>
      </c>
      <c r="C51" s="380">
        <f t="shared" si="1"/>
        <v>8</v>
      </c>
      <c r="D51" s="389">
        <f t="shared" si="2"/>
        <v>6</v>
      </c>
      <c r="E51" s="656">
        <v>7</v>
      </c>
      <c r="F51" s="657"/>
      <c r="G51" s="644">
        <v>5</v>
      </c>
      <c r="H51" s="645"/>
      <c r="I51" s="656">
        <v>0</v>
      </c>
      <c r="J51" s="657">
        <v>0</v>
      </c>
      <c r="K51" s="644">
        <v>0</v>
      </c>
      <c r="L51" s="645"/>
      <c r="M51" s="656">
        <v>1</v>
      </c>
      <c r="N51" s="657"/>
      <c r="O51" s="644">
        <v>1</v>
      </c>
      <c r="P51" s="645"/>
      <c r="Q51" s="638">
        <v>0</v>
      </c>
      <c r="R51" s="639"/>
      <c r="S51" s="644">
        <v>0</v>
      </c>
      <c r="T51" s="655"/>
    </row>
    <row r="52" spans="1:20" s="377" customFormat="1" ht="15.95" customHeight="1" thickBot="1">
      <c r="A52" s="390"/>
      <c r="B52" s="99" t="s">
        <v>150</v>
      </c>
      <c r="C52" s="391">
        <f t="shared" si="1"/>
        <v>9</v>
      </c>
      <c r="D52" s="392">
        <f t="shared" si="2"/>
        <v>7</v>
      </c>
      <c r="E52" s="646">
        <v>9</v>
      </c>
      <c r="F52" s="647"/>
      <c r="G52" s="642">
        <v>7</v>
      </c>
      <c r="H52" s="648"/>
      <c r="I52" s="646">
        <v>0</v>
      </c>
      <c r="J52" s="647">
        <v>0</v>
      </c>
      <c r="K52" s="642">
        <v>0</v>
      </c>
      <c r="L52" s="648"/>
      <c r="M52" s="646">
        <v>0</v>
      </c>
      <c r="N52" s="647"/>
      <c r="O52" s="642">
        <v>0</v>
      </c>
      <c r="P52" s="648"/>
      <c r="Q52" s="636">
        <v>0</v>
      </c>
      <c r="R52" s="637"/>
      <c r="S52" s="642">
        <v>0</v>
      </c>
      <c r="T52" s="643"/>
    </row>
    <row r="53" spans="1:20" s="377" customFormat="1" ht="15.95" customHeight="1">
      <c r="Q53" s="393"/>
      <c r="R53" s="393"/>
      <c r="S53" s="353" t="s">
        <v>239</v>
      </c>
      <c r="T53" s="393"/>
    </row>
    <row r="54" spans="1:20" ht="20.100000000000001" customHeight="1">
      <c r="B54" s="110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</row>
    <row r="55" spans="1:20" ht="12" customHeight="1"/>
    <row r="56" spans="1:20" ht="12" customHeight="1"/>
    <row r="57" spans="1:20" ht="12" customHeight="1"/>
    <row r="58" spans="1:20" ht="12" customHeight="1"/>
    <row r="59" spans="1:20" ht="12" customHeight="1"/>
    <row r="60" spans="1:20" ht="12" customHeight="1"/>
    <row r="61" spans="1:20" ht="12" customHeight="1"/>
    <row r="62" spans="1:20" ht="12" customHeight="1"/>
    <row r="63" spans="1:20" ht="12" customHeight="1"/>
    <row r="64" spans="1:20" ht="12" customHeight="1"/>
    <row r="65" spans="12:16" ht="12" customHeight="1"/>
    <row r="66" spans="12:16" ht="12" customHeight="1"/>
    <row r="67" spans="12:16" ht="12" customHeight="1"/>
    <row r="68" spans="12:16" ht="12" customHeight="1"/>
    <row r="69" spans="12:16" ht="12" customHeight="1"/>
    <row r="70" spans="12:16" ht="12" customHeight="1"/>
    <row r="71" spans="12:16" ht="12" customHeight="1"/>
    <row r="72" spans="12:16" ht="12" customHeight="1"/>
    <row r="73" spans="12:16" ht="12" customHeight="1"/>
    <row r="74" spans="12:16" ht="12" customHeight="1"/>
    <row r="75" spans="12:16" ht="12" customHeight="1"/>
    <row r="76" spans="12:16" ht="12" customHeight="1"/>
    <row r="77" spans="12:16" ht="12" customHeight="1"/>
    <row r="78" spans="12:16" ht="12" customHeight="1"/>
    <row r="79" spans="12:16" ht="12" customHeight="1"/>
    <row r="80" spans="12:16" ht="12" customHeight="1">
      <c r="L80" s="394"/>
      <c r="M80" s="394"/>
      <c r="N80" s="394"/>
      <c r="O80" s="394"/>
      <c r="P80" s="394"/>
    </row>
    <row r="81" spans="2:20" ht="12" customHeight="1">
      <c r="B81" s="395"/>
      <c r="I81" s="395"/>
      <c r="J81" s="395"/>
      <c r="K81" s="395"/>
    </row>
    <row r="82" spans="2:20" ht="12" customHeight="1">
      <c r="H82" s="394"/>
      <c r="I82" s="394"/>
      <c r="J82" s="394"/>
      <c r="K82" s="394"/>
      <c r="L82" s="394"/>
      <c r="M82" s="394"/>
      <c r="N82" s="394"/>
      <c r="O82" s="394"/>
      <c r="P82" s="394"/>
      <c r="Q82" s="394"/>
      <c r="R82" s="394"/>
      <c r="S82" s="394"/>
      <c r="T82" s="394"/>
    </row>
    <row r="83" spans="2:20" ht="12" customHeight="1"/>
    <row r="84" spans="2:20" ht="12" customHeight="1"/>
    <row r="85" spans="2:20" ht="12" customHeight="1"/>
    <row r="86" spans="2:20" ht="12" customHeight="1"/>
    <row r="87" spans="2:20" ht="12" customHeight="1"/>
    <row r="88" spans="2:20" ht="12" customHeight="1"/>
    <row r="89" spans="2:20" ht="12" customHeight="1"/>
    <row r="90" spans="2:20" ht="12" customHeight="1"/>
    <row r="91" spans="2:20" ht="12" customHeight="1"/>
    <row r="92" spans="2:20" ht="12" customHeight="1"/>
    <row r="93" spans="2:20" ht="12" customHeight="1"/>
    <row r="94" spans="2:20" ht="12" customHeight="1"/>
    <row r="95" spans="2:20" ht="12" customHeight="1"/>
    <row r="96" spans="2:20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</sheetData>
  <mergeCells count="246">
    <mergeCell ref="Q40:T40"/>
    <mergeCell ref="Q41:R41"/>
    <mergeCell ref="I41:J41"/>
    <mergeCell ref="E41:F41"/>
    <mergeCell ref="K41:L41"/>
    <mergeCell ref="M41:N41"/>
    <mergeCell ref="T22:U22"/>
    <mergeCell ref="T23:U23"/>
    <mergeCell ref="T25:U25"/>
    <mergeCell ref="T36:U36"/>
    <mergeCell ref="R26:S26"/>
    <mergeCell ref="R27:S27"/>
    <mergeCell ref="R28:S28"/>
    <mergeCell ref="R29:S29"/>
    <mergeCell ref="R30:S30"/>
    <mergeCell ref="R31:S31"/>
    <mergeCell ref="R32:S32"/>
    <mergeCell ref="R34:S34"/>
    <mergeCell ref="R35:S35"/>
    <mergeCell ref="R36:S36"/>
    <mergeCell ref="T26:U26"/>
    <mergeCell ref="T27:U27"/>
    <mergeCell ref="F29:H29"/>
    <mergeCell ref="P35:Q35"/>
    <mergeCell ref="F12:H12"/>
    <mergeCell ref="F11:H11"/>
    <mergeCell ref="I13:K13"/>
    <mergeCell ref="T24:U24"/>
    <mergeCell ref="I21:K21"/>
    <mergeCell ref="F13:H13"/>
    <mergeCell ref="F27:H27"/>
    <mergeCell ref="F22:H22"/>
    <mergeCell ref="P34:Q34"/>
    <mergeCell ref="R24:S24"/>
    <mergeCell ref="R23:S23"/>
    <mergeCell ref="R22:S22"/>
    <mergeCell ref="R21:S21"/>
    <mergeCell ref="T32:U32"/>
    <mergeCell ref="T34:U34"/>
    <mergeCell ref="T35:U35"/>
    <mergeCell ref="R25:S25"/>
    <mergeCell ref="P33:Q33"/>
    <mergeCell ref="R33:S33"/>
    <mergeCell ref="T28:U28"/>
    <mergeCell ref="T29:U29"/>
    <mergeCell ref="T30:U30"/>
    <mergeCell ref="T31:U31"/>
    <mergeCell ref="T33:U33"/>
    <mergeCell ref="E44:F44"/>
    <mergeCell ref="M44:N44"/>
    <mergeCell ref="T21:U21"/>
    <mergeCell ref="S41:T41"/>
    <mergeCell ref="P22:Q22"/>
    <mergeCell ref="P21:Q21"/>
    <mergeCell ref="F23:H23"/>
    <mergeCell ref="M28:O28"/>
    <mergeCell ref="O41:P41"/>
    <mergeCell ref="M40:P40"/>
    <mergeCell ref="M35:O35"/>
    <mergeCell ref="M32:O32"/>
    <mergeCell ref="M27:O27"/>
    <mergeCell ref="M26:O26"/>
    <mergeCell ref="M31:O31"/>
    <mergeCell ref="P26:Q26"/>
    <mergeCell ref="P27:Q27"/>
    <mergeCell ref="P28:Q28"/>
    <mergeCell ref="P29:Q29"/>
    <mergeCell ref="P30:Q30"/>
    <mergeCell ref="P31:Q31"/>
    <mergeCell ref="P32:Q32"/>
    <mergeCell ref="P36:Q36"/>
    <mergeCell ref="F28:H28"/>
    <mergeCell ref="I9:K9"/>
    <mergeCell ref="M36:O36"/>
    <mergeCell ref="M34:O34"/>
    <mergeCell ref="I12:K12"/>
    <mergeCell ref="I11:K11"/>
    <mergeCell ref="I22:K22"/>
    <mergeCell ref="I29:K29"/>
    <mergeCell ref="I28:K28"/>
    <mergeCell ref="I27:K27"/>
    <mergeCell ref="I26:K26"/>
    <mergeCell ref="I23:K23"/>
    <mergeCell ref="I10:K10"/>
    <mergeCell ref="I24:K24"/>
    <mergeCell ref="M33:O33"/>
    <mergeCell ref="P10:Q10"/>
    <mergeCell ref="P9:Q9"/>
    <mergeCell ref="M25:O25"/>
    <mergeCell ref="M24:O24"/>
    <mergeCell ref="P25:Q25"/>
    <mergeCell ref="P24:Q24"/>
    <mergeCell ref="P23:Q23"/>
    <mergeCell ref="M23:O23"/>
    <mergeCell ref="M22:O22"/>
    <mergeCell ref="M10:O10"/>
    <mergeCell ref="M9:O9"/>
    <mergeCell ref="M11:O11"/>
    <mergeCell ref="P11:Q11"/>
    <mergeCell ref="M12:O12"/>
    <mergeCell ref="P12:Q12"/>
    <mergeCell ref="M13:O13"/>
    <mergeCell ref="P13:Q13"/>
    <mergeCell ref="P4:Q4"/>
    <mergeCell ref="M7:O7"/>
    <mergeCell ref="P7:Q7"/>
    <mergeCell ref="I4:K4"/>
    <mergeCell ref="F5:H5"/>
    <mergeCell ref="F4:H4"/>
    <mergeCell ref="I5:K5"/>
    <mergeCell ref="P6:Q6"/>
    <mergeCell ref="I6:K6"/>
    <mergeCell ref="F7:H7"/>
    <mergeCell ref="F6:H6"/>
    <mergeCell ref="M5:O5"/>
    <mergeCell ref="P8:Q8"/>
    <mergeCell ref="M6:O6"/>
    <mergeCell ref="M21:O21"/>
    <mergeCell ref="M30:O30"/>
    <mergeCell ref="M29:O29"/>
    <mergeCell ref="A5:B5"/>
    <mergeCell ref="A4:B4"/>
    <mergeCell ref="A9:B9"/>
    <mergeCell ref="A15:B15"/>
    <mergeCell ref="A14:B14"/>
    <mergeCell ref="A13:B13"/>
    <mergeCell ref="A12:B12"/>
    <mergeCell ref="A11:B11"/>
    <mergeCell ref="A23:B23"/>
    <mergeCell ref="A22:B22"/>
    <mergeCell ref="A8:B8"/>
    <mergeCell ref="A10:B10"/>
    <mergeCell ref="A7:B7"/>
    <mergeCell ref="A21:B21"/>
    <mergeCell ref="F26:H26"/>
    <mergeCell ref="F25:H25"/>
    <mergeCell ref="F24:H24"/>
    <mergeCell ref="M8:O8"/>
    <mergeCell ref="P5:Q5"/>
    <mergeCell ref="I8:K8"/>
    <mergeCell ref="I7:K7"/>
    <mergeCell ref="M4:O4"/>
    <mergeCell ref="I40:L40"/>
    <mergeCell ref="A42:B42"/>
    <mergeCell ref="A43:B43"/>
    <mergeCell ref="A44:B44"/>
    <mergeCell ref="A40:B41"/>
    <mergeCell ref="C40:D40"/>
    <mergeCell ref="E40:H40"/>
    <mergeCell ref="G41:H41"/>
    <mergeCell ref="I42:J42"/>
    <mergeCell ref="K42:L42"/>
    <mergeCell ref="I43:J43"/>
    <mergeCell ref="K43:L43"/>
    <mergeCell ref="I44:J44"/>
    <mergeCell ref="K44:L44"/>
    <mergeCell ref="A6:B6"/>
    <mergeCell ref="A27:B27"/>
    <mergeCell ref="A26:B26"/>
    <mergeCell ref="A25:B25"/>
    <mergeCell ref="I25:K25"/>
    <mergeCell ref="F21:H21"/>
    <mergeCell ref="A24:B24"/>
    <mergeCell ref="F8:H8"/>
    <mergeCell ref="E46:F46"/>
    <mergeCell ref="E47:F47"/>
    <mergeCell ref="E48:F48"/>
    <mergeCell ref="E49:F49"/>
    <mergeCell ref="E50:F50"/>
    <mergeCell ref="E51:F51"/>
    <mergeCell ref="E52:F52"/>
    <mergeCell ref="G42:H42"/>
    <mergeCell ref="G43:H43"/>
    <mergeCell ref="G44:H44"/>
    <mergeCell ref="G46:H46"/>
    <mergeCell ref="G47:H47"/>
    <mergeCell ref="G48:H48"/>
    <mergeCell ref="G49:H49"/>
    <mergeCell ref="G50:H50"/>
    <mergeCell ref="G51:H51"/>
    <mergeCell ref="G52:H52"/>
    <mergeCell ref="E42:F42"/>
    <mergeCell ref="E43:F43"/>
    <mergeCell ref="E45:F45"/>
    <mergeCell ref="G45:H45"/>
    <mergeCell ref="F10:H10"/>
    <mergeCell ref="F9:H9"/>
    <mergeCell ref="M49:N49"/>
    <mergeCell ref="O49:P49"/>
    <mergeCell ref="M50:N50"/>
    <mergeCell ref="O50:P50"/>
    <mergeCell ref="M51:N51"/>
    <mergeCell ref="I45:J45"/>
    <mergeCell ref="K45:L45"/>
    <mergeCell ref="I46:J46"/>
    <mergeCell ref="K46:L46"/>
    <mergeCell ref="I47:J47"/>
    <mergeCell ref="K47:L47"/>
    <mergeCell ref="I48:J48"/>
    <mergeCell ref="K48:L48"/>
    <mergeCell ref="I49:J49"/>
    <mergeCell ref="K49:L49"/>
    <mergeCell ref="O43:P43"/>
    <mergeCell ref="O44:P44"/>
    <mergeCell ref="M45:N45"/>
    <mergeCell ref="O45:P45"/>
    <mergeCell ref="M46:N46"/>
    <mergeCell ref="O46:P46"/>
    <mergeCell ref="M47:N47"/>
    <mergeCell ref="O47:P47"/>
    <mergeCell ref="M48:N48"/>
    <mergeCell ref="O48:P48"/>
    <mergeCell ref="A29:C32"/>
    <mergeCell ref="S52:T52"/>
    <mergeCell ref="O51:P51"/>
    <mergeCell ref="M52:N52"/>
    <mergeCell ref="O52:P52"/>
    <mergeCell ref="S42:T42"/>
    <mergeCell ref="S43:T43"/>
    <mergeCell ref="S44:T44"/>
    <mergeCell ref="S45:T45"/>
    <mergeCell ref="S46:T46"/>
    <mergeCell ref="S47:T47"/>
    <mergeCell ref="S48:T48"/>
    <mergeCell ref="S49:T49"/>
    <mergeCell ref="S50:T50"/>
    <mergeCell ref="S51:T51"/>
    <mergeCell ref="I50:J50"/>
    <mergeCell ref="K50:L50"/>
    <mergeCell ref="I51:J51"/>
    <mergeCell ref="K51:L51"/>
    <mergeCell ref="I52:J52"/>
    <mergeCell ref="K52:L52"/>
    <mergeCell ref="M42:N42"/>
    <mergeCell ref="O42:P42"/>
    <mergeCell ref="M43:N43"/>
    <mergeCell ref="Q52:R52"/>
    <mergeCell ref="Q42:R42"/>
    <mergeCell ref="Q43:R43"/>
    <mergeCell ref="Q44:R44"/>
    <mergeCell ref="Q46:R46"/>
    <mergeCell ref="Q47:R47"/>
    <mergeCell ref="Q48:R48"/>
    <mergeCell ref="Q49:R49"/>
    <mergeCell ref="Q50:R50"/>
    <mergeCell ref="Q51:R51"/>
  </mergeCells>
  <phoneticPr fontId="2"/>
  <pageMargins left="0.70866141732283472" right="0.70866141732283472" top="0.78740157480314965" bottom="0.19685039370078741" header="0.35433070866141736" footer="0.11811023622047245"/>
  <pageSetup paperSize="9" scale="95" firstPageNumber="32" orientation="portrait" cellComments="asDisplayed" useFirstPageNumber="1" r:id="rId1"/>
  <headerFooter differentOddEven="1" scaleWithDoc="0" alignWithMargins="0">
    <evenHeader>&amp;L- &amp;P -</even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I43"/>
  <sheetViews>
    <sheetView showGridLines="0" view="pageBreakPreview" topLeftCell="A28" zoomScale="106" zoomScaleNormal="100" zoomScaleSheetLayoutView="106" workbookViewId="0">
      <selection sqref="A1:XFD1048576"/>
    </sheetView>
  </sheetViews>
  <sheetFormatPr defaultColWidth="9" defaultRowHeight="12"/>
  <cols>
    <col min="1" max="1" width="15.625" style="416" customWidth="1"/>
    <col min="2" max="8" width="9" style="416"/>
    <col min="9" max="9" width="10.375" style="416" customWidth="1"/>
    <col min="10" max="10" width="9" style="416"/>
    <col min="11" max="11" width="10.375" style="416" customWidth="1"/>
    <col min="12" max="12" width="9" style="416"/>
    <col min="13" max="13" width="9.875" style="416" customWidth="1"/>
    <col min="14" max="16384" width="9" style="416"/>
  </cols>
  <sheetData>
    <row r="1" spans="1:7" ht="24" customHeight="1"/>
    <row r="2" spans="1:7" s="418" customFormat="1" ht="15.95" customHeight="1">
      <c r="A2" s="417" t="s">
        <v>240</v>
      </c>
    </row>
    <row r="3" spans="1:7" s="418" customFormat="1" ht="12" customHeight="1" thickBot="1">
      <c r="A3" s="417"/>
    </row>
    <row r="4" spans="1:7" ht="20.100000000000001" customHeight="1">
      <c r="A4" s="396" t="s">
        <v>241</v>
      </c>
      <c r="B4" s="743" t="s">
        <v>242</v>
      </c>
      <c r="C4" s="743"/>
      <c r="D4" s="743"/>
      <c r="E4" s="743" t="s">
        <v>243</v>
      </c>
      <c r="F4" s="743"/>
      <c r="G4" s="744"/>
    </row>
    <row r="5" spans="1:7" ht="20.100000000000001" customHeight="1">
      <c r="A5" s="745" t="s">
        <v>186</v>
      </c>
      <c r="B5" s="747" t="s">
        <v>244</v>
      </c>
      <c r="C5" s="749" t="s">
        <v>245</v>
      </c>
      <c r="D5" s="751" t="s">
        <v>246</v>
      </c>
      <c r="E5" s="747" t="s">
        <v>244</v>
      </c>
      <c r="F5" s="749" t="s">
        <v>245</v>
      </c>
      <c r="G5" s="753" t="s">
        <v>246</v>
      </c>
    </row>
    <row r="6" spans="1:7" ht="20.100000000000001" customHeight="1">
      <c r="A6" s="746"/>
      <c r="B6" s="748"/>
      <c r="C6" s="750"/>
      <c r="D6" s="752"/>
      <c r="E6" s="748"/>
      <c r="F6" s="750"/>
      <c r="G6" s="754"/>
    </row>
    <row r="7" spans="1:7" s="419" customFormat="1" ht="20.100000000000001" customHeight="1">
      <c r="A7" s="397"/>
      <c r="B7" s="398" t="s">
        <v>247</v>
      </c>
      <c r="C7" s="399" t="s">
        <v>248</v>
      </c>
      <c r="D7" s="400" t="s">
        <v>248</v>
      </c>
      <c r="E7" s="398" t="s">
        <v>247</v>
      </c>
      <c r="F7" s="399" t="s">
        <v>248</v>
      </c>
      <c r="G7" s="401" t="s">
        <v>248</v>
      </c>
    </row>
    <row r="8" spans="1:7" s="419" customFormat="1" ht="20.100000000000001" customHeight="1">
      <c r="A8" s="402" t="s">
        <v>137</v>
      </c>
      <c r="B8" s="403">
        <v>28</v>
      </c>
      <c r="C8" s="404">
        <v>560</v>
      </c>
      <c r="D8" s="405">
        <v>275</v>
      </c>
      <c r="E8" s="406">
        <v>0</v>
      </c>
      <c r="F8" s="407">
        <v>0</v>
      </c>
      <c r="G8" s="408">
        <v>0</v>
      </c>
    </row>
    <row r="9" spans="1:7" s="419" customFormat="1" ht="20.100000000000001" customHeight="1">
      <c r="A9" s="402" t="s">
        <v>249</v>
      </c>
      <c r="B9" s="403">
        <v>16</v>
      </c>
      <c r="C9" s="404">
        <v>768</v>
      </c>
      <c r="D9" s="405">
        <v>275</v>
      </c>
      <c r="E9" s="406">
        <v>0</v>
      </c>
      <c r="F9" s="407">
        <v>0</v>
      </c>
      <c r="G9" s="408">
        <v>0</v>
      </c>
    </row>
    <row r="10" spans="1:7" s="420" customFormat="1" ht="20.100000000000001" customHeight="1">
      <c r="A10" s="409" t="s">
        <v>13</v>
      </c>
      <c r="B10" s="410">
        <f>B12+B13</f>
        <v>19</v>
      </c>
      <c r="C10" s="411">
        <f>C12+C13</f>
        <v>898</v>
      </c>
      <c r="D10" s="412">
        <f>D12+D13</f>
        <v>584</v>
      </c>
      <c r="E10" s="413">
        <v>0</v>
      </c>
      <c r="F10" s="414">
        <v>0</v>
      </c>
      <c r="G10" s="415">
        <v>0</v>
      </c>
    </row>
    <row r="11" spans="1:7" s="419" customFormat="1" ht="20.100000000000001" customHeight="1">
      <c r="A11" s="421"/>
      <c r="B11" s="403"/>
      <c r="C11" s="404"/>
      <c r="D11" s="405"/>
      <c r="E11" s="403"/>
      <c r="F11" s="404"/>
      <c r="G11" s="422"/>
    </row>
    <row r="12" spans="1:7" s="419" customFormat="1" ht="20.100000000000001" customHeight="1">
      <c r="A12" s="423" t="s">
        <v>250</v>
      </c>
      <c r="B12" s="424">
        <v>12</v>
      </c>
      <c r="C12" s="425">
        <v>538</v>
      </c>
      <c r="D12" s="426">
        <v>441</v>
      </c>
      <c r="E12" s="406">
        <v>0</v>
      </c>
      <c r="F12" s="407">
        <v>0</v>
      </c>
      <c r="G12" s="408">
        <v>0</v>
      </c>
    </row>
    <row r="13" spans="1:7" s="419" customFormat="1" ht="20.100000000000001" customHeight="1">
      <c r="A13" s="427" t="s">
        <v>251</v>
      </c>
      <c r="B13" s="428">
        <v>7</v>
      </c>
      <c r="C13" s="429">
        <v>360</v>
      </c>
      <c r="D13" s="430">
        <v>143</v>
      </c>
      <c r="E13" s="428">
        <v>0</v>
      </c>
      <c r="F13" s="429">
        <v>0</v>
      </c>
      <c r="G13" s="431">
        <v>0</v>
      </c>
    </row>
    <row r="14" spans="1:7" ht="15.75" customHeight="1">
      <c r="G14" s="432" t="s">
        <v>223</v>
      </c>
    </row>
    <row r="15" spans="1:7" ht="12" customHeight="1"/>
    <row r="16" spans="1:7" ht="12" customHeight="1"/>
    <row r="17" spans="1:9" ht="15.95" customHeight="1">
      <c r="A17" s="417" t="s">
        <v>252</v>
      </c>
      <c r="B17" s="417"/>
      <c r="C17" s="433"/>
      <c r="D17" s="433"/>
      <c r="E17" s="433"/>
      <c r="F17" s="433"/>
      <c r="G17" s="433"/>
      <c r="H17" s="433"/>
      <c r="I17" s="433"/>
    </row>
    <row r="18" spans="1:9" ht="12" customHeight="1" thickBot="1">
      <c r="A18" s="433"/>
      <c r="B18" s="433"/>
      <c r="C18" s="433"/>
      <c r="D18" s="433"/>
      <c r="E18" s="433"/>
      <c r="F18" s="433"/>
      <c r="G18" s="433"/>
      <c r="I18" s="434" t="s">
        <v>253</v>
      </c>
    </row>
    <row r="19" spans="1:9" ht="20.100000000000001" customHeight="1">
      <c r="A19" s="740" t="s">
        <v>254</v>
      </c>
      <c r="B19" s="738" t="s">
        <v>255</v>
      </c>
      <c r="C19" s="742"/>
      <c r="D19" s="738" t="s">
        <v>130</v>
      </c>
      <c r="E19" s="742"/>
      <c r="F19" s="738" t="s">
        <v>199</v>
      </c>
      <c r="G19" s="742"/>
      <c r="H19" s="738" t="s">
        <v>203</v>
      </c>
      <c r="I19" s="739"/>
    </row>
    <row r="20" spans="1:9" ht="20.100000000000001" customHeight="1">
      <c r="A20" s="741"/>
      <c r="B20" s="435" t="s">
        <v>256</v>
      </c>
      <c r="C20" s="436" t="s">
        <v>257</v>
      </c>
      <c r="D20" s="435" t="s">
        <v>256</v>
      </c>
      <c r="E20" s="436" t="s">
        <v>257</v>
      </c>
      <c r="F20" s="435" t="s">
        <v>256</v>
      </c>
      <c r="G20" s="436" t="s">
        <v>257</v>
      </c>
      <c r="H20" s="435" t="s">
        <v>256</v>
      </c>
      <c r="I20" s="437" t="s">
        <v>257</v>
      </c>
    </row>
    <row r="21" spans="1:9" s="442" customFormat="1" ht="20.100000000000001" customHeight="1">
      <c r="A21" s="438" t="s">
        <v>258</v>
      </c>
      <c r="B21" s="439">
        <f>SUM(B22:B41)</f>
        <v>19.72</v>
      </c>
      <c r="C21" s="440"/>
      <c r="D21" s="439">
        <f>SUM(D22:D41)</f>
        <v>6.53</v>
      </c>
      <c r="E21" s="440"/>
      <c r="F21" s="439">
        <f>SUM(F22:F41)</f>
        <v>0</v>
      </c>
      <c r="G21" s="440"/>
      <c r="H21" s="439">
        <f>SUM(H22:H41)</f>
        <v>3</v>
      </c>
      <c r="I21" s="441"/>
    </row>
    <row r="22" spans="1:9" ht="20.100000000000001" customHeight="1">
      <c r="A22" s="443" t="s">
        <v>259</v>
      </c>
      <c r="B22" s="444">
        <v>1.5</v>
      </c>
      <c r="C22" s="445" t="s">
        <v>260</v>
      </c>
      <c r="D22" s="446" t="s">
        <v>261</v>
      </c>
      <c r="E22" s="445"/>
      <c r="F22" s="446" t="s">
        <v>261</v>
      </c>
      <c r="G22" s="445"/>
      <c r="H22" s="446" t="s">
        <v>261</v>
      </c>
      <c r="I22" s="447"/>
    </row>
    <row r="23" spans="1:9" ht="20.100000000000001" customHeight="1">
      <c r="A23" s="731" t="s">
        <v>262</v>
      </c>
      <c r="B23" s="444">
        <v>1</v>
      </c>
      <c r="C23" s="445" t="s">
        <v>263</v>
      </c>
      <c r="D23" s="446" t="s">
        <v>261</v>
      </c>
      <c r="E23" s="445"/>
      <c r="F23" s="735">
        <v>0</v>
      </c>
      <c r="G23" s="736"/>
      <c r="H23" s="446" t="s">
        <v>261</v>
      </c>
      <c r="I23" s="447"/>
    </row>
    <row r="24" spans="1:9" ht="20.100000000000001" customHeight="1">
      <c r="A24" s="732"/>
      <c r="B24" s="444">
        <v>1.2</v>
      </c>
      <c r="C24" s="445" t="s">
        <v>264</v>
      </c>
      <c r="D24" s="446" t="s">
        <v>261</v>
      </c>
      <c r="E24" s="445"/>
      <c r="F24" s="734"/>
      <c r="G24" s="737"/>
      <c r="H24" s="446" t="s">
        <v>261</v>
      </c>
      <c r="I24" s="447"/>
    </row>
    <row r="25" spans="1:9" ht="20.100000000000001" customHeight="1">
      <c r="A25" s="731" t="s">
        <v>265</v>
      </c>
      <c r="B25" s="444">
        <v>1</v>
      </c>
      <c r="C25" s="445" t="s">
        <v>266</v>
      </c>
      <c r="D25" s="735">
        <v>0.5</v>
      </c>
      <c r="E25" s="736" t="s">
        <v>263</v>
      </c>
      <c r="F25" s="735">
        <v>0</v>
      </c>
      <c r="G25" s="736"/>
      <c r="H25" s="446" t="s">
        <v>261</v>
      </c>
      <c r="I25" s="447"/>
    </row>
    <row r="26" spans="1:9" ht="20.100000000000001" customHeight="1">
      <c r="A26" s="732"/>
      <c r="B26" s="444">
        <v>1</v>
      </c>
      <c r="C26" s="445" t="s">
        <v>263</v>
      </c>
      <c r="D26" s="734"/>
      <c r="E26" s="737"/>
      <c r="F26" s="734"/>
      <c r="G26" s="737"/>
      <c r="H26" s="446" t="s">
        <v>261</v>
      </c>
      <c r="I26" s="447"/>
    </row>
    <row r="27" spans="1:9" ht="20.100000000000001" customHeight="1">
      <c r="A27" s="731" t="s">
        <v>267</v>
      </c>
      <c r="B27" s="444">
        <v>1</v>
      </c>
      <c r="C27" s="445" t="s">
        <v>268</v>
      </c>
      <c r="D27" s="735">
        <v>0.5</v>
      </c>
      <c r="E27" s="736" t="s">
        <v>269</v>
      </c>
      <c r="F27" s="735">
        <v>0</v>
      </c>
      <c r="G27" s="736"/>
      <c r="H27" s="446" t="s">
        <v>261</v>
      </c>
      <c r="I27" s="447"/>
    </row>
    <row r="28" spans="1:9" ht="20.100000000000001" customHeight="1">
      <c r="A28" s="732"/>
      <c r="B28" s="444">
        <v>1</v>
      </c>
      <c r="C28" s="445" t="s">
        <v>269</v>
      </c>
      <c r="D28" s="734"/>
      <c r="E28" s="737"/>
      <c r="F28" s="734"/>
      <c r="G28" s="737"/>
      <c r="H28" s="446" t="s">
        <v>261</v>
      </c>
      <c r="I28" s="447"/>
    </row>
    <row r="29" spans="1:9" ht="20.100000000000001" customHeight="1">
      <c r="A29" s="443" t="s">
        <v>270</v>
      </c>
      <c r="B29" s="444">
        <v>1.5</v>
      </c>
      <c r="C29" s="445" t="s">
        <v>271</v>
      </c>
      <c r="D29" s="446" t="s">
        <v>261</v>
      </c>
      <c r="E29" s="445"/>
      <c r="F29" s="446" t="s">
        <v>261</v>
      </c>
      <c r="G29" s="445"/>
      <c r="H29" s="446" t="s">
        <v>261</v>
      </c>
      <c r="I29" s="447"/>
    </row>
    <row r="30" spans="1:9" ht="20.100000000000001" customHeight="1">
      <c r="A30" s="443" t="s">
        <v>272</v>
      </c>
      <c r="B30" s="448" t="s">
        <v>261</v>
      </c>
      <c r="C30" s="445"/>
      <c r="D30" s="446" t="s">
        <v>261</v>
      </c>
      <c r="E30" s="445"/>
      <c r="F30" s="446" t="s">
        <v>261</v>
      </c>
      <c r="G30" s="445"/>
      <c r="H30" s="444">
        <v>1.5</v>
      </c>
      <c r="I30" s="447" t="s">
        <v>273</v>
      </c>
    </row>
    <row r="31" spans="1:9" ht="20.100000000000001" customHeight="1">
      <c r="A31" s="443" t="s">
        <v>274</v>
      </c>
      <c r="B31" s="444">
        <v>1.4</v>
      </c>
      <c r="C31" s="445" t="s">
        <v>275</v>
      </c>
      <c r="D31" s="444">
        <v>1.5</v>
      </c>
      <c r="E31" s="445" t="s">
        <v>268</v>
      </c>
      <c r="F31" s="446" t="s">
        <v>261</v>
      </c>
      <c r="G31" s="445"/>
      <c r="H31" s="444">
        <v>1.5</v>
      </c>
      <c r="I31" s="447" t="s">
        <v>276</v>
      </c>
    </row>
    <row r="32" spans="1:9" ht="20.100000000000001" customHeight="1">
      <c r="A32" s="443" t="s">
        <v>277</v>
      </c>
      <c r="B32" s="444">
        <v>1</v>
      </c>
      <c r="C32" s="445" t="s">
        <v>278</v>
      </c>
      <c r="D32" s="444">
        <v>1</v>
      </c>
      <c r="E32" s="445" t="s">
        <v>278</v>
      </c>
      <c r="F32" s="446" t="s">
        <v>261</v>
      </c>
      <c r="G32" s="445"/>
      <c r="H32" s="446" t="s">
        <v>261</v>
      </c>
      <c r="I32" s="447"/>
    </row>
    <row r="33" spans="1:9" ht="20.100000000000001" customHeight="1">
      <c r="A33" s="443" t="s">
        <v>279</v>
      </c>
      <c r="B33" s="444">
        <v>1.02</v>
      </c>
      <c r="C33" s="445" t="s">
        <v>280</v>
      </c>
      <c r="D33" s="446" t="s">
        <v>261</v>
      </c>
      <c r="E33" s="445"/>
      <c r="F33" s="446" t="s">
        <v>261</v>
      </c>
      <c r="G33" s="445"/>
      <c r="H33" s="446" t="s">
        <v>261</v>
      </c>
      <c r="I33" s="447"/>
    </row>
    <row r="34" spans="1:9" ht="20.100000000000001" customHeight="1">
      <c r="A34" s="443" t="s">
        <v>281</v>
      </c>
      <c r="B34" s="444">
        <v>1.05</v>
      </c>
      <c r="C34" s="445" t="s">
        <v>282</v>
      </c>
      <c r="D34" s="444">
        <v>1.03</v>
      </c>
      <c r="E34" s="445" t="s">
        <v>280</v>
      </c>
      <c r="F34" s="446" t="s">
        <v>261</v>
      </c>
      <c r="G34" s="445"/>
      <c r="H34" s="446" t="s">
        <v>261</v>
      </c>
      <c r="I34" s="447"/>
    </row>
    <row r="35" spans="1:9" ht="20.100000000000001" customHeight="1">
      <c r="A35" s="443" t="s">
        <v>283</v>
      </c>
      <c r="B35" s="444">
        <v>1.05</v>
      </c>
      <c r="C35" s="445" t="s">
        <v>284</v>
      </c>
      <c r="D35" s="446" t="s">
        <v>261</v>
      </c>
      <c r="E35" s="445"/>
      <c r="F35" s="446" t="s">
        <v>261</v>
      </c>
      <c r="G35" s="445"/>
      <c r="H35" s="446" t="s">
        <v>261</v>
      </c>
      <c r="I35" s="447"/>
    </row>
    <row r="36" spans="1:9" ht="20.100000000000001" customHeight="1">
      <c r="A36" s="731" t="s">
        <v>285</v>
      </c>
      <c r="B36" s="444">
        <v>1</v>
      </c>
      <c r="C36" s="445" t="s">
        <v>282</v>
      </c>
      <c r="D36" s="733" t="s">
        <v>261</v>
      </c>
      <c r="E36" s="445"/>
      <c r="F36" s="446" t="s">
        <v>261</v>
      </c>
      <c r="G36" s="445"/>
      <c r="H36" s="446" t="s">
        <v>261</v>
      </c>
      <c r="I36" s="447"/>
    </row>
    <row r="37" spans="1:9" ht="20.100000000000001" customHeight="1">
      <c r="A37" s="732"/>
      <c r="B37" s="446">
        <v>1</v>
      </c>
      <c r="C37" s="445" t="s">
        <v>286</v>
      </c>
      <c r="D37" s="734"/>
      <c r="E37" s="445"/>
      <c r="F37" s="446" t="s">
        <v>261</v>
      </c>
      <c r="G37" s="445"/>
      <c r="H37" s="446" t="s">
        <v>261</v>
      </c>
      <c r="I37" s="447"/>
    </row>
    <row r="38" spans="1:9" ht="20.100000000000001" customHeight="1">
      <c r="A38" s="443" t="s">
        <v>287</v>
      </c>
      <c r="B38" s="449">
        <v>1</v>
      </c>
      <c r="C38" s="445" t="s">
        <v>268</v>
      </c>
      <c r="D38" s="446" t="s">
        <v>261</v>
      </c>
      <c r="E38" s="445"/>
      <c r="F38" s="446" t="s">
        <v>261</v>
      </c>
      <c r="G38" s="445"/>
      <c r="H38" s="446" t="s">
        <v>261</v>
      </c>
      <c r="I38" s="447"/>
    </row>
    <row r="39" spans="1:9" ht="20.100000000000001" customHeight="1">
      <c r="A39" s="443" t="s">
        <v>288</v>
      </c>
      <c r="B39" s="449">
        <v>1</v>
      </c>
      <c r="C39" s="445" t="s">
        <v>289</v>
      </c>
      <c r="D39" s="444">
        <v>1</v>
      </c>
      <c r="E39" s="445" t="s">
        <v>290</v>
      </c>
      <c r="F39" s="446" t="s">
        <v>261</v>
      </c>
      <c r="G39" s="445"/>
      <c r="H39" s="446" t="s">
        <v>261</v>
      </c>
      <c r="I39" s="447"/>
    </row>
    <row r="40" spans="1:9" ht="20.100000000000001" customHeight="1">
      <c r="A40" s="443" t="s">
        <v>291</v>
      </c>
      <c r="B40" s="449">
        <v>1</v>
      </c>
      <c r="C40" s="445" t="s">
        <v>292</v>
      </c>
      <c r="D40" s="446" t="s">
        <v>261</v>
      </c>
      <c r="E40" s="445"/>
      <c r="F40" s="446" t="s">
        <v>261</v>
      </c>
      <c r="G40" s="445"/>
      <c r="H40" s="446" t="s">
        <v>261</v>
      </c>
      <c r="I40" s="447"/>
    </row>
    <row r="41" spans="1:9" ht="20.100000000000001" customHeight="1" thickBot="1">
      <c r="A41" s="450" t="s">
        <v>293</v>
      </c>
      <c r="B41" s="451" t="s">
        <v>261</v>
      </c>
      <c r="C41" s="452"/>
      <c r="D41" s="453">
        <v>1</v>
      </c>
      <c r="E41" s="452" t="s">
        <v>266</v>
      </c>
      <c r="F41" s="451" t="s">
        <v>261</v>
      </c>
      <c r="G41" s="452"/>
      <c r="H41" s="451" t="s">
        <v>261</v>
      </c>
      <c r="I41" s="454"/>
    </row>
    <row r="42" spans="1:9">
      <c r="A42" s="433"/>
      <c r="B42" s="433"/>
      <c r="C42" s="433"/>
      <c r="D42" s="433"/>
      <c r="E42" s="433"/>
      <c r="F42" s="433"/>
      <c r="G42" s="433"/>
      <c r="H42" s="433"/>
      <c r="I42" s="432" t="s">
        <v>223</v>
      </c>
    </row>
    <row r="43" spans="1:9">
      <c r="A43" s="455" t="s">
        <v>294</v>
      </c>
    </row>
  </sheetData>
  <mergeCells count="29">
    <mergeCell ref="B4:D4"/>
    <mergeCell ref="E4:G4"/>
    <mergeCell ref="A5:A6"/>
    <mergeCell ref="B5:B6"/>
    <mergeCell ref="C5:C6"/>
    <mergeCell ref="D5:D6"/>
    <mergeCell ref="E5:E6"/>
    <mergeCell ref="F5:F6"/>
    <mergeCell ref="G5:G6"/>
    <mergeCell ref="H19:I19"/>
    <mergeCell ref="F25:F26"/>
    <mergeCell ref="G25:G26"/>
    <mergeCell ref="A27:A28"/>
    <mergeCell ref="D27:D28"/>
    <mergeCell ref="E27:E28"/>
    <mergeCell ref="F27:F28"/>
    <mergeCell ref="G27:G28"/>
    <mergeCell ref="A23:A24"/>
    <mergeCell ref="F23:F24"/>
    <mergeCell ref="G23:G24"/>
    <mergeCell ref="A19:A20"/>
    <mergeCell ref="B19:C19"/>
    <mergeCell ref="D19:E19"/>
    <mergeCell ref="F19:G19"/>
    <mergeCell ref="A36:A37"/>
    <mergeCell ref="D36:D37"/>
    <mergeCell ref="A25:A26"/>
    <mergeCell ref="D25:D26"/>
    <mergeCell ref="E25:E26"/>
  </mergeCells>
  <phoneticPr fontId="2"/>
  <pageMargins left="0.70866141732283472" right="0.70866141732283472" top="0.78740157480314965" bottom="0.19685039370078741" header="0.35433070866141736" footer="0.11811023622047245"/>
  <pageSetup paperSize="9" firstPageNumber="33" orientation="portrait" cellComments="asDisplayed" useFirstPageNumber="1" r:id="rId1"/>
  <headerFooter differentOddEven="1" scaleWithDoc="0" alignWithMargins="0">
    <oddHeader>&amp;RⅡ造　　林　　　　　- &amp;P -</oddHeader>
    <evenHeader>&amp;L- &amp;P -</even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J33"/>
  <sheetViews>
    <sheetView showGridLines="0" zoomScale="115" zoomScaleNormal="115" zoomScaleSheetLayoutView="100" workbookViewId="0">
      <selection activeCell="L4" sqref="L4"/>
    </sheetView>
  </sheetViews>
  <sheetFormatPr defaultColWidth="9" defaultRowHeight="20.25" customHeight="1"/>
  <cols>
    <col min="1" max="2" width="3.625" style="459" customWidth="1"/>
    <col min="3" max="3" width="11.625" style="459" customWidth="1"/>
    <col min="4" max="5" width="12.625" style="458" customWidth="1"/>
    <col min="6" max="7" width="3.625" style="458" customWidth="1"/>
    <col min="8" max="8" width="11.625" style="458" customWidth="1"/>
    <col min="9" max="10" width="12.625" style="458" customWidth="1"/>
    <col min="11" max="16384" width="9" style="458"/>
  </cols>
  <sheetData>
    <row r="1" spans="1:10" ht="24" customHeight="1">
      <c r="A1" s="456" t="s">
        <v>295</v>
      </c>
      <c r="B1" s="457"/>
      <c r="C1" s="457"/>
    </row>
    <row r="2" spans="1:10" ht="15.95" customHeight="1">
      <c r="A2" s="457"/>
      <c r="B2" s="457"/>
      <c r="C2" s="457"/>
    </row>
    <row r="3" spans="1:10" ht="12" customHeight="1" thickBot="1">
      <c r="E3" s="460"/>
      <c r="J3" s="461" t="s">
        <v>253</v>
      </c>
    </row>
    <row r="4" spans="1:10" ht="20.25" customHeight="1">
      <c r="A4" s="763" t="s">
        <v>296</v>
      </c>
      <c r="B4" s="764"/>
      <c r="C4" s="765"/>
      <c r="D4" s="769" t="s">
        <v>297</v>
      </c>
      <c r="E4" s="770" t="s">
        <v>298</v>
      </c>
      <c r="F4" s="772" t="s">
        <v>296</v>
      </c>
      <c r="G4" s="764"/>
      <c r="H4" s="765"/>
      <c r="I4" s="769" t="s">
        <v>297</v>
      </c>
      <c r="J4" s="755" t="s">
        <v>298</v>
      </c>
    </row>
    <row r="5" spans="1:10" ht="20.25" customHeight="1">
      <c r="A5" s="766"/>
      <c r="B5" s="767"/>
      <c r="C5" s="768"/>
      <c r="D5" s="579"/>
      <c r="E5" s="771"/>
      <c r="F5" s="773"/>
      <c r="G5" s="767"/>
      <c r="H5" s="768"/>
      <c r="I5" s="579"/>
      <c r="J5" s="756"/>
    </row>
    <row r="6" spans="1:10" ht="20.25" customHeight="1">
      <c r="A6" s="757" t="s">
        <v>299</v>
      </c>
      <c r="B6" s="758"/>
      <c r="C6" s="759"/>
      <c r="D6" s="462">
        <v>4417</v>
      </c>
      <c r="E6" s="463">
        <v>140</v>
      </c>
      <c r="F6" s="760" t="s">
        <v>300</v>
      </c>
      <c r="G6" s="761"/>
      <c r="H6" s="762"/>
      <c r="I6" s="464">
        <f>SUM(I7:I15)</f>
        <v>329.39</v>
      </c>
      <c r="J6" s="465">
        <f>SUM(J7:J15)</f>
        <v>5.68</v>
      </c>
    </row>
    <row r="7" spans="1:10" ht="20.25" customHeight="1">
      <c r="A7" s="757" t="s">
        <v>301</v>
      </c>
      <c r="B7" s="758"/>
      <c r="C7" s="759"/>
      <c r="D7" s="462">
        <v>2790</v>
      </c>
      <c r="E7" s="463">
        <v>128</v>
      </c>
      <c r="F7" s="466"/>
      <c r="G7" s="467"/>
      <c r="H7" s="468" t="s">
        <v>302</v>
      </c>
      <c r="I7" s="469">
        <v>15.29</v>
      </c>
      <c r="J7" s="470" t="s">
        <v>303</v>
      </c>
    </row>
    <row r="8" spans="1:10" ht="20.25" customHeight="1">
      <c r="A8" s="757" t="s">
        <v>304</v>
      </c>
      <c r="B8" s="758"/>
      <c r="C8" s="759"/>
      <c r="D8" s="462">
        <v>2026</v>
      </c>
      <c r="E8" s="463">
        <v>111</v>
      </c>
      <c r="F8" s="471"/>
      <c r="G8" s="472"/>
      <c r="H8" s="468" t="s">
        <v>305</v>
      </c>
      <c r="I8" s="469">
        <v>3.1</v>
      </c>
      <c r="J8" s="470" t="s">
        <v>303</v>
      </c>
    </row>
    <row r="9" spans="1:10" ht="20.25" customHeight="1">
      <c r="A9" s="779" t="s">
        <v>13</v>
      </c>
      <c r="B9" s="780"/>
      <c r="C9" s="781"/>
      <c r="D9" s="473">
        <f>SUM(D10,D17,D25,I16)</f>
        <v>1813.14</v>
      </c>
      <c r="E9" s="474">
        <f>SUM(E10,E17,E25,J16)</f>
        <v>76</v>
      </c>
      <c r="F9" s="471"/>
      <c r="G9" s="472"/>
      <c r="H9" s="468" t="s">
        <v>306</v>
      </c>
      <c r="I9" s="469" t="s">
        <v>303</v>
      </c>
      <c r="J9" s="470" t="s">
        <v>303</v>
      </c>
    </row>
    <row r="10" spans="1:10" ht="20.25" customHeight="1">
      <c r="A10" s="782" t="s">
        <v>307</v>
      </c>
      <c r="B10" s="783"/>
      <c r="C10" s="784"/>
      <c r="D10" s="475">
        <f>D11</f>
        <v>276.19</v>
      </c>
      <c r="E10" s="476">
        <f>E11</f>
        <v>15.86</v>
      </c>
      <c r="F10" s="471"/>
      <c r="G10" s="472"/>
      <c r="H10" s="468" t="s">
        <v>308</v>
      </c>
      <c r="I10" s="469" t="s">
        <v>303</v>
      </c>
      <c r="J10" s="470" t="s">
        <v>303</v>
      </c>
    </row>
    <row r="11" spans="1:10" ht="20.25" customHeight="1">
      <c r="A11" s="777" t="s">
        <v>309</v>
      </c>
      <c r="B11" s="761"/>
      <c r="C11" s="762"/>
      <c r="D11" s="464">
        <f>SUM(D12:D16)</f>
        <v>276.19</v>
      </c>
      <c r="E11" s="477">
        <f>SUM(E12:E16)</f>
        <v>15.86</v>
      </c>
      <c r="F11" s="466"/>
      <c r="G11" s="472"/>
      <c r="H11" s="468" t="s">
        <v>310</v>
      </c>
      <c r="I11" s="469" t="s">
        <v>303</v>
      </c>
      <c r="J11" s="470">
        <v>0.13</v>
      </c>
    </row>
    <row r="12" spans="1:10" ht="20.25" customHeight="1">
      <c r="A12" s="478"/>
      <c r="B12" s="467"/>
      <c r="C12" s="468" t="s">
        <v>284</v>
      </c>
      <c r="D12" s="469">
        <v>96.25</v>
      </c>
      <c r="E12" s="479">
        <v>6.75</v>
      </c>
      <c r="F12" s="466"/>
      <c r="G12" s="472"/>
      <c r="H12" s="468" t="s">
        <v>311</v>
      </c>
      <c r="I12" s="469">
        <v>0.18</v>
      </c>
      <c r="J12" s="470" t="s">
        <v>303</v>
      </c>
    </row>
    <row r="13" spans="1:10" ht="20.25" customHeight="1">
      <c r="A13" s="478"/>
      <c r="B13" s="472"/>
      <c r="C13" s="468" t="s">
        <v>312</v>
      </c>
      <c r="D13" s="469">
        <v>68.150000000000006</v>
      </c>
      <c r="E13" s="479">
        <v>1.32</v>
      </c>
      <c r="F13" s="466"/>
      <c r="G13" s="472"/>
      <c r="H13" s="468" t="s">
        <v>313</v>
      </c>
      <c r="I13" s="469">
        <v>3.43</v>
      </c>
      <c r="J13" s="470" t="s">
        <v>303</v>
      </c>
    </row>
    <row r="14" spans="1:10" ht="20.25" customHeight="1">
      <c r="A14" s="478"/>
      <c r="B14" s="472"/>
      <c r="C14" s="468" t="s">
        <v>263</v>
      </c>
      <c r="D14" s="469">
        <v>57.37</v>
      </c>
      <c r="E14" s="479">
        <v>1</v>
      </c>
      <c r="F14" s="466"/>
      <c r="G14" s="467"/>
      <c r="H14" s="468" t="s">
        <v>314</v>
      </c>
      <c r="I14" s="469">
        <v>104.2</v>
      </c>
      <c r="J14" s="470">
        <v>5.55</v>
      </c>
    </row>
    <row r="15" spans="1:10" ht="20.25" customHeight="1">
      <c r="A15" s="478"/>
      <c r="B15" s="472"/>
      <c r="C15" s="468" t="s">
        <v>315</v>
      </c>
      <c r="D15" s="469">
        <v>20.36</v>
      </c>
      <c r="E15" s="479">
        <v>3.36</v>
      </c>
      <c r="F15" s="480"/>
      <c r="G15" s="481"/>
      <c r="H15" s="482" t="s">
        <v>316</v>
      </c>
      <c r="I15" s="483">
        <v>203.19</v>
      </c>
      <c r="J15" s="484" t="s">
        <v>303</v>
      </c>
    </row>
    <row r="16" spans="1:10" ht="20.25" customHeight="1">
      <c r="A16" s="485"/>
      <c r="B16" s="481"/>
      <c r="C16" s="486" t="s">
        <v>317</v>
      </c>
      <c r="D16" s="483">
        <v>34.06</v>
      </c>
      <c r="E16" s="487">
        <v>3.43</v>
      </c>
      <c r="F16" s="488" t="s">
        <v>318</v>
      </c>
      <c r="G16" s="489"/>
      <c r="H16" s="490"/>
      <c r="I16" s="475">
        <f>SUM(I17,I20,I24)</f>
        <v>735.38000000000011</v>
      </c>
      <c r="J16" s="491">
        <f>SUM(J17,J20,J24)</f>
        <v>20.86</v>
      </c>
    </row>
    <row r="17" spans="1:10" ht="20.25" customHeight="1">
      <c r="A17" s="492" t="s">
        <v>319</v>
      </c>
      <c r="B17" s="489"/>
      <c r="C17" s="490"/>
      <c r="D17" s="475">
        <f>D18</f>
        <v>325.83000000000004</v>
      </c>
      <c r="E17" s="476">
        <f>E18</f>
        <v>24.939999999999998</v>
      </c>
      <c r="F17" s="785" t="s">
        <v>320</v>
      </c>
      <c r="G17" s="786"/>
      <c r="H17" s="787"/>
      <c r="I17" s="464">
        <f>SUM(I18:I19)</f>
        <v>238.42000000000002</v>
      </c>
      <c r="J17" s="465">
        <f>SUM(J18:J19)</f>
        <v>5.74</v>
      </c>
    </row>
    <row r="18" spans="1:10" ht="20.25" customHeight="1">
      <c r="A18" s="777" t="s">
        <v>321</v>
      </c>
      <c r="B18" s="761"/>
      <c r="C18" s="788"/>
      <c r="D18" s="464">
        <f>SUM(D19:D24)</f>
        <v>325.83000000000004</v>
      </c>
      <c r="E18" s="477">
        <f>SUM(E19:E24)</f>
        <v>24.939999999999998</v>
      </c>
      <c r="F18" s="466"/>
      <c r="G18" s="472"/>
      <c r="H18" s="468" t="s">
        <v>322</v>
      </c>
      <c r="I18" s="469">
        <v>180.4</v>
      </c>
      <c r="J18" s="470" t="s">
        <v>303</v>
      </c>
    </row>
    <row r="19" spans="1:10" ht="20.25" customHeight="1">
      <c r="A19" s="478"/>
      <c r="B19" s="472"/>
      <c r="C19" s="468" t="s">
        <v>323</v>
      </c>
      <c r="D19" s="469">
        <v>43.25</v>
      </c>
      <c r="E19" s="479">
        <v>4.9000000000000004</v>
      </c>
      <c r="F19" s="466"/>
      <c r="G19" s="472"/>
      <c r="H19" s="468" t="s">
        <v>269</v>
      </c>
      <c r="I19" s="469">
        <v>58.02</v>
      </c>
      <c r="J19" s="470">
        <v>5.74</v>
      </c>
    </row>
    <row r="20" spans="1:10" ht="20.25" customHeight="1">
      <c r="A20" s="478"/>
      <c r="B20" s="472"/>
      <c r="C20" s="468" t="s">
        <v>324</v>
      </c>
      <c r="D20" s="469">
        <v>33.14</v>
      </c>
      <c r="E20" s="479" t="s">
        <v>303</v>
      </c>
      <c r="F20" s="774" t="s">
        <v>325</v>
      </c>
      <c r="G20" s="775"/>
      <c r="H20" s="776"/>
      <c r="I20" s="493">
        <f>SUM(I21:I23)</f>
        <v>185.67000000000002</v>
      </c>
      <c r="J20" s="494">
        <f>SUM(J21:J23)</f>
        <v>6.19</v>
      </c>
    </row>
    <row r="21" spans="1:10" ht="20.25" customHeight="1">
      <c r="A21" s="478"/>
      <c r="B21" s="472"/>
      <c r="C21" s="468" t="s">
        <v>273</v>
      </c>
      <c r="D21" s="469">
        <v>66.02</v>
      </c>
      <c r="E21" s="479" t="s">
        <v>303</v>
      </c>
      <c r="F21" s="495"/>
      <c r="G21" s="496"/>
      <c r="H21" s="468" t="s">
        <v>326</v>
      </c>
      <c r="I21" s="469">
        <v>99.24</v>
      </c>
      <c r="J21" s="470" t="s">
        <v>303</v>
      </c>
    </row>
    <row r="22" spans="1:10" ht="20.25" customHeight="1">
      <c r="A22" s="478"/>
      <c r="B22" s="472"/>
      <c r="C22" s="468" t="s">
        <v>327</v>
      </c>
      <c r="D22" s="469" t="s">
        <v>303</v>
      </c>
      <c r="E22" s="479" t="s">
        <v>303</v>
      </c>
      <c r="F22" s="466"/>
      <c r="G22" s="472"/>
      <c r="H22" s="468" t="s">
        <v>328</v>
      </c>
      <c r="I22" s="469">
        <v>10.039999999999999</v>
      </c>
      <c r="J22" s="470" t="s">
        <v>303</v>
      </c>
    </row>
    <row r="23" spans="1:10" ht="20.25" customHeight="1">
      <c r="A23" s="478"/>
      <c r="B23" s="472"/>
      <c r="C23" s="468" t="s">
        <v>271</v>
      </c>
      <c r="D23" s="469">
        <v>49.62</v>
      </c>
      <c r="E23" s="479" t="s">
        <v>303</v>
      </c>
      <c r="F23" s="466"/>
      <c r="G23" s="472"/>
      <c r="H23" s="468" t="s">
        <v>329</v>
      </c>
      <c r="I23" s="469">
        <v>76.39</v>
      </c>
      <c r="J23" s="470">
        <v>6.19</v>
      </c>
    </row>
    <row r="24" spans="1:10" ht="20.25" customHeight="1">
      <c r="A24" s="485"/>
      <c r="B24" s="481"/>
      <c r="C24" s="482" t="s">
        <v>330</v>
      </c>
      <c r="D24" s="483">
        <v>133.80000000000001</v>
      </c>
      <c r="E24" s="487">
        <v>20.04</v>
      </c>
      <c r="F24" s="774" t="s">
        <v>331</v>
      </c>
      <c r="G24" s="775"/>
      <c r="H24" s="776"/>
      <c r="I24" s="493">
        <f>SUM(I25:I28)</f>
        <v>311.29000000000002</v>
      </c>
      <c r="J24" s="494">
        <f>SUM(J25:J28)</f>
        <v>8.93</v>
      </c>
    </row>
    <row r="25" spans="1:10" ht="20.25" customHeight="1">
      <c r="A25" s="492" t="s">
        <v>332</v>
      </c>
      <c r="B25" s="489"/>
      <c r="C25" s="490"/>
      <c r="D25" s="475">
        <f>SUM(D26,I6)</f>
        <v>475.74</v>
      </c>
      <c r="E25" s="476">
        <f>SUM(E26,J6)</f>
        <v>14.34</v>
      </c>
      <c r="F25" s="495"/>
      <c r="G25" s="496"/>
      <c r="H25" s="468" t="s">
        <v>333</v>
      </c>
      <c r="I25" s="469">
        <v>52.6</v>
      </c>
      <c r="J25" s="470">
        <v>3.6</v>
      </c>
    </row>
    <row r="26" spans="1:10" ht="20.25" customHeight="1">
      <c r="A26" s="777" t="s">
        <v>334</v>
      </c>
      <c r="B26" s="778"/>
      <c r="C26" s="762"/>
      <c r="D26" s="464">
        <f>SUM(D27:D32)</f>
        <v>146.35</v>
      </c>
      <c r="E26" s="477">
        <f>SUM(E27:E32)</f>
        <v>8.66</v>
      </c>
      <c r="F26" s="466"/>
      <c r="G26" s="472"/>
      <c r="H26" s="468" t="s">
        <v>266</v>
      </c>
      <c r="I26" s="469">
        <v>108.77</v>
      </c>
      <c r="J26" s="470" t="s">
        <v>303</v>
      </c>
    </row>
    <row r="27" spans="1:10" ht="20.25" customHeight="1">
      <c r="A27" s="478"/>
      <c r="B27" s="467"/>
      <c r="C27" s="468" t="s">
        <v>335</v>
      </c>
      <c r="D27" s="469">
        <v>44.88</v>
      </c>
      <c r="E27" s="479">
        <v>7.96</v>
      </c>
      <c r="F27" s="466"/>
      <c r="G27" s="472"/>
      <c r="H27" s="468" t="s">
        <v>336</v>
      </c>
      <c r="I27" s="469">
        <v>128.1</v>
      </c>
      <c r="J27" s="470">
        <v>5.33</v>
      </c>
    </row>
    <row r="28" spans="1:10" ht="20.25" customHeight="1" thickBot="1">
      <c r="A28" s="497"/>
      <c r="B28" s="467"/>
      <c r="C28" s="468" t="s">
        <v>337</v>
      </c>
      <c r="D28" s="469" t="s">
        <v>303</v>
      </c>
      <c r="E28" s="479" t="s">
        <v>303</v>
      </c>
      <c r="F28" s="498"/>
      <c r="G28" s="499"/>
      <c r="H28" s="500" t="s">
        <v>278</v>
      </c>
      <c r="I28" s="501">
        <v>21.82</v>
      </c>
      <c r="J28" s="502" t="s">
        <v>303</v>
      </c>
    </row>
    <row r="29" spans="1:10" ht="20.25" customHeight="1">
      <c r="A29" s="497"/>
      <c r="B29" s="467"/>
      <c r="C29" s="468" t="s">
        <v>338</v>
      </c>
      <c r="D29" s="469" t="s">
        <v>303</v>
      </c>
      <c r="E29" s="470" t="s">
        <v>303</v>
      </c>
      <c r="F29" s="503"/>
      <c r="G29" s="503"/>
      <c r="H29" s="504"/>
      <c r="I29" s="505"/>
      <c r="J29" s="505"/>
    </row>
    <row r="30" spans="1:10" ht="20.25" customHeight="1">
      <c r="A30" s="497"/>
      <c r="B30" s="467"/>
      <c r="C30" s="468" t="s">
        <v>339</v>
      </c>
      <c r="D30" s="469">
        <v>100.38</v>
      </c>
      <c r="E30" s="470">
        <v>0.7</v>
      </c>
      <c r="F30" s="503"/>
      <c r="G30" s="503"/>
      <c r="H30" s="504"/>
      <c r="I30" s="505"/>
      <c r="J30" s="505"/>
    </row>
    <row r="31" spans="1:10" ht="20.25" customHeight="1">
      <c r="A31" s="478"/>
      <c r="B31" s="472"/>
      <c r="C31" s="468" t="s">
        <v>340</v>
      </c>
      <c r="D31" s="469">
        <v>0.65</v>
      </c>
      <c r="E31" s="470" t="s">
        <v>303</v>
      </c>
      <c r="F31" s="506"/>
      <c r="G31" s="506"/>
      <c r="H31" s="506"/>
      <c r="I31" s="506"/>
      <c r="J31" s="506"/>
    </row>
    <row r="32" spans="1:10" ht="20.25" customHeight="1" thickBot="1">
      <c r="A32" s="507"/>
      <c r="B32" s="499"/>
      <c r="C32" s="500" t="s">
        <v>341</v>
      </c>
      <c r="D32" s="501">
        <v>0.44</v>
      </c>
      <c r="E32" s="502" t="s">
        <v>303</v>
      </c>
      <c r="F32" s="506"/>
      <c r="G32" s="506"/>
      <c r="H32" s="506"/>
      <c r="I32" s="506"/>
      <c r="J32" s="506"/>
    </row>
    <row r="33" spans="1:5" ht="20.25" customHeight="1">
      <c r="A33" s="458"/>
      <c r="B33" s="458"/>
      <c r="E33" s="508" t="s">
        <v>87</v>
      </c>
    </row>
  </sheetData>
  <mergeCells count="18">
    <mergeCell ref="F20:H20"/>
    <mergeCell ref="F24:H24"/>
    <mergeCell ref="A26:C26"/>
    <mergeCell ref="A9:C9"/>
    <mergeCell ref="A10:C10"/>
    <mergeCell ref="A11:C11"/>
    <mergeCell ref="F17:H17"/>
    <mergeCell ref="A18:C18"/>
    <mergeCell ref="J4:J5"/>
    <mergeCell ref="A6:C6"/>
    <mergeCell ref="F6:H6"/>
    <mergeCell ref="A7:C7"/>
    <mergeCell ref="A8:C8"/>
    <mergeCell ref="A4:C5"/>
    <mergeCell ref="D4:D5"/>
    <mergeCell ref="E4:E5"/>
    <mergeCell ref="F4:H5"/>
    <mergeCell ref="I4:I5"/>
  </mergeCells>
  <phoneticPr fontId="2"/>
  <pageMargins left="0.70866141732283472" right="0.70866141732283472" top="0.78740157480314965" bottom="0.19685039370078741" header="0.35433070866141736" footer="0.11811023622047245"/>
  <pageSetup paperSize="9" firstPageNumber="34" orientation="portrait" cellComments="asDisplayed" useFirstPageNumber="1" r:id="rId1"/>
  <headerFooter differentOddEven="1" scaleWithDoc="0" alignWithMargins="0">
    <evenHeader>&amp;L- &amp;P -</even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M88"/>
  <sheetViews>
    <sheetView workbookViewId="0">
      <selection activeCell="H39" sqref="H39"/>
    </sheetView>
  </sheetViews>
  <sheetFormatPr defaultColWidth="9" defaultRowHeight="13.15"/>
  <cols>
    <col min="1" max="1" width="3.5" style="3" customWidth="1"/>
    <col min="2" max="11" width="9" style="3"/>
    <col min="12" max="13" width="0" style="3" hidden="1" customWidth="1"/>
    <col min="14" max="16384" width="9" style="3"/>
  </cols>
  <sheetData>
    <row r="2" spans="1:10" ht="16.149999999999999">
      <c r="A2" s="2" t="s">
        <v>342</v>
      </c>
    </row>
    <row r="3" spans="1:10" ht="15" customHeight="1" thickBot="1">
      <c r="A3" s="4"/>
      <c r="B3" s="4"/>
      <c r="C3" s="4"/>
      <c r="D3" s="4"/>
      <c r="E3" s="4"/>
      <c r="F3" s="4"/>
      <c r="G3" s="4"/>
      <c r="H3" s="4"/>
      <c r="I3" s="791" t="s">
        <v>343</v>
      </c>
      <c r="J3" s="791"/>
    </row>
    <row r="4" spans="1:10" ht="15" customHeight="1">
      <c r="A4" s="792" t="s">
        <v>344</v>
      </c>
      <c r="B4" s="793"/>
      <c r="C4" s="796" t="s">
        <v>345</v>
      </c>
      <c r="D4" s="796" t="s">
        <v>45</v>
      </c>
      <c r="E4" s="798" t="s">
        <v>44</v>
      </c>
      <c r="F4" s="799"/>
      <c r="G4" s="799"/>
      <c r="H4" s="799"/>
      <c r="I4" s="799"/>
      <c r="J4" s="799"/>
    </row>
    <row r="5" spans="1:10" ht="15" customHeight="1">
      <c r="A5" s="794"/>
      <c r="B5" s="795"/>
      <c r="C5" s="797"/>
      <c r="D5" s="797"/>
      <c r="E5" s="5" t="s">
        <v>345</v>
      </c>
      <c r="F5" s="5" t="s">
        <v>346</v>
      </c>
      <c r="G5" s="5" t="s">
        <v>347</v>
      </c>
      <c r="H5" s="5" t="s">
        <v>348</v>
      </c>
      <c r="I5" s="5" t="s">
        <v>349</v>
      </c>
      <c r="J5" s="6" t="s">
        <v>350</v>
      </c>
    </row>
    <row r="6" spans="1:10" ht="15" hidden="1" customHeight="1">
      <c r="A6" s="789" t="s">
        <v>351</v>
      </c>
      <c r="B6" s="790"/>
      <c r="C6" s="7">
        <f>D6+E6</f>
        <v>956</v>
      </c>
      <c r="D6" s="7">
        <v>274</v>
      </c>
      <c r="E6" s="7">
        <f>F6+G6+H6+I6+J6</f>
        <v>682</v>
      </c>
      <c r="F6" s="7">
        <v>391</v>
      </c>
      <c r="G6" s="7">
        <v>8</v>
      </c>
      <c r="H6" s="7">
        <v>4</v>
      </c>
      <c r="I6" s="7">
        <v>163</v>
      </c>
      <c r="J6" s="8">
        <v>116</v>
      </c>
    </row>
    <row r="7" spans="1:10" ht="15" customHeight="1">
      <c r="A7" s="801" t="s">
        <v>352</v>
      </c>
      <c r="B7" s="802"/>
      <c r="C7" s="10">
        <f>E7+D7</f>
        <v>632</v>
      </c>
      <c r="D7" s="10">
        <v>108</v>
      </c>
      <c r="E7" s="10">
        <f>J7+I7+H7+G7+F7</f>
        <v>524</v>
      </c>
      <c r="F7" s="10">
        <v>295</v>
      </c>
      <c r="G7" s="10">
        <v>2</v>
      </c>
      <c r="H7" s="11">
        <v>0</v>
      </c>
      <c r="I7" s="10">
        <v>117</v>
      </c>
      <c r="J7" s="12">
        <v>110</v>
      </c>
    </row>
    <row r="8" spans="1:10" ht="15" customHeight="1">
      <c r="A8" s="801" t="s">
        <v>353</v>
      </c>
      <c r="B8" s="802"/>
      <c r="C8" s="10">
        <f>E8+D8</f>
        <v>432</v>
      </c>
      <c r="D8" s="10">
        <v>65</v>
      </c>
      <c r="E8" s="10">
        <f>J8+I8+H8+G8+F8</f>
        <v>367</v>
      </c>
      <c r="F8" s="10">
        <v>212</v>
      </c>
      <c r="G8" s="10">
        <v>3</v>
      </c>
      <c r="H8" s="11">
        <v>1</v>
      </c>
      <c r="I8" s="10">
        <v>91</v>
      </c>
      <c r="J8" s="12">
        <v>60</v>
      </c>
    </row>
    <row r="9" spans="1:10" ht="15" customHeight="1">
      <c r="A9" s="803" t="s">
        <v>354</v>
      </c>
      <c r="B9" s="804"/>
      <c r="C9" s="13">
        <f>D9+E9</f>
        <v>363</v>
      </c>
      <c r="D9" s="13">
        <f t="shared" ref="D9:J9" si="0">D11+D19</f>
        <v>46</v>
      </c>
      <c r="E9" s="13">
        <f t="shared" si="0"/>
        <v>317</v>
      </c>
      <c r="F9" s="13">
        <f t="shared" si="0"/>
        <v>195</v>
      </c>
      <c r="G9" s="13">
        <f t="shared" si="0"/>
        <v>1</v>
      </c>
      <c r="H9" s="13">
        <f t="shared" si="0"/>
        <v>3</v>
      </c>
      <c r="I9" s="13">
        <f t="shared" si="0"/>
        <v>77</v>
      </c>
      <c r="J9" s="14">
        <f t="shared" si="0"/>
        <v>41</v>
      </c>
    </row>
    <row r="10" spans="1:10" ht="15" customHeight="1">
      <c r="C10" s="10"/>
      <c r="D10" s="10"/>
      <c r="E10" s="10"/>
      <c r="F10" s="10"/>
      <c r="G10" s="10"/>
      <c r="H10" s="10"/>
      <c r="I10" s="10"/>
      <c r="J10" s="12"/>
    </row>
    <row r="11" spans="1:10" ht="15" customHeight="1">
      <c r="A11" s="803" t="s">
        <v>355</v>
      </c>
      <c r="B11" s="804"/>
      <c r="C11" s="13">
        <f t="shared" ref="C11:C17" si="1">D11+E11</f>
        <v>310</v>
      </c>
      <c r="D11" s="13">
        <f>D12+D13</f>
        <v>46</v>
      </c>
      <c r="E11" s="13">
        <f t="shared" ref="E11:J11" si="2">E12+E13+E14+E15+E16+E17</f>
        <v>264</v>
      </c>
      <c r="F11" s="13">
        <f t="shared" si="2"/>
        <v>147</v>
      </c>
      <c r="G11" s="13">
        <f t="shared" si="2"/>
        <v>0</v>
      </c>
      <c r="H11" s="13">
        <f t="shared" si="2"/>
        <v>2</v>
      </c>
      <c r="I11" s="13">
        <f t="shared" si="2"/>
        <v>75</v>
      </c>
      <c r="J11" s="14">
        <f t="shared" si="2"/>
        <v>40</v>
      </c>
    </row>
    <row r="12" spans="1:10" ht="15" customHeight="1">
      <c r="B12" s="9" t="s">
        <v>43</v>
      </c>
      <c r="C12" s="15">
        <f t="shared" si="1"/>
        <v>65</v>
      </c>
      <c r="D12" s="10">
        <v>33</v>
      </c>
      <c r="E12" s="15">
        <f t="shared" ref="E12:E17" si="3">F12+G12+H12+I12+J12</f>
        <v>32</v>
      </c>
      <c r="F12" s="10">
        <v>27</v>
      </c>
      <c r="G12" s="10">
        <v>0</v>
      </c>
      <c r="H12" s="10">
        <v>0</v>
      </c>
      <c r="I12" s="10">
        <v>5</v>
      </c>
      <c r="J12" s="12">
        <v>0</v>
      </c>
    </row>
    <row r="13" spans="1:10" ht="15" customHeight="1">
      <c r="B13" s="9" t="s">
        <v>46</v>
      </c>
      <c r="C13" s="15">
        <f t="shared" si="1"/>
        <v>226</v>
      </c>
      <c r="D13" s="10">
        <v>13</v>
      </c>
      <c r="E13" s="15">
        <f t="shared" si="3"/>
        <v>213</v>
      </c>
      <c r="F13" s="10">
        <v>113</v>
      </c>
      <c r="G13" s="10">
        <v>0</v>
      </c>
      <c r="H13" s="10">
        <v>2</v>
      </c>
      <c r="I13" s="10">
        <v>58</v>
      </c>
      <c r="J13" s="12">
        <v>40</v>
      </c>
    </row>
    <row r="14" spans="1:10" ht="15" customHeight="1">
      <c r="B14" s="9" t="s">
        <v>229</v>
      </c>
      <c r="C14" s="16">
        <f t="shared" si="1"/>
        <v>0</v>
      </c>
      <c r="D14" s="10">
        <v>0</v>
      </c>
      <c r="E14" s="15">
        <f t="shared" si="3"/>
        <v>0</v>
      </c>
      <c r="F14" s="10">
        <v>0</v>
      </c>
      <c r="G14" s="10">
        <v>0</v>
      </c>
      <c r="H14" s="10">
        <v>0</v>
      </c>
      <c r="I14" s="10">
        <v>0</v>
      </c>
      <c r="J14" s="12">
        <v>0</v>
      </c>
    </row>
    <row r="15" spans="1:10" ht="15" customHeight="1">
      <c r="B15" s="9" t="s">
        <v>356</v>
      </c>
      <c r="C15" s="15">
        <f t="shared" si="1"/>
        <v>0</v>
      </c>
      <c r="D15" s="10">
        <v>0</v>
      </c>
      <c r="E15" s="15">
        <f t="shared" si="3"/>
        <v>0</v>
      </c>
      <c r="F15" s="10">
        <v>0</v>
      </c>
      <c r="G15" s="10">
        <v>0</v>
      </c>
      <c r="H15" s="10">
        <v>0</v>
      </c>
      <c r="I15" s="10">
        <v>0</v>
      </c>
      <c r="J15" s="12">
        <v>0</v>
      </c>
    </row>
    <row r="16" spans="1:10" ht="15" customHeight="1">
      <c r="B16" s="9" t="s">
        <v>230</v>
      </c>
      <c r="C16" s="15">
        <f t="shared" si="1"/>
        <v>12</v>
      </c>
      <c r="D16" s="10">
        <v>0</v>
      </c>
      <c r="E16" s="15">
        <f t="shared" si="3"/>
        <v>12</v>
      </c>
      <c r="F16" s="10">
        <v>0</v>
      </c>
      <c r="G16" s="10">
        <v>0</v>
      </c>
      <c r="H16" s="10">
        <v>0</v>
      </c>
      <c r="I16" s="10">
        <v>12</v>
      </c>
      <c r="J16" s="12">
        <v>0</v>
      </c>
    </row>
    <row r="17" spans="1:10" ht="15" customHeight="1">
      <c r="B17" s="9" t="s">
        <v>357</v>
      </c>
      <c r="C17" s="15">
        <f t="shared" si="1"/>
        <v>7</v>
      </c>
      <c r="D17" s="10">
        <v>0</v>
      </c>
      <c r="E17" s="15">
        <f t="shared" si="3"/>
        <v>7</v>
      </c>
      <c r="F17" s="10">
        <v>7</v>
      </c>
      <c r="G17" s="10">
        <v>0</v>
      </c>
      <c r="H17" s="10">
        <v>0</v>
      </c>
      <c r="I17" s="10">
        <v>0</v>
      </c>
      <c r="J17" s="12">
        <v>0</v>
      </c>
    </row>
    <row r="18" spans="1:10" ht="15" customHeight="1">
      <c r="C18" s="15"/>
      <c r="D18" s="10"/>
      <c r="E18" s="15"/>
      <c r="F18" s="10"/>
      <c r="G18" s="10"/>
      <c r="H18" s="10"/>
      <c r="I18" s="10"/>
      <c r="J18" s="12"/>
    </row>
    <row r="19" spans="1:10" ht="15" customHeight="1">
      <c r="A19" s="803" t="s">
        <v>358</v>
      </c>
      <c r="B19" s="804"/>
      <c r="C19" s="17">
        <f>D19+E19</f>
        <v>53</v>
      </c>
      <c r="D19" s="18">
        <f>D22</f>
        <v>0</v>
      </c>
      <c r="E19" s="17">
        <f t="shared" ref="E19:J19" si="4">E20+E21+E22</f>
        <v>53</v>
      </c>
      <c r="F19" s="13">
        <f t="shared" si="4"/>
        <v>48</v>
      </c>
      <c r="G19" s="13">
        <f t="shared" si="4"/>
        <v>1</v>
      </c>
      <c r="H19" s="13">
        <f t="shared" si="4"/>
        <v>1</v>
      </c>
      <c r="I19" s="13">
        <f t="shared" si="4"/>
        <v>2</v>
      </c>
      <c r="J19" s="14">
        <f t="shared" si="4"/>
        <v>1</v>
      </c>
    </row>
    <row r="20" spans="1:10" ht="15" customHeight="1">
      <c r="B20" s="9" t="s">
        <v>359</v>
      </c>
      <c r="C20" s="15">
        <f>D20+E20</f>
        <v>31</v>
      </c>
      <c r="D20" s="10">
        <v>0</v>
      </c>
      <c r="E20" s="15">
        <f>F20+G20+H20+I20+J20</f>
        <v>31</v>
      </c>
      <c r="F20" s="10">
        <v>30</v>
      </c>
      <c r="G20" s="10">
        <v>0</v>
      </c>
      <c r="H20" s="10">
        <v>0</v>
      </c>
      <c r="I20" s="10">
        <v>0</v>
      </c>
      <c r="J20" s="12">
        <v>1</v>
      </c>
    </row>
    <row r="21" spans="1:10" ht="15" customHeight="1">
      <c r="B21" s="9" t="s">
        <v>360</v>
      </c>
      <c r="C21" s="15">
        <f>D21+E21</f>
        <v>0</v>
      </c>
      <c r="D21" s="10">
        <v>0</v>
      </c>
      <c r="E21" s="15">
        <f>F21+G21+H21+I21+J21</f>
        <v>0</v>
      </c>
      <c r="F21" s="10">
        <v>0</v>
      </c>
      <c r="G21" s="10">
        <v>0</v>
      </c>
      <c r="H21" s="10">
        <v>0</v>
      </c>
      <c r="I21" s="10">
        <v>0</v>
      </c>
      <c r="J21" s="12">
        <v>0</v>
      </c>
    </row>
    <row r="22" spans="1:10" ht="15" customHeight="1" thickBot="1">
      <c r="A22" s="4"/>
      <c r="B22" s="19" t="s">
        <v>357</v>
      </c>
      <c r="C22" s="20">
        <f>D22+E22</f>
        <v>22</v>
      </c>
      <c r="D22" s="21">
        <v>0</v>
      </c>
      <c r="E22" s="20">
        <f>F22+G22+H22+I22+J22</f>
        <v>22</v>
      </c>
      <c r="F22" s="22">
        <v>18</v>
      </c>
      <c r="G22" s="22">
        <v>1</v>
      </c>
      <c r="H22" s="22">
        <v>1</v>
      </c>
      <c r="I22" s="22">
        <v>2</v>
      </c>
      <c r="J22" s="23">
        <v>0</v>
      </c>
    </row>
    <row r="23" spans="1:10" ht="15" customHeight="1">
      <c r="A23" s="3" t="s">
        <v>361</v>
      </c>
    </row>
    <row r="24" spans="1:10" ht="15" customHeight="1">
      <c r="A24" s="3" t="s">
        <v>362</v>
      </c>
    </row>
    <row r="33" spans="1:13">
      <c r="A33" s="3" t="s">
        <v>363</v>
      </c>
    </row>
    <row r="35" spans="1:13">
      <c r="A35" s="24" t="s">
        <v>344</v>
      </c>
      <c r="B35" s="25"/>
      <c r="C35" s="26" t="s">
        <v>345</v>
      </c>
      <c r="D35" s="26" t="s">
        <v>45</v>
      </c>
      <c r="E35" s="27" t="s">
        <v>364</v>
      </c>
      <c r="F35" s="27"/>
      <c r="G35" s="27"/>
      <c r="H35" s="27"/>
      <c r="I35" s="27"/>
      <c r="J35" s="25"/>
    </row>
    <row r="36" spans="1:13">
      <c r="A36" s="28"/>
      <c r="B36" s="29"/>
      <c r="C36" s="1"/>
      <c r="D36" s="1"/>
      <c r="E36" s="30" t="s">
        <v>345</v>
      </c>
      <c r="F36" s="31" t="s">
        <v>346</v>
      </c>
      <c r="G36" s="31" t="s">
        <v>347</v>
      </c>
      <c r="H36" s="31" t="s">
        <v>348</v>
      </c>
      <c r="I36" s="31" t="s">
        <v>349</v>
      </c>
      <c r="J36" s="31" t="s">
        <v>350</v>
      </c>
    </row>
    <row r="37" spans="1:13" hidden="1">
      <c r="A37" s="32" t="s">
        <v>351</v>
      </c>
      <c r="B37" s="30"/>
      <c r="C37" s="31">
        <f>D37+E37</f>
        <v>956</v>
      </c>
      <c r="D37" s="31">
        <v>274</v>
      </c>
      <c r="E37" s="31">
        <f>F37+G37+H37+I37+J37</f>
        <v>682</v>
      </c>
      <c r="F37" s="31">
        <v>391</v>
      </c>
      <c r="G37" s="31">
        <v>8</v>
      </c>
      <c r="H37" s="31">
        <v>4</v>
      </c>
      <c r="I37" s="31">
        <v>163</v>
      </c>
      <c r="J37" s="31">
        <v>116</v>
      </c>
    </row>
    <row r="38" spans="1:13" hidden="1">
      <c r="A38" s="32" t="s">
        <v>365</v>
      </c>
      <c r="B38" s="30"/>
      <c r="C38" s="33">
        <f>D38+E38</f>
        <v>632</v>
      </c>
      <c r="D38" s="33">
        <v>108</v>
      </c>
      <c r="E38" s="33">
        <f>F38+G38+H38+I38+J38</f>
        <v>524</v>
      </c>
      <c r="F38" s="33">
        <v>295</v>
      </c>
      <c r="G38" s="33">
        <v>2</v>
      </c>
      <c r="H38" s="34">
        <v>0</v>
      </c>
      <c r="I38" s="33">
        <v>117</v>
      </c>
      <c r="J38" s="33">
        <v>110</v>
      </c>
    </row>
    <row r="39" spans="1:13">
      <c r="A39" s="32" t="s">
        <v>366</v>
      </c>
      <c r="B39" s="30"/>
      <c r="C39" s="35">
        <f>D39+E39</f>
        <v>363</v>
      </c>
      <c r="D39" s="35">
        <f>D41+D49</f>
        <v>46</v>
      </c>
      <c r="E39" s="35">
        <f>F39+G39+H39+I39+J39</f>
        <v>317</v>
      </c>
      <c r="F39" s="35">
        <f>F41+F49</f>
        <v>195</v>
      </c>
      <c r="G39" s="35">
        <f>G41+G49</f>
        <v>1</v>
      </c>
      <c r="H39" s="35">
        <f>H41+H49</f>
        <v>3</v>
      </c>
      <c r="I39" s="35">
        <f>I41+I49</f>
        <v>77</v>
      </c>
      <c r="J39" s="35">
        <f>J41+J49</f>
        <v>41</v>
      </c>
      <c r="M39" s="36"/>
    </row>
    <row r="40" spans="1:13">
      <c r="A40" s="32"/>
      <c r="B40" s="37"/>
      <c r="C40" s="38"/>
      <c r="D40" s="38"/>
      <c r="E40" s="38"/>
      <c r="F40" s="38"/>
      <c r="G40" s="38"/>
      <c r="H40" s="38"/>
      <c r="I40" s="38"/>
      <c r="J40" s="39"/>
    </row>
    <row r="41" spans="1:13">
      <c r="A41" s="32" t="s">
        <v>355</v>
      </c>
      <c r="B41" s="30"/>
      <c r="C41" s="40">
        <f t="shared" ref="C41:C47" si="5">D41+E41</f>
        <v>310</v>
      </c>
      <c r="D41" s="40">
        <f>D42+D43+D44+D45+D46+D47</f>
        <v>46</v>
      </c>
      <c r="E41" s="40">
        <f t="shared" ref="E41:E47" si="6">F41+G41+H41+I41+J41</f>
        <v>264</v>
      </c>
      <c r="F41" s="40">
        <f>F42+F43+F44+F45+F46+F47</f>
        <v>147</v>
      </c>
      <c r="G41" s="40">
        <f>G42+G43+G44+G45+G46+G47</f>
        <v>0</v>
      </c>
      <c r="H41" s="40">
        <f>H42+H43+H44+H45+H46+H47</f>
        <v>2</v>
      </c>
      <c r="I41" s="40">
        <f>I42+I43+I44+I45+I46+I47</f>
        <v>75</v>
      </c>
      <c r="J41" s="40">
        <f>J42+J43+J44+J45+J46+J47</f>
        <v>40</v>
      </c>
      <c r="M41" s="36"/>
    </row>
    <row r="42" spans="1:13">
      <c r="A42" s="8"/>
      <c r="B42" s="30" t="s">
        <v>43</v>
      </c>
      <c r="C42" s="35">
        <f t="shared" si="5"/>
        <v>65</v>
      </c>
      <c r="D42" s="35">
        <v>33</v>
      </c>
      <c r="E42" s="35">
        <f t="shared" si="6"/>
        <v>32</v>
      </c>
      <c r="F42" s="35">
        <v>27</v>
      </c>
      <c r="G42" s="35"/>
      <c r="H42" s="35"/>
      <c r="I42" s="35">
        <v>5</v>
      </c>
      <c r="J42" s="35"/>
      <c r="L42" s="3">
        <v>49</v>
      </c>
      <c r="M42" s="41">
        <f t="shared" ref="M42:M51" si="7">L42-G42-H42-I42-J42</f>
        <v>44</v>
      </c>
    </row>
    <row r="43" spans="1:13">
      <c r="A43" s="8"/>
      <c r="B43" s="30" t="s">
        <v>46</v>
      </c>
      <c r="C43" s="35">
        <f t="shared" si="5"/>
        <v>226</v>
      </c>
      <c r="D43" s="35">
        <v>13</v>
      </c>
      <c r="E43" s="35">
        <f t="shared" si="6"/>
        <v>213</v>
      </c>
      <c r="F43" s="35">
        <v>113</v>
      </c>
      <c r="G43" s="35">
        <v>0</v>
      </c>
      <c r="H43" s="35">
        <v>2</v>
      </c>
      <c r="I43" s="35">
        <v>58</v>
      </c>
      <c r="J43" s="35">
        <v>40</v>
      </c>
      <c r="L43" s="3">
        <v>240</v>
      </c>
      <c r="M43" s="41">
        <f t="shared" si="7"/>
        <v>140</v>
      </c>
    </row>
    <row r="44" spans="1:13">
      <c r="A44" s="8"/>
      <c r="B44" s="30" t="s">
        <v>229</v>
      </c>
      <c r="C44" s="35">
        <f t="shared" si="5"/>
        <v>0</v>
      </c>
      <c r="D44" s="35"/>
      <c r="E44" s="35">
        <f t="shared" si="6"/>
        <v>0</v>
      </c>
      <c r="F44" s="35">
        <v>0</v>
      </c>
      <c r="G44" s="35"/>
      <c r="H44" s="35">
        <v>0</v>
      </c>
      <c r="I44" s="35"/>
      <c r="J44" s="35"/>
      <c r="L44" s="3">
        <v>2</v>
      </c>
      <c r="M44" s="41">
        <f t="shared" si="7"/>
        <v>2</v>
      </c>
    </row>
    <row r="45" spans="1:13">
      <c r="A45" s="8"/>
      <c r="B45" s="30" t="s">
        <v>356</v>
      </c>
      <c r="C45" s="35">
        <f t="shared" si="5"/>
        <v>0</v>
      </c>
      <c r="D45" s="35"/>
      <c r="E45" s="35">
        <f t="shared" si="6"/>
        <v>0</v>
      </c>
      <c r="F45" s="35">
        <f>M45-G45-H45-I45-J45</f>
        <v>0</v>
      </c>
      <c r="G45" s="35"/>
      <c r="H45" s="35"/>
      <c r="I45" s="35"/>
      <c r="J45" s="35"/>
      <c r="L45" s="3">
        <v>0</v>
      </c>
      <c r="M45" s="41">
        <f t="shared" si="7"/>
        <v>0</v>
      </c>
    </row>
    <row r="46" spans="1:13">
      <c r="A46" s="8"/>
      <c r="B46" s="30" t="s">
        <v>230</v>
      </c>
      <c r="C46" s="35">
        <f t="shared" si="5"/>
        <v>12</v>
      </c>
      <c r="D46" s="35"/>
      <c r="E46" s="35">
        <f t="shared" si="6"/>
        <v>12</v>
      </c>
      <c r="F46" s="35">
        <v>0</v>
      </c>
      <c r="G46" s="35"/>
      <c r="H46" s="35"/>
      <c r="I46" s="35">
        <v>12</v>
      </c>
      <c r="J46" s="35">
        <v>0</v>
      </c>
      <c r="L46" s="3">
        <v>20</v>
      </c>
      <c r="M46" s="41">
        <f t="shared" si="7"/>
        <v>8</v>
      </c>
    </row>
    <row r="47" spans="1:13">
      <c r="A47" s="8"/>
      <c r="B47" s="30" t="s">
        <v>357</v>
      </c>
      <c r="C47" s="40">
        <f t="shared" si="5"/>
        <v>7</v>
      </c>
      <c r="D47" s="40"/>
      <c r="E47" s="40">
        <f t="shared" si="6"/>
        <v>7</v>
      </c>
      <c r="F47" s="40">
        <v>7</v>
      </c>
      <c r="G47" s="40"/>
      <c r="H47" s="40"/>
      <c r="I47" s="40"/>
      <c r="J47" s="40"/>
      <c r="L47" s="3">
        <v>4</v>
      </c>
      <c r="M47" s="41">
        <f t="shared" si="7"/>
        <v>4</v>
      </c>
    </row>
    <row r="48" spans="1:13">
      <c r="A48" s="32"/>
      <c r="B48" s="37"/>
      <c r="C48" s="38"/>
      <c r="D48" s="38"/>
      <c r="E48" s="38"/>
      <c r="F48" s="38"/>
      <c r="G48" s="38"/>
      <c r="H48" s="38"/>
      <c r="I48" s="38"/>
      <c r="J48" s="39"/>
      <c r="M48" s="41">
        <f t="shared" si="7"/>
        <v>0</v>
      </c>
    </row>
    <row r="49" spans="1:13">
      <c r="A49" s="32" t="s">
        <v>358</v>
      </c>
      <c r="B49" s="30"/>
      <c r="C49" s="42">
        <f>D49+E49</f>
        <v>53</v>
      </c>
      <c r="D49" s="42">
        <f>D50+D51+D52</f>
        <v>0</v>
      </c>
      <c r="E49" s="42">
        <f>F49+G49+H49+I49+J49</f>
        <v>53</v>
      </c>
      <c r="F49" s="42">
        <f>F50+F51+F52</f>
        <v>48</v>
      </c>
      <c r="G49" s="42">
        <f>G50+G51+G52</f>
        <v>1</v>
      </c>
      <c r="H49" s="42">
        <f>H50+H51+H52</f>
        <v>1</v>
      </c>
      <c r="I49" s="42">
        <f>I50+I51+I52</f>
        <v>2</v>
      </c>
      <c r="J49" s="42">
        <f>J50+J51+J52</f>
        <v>1</v>
      </c>
      <c r="L49" s="3">
        <v>52</v>
      </c>
      <c r="M49" s="36">
        <f t="shared" si="7"/>
        <v>47</v>
      </c>
    </row>
    <row r="50" spans="1:13">
      <c r="A50" s="8"/>
      <c r="B50" s="30" t="s">
        <v>359</v>
      </c>
      <c r="C50" s="35">
        <f>D50+E50</f>
        <v>31</v>
      </c>
      <c r="D50" s="35"/>
      <c r="E50" s="35">
        <f>F50+G50+H50+I50+J50</f>
        <v>31</v>
      </c>
      <c r="F50" s="35">
        <v>30</v>
      </c>
      <c r="G50" s="35"/>
      <c r="H50" s="35"/>
      <c r="I50" s="35"/>
      <c r="J50" s="35">
        <v>1</v>
      </c>
      <c r="L50" s="3">
        <v>37</v>
      </c>
      <c r="M50" s="41">
        <f t="shared" si="7"/>
        <v>36</v>
      </c>
    </row>
    <row r="51" spans="1:13">
      <c r="A51" s="8"/>
      <c r="B51" s="30" t="s">
        <v>360</v>
      </c>
      <c r="C51" s="35">
        <f>D51+E51</f>
        <v>0</v>
      </c>
      <c r="D51" s="35"/>
      <c r="E51" s="35">
        <f>F51+G51+H51+I51+J51</f>
        <v>0</v>
      </c>
      <c r="F51" s="35">
        <f>M51-G51-H51-I51-J51</f>
        <v>0</v>
      </c>
      <c r="G51" s="35"/>
      <c r="H51" s="35"/>
      <c r="I51" s="35"/>
      <c r="J51" s="35"/>
      <c r="L51" s="3">
        <v>0</v>
      </c>
      <c r="M51" s="41">
        <f t="shared" si="7"/>
        <v>0</v>
      </c>
    </row>
    <row r="52" spans="1:13">
      <c r="A52" s="28"/>
      <c r="B52" s="30" t="s">
        <v>357</v>
      </c>
      <c r="C52" s="35">
        <f>D52+E52</f>
        <v>22</v>
      </c>
      <c r="D52" s="35"/>
      <c r="E52" s="35">
        <f>F52+G52+H52+I52+J52</f>
        <v>22</v>
      </c>
      <c r="F52" s="35">
        <v>18</v>
      </c>
      <c r="G52" s="35">
        <v>1</v>
      </c>
      <c r="H52" s="35">
        <v>1</v>
      </c>
      <c r="I52" s="35">
        <v>2</v>
      </c>
      <c r="J52" s="35"/>
      <c r="L52" s="3">
        <v>15</v>
      </c>
      <c r="M52" s="41">
        <f>L52-G52-H52-I52-J52</f>
        <v>11</v>
      </c>
    </row>
    <row r="55" spans="1:13" customFormat="1" ht="14.45">
      <c r="A55" s="43" t="s">
        <v>367</v>
      </c>
    </row>
    <row r="56" spans="1:13" customFormat="1"/>
    <row r="57" spans="1:13" customFormat="1">
      <c r="A57" s="800"/>
      <c r="B57" s="800"/>
      <c r="C57" s="44" t="s">
        <v>368</v>
      </c>
      <c r="D57" s="44" t="s">
        <v>369</v>
      </c>
      <c r="E57" s="44" t="s">
        <v>370</v>
      </c>
      <c r="F57" s="44" t="s">
        <v>35</v>
      </c>
      <c r="G57" s="44" t="s">
        <v>36</v>
      </c>
      <c r="H57" s="44" t="s">
        <v>371</v>
      </c>
      <c r="I57" s="51" t="s">
        <v>372</v>
      </c>
      <c r="J57" s="44" t="s">
        <v>373</v>
      </c>
    </row>
    <row r="58" spans="1:13" customFormat="1">
      <c r="A58" s="800" t="s">
        <v>374</v>
      </c>
      <c r="B58" s="800"/>
      <c r="C58" s="45">
        <v>85</v>
      </c>
      <c r="D58" s="45"/>
      <c r="E58" s="45"/>
      <c r="F58" s="45">
        <v>21</v>
      </c>
      <c r="G58" s="45">
        <v>13</v>
      </c>
      <c r="H58" s="45">
        <v>2</v>
      </c>
      <c r="I58" s="45">
        <v>12</v>
      </c>
      <c r="J58" s="45">
        <f>C58+D58+E58+F58+G58+H58+I58</f>
        <v>133</v>
      </c>
    </row>
    <row r="59" spans="1:13" customFormat="1">
      <c r="A59" s="800" t="s">
        <v>375</v>
      </c>
      <c r="B59" s="800"/>
      <c r="C59" s="45">
        <v>35</v>
      </c>
      <c r="D59" s="45"/>
      <c r="E59" s="45"/>
      <c r="F59" s="45">
        <v>20</v>
      </c>
      <c r="G59" s="45">
        <v>11</v>
      </c>
      <c r="H59" s="45">
        <v>2</v>
      </c>
      <c r="I59" s="45">
        <v>65</v>
      </c>
      <c r="J59" s="45">
        <f>C59+D59+E59+F59+G59+H59+I59</f>
        <v>133</v>
      </c>
    </row>
    <row r="60" spans="1:13" customFormat="1">
      <c r="A60" s="800" t="s">
        <v>376</v>
      </c>
      <c r="B60" s="800"/>
      <c r="C60" s="45">
        <f>C58+C59</f>
        <v>120</v>
      </c>
      <c r="D60" s="45"/>
      <c r="E60" s="45"/>
      <c r="F60" s="45">
        <f>F58+F59</f>
        <v>41</v>
      </c>
      <c r="G60" s="45">
        <f>G58+G59</f>
        <v>24</v>
      </c>
      <c r="H60" s="45">
        <f>H58+H59</f>
        <v>4</v>
      </c>
      <c r="I60" s="45">
        <f>I58+I59</f>
        <v>77</v>
      </c>
      <c r="J60" s="45">
        <f>C60+D60+E60+F60+G60+H60+I60</f>
        <v>266</v>
      </c>
    </row>
    <row r="61" spans="1:13" customFormat="1">
      <c r="A61" s="800" t="s">
        <v>377</v>
      </c>
      <c r="B61" s="800"/>
      <c r="C61" s="45">
        <v>5</v>
      </c>
      <c r="D61" s="45"/>
      <c r="E61" s="45"/>
      <c r="F61" s="45">
        <v>46</v>
      </c>
      <c r="G61" s="45"/>
      <c r="H61" s="45"/>
      <c r="I61" s="45"/>
      <c r="J61" s="45">
        <f>C61+D61+E61+F61+G61+H61+I61</f>
        <v>51</v>
      </c>
    </row>
    <row r="62" spans="1:13" customFormat="1">
      <c r="A62" s="800" t="s">
        <v>373</v>
      </c>
      <c r="B62" s="800"/>
      <c r="C62" s="45">
        <f>C60+C61</f>
        <v>125</v>
      </c>
      <c r="D62" s="45"/>
      <c r="E62" s="45"/>
      <c r="F62" s="45">
        <f>F60+F61</f>
        <v>87</v>
      </c>
      <c r="G62" s="45">
        <f>G60+G61</f>
        <v>24</v>
      </c>
      <c r="H62" s="45">
        <f>H60+H61</f>
        <v>4</v>
      </c>
      <c r="I62" s="45">
        <f>I60+I61</f>
        <v>77</v>
      </c>
      <c r="J62" s="45">
        <f>C62+D62+E62+F62+G62+H62+I62</f>
        <v>317</v>
      </c>
    </row>
    <row r="68" spans="2:12">
      <c r="B68" s="3" t="s">
        <v>30</v>
      </c>
      <c r="C68" s="32" t="s">
        <v>31</v>
      </c>
      <c r="D68" s="37"/>
      <c r="E68" s="46">
        <f>C9</f>
        <v>363</v>
      </c>
      <c r="G68" s="3" t="s">
        <v>39</v>
      </c>
      <c r="H68" s="32" t="s">
        <v>31</v>
      </c>
      <c r="I68" s="37"/>
      <c r="J68" s="46">
        <f>E68</f>
        <v>363</v>
      </c>
    </row>
    <row r="69" spans="2:12">
      <c r="C69" s="24" t="s">
        <v>44</v>
      </c>
      <c r="D69" s="27"/>
      <c r="E69" s="47">
        <f>E39/C39</f>
        <v>0.8732782369146006</v>
      </c>
      <c r="H69" s="24" t="s">
        <v>46</v>
      </c>
      <c r="I69" s="27"/>
      <c r="J69" s="47">
        <f>C43/C39</f>
        <v>0.62258953168044073</v>
      </c>
    </row>
    <row r="70" spans="2:12">
      <c r="C70" s="8"/>
      <c r="D70" s="31" t="s">
        <v>33</v>
      </c>
      <c r="E70" s="48">
        <f>C62/C39</f>
        <v>0.34435261707988979</v>
      </c>
      <c r="H70" s="8"/>
      <c r="I70" s="31" t="s">
        <v>44</v>
      </c>
      <c r="J70" s="48">
        <f>E43/C39</f>
        <v>0.58677685950413228</v>
      </c>
      <c r="L70" s="3">
        <f>E43/C39</f>
        <v>0.58677685950413228</v>
      </c>
    </row>
    <row r="71" spans="2:12">
      <c r="C71" s="8"/>
      <c r="D71" s="31" t="s">
        <v>349</v>
      </c>
      <c r="E71" s="48">
        <f>I62/C39</f>
        <v>0.21212121212121213</v>
      </c>
      <c r="H71" s="28"/>
      <c r="I71" s="31" t="s">
        <v>45</v>
      </c>
      <c r="J71" s="48">
        <f>D43/C39</f>
        <v>3.5812672176308541E-2</v>
      </c>
    </row>
    <row r="72" spans="2:12">
      <c r="C72" s="8"/>
      <c r="D72" s="31" t="s">
        <v>35</v>
      </c>
      <c r="E72" s="48">
        <f>F62/C39</f>
        <v>0.23966942148760331</v>
      </c>
      <c r="H72" s="24" t="s">
        <v>43</v>
      </c>
      <c r="I72" s="27"/>
      <c r="J72" s="47">
        <f>C42/C39</f>
        <v>0.1790633608815427</v>
      </c>
    </row>
    <row r="73" spans="2:12">
      <c r="C73" s="8"/>
      <c r="D73" s="31" t="s">
        <v>371</v>
      </c>
      <c r="E73" s="48">
        <f>H62/C39</f>
        <v>1.1019283746556474E-2</v>
      </c>
      <c r="H73" s="8"/>
      <c r="I73" s="31" t="s">
        <v>44</v>
      </c>
      <c r="J73" s="48">
        <f>E42/C39</f>
        <v>8.8154269972451793E-2</v>
      </c>
    </row>
    <row r="74" spans="2:12">
      <c r="C74" s="8"/>
      <c r="D74" s="31" t="s">
        <v>369</v>
      </c>
      <c r="E74" s="48">
        <f>D62/C39</f>
        <v>0</v>
      </c>
      <c r="H74" s="28"/>
      <c r="I74" s="31" t="s">
        <v>45</v>
      </c>
      <c r="J74" s="48">
        <f>D42/C39</f>
        <v>9.0909090909090912E-2</v>
      </c>
    </row>
    <row r="75" spans="2:12">
      <c r="C75" s="28"/>
      <c r="D75" s="31" t="s">
        <v>36</v>
      </c>
      <c r="E75" s="48">
        <f>G62/C39</f>
        <v>6.6115702479338845E-2</v>
      </c>
      <c r="H75" s="24" t="s">
        <v>230</v>
      </c>
      <c r="I75" s="27"/>
      <c r="J75" s="47">
        <f>C46/C39</f>
        <v>3.3057851239669422E-2</v>
      </c>
    </row>
    <row r="76" spans="2:12">
      <c r="C76" s="32" t="s">
        <v>45</v>
      </c>
      <c r="D76" s="37"/>
      <c r="E76" s="49">
        <f>D39/C39</f>
        <v>0.12672176308539945</v>
      </c>
      <c r="H76" s="8"/>
      <c r="I76" s="31" t="s">
        <v>44</v>
      </c>
      <c r="J76" s="48">
        <f>E46/C39</f>
        <v>3.3057851239669422E-2</v>
      </c>
    </row>
    <row r="77" spans="2:12">
      <c r="E77" s="50"/>
      <c r="H77" s="28"/>
      <c r="I77" s="31" t="s">
        <v>45</v>
      </c>
      <c r="J77" s="48">
        <f>D46/C39</f>
        <v>0</v>
      </c>
    </row>
    <row r="78" spans="2:12">
      <c r="E78" s="50"/>
      <c r="H78" s="24" t="s">
        <v>378</v>
      </c>
      <c r="I78" s="27"/>
      <c r="J78" s="47">
        <f>(C44+C45+C47)/C39</f>
        <v>1.928374655647383E-2</v>
      </c>
    </row>
    <row r="79" spans="2:12">
      <c r="E79" s="50"/>
      <c r="H79" s="8"/>
      <c r="I79" s="31" t="s">
        <v>44</v>
      </c>
      <c r="J79" s="48">
        <f>(E44+E45+E47)/C39</f>
        <v>1.928374655647383E-2</v>
      </c>
    </row>
    <row r="80" spans="2:12">
      <c r="E80" s="50"/>
      <c r="H80" s="28"/>
      <c r="I80" s="31" t="s">
        <v>45</v>
      </c>
      <c r="J80" s="48"/>
    </row>
    <row r="81" spans="5:10">
      <c r="E81" s="50"/>
      <c r="H81" s="24" t="s">
        <v>358</v>
      </c>
      <c r="I81" s="27"/>
      <c r="J81" s="47">
        <f>C49/C39</f>
        <v>0.14600550964187328</v>
      </c>
    </row>
    <row r="82" spans="5:10">
      <c r="E82" s="50"/>
      <c r="H82" s="8"/>
      <c r="I82" s="31" t="s">
        <v>44</v>
      </c>
      <c r="J82" s="48">
        <f>E49/C39</f>
        <v>0.14600550964187328</v>
      </c>
    </row>
    <row r="83" spans="5:10">
      <c r="E83" s="50"/>
      <c r="H83" s="28"/>
      <c r="I83" s="31" t="s">
        <v>45</v>
      </c>
      <c r="J83" s="48"/>
    </row>
    <row r="84" spans="5:10">
      <c r="E84" s="50"/>
    </row>
    <row r="85" spans="5:10">
      <c r="E85" s="50"/>
    </row>
    <row r="86" spans="5:10">
      <c r="E86" s="50"/>
    </row>
    <row r="87" spans="5:10">
      <c r="E87" s="50"/>
    </row>
    <row r="88" spans="5:10">
      <c r="E88" s="50"/>
    </row>
  </sheetData>
  <mergeCells count="17">
    <mergeCell ref="A62:B62"/>
    <mergeCell ref="A7:B7"/>
    <mergeCell ref="A8:B8"/>
    <mergeCell ref="A9:B9"/>
    <mergeCell ref="A11:B11"/>
    <mergeCell ref="A19:B19"/>
    <mergeCell ref="A58:B58"/>
    <mergeCell ref="A59:B59"/>
    <mergeCell ref="A60:B60"/>
    <mergeCell ref="A61:B61"/>
    <mergeCell ref="A57:B57"/>
    <mergeCell ref="A6:B6"/>
    <mergeCell ref="I3:J3"/>
    <mergeCell ref="A4:B5"/>
    <mergeCell ref="C4:C5"/>
    <mergeCell ref="D4:D5"/>
    <mergeCell ref="E4:J4"/>
  </mergeCells>
  <phoneticPr fontId="2"/>
  <pageMargins left="0.78700000000000003" right="0.78700000000000003" top="0.98399999999999999" bottom="0.98399999999999999" header="0.51200000000000001" footer="0.51200000000000001"/>
  <pageSetup paperSize="9" scale="68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緑化</dc:creator>
  <cp:keywords/>
  <dc:description/>
  <cp:lastModifiedBy>（林）寺内 大輔</cp:lastModifiedBy>
  <cp:revision/>
  <dcterms:created xsi:type="dcterms:W3CDTF">1999-11-30T08:48:17Z</dcterms:created>
  <dcterms:modified xsi:type="dcterms:W3CDTF">2024-03-15T10:06:20Z</dcterms:modified>
  <cp:category/>
  <cp:contentStatus/>
</cp:coreProperties>
</file>