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jpeg" ContentType="image/jpeg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80" windowHeight="12270" firstSheet="6" activeTab="15"/>
  </bookViews>
  <sheets>
    <sheet name="10-1(1)(2)" sheetId="1" r:id="rId1"/>
    <sheet name="10-1(3)(4)(5)(6)" sheetId="2" r:id="rId2"/>
    <sheet name="10-2(1)" sheetId="3" r:id="rId3"/>
    <sheet name="10-2(2)" sheetId="4" r:id="rId4"/>
    <sheet name="10-2(3)" sheetId="5" r:id="rId5"/>
    <sheet name="10-2(4)" sheetId="6" r:id="rId6"/>
    <sheet name="10-2(5)" sheetId="7" r:id="rId7"/>
    <sheet name="10-2(6)" sheetId="8" r:id="rId8"/>
    <sheet name="10-2(7)" sheetId="9" r:id="rId9"/>
    <sheet name="10-2(8)" sheetId="10" r:id="rId10"/>
    <sheet name="10-2(9)" sheetId="11" r:id="rId11"/>
    <sheet name="10-2(10)(11)" sheetId="12" r:id="rId12"/>
    <sheet name="10-3(1)(2)(3)" sheetId="13" r:id="rId13"/>
    <sheet name="10-3(4)(5)" sheetId="14" r:id="rId14"/>
    <sheet name="10-4(1)(2)" sheetId="15" r:id="rId15"/>
    <sheet name="10-4(3)" sheetId="16" r:id="rId16"/>
  </sheets>
  <externalReferences>
    <externalReference r:id="rId19"/>
  </externalReferences>
  <definedNames>
    <definedName name="_xlnm.Print_Area" localSheetId="0">'10-1(1)(2)'!$A$1:$N$41</definedName>
    <definedName name="_xlnm.Print_Area" localSheetId="1">'10-1(3)(4)(5)(6)'!$A$1:$L$36</definedName>
    <definedName name="_xlnm.Print_Area" localSheetId="4">'10-2(3)'!$A$1:$N$35</definedName>
    <definedName name="_xlnm.Print_Area" localSheetId="12">'10-3(1)(2)(3)'!$A$1:$Q$61</definedName>
    <definedName name="_xlnm.Print_Area" localSheetId="13">'10-3(4)(5)'!$A$1:$W$38</definedName>
    <definedName name="_xlnm.Print_Area" localSheetId="15">'10-4(3)'!$A$1:$G$67</definedName>
  </definedNames>
  <calcPr fullCalcOnLoad="1"/>
</workbook>
</file>

<file path=xl/sharedStrings.xml><?xml version="1.0" encoding="utf-8"?>
<sst xmlns="http://schemas.openxmlformats.org/spreadsheetml/2006/main" count="1122" uniqueCount="753">
  <si>
    <t>(６)  赤城ふれあいの森</t>
  </si>
  <si>
    <t>　位置・勢多郡富士見村大字赤城山</t>
  </si>
  <si>
    <t>　面積・76ha　　平成元年4月1日開園</t>
  </si>
  <si>
    <t>　ア．施設整備状況（昭和62年度～　）</t>
  </si>
  <si>
    <t>多目的体験学習広場</t>
  </si>
  <si>
    <t>芝造成2,006㎡</t>
  </si>
  <si>
    <t>自然観察学習歩道</t>
  </si>
  <si>
    <t>木製品野外展示</t>
  </si>
  <si>
    <t>バンガロー３棟、電話ボックス、バーベキュー棟</t>
  </si>
  <si>
    <t>敷地造成</t>
  </si>
  <si>
    <t>２ヶ所</t>
  </si>
  <si>
    <t>５ヶ所</t>
  </si>
  <si>
    <t>作業場</t>
  </si>
  <si>
    <t>木造１棟　20㎡</t>
  </si>
  <si>
    <t>給排水電気工事</t>
  </si>
  <si>
    <t>木造２棟　71㎡</t>
  </si>
  <si>
    <t>炊事棟</t>
  </si>
  <si>
    <t>木造１棟　33㎡</t>
  </si>
  <si>
    <t>屋内展示</t>
  </si>
  <si>
    <t>パネル類・木製品等</t>
  </si>
  <si>
    <t>学習実習用機器等</t>
  </si>
  <si>
    <t>体験生産活動用備品</t>
  </si>
  <si>
    <t>標識等</t>
  </si>
  <si>
    <t>あかぎ木の家</t>
  </si>
  <si>
    <t>木造１棟724㎡</t>
  </si>
  <si>
    <t>〃　整備</t>
  </si>
  <si>
    <t>内装板張、外部塗装改修</t>
  </si>
  <si>
    <t>〃周辺排水工事</t>
  </si>
  <si>
    <t>取付道路</t>
  </si>
  <si>
    <t>巾5.0ｍ　846ｍ</t>
  </si>
  <si>
    <t>ゴミ処理施設</t>
  </si>
  <si>
    <t>造成２ヶ所</t>
  </si>
  <si>
    <t>吊橋</t>
  </si>
  <si>
    <t>林内整備</t>
  </si>
  <si>
    <t>ローラーすべり台</t>
  </si>
  <si>
    <t>防護フェンス設置</t>
  </si>
  <si>
    <t>案内板</t>
  </si>
  <si>
    <t>53基、モニュメント</t>
  </si>
  <si>
    <t>標柱</t>
  </si>
  <si>
    <t>12基</t>
  </si>
  <si>
    <t>連絡歩道</t>
  </si>
  <si>
    <t>Ｗ＝1.5ｍ　Ｌ＝200ｍ（含木橋１基）</t>
  </si>
  <si>
    <t>安全施設</t>
  </si>
  <si>
    <t>防護壁100ｍ</t>
  </si>
  <si>
    <t>駐車場整備</t>
  </si>
  <si>
    <t>１か所　550㎡</t>
  </si>
  <si>
    <t>進入路規則植栽</t>
  </si>
  <si>
    <t>作業路</t>
  </si>
  <si>
    <t>巾3.0ｍ　1,682.3ｍ</t>
  </si>
  <si>
    <t>巾1.5ｍ　558.8ｍ</t>
  </si>
  <si>
    <t>ゲート設置</t>
  </si>
  <si>
    <t>生産の森</t>
  </si>
  <si>
    <t>野鳥の森</t>
  </si>
  <si>
    <t>除間伐</t>
  </si>
  <si>
    <t>間伐学習館</t>
  </si>
  <si>
    <t>木造平屋１棟120㎡</t>
  </si>
  <si>
    <t>水源の森造成</t>
  </si>
  <si>
    <t>１か所</t>
  </si>
  <si>
    <t>昆虫の森造成</t>
  </si>
  <si>
    <t>物置小屋</t>
  </si>
  <si>
    <t>１棟10㎡</t>
  </si>
  <si>
    <t>避難施設</t>
  </si>
  <si>
    <t>(７)  桜山森林公園</t>
  </si>
  <si>
    <t>　位置・藤岡市三波川</t>
  </si>
  <si>
    <t>　面積・15ha　　平成2年4月1日開園</t>
  </si>
  <si>
    <t>ア．施設整備状況（昭和63年度～　）</t>
  </si>
  <si>
    <t>（日本庭園10,000㎡）</t>
  </si>
  <si>
    <t>管理棟</t>
  </si>
  <si>
    <t>１棟102㎡</t>
  </si>
  <si>
    <t>修景施設</t>
  </si>
  <si>
    <t>排水施設</t>
  </si>
  <si>
    <t>電気施設</t>
  </si>
  <si>
    <t>循環濾過工</t>
  </si>
  <si>
    <t>植栽工</t>
  </si>
  <si>
    <t>5,069本</t>
  </si>
  <si>
    <t>園路広場工</t>
  </si>
  <si>
    <t>休養施設工</t>
  </si>
  <si>
    <t>四阿１、ベンチ５</t>
  </si>
  <si>
    <t>展示棟</t>
  </si>
  <si>
    <t>１棟</t>
  </si>
  <si>
    <t>(見本庭園5,000㎡)</t>
  </si>
  <si>
    <t>園路広場</t>
  </si>
  <si>
    <t>１棟　25㎡</t>
  </si>
  <si>
    <t>7,923本</t>
  </si>
  <si>
    <t>管理施設</t>
  </si>
  <si>
    <t>（芝生12,000㎡）</t>
  </si>
  <si>
    <t>1,828本</t>
  </si>
  <si>
    <t>遊具施設</t>
  </si>
  <si>
    <t>１棟　9.7㎡</t>
  </si>
  <si>
    <t>土留工(石済)</t>
  </si>
  <si>
    <t>1個  70.0ｍ</t>
  </si>
  <si>
    <t>（生活環境保全林）</t>
  </si>
  <si>
    <t>自然林造成</t>
  </si>
  <si>
    <t>自然林改良</t>
  </si>
  <si>
    <t>防火施設</t>
  </si>
  <si>
    <t>作業歩道</t>
  </si>
  <si>
    <t>(８)  みかぼ森林公園</t>
  </si>
  <si>
    <t>　位置・藤岡市上日野字御荷鉾山</t>
  </si>
  <si>
    <t>　面積・253ha　　平成3年4月1日開園</t>
  </si>
  <si>
    <t>ア．施設整備状況（昭和61年度～　）</t>
  </si>
  <si>
    <t>管理施設造成</t>
  </si>
  <si>
    <t>木造１棟　78.7㎡</t>
  </si>
  <si>
    <t>浄水装置棟</t>
  </si>
  <si>
    <t>木造１棟　43.1㎡</t>
  </si>
  <si>
    <t>林内歩道</t>
  </si>
  <si>
    <t>取水設置</t>
  </si>
  <si>
    <t>木造７基</t>
  </si>
  <si>
    <t>パノラマ板</t>
  </si>
  <si>
    <t>２基</t>
  </si>
  <si>
    <t>４基</t>
  </si>
  <si>
    <t>５基</t>
  </si>
  <si>
    <t>避雷針</t>
  </si>
  <si>
    <t>植栽</t>
  </si>
  <si>
    <t>物置</t>
  </si>
  <si>
    <t>木造１棟</t>
  </si>
  <si>
    <t>展望施設</t>
  </si>
  <si>
    <t>木造３棟</t>
  </si>
  <si>
    <t>四阿</t>
  </si>
  <si>
    <t>３ヶ所</t>
  </si>
  <si>
    <t>安全柵</t>
  </si>
  <si>
    <t>法面保全</t>
  </si>
  <si>
    <t>モルタル吹付　263㎡</t>
  </si>
  <si>
    <t>イ．入園者</t>
  </si>
  <si>
    <t>(ｱ)　年　度　別</t>
  </si>
  <si>
    <t>年　度</t>
  </si>
  <si>
    <t>人数(人)</t>
  </si>
  <si>
    <t>(９)  ２１世紀の森</t>
  </si>
  <si>
    <t>　位置・沼田市、利根郡川場村</t>
  </si>
  <si>
    <t xml:space="preserve">　面積・427ha　平成10年10月11日開園  </t>
  </si>
  <si>
    <t>ア．施設整備状況（平成４年度～　）</t>
  </si>
  <si>
    <t>（健康とゆとりの森整備）</t>
  </si>
  <si>
    <t>森林整備､歩道､管理車道等</t>
  </si>
  <si>
    <t>さく井ポンプ設備</t>
  </si>
  <si>
    <t>２箇所</t>
  </si>
  <si>
    <t>給水設備</t>
  </si>
  <si>
    <t>電気設備</t>
  </si>
  <si>
    <t>配管工事</t>
  </si>
  <si>
    <t>電気、水道１式</t>
  </si>
  <si>
    <t>森の広場造成・芝張り</t>
  </si>
  <si>
    <t>芝生育成管理</t>
  </si>
  <si>
    <t>駐車場造成</t>
  </si>
  <si>
    <t>樹木園造成整備</t>
  </si>
  <si>
    <t>管理事務所・展示棟</t>
  </si>
  <si>
    <t>２棟　物置２棟</t>
  </si>
  <si>
    <t>トイレ、展望台</t>
  </si>
  <si>
    <t>２棟</t>
  </si>
  <si>
    <t>御製碑</t>
  </si>
  <si>
    <t>木製歩道橋</t>
  </si>
  <si>
    <t>自然観察ゾーン植栽</t>
  </si>
  <si>
    <t>161本</t>
  </si>
  <si>
    <t>公園内植栽</t>
  </si>
  <si>
    <t>1,748本</t>
  </si>
  <si>
    <t>｢21世紀の森｣標柱</t>
  </si>
  <si>
    <t>古民家解体</t>
  </si>
  <si>
    <t>土留工</t>
  </si>
  <si>
    <t>１個</t>
  </si>
  <si>
    <t>お手植え木等移植</t>
  </si>
  <si>
    <t>1,136本</t>
  </si>
  <si>
    <t>駐車場標識</t>
  </si>
  <si>
    <t>10基</t>
  </si>
  <si>
    <t>道路標識</t>
  </si>
  <si>
    <t>５枚、３基</t>
  </si>
  <si>
    <t>14基　車止５基</t>
  </si>
  <si>
    <t>森林整備</t>
  </si>
  <si>
    <t>下刈、除伐、間伐</t>
  </si>
  <si>
    <t>土地購入</t>
  </si>
  <si>
    <t>お野立て所改修</t>
  </si>
  <si>
    <t>改修1式、ﾒｰﾀｰ設置</t>
  </si>
  <si>
    <t>水路工</t>
  </si>
  <si>
    <t>(森林公園等植栽)</t>
  </si>
  <si>
    <t>植栽</t>
  </si>
  <si>
    <t>2,055本</t>
  </si>
  <si>
    <t>１基（樹木園）</t>
  </si>
  <si>
    <t>(１０)おうら創造の森</t>
  </si>
  <si>
    <t>位置・邑楽郡邑楽町大字中野・鶉</t>
  </si>
  <si>
    <t>面積・5.5hａ　　平成10年5月26日開園</t>
  </si>
  <si>
    <t>ア．施設設置状況（昭和55～58年度、平成8～10年度）</t>
  </si>
  <si>
    <t>本館</t>
  </si>
  <si>
    <t>300㎡　1棟</t>
  </si>
  <si>
    <t>倉庫等</t>
  </si>
  <si>
    <t>四阿</t>
  </si>
  <si>
    <t>76㎡　１棟</t>
  </si>
  <si>
    <t>樹木園</t>
  </si>
  <si>
    <t>針葉樹樹木園　1,060㎡</t>
  </si>
  <si>
    <t>広葉樹樹木園　1,210㎡</t>
  </si>
  <si>
    <t>耐湿樹樹木園　970㎡</t>
  </si>
  <si>
    <t>常緑広葉樹樹木園　720㎡</t>
  </si>
  <si>
    <t>防風林樹木園　670㎡</t>
  </si>
  <si>
    <t>街路樹樹木園　総延長　144ｍ</t>
  </si>
  <si>
    <t>針葉樹､季節､野鳥の森ｴﾘｱ　17,800㎡</t>
  </si>
  <si>
    <t>全国植樹祭記念の森ｴﾘｱ　2,200㎡</t>
  </si>
  <si>
    <t>見本園等</t>
  </si>
  <si>
    <t>庭園､地被植物、生垣等　9,166㎡</t>
  </si>
  <si>
    <t>自然林</t>
  </si>
  <si>
    <t>鶉地区　17,281㎡</t>
  </si>
  <si>
    <t>日時計花壇</t>
  </si>
  <si>
    <t>遊歩道</t>
  </si>
  <si>
    <t>(イ)平成21年度月別</t>
  </si>
  <si>
    <t>（人）</t>
  </si>
  <si>
    <t>(１１)森林公園等植栽（本数）</t>
  </si>
  <si>
    <t>植栽本数</t>
  </si>
  <si>
    <t>70
芝張り 2,350m2</t>
  </si>
  <si>
    <t>－</t>
  </si>
  <si>
    <t>（３）鳥獣保護区等設定の推移</t>
  </si>
  <si>
    <t>(単位：ｈａ)</t>
  </si>
  <si>
    <t>　　　　　　　　区　分
  年　度</t>
  </si>
  <si>
    <t>鳥獣保護区</t>
  </si>
  <si>
    <t>休猟区</t>
  </si>
  <si>
    <t>面　積</t>
  </si>
  <si>
    <t>平成 2 年度</t>
  </si>
  <si>
    <t>平成 7 年度</t>
  </si>
  <si>
    <t>平成12年度</t>
  </si>
  <si>
    <t>平成17年度</t>
  </si>
  <si>
    <t>狩猟者登録状況（グラフ）</t>
  </si>
  <si>
    <t>平成２年度</t>
  </si>
  <si>
    <t>平成７年度</t>
  </si>
  <si>
    <t>網猟（県内）</t>
  </si>
  <si>
    <t>-</t>
  </si>
  <si>
    <t>網猟（県外）</t>
  </si>
  <si>
    <t>わな猟（県内）</t>
  </si>
  <si>
    <t>わな猟（県外）</t>
  </si>
  <si>
    <t>第一種銃猟（県内）</t>
  </si>
  <si>
    <t>第一種銃猟（県外）</t>
  </si>
  <si>
    <t>第二種銃猟（県内）</t>
  </si>
  <si>
    <t>第二種銃猟（県外）</t>
  </si>
  <si>
    <t>第１表　環境緑化</t>
  </si>
  <si>
    <t>（１）緑化用樹木生産実績</t>
  </si>
  <si>
    <t>（単位：㎡・人・本）</t>
  </si>
  <si>
    <t>事　務　所</t>
  </si>
  <si>
    <t>生産面積</t>
  </si>
  <si>
    <t>生産者数</t>
  </si>
  <si>
    <t>生　　産　　本　　数</t>
  </si>
  <si>
    <t>総数</t>
  </si>
  <si>
    <t>針葉高木</t>
  </si>
  <si>
    <t>広葉高木</t>
  </si>
  <si>
    <t>低木・玉・株・特殊物</t>
  </si>
  <si>
    <t>平成１２年度</t>
  </si>
  <si>
    <t>平成１７年度</t>
  </si>
  <si>
    <t>平成２１年度</t>
  </si>
  <si>
    <t>渋　　川</t>
  </si>
  <si>
    <t>西部</t>
  </si>
  <si>
    <t>藤　　岡</t>
  </si>
  <si>
    <t>富　　岡</t>
  </si>
  <si>
    <t>吾妻</t>
  </si>
  <si>
    <t>利根沼田</t>
  </si>
  <si>
    <t>桐　　生</t>
  </si>
  <si>
    <t>〔資料〕　緑化推進課</t>
  </si>
  <si>
    <t>（２）公共施設等への緑化木交付実績</t>
  </si>
  <si>
    <t>（単位：本）</t>
  </si>
  <si>
    <t>総　　数</t>
  </si>
  <si>
    <t>学　　校</t>
  </si>
  <si>
    <t>公園緑地</t>
  </si>
  <si>
    <t>運動場等</t>
  </si>
  <si>
    <t>その他公共施設</t>
  </si>
  <si>
    <t>箇所</t>
  </si>
  <si>
    <t>本　数</t>
  </si>
  <si>
    <t>西　部</t>
  </si>
  <si>
    <t>（注）「緑いっぱいまちづくり事業」が平成20年度で終了したことに伴い、県緑化推進委員会からの「公共的施設への樹木交付」について</t>
  </si>
  <si>
    <t>　　　記載。（　（５）緑化運動推進事業の内数　）</t>
  </si>
  <si>
    <t>補修件数</t>
  </si>
  <si>
    <t>事業費　（千円）</t>
  </si>
  <si>
    <t>補　修　実　施　市　町　村　名</t>
  </si>
  <si>
    <t>桐生市（1ヶ所）、館林市（1ヶ所）</t>
  </si>
  <si>
    <t>館林市（1ヶ所）</t>
  </si>
  <si>
    <t>館林市（1ヶ所）、板倉町（1ヶ所）</t>
  </si>
  <si>
    <t>〔資料〕緑化推進課</t>
  </si>
  <si>
    <t>（４）学びの森整備事業</t>
  </si>
  <si>
    <t>事　業　実　施　市　町　村　名</t>
  </si>
  <si>
    <t>箇所数</t>
  </si>
  <si>
    <t>吉井町、神流町</t>
  </si>
  <si>
    <t>吉井町、神流町、館林市</t>
  </si>
  <si>
    <t>太田市、館林市</t>
  </si>
  <si>
    <t>〔資料〕緑化推進課</t>
  </si>
  <si>
    <t>（５）　緑化運動推進事業</t>
  </si>
  <si>
    <t>緑化推進用苗木配布・交付</t>
  </si>
  <si>
    <t>実施時期</t>
  </si>
  <si>
    <t>樹　　種</t>
  </si>
  <si>
    <t>本　　数</t>
  </si>
  <si>
    <t>県下１２市１３町４村の街頭中心</t>
  </si>
  <si>
    <t>ハナミズキ
ナツツバキ　　外</t>
  </si>
  <si>
    <t>県下１１市１４町７村の街頭中心</t>
  </si>
  <si>
    <t>県下１１市１３町３村の街頭中心</t>
  </si>
  <si>
    <t>〔資料〕緑化推進課</t>
  </si>
  <si>
    <t>（６）緑化講座開催実績</t>
  </si>
  <si>
    <t>（単位：回、人）</t>
  </si>
  <si>
    <t>緑化講座</t>
  </si>
  <si>
    <t>日曜緑化講座</t>
  </si>
  <si>
    <t>出張緑化講座</t>
  </si>
  <si>
    <t>緑化担当者講習会</t>
  </si>
  <si>
    <t>回数</t>
  </si>
  <si>
    <t>延参加者数</t>
  </si>
  <si>
    <t>第２表 森林公園等</t>
  </si>
  <si>
    <t>　</t>
  </si>
  <si>
    <t>（１）群馬県野鳥の森</t>
  </si>
  <si>
    <t>位置・安中市松井田町大字横川地内小根山国有林57林班</t>
  </si>
  <si>
    <t>面積・91.26ha</t>
  </si>
  <si>
    <t>ア　公園施設整備状況（昭和46年度～平成21年度）</t>
  </si>
  <si>
    <t>施　　設　　名</t>
  </si>
  <si>
    <t>整　備　内　容</t>
  </si>
  <si>
    <t>数　　　　量</t>
  </si>
  <si>
    <t>金　額（千円）</t>
  </si>
  <si>
    <t>駐車場</t>
  </si>
  <si>
    <t>70台分、4,098㎡</t>
  </si>
  <si>
    <t>園地</t>
  </si>
  <si>
    <t>雑木除去整地等　3,777㎡</t>
  </si>
  <si>
    <t>公衆便所</t>
  </si>
  <si>
    <t>ブロック造 13㎡1棟、11㎡1棟</t>
  </si>
  <si>
    <t>園路改良</t>
  </si>
  <si>
    <t>巾員1.5m　延長8,300m（内3,000m改良）</t>
  </si>
  <si>
    <t>進入路舗装</t>
  </si>
  <si>
    <t>幅員3.0m　延長  150m</t>
  </si>
  <si>
    <t>展示施設</t>
  </si>
  <si>
    <t>屋内展示パネル11基、立札1基</t>
  </si>
  <si>
    <t>標識</t>
  </si>
  <si>
    <t>木造10基</t>
  </si>
  <si>
    <t>案内板</t>
  </si>
  <si>
    <t>11基、入口標示板1基、国道案内３基</t>
  </si>
  <si>
    <t>指導票（A)</t>
  </si>
  <si>
    <t>33基</t>
  </si>
  <si>
    <t>指導票（B)</t>
  </si>
  <si>
    <t xml:space="preserve"> 5基</t>
  </si>
  <si>
    <t>ベンチ</t>
  </si>
  <si>
    <t>36基（テーブル1基）</t>
  </si>
  <si>
    <t>卓ベンチ</t>
  </si>
  <si>
    <t>12基</t>
  </si>
  <si>
    <t>クズカゴ、ゴミ集積場</t>
  </si>
  <si>
    <t>金網製14個、ｺﾝｸﾘｰﾄ造1基</t>
  </si>
  <si>
    <t>展示林解説板</t>
  </si>
  <si>
    <t>木造14基</t>
  </si>
  <si>
    <t>樹木ラベル</t>
  </si>
  <si>
    <t>鉄製ホーロー板150枚</t>
  </si>
  <si>
    <t>花木植栽</t>
  </si>
  <si>
    <t>ドウダンツツジ他18種462本</t>
  </si>
  <si>
    <t>給水施設</t>
  </si>
  <si>
    <t>水道管埋設1,402m（329㎡）、ポンプ入替</t>
  </si>
  <si>
    <t>防火施設</t>
  </si>
  <si>
    <t>防火用水4基、火災報知器、防火水槽</t>
  </si>
  <si>
    <t>すいがら入れ</t>
  </si>
  <si>
    <t>23基</t>
  </si>
  <si>
    <t>路面補修工事等</t>
  </si>
  <si>
    <t>歩道整備、ｺﾝｸﾘｰﾄ舗装、ｳｯﾄﾞﾌﾞﾛｯｸ積等</t>
  </si>
  <si>
    <t>計</t>
  </si>
  <si>
    <t>イ　野鳥の森整備状況（昭和47年度～平成21年度）</t>
  </si>
  <si>
    <t>整　　備　　内　　容</t>
  </si>
  <si>
    <t>野鳥の森研修館</t>
  </si>
  <si>
    <t>木造平屋建 349㎡ 1棟,床修繕</t>
  </si>
  <si>
    <t>鳥獣資料館</t>
  </si>
  <si>
    <t>　　〃　　 304㎡ 1棟</t>
  </si>
  <si>
    <t>敷地整備</t>
  </si>
  <si>
    <t>3,781㎡</t>
  </si>
  <si>
    <t>学習器材</t>
  </si>
  <si>
    <t>録音機、ｽﾗｲﾄﾞ、剥製、ﾋﾞﾃﾞｵ</t>
  </si>
  <si>
    <t>野鳥観察施設</t>
  </si>
  <si>
    <t>観察小屋4棟(改築)、給餌給水営巣施設</t>
  </si>
  <si>
    <t>展望台</t>
  </si>
  <si>
    <t>木造２階建 64㎡、飲料水排水装置,塗装修繕</t>
  </si>
  <si>
    <t>休憩舎</t>
  </si>
  <si>
    <t>木造平屋建 20㎡ 2棟</t>
  </si>
  <si>
    <t>遊水池</t>
  </si>
  <si>
    <t>439㎡</t>
  </si>
  <si>
    <t>図板類</t>
  </si>
  <si>
    <t>鳥獣図板</t>
  </si>
  <si>
    <t>ＡＥＤ</t>
  </si>
  <si>
    <t>1基</t>
  </si>
  <si>
    <t>ウ　管理委託</t>
  </si>
  <si>
    <t>（単位：千円）</t>
  </si>
  <si>
    <t>年度別委託費</t>
  </si>
  <si>
    <t>備　　　　考</t>
  </si>
  <si>
    <t>安中市</t>
  </si>
  <si>
    <t>昭和５１年４月１日から管理委託</t>
  </si>
  <si>
    <t>エ　「群馬県野鳥の森」利用者数</t>
  </si>
  <si>
    <t>（ア）年度別</t>
  </si>
  <si>
    <t>年度</t>
  </si>
  <si>
    <t>人数（人）</t>
  </si>
  <si>
    <t>(イ）平成21年度月別</t>
  </si>
  <si>
    <t>月</t>
  </si>
  <si>
    <t>平成21･1</t>
  </si>
  <si>
    <t>(資料)自然環境課</t>
  </si>
  <si>
    <t>第３表　鳥獣保護</t>
  </si>
  <si>
    <t>　</t>
  </si>
  <si>
    <t>（１）鳥獣保護区・休猟区・特定猟具使用禁止区域</t>
  </si>
  <si>
    <t>（単位：ｈａ）</t>
  </si>
  <si>
    <t>鳥獣保護区</t>
  </si>
  <si>
    <t xml:space="preserve">  特別保護地区</t>
  </si>
  <si>
    <t>休　　猟　　区</t>
  </si>
  <si>
    <t>特定猟具使用禁止区域</t>
  </si>
  <si>
    <t>箇　所</t>
  </si>
  <si>
    <t>面　積</t>
  </si>
  <si>
    <t>平成１２年度</t>
  </si>
  <si>
    <t>平成１７年度</t>
  </si>
  <si>
    <t>平成20年度</t>
  </si>
  <si>
    <t>－</t>
  </si>
  <si>
    <t>平成21年度</t>
  </si>
  <si>
    <t>渋川</t>
  </si>
  <si>
    <t>藤岡</t>
  </si>
  <si>
    <t>富岡</t>
  </si>
  <si>
    <t>桐生</t>
  </si>
  <si>
    <t>〔資料〕自然環境課</t>
  </si>
  <si>
    <t>　　（注）特別保護地区は鳥獣保護区の内数</t>
  </si>
  <si>
    <t>（２）鳥獣飼養者及び飼養鳥獣数</t>
  </si>
  <si>
    <t>(単位：羽：頭）</t>
  </si>
  <si>
    <t>飼養者（人）</t>
  </si>
  <si>
    <t>飼養鳥獣</t>
  </si>
  <si>
    <t>　</t>
  </si>
  <si>
    <t>平成２０年度</t>
  </si>
  <si>
    <t>平成２１年度</t>
  </si>
  <si>
    <t>〔資料〕自然環境課</t>
  </si>
  <si>
    <t>（３）狩猟者登録件数</t>
  </si>
  <si>
    <t>総       数</t>
  </si>
  <si>
    <t>網猟</t>
  </si>
  <si>
    <t>わな猟</t>
  </si>
  <si>
    <t>第一種銃猟</t>
  </si>
  <si>
    <t>第二種銃猟</t>
  </si>
  <si>
    <t>総　数</t>
  </si>
  <si>
    <t>県　内</t>
  </si>
  <si>
    <t>県　外</t>
  </si>
  <si>
    <t>　</t>
  </si>
  <si>
    <t>　　</t>
  </si>
  <si>
    <t>渋　川</t>
  </si>
  <si>
    <t>藤　岡</t>
  </si>
  <si>
    <t>富　岡</t>
  </si>
  <si>
    <t>桐　生</t>
  </si>
  <si>
    <t>自然環境課</t>
  </si>
  <si>
    <t>※平成18年度までは網・わな猟</t>
  </si>
  <si>
    <t>渋川</t>
  </si>
  <si>
    <t>桐生</t>
  </si>
  <si>
    <t>（４）狩猟による鳥獣捕獲数</t>
  </si>
  <si>
    <t>　（単位：羽・頭）</t>
  </si>
  <si>
    <t>鳥　　　　　　　類</t>
  </si>
  <si>
    <t>獣　　　　　類</t>
  </si>
  <si>
    <t>総  数</t>
  </si>
  <si>
    <t>キ  ジ</t>
  </si>
  <si>
    <t>ヤマドリ</t>
  </si>
  <si>
    <t>コジュケイ</t>
  </si>
  <si>
    <t>カモ類</t>
  </si>
  <si>
    <t>その他</t>
  </si>
  <si>
    <t>ク  マ</t>
  </si>
  <si>
    <t>イノシシ</t>
  </si>
  <si>
    <t>シ  カ</t>
  </si>
  <si>
    <t>渋川</t>
  </si>
  <si>
    <t>藤岡</t>
  </si>
  <si>
    <t>富岡</t>
  </si>
  <si>
    <t>（５）有害鳥獣補獲許可による鳥獣捕獲数</t>
  </si>
  <si>
    <t>（単位：羽・頭）</t>
  </si>
  <si>
    <t>総　数</t>
  </si>
  <si>
    <t>鳥　　　　　　　　　　　　　　　類</t>
  </si>
  <si>
    <t>獣　　　　　　　　　　　　　　　類</t>
  </si>
  <si>
    <t>総　数</t>
  </si>
  <si>
    <t>キジバト</t>
  </si>
  <si>
    <t>カラス類</t>
  </si>
  <si>
    <t>ムクドリ</t>
  </si>
  <si>
    <t>ドバト</t>
  </si>
  <si>
    <t>ヒヨドリ</t>
  </si>
  <si>
    <t>スズメ類</t>
  </si>
  <si>
    <t>シカ</t>
  </si>
  <si>
    <t>クマ</t>
  </si>
  <si>
    <t>サル</t>
  </si>
  <si>
    <t>ノウサギ</t>
  </si>
  <si>
    <t>タヌキ</t>
  </si>
  <si>
    <t>キツネ</t>
  </si>
  <si>
    <t>ﾊｸﾋﾞｼﾝ</t>
  </si>
  <si>
    <t>モグラ</t>
  </si>
  <si>
    <t>※その他はカワウ</t>
  </si>
  <si>
    <t>※その他はアライグマ、アナグマ、イタチ、カモシカ等</t>
  </si>
  <si>
    <t>渋川市</t>
  </si>
  <si>
    <t>50. 3.28</t>
  </si>
  <si>
    <t>51. 3. 1</t>
  </si>
  <si>
    <t>52. 3.25</t>
  </si>
  <si>
    <t>第４表　自然環境保護</t>
  </si>
  <si>
    <t>（１）自然環境保全地域</t>
  </si>
  <si>
    <t>ア　県指定</t>
  </si>
  <si>
    <t>（単位：ha）</t>
  </si>
  <si>
    <t>番号</t>
  </si>
  <si>
    <t>保全地域名</t>
  </si>
  <si>
    <t>指定年月日</t>
  </si>
  <si>
    <t>位　　置</t>
  </si>
  <si>
    <t>面　　積</t>
  </si>
  <si>
    <t>左のうち  　特別地区</t>
  </si>
  <si>
    <t>左のうち野生動植物   保護地区</t>
  </si>
  <si>
    <t>鈴ケ岳</t>
  </si>
  <si>
    <t>昭和</t>
  </si>
  <si>
    <t>50. 3.28</t>
  </si>
  <si>
    <t>富士見村</t>
  </si>
  <si>
    <t>荒山</t>
  </si>
  <si>
    <t>前橋市</t>
  </si>
  <si>
    <t>鍋割山</t>
  </si>
  <si>
    <t>北沢</t>
  </si>
  <si>
    <t>上野村</t>
  </si>
  <si>
    <t>相馬山</t>
  </si>
  <si>
    <t>51. 3. 1</t>
  </si>
  <si>
    <t>高崎市</t>
  </si>
  <si>
    <t>黒岩</t>
  </si>
  <si>
    <t>51. 3. 1</t>
  </si>
  <si>
    <t>鍋割山南面</t>
  </si>
  <si>
    <t>荒山高原</t>
  </si>
  <si>
    <t>あずさ沢</t>
  </si>
  <si>
    <t>藤岡市</t>
  </si>
  <si>
    <t>袈裟丸山</t>
  </si>
  <si>
    <t>みどり市</t>
  </si>
  <si>
    <t>小中大滝</t>
  </si>
  <si>
    <t>鳴神山</t>
  </si>
  <si>
    <t>桐生市</t>
  </si>
  <si>
    <t>朝日岳・白毛門山東面</t>
  </si>
  <si>
    <t>みなかみ町</t>
  </si>
  <si>
    <t>至仏山・笠ケ岳西面</t>
  </si>
  <si>
    <t>皇海山</t>
  </si>
  <si>
    <t>52. 3.25</t>
  </si>
  <si>
    <t>沼田市</t>
  </si>
  <si>
    <t>天丸山</t>
  </si>
  <si>
    <t>大峰沼</t>
  </si>
  <si>
    <t>角落山</t>
  </si>
  <si>
    <t>王領地の森</t>
  </si>
  <si>
    <t>長野原町</t>
  </si>
  <si>
    <t>赤城神社と松並木</t>
  </si>
  <si>
    <t>平ケ岳・白沢山西面</t>
  </si>
  <si>
    <t>53. 3.30</t>
  </si>
  <si>
    <t>行人沼</t>
  </si>
  <si>
    <t>53. 3.30</t>
  </si>
  <si>
    <t>板倉町</t>
  </si>
  <si>
    <t>根本沢</t>
  </si>
  <si>
    <t>54. 3.30</t>
  </si>
  <si>
    <t>巻機山東面</t>
  </si>
  <si>
    <t>54. 3.30</t>
  </si>
  <si>
    <t>袈裟丸山北面</t>
  </si>
  <si>
    <t>宝川</t>
  </si>
  <si>
    <t>合　　　計</t>
  </si>
  <si>
    <t>26地域</t>
  </si>
  <si>
    <t>イ　国指定</t>
  </si>
  <si>
    <t>利根川源流部</t>
  </si>
  <si>
    <t>（２）緑地環境保全地域</t>
  </si>
  <si>
    <t>（単位：ha）</t>
  </si>
  <si>
    <t>榛名神社</t>
  </si>
  <si>
    <t>52. 3.25</t>
  </si>
  <si>
    <t>吾妻山東面</t>
  </si>
  <si>
    <t>53. 3.30</t>
  </si>
  <si>
    <t>崇禅寺</t>
  </si>
  <si>
    <t>53. 3.30</t>
  </si>
  <si>
    <t>木曽三社神社</t>
  </si>
  <si>
    <t>54. 3.30</t>
  </si>
  <si>
    <t>渋川市</t>
  </si>
  <si>
    <t>雷電神社</t>
  </si>
  <si>
    <t>5地域</t>
  </si>
  <si>
    <t>(２)　伊香保森林公園</t>
  </si>
  <si>
    <t>　位置・渋川市伊香保町伊香保字二ツ嶽</t>
  </si>
  <si>
    <t>　面積・224ha　　昭和54年5月18日開園</t>
  </si>
  <si>
    <t>　ア．施設整備状況（昭和53年度～ ）</t>
  </si>
  <si>
    <t>施　設　名</t>
  </si>
  <si>
    <t>整　　備　　内　　容</t>
  </si>
  <si>
    <t>数　　　　　量</t>
  </si>
  <si>
    <t>芝生園地</t>
  </si>
  <si>
    <t>張付、種子付5,141.2㎡</t>
  </si>
  <si>
    <t>管理棟</t>
  </si>
  <si>
    <t>木造平屋建64㎡　1棟</t>
  </si>
  <si>
    <t>避難小屋(あずまや)</t>
  </si>
  <si>
    <t>木造7～10㎡　　4棟</t>
  </si>
  <si>
    <t>簡易手洗施設</t>
  </si>
  <si>
    <t>1基</t>
  </si>
  <si>
    <t>便所</t>
  </si>
  <si>
    <t>３棟　木造12㎡×２、　木造23.8㎡</t>
  </si>
  <si>
    <t>卓ベンチ等</t>
  </si>
  <si>
    <t>卓ベンチ5基、ベンチ25基</t>
  </si>
  <si>
    <t>道路標識等</t>
  </si>
  <si>
    <t>オーバーハング形標識1基</t>
  </si>
  <si>
    <t>景色説明板</t>
  </si>
  <si>
    <t>案内板等</t>
  </si>
  <si>
    <t>木製28基</t>
  </si>
  <si>
    <t>表示板</t>
  </si>
  <si>
    <t>指導標</t>
  </si>
  <si>
    <t xml:space="preserve"> 〃 22〃　ｵﾘｴﾝﾃｰﾘﾝｸﾞﾎﾟｽﾄ40本</t>
  </si>
  <si>
    <t>制札</t>
  </si>
  <si>
    <t>2基</t>
  </si>
  <si>
    <t>木柵</t>
  </si>
  <si>
    <t>カラーチェーン使用76ｍ</t>
  </si>
  <si>
    <t>駐車場</t>
  </si>
  <si>
    <t>2ヶ所2,901㎡</t>
  </si>
  <si>
    <t>歩道</t>
  </si>
  <si>
    <t>野鳥園</t>
  </si>
  <si>
    <t>1ヶ所(800㎡)</t>
  </si>
  <si>
    <t>灌水施設</t>
  </si>
  <si>
    <t>給水施設</t>
  </si>
  <si>
    <t>給水ポンプ2基</t>
  </si>
  <si>
    <t>イ．入園者</t>
  </si>
  <si>
    <t>(ｱ)　年　度　別</t>
  </si>
  <si>
    <t>年　度</t>
  </si>
  <si>
    <t>人数(人)</t>
  </si>
  <si>
    <t>(ｲ)　平成21年度月別</t>
  </si>
  <si>
    <t>月</t>
  </si>
  <si>
    <t>平成22･1</t>
  </si>
  <si>
    <t>計</t>
  </si>
  <si>
    <t>［資料］緑化推進課</t>
  </si>
  <si>
    <t>(３)憩の森</t>
  </si>
  <si>
    <t>位置・渋川市伊香保町伊香保字大野（渋川市有林）</t>
  </si>
  <si>
    <t>面積・36.5hａ　　昭和55年4月1日開園</t>
  </si>
  <si>
    <t>ア．施設設置状況（昭和53年度～）</t>
  </si>
  <si>
    <t>施　設　名</t>
  </si>
  <si>
    <t>整　備　内　容</t>
  </si>
  <si>
    <t>備　考</t>
  </si>
  <si>
    <t>数　　　　　量</t>
  </si>
  <si>
    <t>研修館</t>
  </si>
  <si>
    <t>ＲＣ2階建  893.49㎡　1棟</t>
  </si>
  <si>
    <t>展示館</t>
  </si>
  <si>
    <t>木造平屋建 538.65㎡　1棟</t>
  </si>
  <si>
    <t>森林学習展示室</t>
  </si>
  <si>
    <t>展示館内 204㎡</t>
  </si>
  <si>
    <t>測量、自然観察用器材等</t>
  </si>
  <si>
    <t>山野草園</t>
  </si>
  <si>
    <t xml:space="preserve">体験の森内　0.22ha </t>
  </si>
  <si>
    <t>体験の森</t>
  </si>
  <si>
    <t>森林浴の森</t>
  </si>
  <si>
    <t>野鳥の森</t>
  </si>
  <si>
    <t>水源の森</t>
  </si>
  <si>
    <t>管理歩道</t>
  </si>
  <si>
    <t>散策歩道</t>
  </si>
  <si>
    <t>野鳥観察小屋</t>
  </si>
  <si>
    <t>木造10㎡　2棟</t>
  </si>
  <si>
    <t>四阿</t>
  </si>
  <si>
    <t>木造２棟</t>
  </si>
  <si>
    <t>椎茸フレーム</t>
  </si>
  <si>
    <t>ブロック造　１棟</t>
  </si>
  <si>
    <t>簡易トイレ2基</t>
  </si>
  <si>
    <t>標識類</t>
  </si>
  <si>
    <t>9基</t>
  </si>
  <si>
    <t>イ．利用状況</t>
  </si>
  <si>
    <t>（ア）年度別利用者数</t>
  </si>
  <si>
    <t>人　　数</t>
  </si>
  <si>
    <t>(イ)平成21年度月別利用者数</t>
  </si>
  <si>
    <t>（４）さくらの里</t>
  </si>
  <si>
    <t>　位置・甘楽郡下仁田町大字上小板</t>
  </si>
  <si>
    <t>　面積・47ha　　昭和58年4月1日開園</t>
  </si>
  <si>
    <t>ア．施設整備状況（昭和52年度～　）</t>
  </si>
  <si>
    <t>さくら植栽</t>
  </si>
  <si>
    <t>13,171本</t>
  </si>
  <si>
    <t>花木植栽</t>
  </si>
  <si>
    <t>木造平屋建１棟　160㎡　、デッキ　76.11㎡　</t>
  </si>
  <si>
    <t xml:space="preserve"> 　 〃　　７棟　122㎡</t>
  </si>
  <si>
    <t>水道施設</t>
  </si>
  <si>
    <t>ポンプ小屋３棟、配管１式、水槽１基</t>
  </si>
  <si>
    <t>幹線道</t>
  </si>
  <si>
    <t>2,238ｍ進入路</t>
  </si>
  <si>
    <t>遊歩道</t>
  </si>
  <si>
    <t>園地</t>
  </si>
  <si>
    <t>７ヶ所7,226㎡</t>
  </si>
  <si>
    <t>境界</t>
  </si>
  <si>
    <t>フェンス等629ｍ</t>
  </si>
  <si>
    <t>25基</t>
  </si>
  <si>
    <t>２式</t>
  </si>
  <si>
    <t>集積場</t>
  </si>
  <si>
    <t>１式、10㎡１棟</t>
  </si>
  <si>
    <t>その他</t>
  </si>
  <si>
    <t>土地購入費（13.28ha）、災害復旧</t>
  </si>
  <si>
    <t>きのこ館</t>
  </si>
  <si>
    <t>１棟172㎡</t>
  </si>
  <si>
    <t>3,846㎡（２か所）80台、舗装</t>
  </si>
  <si>
    <t>進入路ゲート設置</t>
  </si>
  <si>
    <t>１基</t>
  </si>
  <si>
    <t>倉庫</t>
  </si>
  <si>
    <t>１基　６㎡</t>
  </si>
  <si>
    <t>見本園</t>
  </si>
  <si>
    <t>２ヶ所（山菜113㎡、きのこ41㎡）</t>
  </si>
  <si>
    <t>野外ステージ</t>
  </si>
  <si>
    <t>間伐材113㎡　１棟</t>
  </si>
  <si>
    <t>観客席</t>
  </si>
  <si>
    <t>　〃　500席</t>
  </si>
  <si>
    <t>落石防護工(駐車場)</t>
  </si>
  <si>
    <t>落石防護工(ｽﾄｰﾝｶﾞｰﾄﾞ)　L=15.0</t>
  </si>
  <si>
    <t>（注）１．花木植栽は、緑化推進特別対策事業で植栽したものも含む</t>
  </si>
  <si>
    <t>　　　２．きのこ館及び見本園は、林産課より引継ぎをしたもの</t>
  </si>
  <si>
    <t>（５)  赤城森林公園</t>
  </si>
  <si>
    <t>　位置・勢多郡富士見村大字赤城山、前橋市柏倉町</t>
  </si>
  <si>
    <t>　面積・367ha　　昭和58年4月1日開園</t>
  </si>
  <si>
    <t>ア．施設整備状況（昭和55年度～　）</t>
  </si>
  <si>
    <t>あずまや</t>
  </si>
  <si>
    <t>木造３棟　27㎡</t>
  </si>
  <si>
    <t>木造３棟　42.3㎡</t>
  </si>
  <si>
    <t>1,606㎡防護ﾌｪﾝｽ1式</t>
  </si>
  <si>
    <t>20基</t>
  </si>
  <si>
    <t>野外卓</t>
  </si>
  <si>
    <t>9〃</t>
  </si>
  <si>
    <t>ベンチ</t>
  </si>
  <si>
    <t>15〃</t>
  </si>
  <si>
    <t>水辺の広場</t>
  </si>
  <si>
    <t>100㎡、木橋</t>
  </si>
  <si>
    <t>トレーニング施設</t>
  </si>
  <si>
    <t>１式</t>
  </si>
  <si>
    <t>導水施設</t>
  </si>
  <si>
    <t>２か所</t>
  </si>
  <si>
    <t>19基</t>
  </si>
  <si>
    <t>表示柱</t>
  </si>
  <si>
    <t>15〃</t>
  </si>
  <si>
    <t>１式</t>
  </si>
  <si>
    <t>きのこ園整備</t>
  </si>
  <si>
    <t>木骨木伏せ込み400本</t>
  </si>
  <si>
    <t>-</t>
  </si>
  <si>
    <t>-</t>
  </si>
  <si>
    <t xml:space="preserve"> </t>
  </si>
  <si>
    <t>（３）巨樹・古木保全事業</t>
  </si>
  <si>
    <t>　　　　　　　　　区　分
　年　度</t>
  </si>
  <si>
    <t>　　　　　　　　　区　分
　年　度</t>
  </si>
  <si>
    <t>　　　　　　　　　区　分
　年　度</t>
  </si>
  <si>
    <t>　　　　　　　　　区　分
　年　度</t>
  </si>
  <si>
    <t>－</t>
  </si>
  <si>
    <t xml:space="preserve"> 〃 18〃</t>
  </si>
  <si>
    <t>10.7km</t>
  </si>
  <si>
    <t>181㎡</t>
  </si>
  <si>
    <t>S55</t>
  </si>
  <si>
    <t>S60</t>
  </si>
  <si>
    <t>H2</t>
  </si>
  <si>
    <t>0.48ha</t>
  </si>
  <si>
    <t>14.5ha</t>
  </si>
  <si>
    <t>9.82ha</t>
  </si>
  <si>
    <t>4.1ha</t>
  </si>
  <si>
    <t>7.6ha</t>
  </si>
  <si>
    <t>1,915m</t>
  </si>
  <si>
    <t>2,327m</t>
  </si>
  <si>
    <t xml:space="preserve">31,084〃 </t>
  </si>
  <si>
    <t>センター</t>
  </si>
  <si>
    <t>あずまや</t>
  </si>
  <si>
    <t>　　〃　　５〃　112.08㎡</t>
  </si>
  <si>
    <t>6,021ｍ</t>
  </si>
  <si>
    <t>ベンチ</t>
  </si>
  <si>
    <t>1,531ｍ</t>
  </si>
  <si>
    <t>テントサイト</t>
  </si>
  <si>
    <t>Ｗ＝1.5ｍ　Ｌ＝40ｍ</t>
  </si>
  <si>
    <t>20ha</t>
  </si>
  <si>
    <t>380.25ｍ</t>
  </si>
  <si>
    <t>11ｍ</t>
  </si>
  <si>
    <t>200ｍ</t>
  </si>
  <si>
    <t>2.5ｈa</t>
  </si>
  <si>
    <t>3.0ｈa</t>
  </si>
  <si>
    <t>26.29ｈa</t>
  </si>
  <si>
    <t>　〃</t>
  </si>
  <si>
    <t>10,000㎡</t>
  </si>
  <si>
    <t>5,000㎡</t>
  </si>
  <si>
    <t>12,000㎡</t>
  </si>
  <si>
    <t>2.1ｈa</t>
  </si>
  <si>
    <t>12.25ｈa</t>
  </si>
  <si>
    <t>2,574.4ｍ</t>
  </si>
  <si>
    <t>1,500㎡</t>
  </si>
  <si>
    <t>433ｍ</t>
  </si>
  <si>
    <t>ベンチ</t>
  </si>
  <si>
    <t>133.5ｍ</t>
  </si>
  <si>
    <t>－</t>
  </si>
  <si>
    <t>-</t>
  </si>
  <si>
    <t>3.8ha</t>
  </si>
  <si>
    <t>38,462㎡</t>
  </si>
  <si>
    <t>2,467.8ｍ</t>
  </si>
  <si>
    <t>300,541㎡</t>
  </si>
  <si>
    <t>パーゴラ</t>
  </si>
  <si>
    <t>倉庫104㎡　１棟　休憩舎14㎡　１棟</t>
  </si>
  <si>
    <t>90㎡</t>
  </si>
  <si>
    <t>1,335ｍ</t>
  </si>
  <si>
    <t>790㎡</t>
  </si>
  <si>
    <t>平成22･1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</si>
</sst>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_ "/>
    <numFmt numFmtId="178" formatCode="#,##0.0_ "/>
    <numFmt numFmtId="179" formatCode="0_ "/>
    <numFmt numFmtId="180" formatCode="#,##0_ ;[Red]\-#,##0\ "/>
    <numFmt numFmtId="181" formatCode="#,##0_);[Red]\(#,##0\)"/>
    <numFmt numFmtId="182" formatCode="#,##0.00_);[Red]\(#,##0.00\)"/>
    <numFmt numFmtId="183" formatCode="#,##0.00_ "/>
    <numFmt numFmtId="184" formatCode="#,##0;\-#,##0;&quot;-&quot;"/>
    <numFmt numFmtId="185" formatCode="#,##0;[Red]#,##0"/>
    <numFmt numFmtId="186" formatCode="0_);[Red]\(0\)"/>
    <numFmt numFmtId="187" formatCode="#,##0.00;\-#,##0.00;&quot;-&quot;"/>
    <numFmt numFmtId="188" formatCode="[$-411]e\.m\.d"/>
    <numFmt numFmtId="189" formatCode="[$-411]&quot;昭&quot;&quot;和&quot;e\.m\.d"/>
    <numFmt numFmtId="190" formatCode="[$-411]e\.\ m\.\ d"/>
    <numFmt numFmtId="191" formatCode="#,##0;\-#,##0;&quot;－&quot;"/>
    <numFmt numFmtId="192" formatCode="[$-411]ggge&quot;年&quot;m&quot;月&quot;d&quot;日&quot;;@"/>
  </numFmts>
  <fonts count="56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4"/>
      <name val="ＭＳ Ｐ明朝"/>
      <family val="1"/>
    </font>
    <font>
      <sz val="10"/>
      <name val="ＭＳ Ｐ明朝"/>
      <family val="1"/>
    </font>
    <font>
      <b/>
      <sz val="12"/>
      <name val="ＭＳ Ｐ明朝"/>
      <family val="1"/>
    </font>
    <font>
      <sz val="10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b/>
      <sz val="9"/>
      <name val="ＭＳ ＰＲゴシック"/>
      <family val="3"/>
    </font>
    <font>
      <b/>
      <sz val="9"/>
      <name val="ＭＳ Ｐ明朝"/>
      <family val="1"/>
    </font>
    <font>
      <sz val="10"/>
      <name val="ＭＳ ＰＲゴシック"/>
      <family val="3"/>
    </font>
    <font>
      <b/>
      <sz val="10"/>
      <name val="ＭＳ Ｐ明朝"/>
      <family val="1"/>
    </font>
    <font>
      <sz val="6"/>
      <name val="ＭＳ Ｐ明朝"/>
      <family val="1"/>
    </font>
    <font>
      <b/>
      <sz val="10"/>
      <name val="ＭＳ ＰＲゴシック"/>
      <family val="3"/>
    </font>
    <font>
      <b/>
      <sz val="11"/>
      <name val="ＭＳ ＰＲゴシック"/>
      <family val="3"/>
    </font>
    <font>
      <sz val="12"/>
      <name val="ＭＳ Ｐ明朝"/>
      <family val="1"/>
    </font>
    <font>
      <sz val="8"/>
      <name val="ＭＳ Ｐ明朝"/>
      <family val="1"/>
    </font>
    <font>
      <sz val="8"/>
      <name val="HG丸ｺﾞｼｯｸM-PRO"/>
      <family val="3"/>
    </font>
    <font>
      <b/>
      <sz val="12"/>
      <color indexed="8"/>
      <name val="ＭＳ Ｐゴシック"/>
      <family val="3"/>
    </font>
    <font>
      <sz val="4"/>
      <color indexed="8"/>
      <name val="ＭＳ Ｐゴシック"/>
      <family val="3"/>
    </font>
    <font>
      <b/>
      <sz val="9"/>
      <color indexed="8"/>
      <name val="ＭＳ Ｐゴシック"/>
      <family val="3"/>
    </font>
    <font>
      <b/>
      <sz val="2.5"/>
      <color indexed="8"/>
      <name val="ＭＳ Ｐゴシック"/>
      <family val="3"/>
    </font>
    <font>
      <sz val="5.5"/>
      <color indexed="8"/>
      <name val="ＭＳ ゴシック"/>
      <family val="3"/>
    </font>
    <font>
      <sz val="7"/>
      <color indexed="12"/>
      <name val="ＭＳ Ｐゴシック"/>
      <family val="3"/>
    </font>
    <font>
      <b/>
      <sz val="9"/>
      <color indexed="12"/>
      <name val="ＭＳ Ｐゴシック"/>
      <family val="3"/>
    </font>
    <font>
      <b/>
      <sz val="2"/>
      <color indexed="8"/>
      <name val="ＭＳ Ｐゴシック"/>
      <family val="3"/>
    </font>
    <font>
      <sz val="2.5"/>
      <color indexed="8"/>
      <name val="ＭＳ Ｐゴシック"/>
      <family val="3"/>
    </font>
    <font>
      <b/>
      <sz val="1.5"/>
      <color indexed="8"/>
      <name val="ＭＳ Ｐゴシック"/>
      <family val="3"/>
    </font>
    <font>
      <sz val="1.75"/>
      <color indexed="8"/>
      <name val="ＭＳ Ｐゴシック"/>
      <family val="3"/>
    </font>
    <font>
      <sz val="2"/>
      <color indexed="8"/>
      <name val="ＭＳ Ｐゴシック"/>
      <family val="3"/>
    </font>
    <font>
      <b/>
      <sz val="1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5.75"/>
      <color indexed="8"/>
      <name val="ＭＳ Ｐゴシック"/>
      <family val="3"/>
    </font>
    <font>
      <b/>
      <sz val="8"/>
      <color indexed="8"/>
      <name val="ＭＳ Ｐゴシック"/>
      <family val="3"/>
    </font>
    <font>
      <sz val="8"/>
      <color indexed="8"/>
      <name val="ＭＳ Ｐゴシック"/>
      <family val="3"/>
    </font>
    <font>
      <sz val="9.75"/>
      <color indexed="8"/>
      <name val="ＭＳ Ｐゴシック"/>
      <family val="3"/>
    </font>
    <font>
      <b/>
      <sz val="9.75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8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 diagonalDown="1">
      <left style="medium"/>
      <right>
        <color indexed="63"/>
      </right>
      <top style="medium"/>
      <bottom>
        <color indexed="63"/>
      </bottom>
      <diagonal style="thin"/>
    </border>
    <border>
      <left style="medium"/>
      <right>
        <color indexed="63"/>
      </right>
      <top style="thin"/>
      <bottom style="thin"/>
    </border>
    <border diagonalDown="1">
      <left style="medium"/>
      <right>
        <color indexed="63"/>
      </right>
      <top style="medium"/>
      <bottom style="thin"/>
      <diagonal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 diagonalDown="1">
      <left style="medium"/>
      <right style="thin"/>
      <top style="medium"/>
      <bottom>
        <color indexed="63"/>
      </bottom>
      <diagonal style="thin"/>
    </border>
    <border diagonalDown="1">
      <left style="medium"/>
      <right style="thin"/>
      <top>
        <color indexed="63"/>
      </top>
      <bottom style="thin"/>
      <diagonal style="thin"/>
    </border>
    <border>
      <left>
        <color indexed="63"/>
      </left>
      <right>
        <color indexed="63"/>
      </right>
      <top style="thin"/>
      <bottom>
        <color indexed="63"/>
      </bottom>
    </border>
    <border diagonalDown="1">
      <left>
        <color indexed="63"/>
      </left>
      <right style="thin"/>
      <top style="medium"/>
      <bottom style="thin"/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678">
    <xf numFmtId="0" fontId="0" fillId="0" borderId="0" xfId="0" applyAlignment="1">
      <alignment/>
    </xf>
    <xf numFmtId="0" fontId="21" fillId="0" borderId="0" xfId="0" applyFont="1" applyFill="1" applyAlignment="1">
      <alignment vertical="center"/>
    </xf>
    <xf numFmtId="0" fontId="22" fillId="0" borderId="0" xfId="0" applyFont="1" applyFill="1" applyAlignment="1">
      <alignment vertical="center"/>
    </xf>
    <xf numFmtId="0" fontId="22" fillId="0" borderId="0" xfId="0" applyFont="1" applyFill="1" applyAlignment="1" quotePrefix="1">
      <alignment vertical="center"/>
    </xf>
    <xf numFmtId="0" fontId="23" fillId="0" borderId="0" xfId="0" applyFont="1" applyFill="1" applyAlignment="1" quotePrefix="1">
      <alignment vertical="center"/>
    </xf>
    <xf numFmtId="0" fontId="22" fillId="0" borderId="0" xfId="0" applyFont="1" applyFill="1" applyAlignment="1">
      <alignment horizontal="right" vertical="center"/>
    </xf>
    <xf numFmtId="0" fontId="22" fillId="0" borderId="1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vertical="center"/>
    </xf>
    <xf numFmtId="0" fontId="22" fillId="0" borderId="12" xfId="0" applyFont="1" applyFill="1" applyBorder="1" applyAlignment="1">
      <alignment horizontal="center"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22" fillId="0" borderId="13" xfId="0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vertical="center"/>
    </xf>
    <xf numFmtId="0" fontId="22" fillId="0" borderId="16" xfId="0" applyFont="1" applyFill="1" applyBorder="1" applyAlignment="1">
      <alignment horizontal="center" vertical="center"/>
    </xf>
    <xf numFmtId="0" fontId="22" fillId="0" borderId="17" xfId="0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/>
    </xf>
    <xf numFmtId="38" fontId="22" fillId="0" borderId="19" xfId="49" applyFont="1" applyFill="1" applyBorder="1" applyAlignment="1">
      <alignment/>
    </xf>
    <xf numFmtId="0" fontId="27" fillId="0" borderId="0" xfId="0" applyFont="1" applyFill="1" applyAlignment="1">
      <alignment/>
    </xf>
    <xf numFmtId="0" fontId="27" fillId="0" borderId="0" xfId="0" applyFont="1" applyFill="1" applyBorder="1" applyAlignment="1" quotePrefix="1">
      <alignment horizontal="center" vertical="center"/>
    </xf>
    <xf numFmtId="0" fontId="27" fillId="0" borderId="0" xfId="0" applyFont="1" applyFill="1" applyBorder="1" applyAlignment="1">
      <alignment vertical="center" shrinkToFit="1"/>
    </xf>
    <xf numFmtId="184" fontId="27" fillId="0" borderId="0" xfId="49" applyNumberFormat="1" applyFont="1" applyFill="1" applyBorder="1" applyAlignment="1">
      <alignment vertical="center"/>
    </xf>
    <xf numFmtId="0" fontId="22" fillId="0" borderId="20" xfId="0" applyFont="1" applyFill="1" applyBorder="1" applyAlignment="1">
      <alignment horizontal="center" vertical="center"/>
    </xf>
    <xf numFmtId="0" fontId="22" fillId="0" borderId="21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/>
    </xf>
    <xf numFmtId="0" fontId="28" fillId="0" borderId="0" xfId="0" applyFont="1" applyFill="1" applyAlignment="1">
      <alignment/>
    </xf>
    <xf numFmtId="0" fontId="22" fillId="0" borderId="0" xfId="0" applyFont="1" applyFill="1" applyAlignment="1">
      <alignment vertical="center" shrinkToFit="1"/>
    </xf>
    <xf numFmtId="0" fontId="23" fillId="0" borderId="0" xfId="0" applyFont="1" applyFill="1" applyAlignment="1" quotePrefix="1">
      <alignment/>
    </xf>
    <xf numFmtId="0" fontId="22" fillId="0" borderId="22" xfId="0" applyFont="1" applyFill="1" applyBorder="1" applyAlignment="1">
      <alignment horizontal="center" vertical="center"/>
    </xf>
    <xf numFmtId="38" fontId="22" fillId="0" borderId="19" xfId="49" applyFont="1" applyFill="1" applyBorder="1" applyAlignment="1">
      <alignment vertical="center"/>
    </xf>
    <xf numFmtId="0" fontId="22" fillId="0" borderId="23" xfId="0" applyFont="1" applyFill="1" applyBorder="1" applyAlignment="1">
      <alignment horizontal="center" vertical="center"/>
    </xf>
    <xf numFmtId="0" fontId="22" fillId="0" borderId="18" xfId="0" applyFont="1" applyFill="1" applyBorder="1" applyAlignment="1">
      <alignment horizontal="center" vertical="center"/>
    </xf>
    <xf numFmtId="0" fontId="22" fillId="0" borderId="0" xfId="0" applyFont="1" applyFill="1" applyBorder="1" applyAlignment="1" quotePrefix="1">
      <alignment horizontal="center" vertical="center"/>
    </xf>
    <xf numFmtId="0" fontId="22" fillId="0" borderId="0" xfId="0" applyFont="1" applyFill="1" applyBorder="1" applyAlignment="1">
      <alignment horizontal="distributed" vertical="center" wrapText="1"/>
    </xf>
    <xf numFmtId="177" fontId="22" fillId="0" borderId="0" xfId="0" applyNumberFormat="1" applyFont="1" applyFill="1" applyBorder="1" applyAlignment="1">
      <alignment vertical="center"/>
    </xf>
    <xf numFmtId="0" fontId="22" fillId="0" borderId="24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184" fontId="22" fillId="0" borderId="25" xfId="51" applyNumberFormat="1" applyFont="1" applyFill="1" applyBorder="1" applyAlignment="1">
      <alignment vertical="center"/>
    </xf>
    <xf numFmtId="184" fontId="22" fillId="0" borderId="0" xfId="51" applyNumberFormat="1" applyFont="1" applyFill="1" applyBorder="1" applyAlignment="1">
      <alignment vertical="center"/>
    </xf>
    <xf numFmtId="184" fontId="22" fillId="0" borderId="26" xfId="51" applyNumberFormat="1" applyFont="1" applyFill="1" applyBorder="1" applyAlignment="1">
      <alignment horizontal="right" vertical="center"/>
    </xf>
    <xf numFmtId="184" fontId="22" fillId="0" borderId="25" xfId="51" applyNumberFormat="1" applyFont="1" applyFill="1" applyBorder="1" applyAlignment="1">
      <alignment horizontal="right" vertical="center"/>
    </xf>
    <xf numFmtId="184" fontId="28" fillId="0" borderId="25" xfId="51" applyNumberFormat="1" applyFont="1" applyFill="1" applyBorder="1" applyAlignment="1">
      <alignment horizontal="right" vertical="center"/>
    </xf>
    <xf numFmtId="184" fontId="28" fillId="0" borderId="0" xfId="51" applyNumberFormat="1" applyFont="1" applyFill="1" applyBorder="1" applyAlignment="1">
      <alignment horizontal="right" vertical="center"/>
    </xf>
    <xf numFmtId="184" fontId="27" fillId="0" borderId="24" xfId="49" applyNumberFormat="1" applyFont="1" applyFill="1" applyBorder="1" applyAlignment="1">
      <alignment horizontal="right" vertical="center"/>
    </xf>
    <xf numFmtId="184" fontId="22" fillId="0" borderId="26" xfId="51" applyNumberFormat="1" applyFont="1" applyFill="1" applyBorder="1" applyAlignment="1">
      <alignment vertical="center"/>
    </xf>
    <xf numFmtId="184" fontId="22" fillId="0" borderId="0" xfId="51" applyNumberFormat="1" applyFont="1" applyFill="1" applyBorder="1" applyAlignment="1">
      <alignment horizontal="right" vertical="center"/>
    </xf>
    <xf numFmtId="184" fontId="29" fillId="0" borderId="24" xfId="49" applyNumberFormat="1" applyFont="1" applyFill="1" applyBorder="1" applyAlignment="1">
      <alignment horizontal="right" vertical="center"/>
    </xf>
    <xf numFmtId="184" fontId="30" fillId="0" borderId="24" xfId="49" applyNumberFormat="1" applyFont="1" applyFill="1" applyBorder="1" applyAlignment="1">
      <alignment horizontal="right" vertical="center"/>
    </xf>
    <xf numFmtId="0" fontId="27" fillId="0" borderId="0" xfId="0" applyFont="1" applyFill="1" applyAlignment="1">
      <alignment vertical="center"/>
    </xf>
    <xf numFmtId="0" fontId="21" fillId="0" borderId="0" xfId="63" applyFont="1" applyAlignment="1">
      <alignment vertical="center"/>
      <protection/>
    </xf>
    <xf numFmtId="0" fontId="22" fillId="0" borderId="0" xfId="63" applyFont="1" applyAlignment="1">
      <alignment vertical="center"/>
      <protection/>
    </xf>
    <xf numFmtId="0" fontId="23" fillId="0" borderId="0" xfId="63" applyFont="1" applyAlignment="1">
      <alignment vertical="center"/>
      <protection/>
    </xf>
    <xf numFmtId="0" fontId="22" fillId="0" borderId="0" xfId="63" applyFont="1" applyFill="1" applyAlignment="1">
      <alignment vertical="center"/>
      <protection/>
    </xf>
    <xf numFmtId="0" fontId="22" fillId="0" borderId="27" xfId="63" applyFont="1" applyFill="1" applyBorder="1" applyAlignment="1">
      <alignment horizontal="center" vertical="center"/>
      <protection/>
    </xf>
    <xf numFmtId="0" fontId="22" fillId="0" borderId="20" xfId="63" applyFont="1" applyFill="1" applyBorder="1" applyAlignment="1">
      <alignment horizontal="center" vertical="center"/>
      <protection/>
    </xf>
    <xf numFmtId="0" fontId="0" fillId="0" borderId="28" xfId="0" applyFont="1" applyFill="1" applyBorder="1" applyAlignment="1">
      <alignment vertical="center"/>
    </xf>
    <xf numFmtId="0" fontId="22" fillId="0" borderId="29" xfId="63" applyFont="1" applyFill="1" applyBorder="1" applyAlignment="1">
      <alignment horizontal="center" vertical="center"/>
      <protection/>
    </xf>
    <xf numFmtId="0" fontId="0" fillId="0" borderId="30" xfId="0" applyFont="1" applyFill="1" applyBorder="1" applyAlignment="1">
      <alignment vertical="center"/>
    </xf>
    <xf numFmtId="3" fontId="22" fillId="0" borderId="31" xfId="63" applyNumberFormat="1" applyFont="1" applyFill="1" applyBorder="1" applyAlignment="1">
      <alignment vertical="center"/>
      <protection/>
    </xf>
    <xf numFmtId="185" fontId="22" fillId="0" borderId="0" xfId="63" applyNumberFormat="1" applyFont="1" applyFill="1" applyAlignment="1">
      <alignment vertical="center"/>
      <protection/>
    </xf>
    <xf numFmtId="0" fontId="22" fillId="0" borderId="10" xfId="63" applyFont="1" applyFill="1" applyBorder="1" applyAlignment="1">
      <alignment vertical="center"/>
      <protection/>
    </xf>
    <xf numFmtId="0" fontId="0" fillId="0" borderId="32" xfId="0" applyFont="1" applyFill="1" applyBorder="1" applyAlignment="1">
      <alignment vertical="center"/>
    </xf>
    <xf numFmtId="0" fontId="22" fillId="0" borderId="0" xfId="63" applyFont="1" applyFill="1" applyAlignment="1">
      <alignment horizontal="right" vertical="center"/>
      <protection/>
    </xf>
    <xf numFmtId="0" fontId="22" fillId="0" borderId="33" xfId="63" applyFont="1" applyFill="1" applyBorder="1" applyAlignment="1">
      <alignment vertical="center"/>
      <protection/>
    </xf>
    <xf numFmtId="0" fontId="22" fillId="0" borderId="14" xfId="63" applyFont="1" applyFill="1" applyBorder="1" applyAlignment="1">
      <alignment horizontal="center" vertical="center"/>
      <protection/>
    </xf>
    <xf numFmtId="0" fontId="22" fillId="0" borderId="34" xfId="63" applyFont="1" applyFill="1" applyBorder="1" applyAlignment="1">
      <alignment horizontal="center" vertical="center"/>
      <protection/>
    </xf>
    <xf numFmtId="0" fontId="22" fillId="0" borderId="29" xfId="63" applyFont="1" applyFill="1" applyBorder="1" applyAlignment="1">
      <alignment vertical="center"/>
      <protection/>
    </xf>
    <xf numFmtId="3" fontId="22" fillId="0" borderId="35" xfId="63" applyNumberFormat="1" applyFont="1" applyFill="1" applyBorder="1" applyAlignment="1" applyProtection="1">
      <alignment vertical="center"/>
      <protection locked="0"/>
    </xf>
    <xf numFmtId="3" fontId="22" fillId="0" borderId="31" xfId="63" applyNumberFormat="1" applyFont="1" applyFill="1" applyBorder="1" applyAlignment="1" applyProtection="1">
      <alignment vertical="center"/>
      <protection locked="0"/>
    </xf>
    <xf numFmtId="0" fontId="26" fillId="0" borderId="36" xfId="63" applyFont="1" applyFill="1" applyBorder="1" applyAlignment="1">
      <alignment horizontal="left" vertical="center"/>
      <protection/>
    </xf>
    <xf numFmtId="0" fontId="22" fillId="0" borderId="36" xfId="63" applyFont="1" applyFill="1" applyBorder="1" applyAlignment="1">
      <alignment horizontal="left" vertical="center"/>
      <protection/>
    </xf>
    <xf numFmtId="0" fontId="22" fillId="0" borderId="37" xfId="63" applyFont="1" applyFill="1" applyBorder="1" applyAlignment="1">
      <alignment horizontal="left" vertical="center"/>
      <protection/>
    </xf>
    <xf numFmtId="0" fontId="22" fillId="0" borderId="13" xfId="63" applyFont="1" applyFill="1" applyBorder="1" applyAlignment="1">
      <alignment horizontal="center" vertical="center"/>
      <protection/>
    </xf>
    <xf numFmtId="0" fontId="22" fillId="0" borderId="21" xfId="63" applyFont="1" applyFill="1" applyBorder="1" applyAlignment="1">
      <alignment horizontal="center" vertical="center"/>
      <protection/>
    </xf>
    <xf numFmtId="3" fontId="22" fillId="0" borderId="35" xfId="63" applyNumberFormat="1" applyFont="1" applyFill="1" applyBorder="1" applyAlignment="1">
      <alignment vertical="center"/>
      <protection/>
    </xf>
    <xf numFmtId="3" fontId="22" fillId="0" borderId="36" xfId="63" applyNumberFormat="1" applyFont="1" applyFill="1" applyBorder="1" applyAlignment="1" applyProtection="1">
      <alignment vertical="center"/>
      <protection locked="0"/>
    </xf>
    <xf numFmtId="3" fontId="22" fillId="0" borderId="38" xfId="63" applyNumberFormat="1" applyFont="1" applyFill="1" applyBorder="1" applyAlignment="1" applyProtection="1">
      <alignment vertical="center"/>
      <protection locked="0"/>
    </xf>
    <xf numFmtId="3" fontId="22" fillId="0" borderId="38" xfId="63" applyNumberFormat="1" applyFont="1" applyFill="1" applyBorder="1" applyAlignment="1">
      <alignment vertical="center"/>
      <protection/>
    </xf>
    <xf numFmtId="0" fontId="21" fillId="0" borderId="0" xfId="0" applyFont="1" applyAlignment="1">
      <alignment vertical="center"/>
    </xf>
    <xf numFmtId="0" fontId="22" fillId="0" borderId="0" xfId="0" applyFont="1" applyFill="1" applyAlignment="1">
      <alignment horizontal="center" vertical="center"/>
    </xf>
    <xf numFmtId="0" fontId="22" fillId="0" borderId="19" xfId="0" applyFont="1" applyFill="1" applyBorder="1" applyAlignment="1">
      <alignment horizontal="center" vertical="center"/>
    </xf>
    <xf numFmtId="184" fontId="22" fillId="0" borderId="39" xfId="0" applyNumberFormat="1" applyFont="1" applyFill="1" applyBorder="1" applyAlignment="1">
      <alignment vertical="center"/>
    </xf>
    <xf numFmtId="184" fontId="22" fillId="0" borderId="40" xfId="0" applyNumberFormat="1" applyFont="1" applyFill="1" applyBorder="1" applyAlignment="1">
      <alignment vertical="center"/>
    </xf>
    <xf numFmtId="184" fontId="22" fillId="0" borderId="25" xfId="0" applyNumberFormat="1" applyFont="1" applyFill="1" applyBorder="1" applyAlignment="1">
      <alignment vertical="center"/>
    </xf>
    <xf numFmtId="184" fontId="22" fillId="0" borderId="41" xfId="0" applyNumberFormat="1" applyFont="1" applyFill="1" applyBorder="1" applyAlignment="1">
      <alignment vertical="center"/>
    </xf>
    <xf numFmtId="0" fontId="22" fillId="0" borderId="42" xfId="0" applyFont="1" applyFill="1" applyBorder="1" applyAlignment="1">
      <alignment horizontal="distributed" vertical="center"/>
    </xf>
    <xf numFmtId="184" fontId="22" fillId="0" borderId="25" xfId="0" applyNumberFormat="1" applyFont="1" applyFill="1" applyBorder="1" applyAlignment="1">
      <alignment horizontal="right" vertical="center"/>
    </xf>
    <xf numFmtId="177" fontId="22" fillId="0" borderId="41" xfId="0" applyNumberFormat="1" applyFont="1" applyFill="1" applyBorder="1" applyAlignment="1">
      <alignment vertical="center"/>
    </xf>
    <xf numFmtId="184" fontId="30" fillId="0" borderId="0" xfId="0" applyNumberFormat="1" applyFont="1" applyFill="1" applyBorder="1" applyAlignment="1">
      <alignment vertical="center"/>
    </xf>
    <xf numFmtId="184" fontId="30" fillId="0" borderId="25" xfId="0" applyNumberFormat="1" applyFont="1" applyFill="1" applyBorder="1" applyAlignment="1">
      <alignment vertical="center"/>
    </xf>
    <xf numFmtId="184" fontId="30" fillId="0" borderId="25" xfId="0" applyNumberFormat="1" applyFont="1" applyFill="1" applyBorder="1" applyAlignment="1">
      <alignment horizontal="right" vertical="center"/>
    </xf>
    <xf numFmtId="184" fontId="30" fillId="0" borderId="41" xfId="0" applyNumberFormat="1" applyFont="1" applyFill="1" applyBorder="1" applyAlignment="1">
      <alignment vertical="center"/>
    </xf>
    <xf numFmtId="0" fontId="32" fillId="0" borderId="24" xfId="0" applyFont="1" applyFill="1" applyBorder="1" applyAlignment="1">
      <alignment horizontal="center" vertical="center"/>
    </xf>
    <xf numFmtId="0" fontId="33" fillId="0" borderId="42" xfId="0" applyFont="1" applyFill="1" applyBorder="1" applyAlignment="1">
      <alignment horizontal="center" vertical="center"/>
    </xf>
    <xf numFmtId="184" fontId="32" fillId="0" borderId="25" xfId="0" applyNumberFormat="1" applyFont="1" applyFill="1" applyBorder="1" applyAlignment="1">
      <alignment vertical="center"/>
    </xf>
    <xf numFmtId="184" fontId="32" fillId="0" borderId="41" xfId="0" applyNumberFormat="1" applyFont="1" applyFill="1" applyBorder="1" applyAlignment="1">
      <alignment vertical="center"/>
    </xf>
    <xf numFmtId="0" fontId="32" fillId="0" borderId="0" xfId="0" applyFont="1" applyFill="1" applyAlignment="1">
      <alignment vertical="center"/>
    </xf>
    <xf numFmtId="0" fontId="22" fillId="0" borderId="24" xfId="0" applyFont="1" applyFill="1" applyBorder="1" applyAlignment="1">
      <alignment vertical="center"/>
    </xf>
    <xf numFmtId="184" fontId="22" fillId="0" borderId="25" xfId="0" applyNumberFormat="1" applyFont="1" applyFill="1" applyBorder="1" applyAlignment="1" applyProtection="1">
      <alignment vertical="center"/>
      <protection locked="0"/>
    </xf>
    <xf numFmtId="184" fontId="22" fillId="0" borderId="41" xfId="0" applyNumberFormat="1" applyFont="1" applyFill="1" applyBorder="1" applyAlignment="1" applyProtection="1">
      <alignment vertical="center"/>
      <protection locked="0"/>
    </xf>
    <xf numFmtId="0" fontId="22" fillId="0" borderId="12" xfId="0" applyFont="1" applyFill="1" applyBorder="1" applyAlignment="1">
      <alignment horizontal="distributed" vertical="center"/>
    </xf>
    <xf numFmtId="184" fontId="22" fillId="0" borderId="43" xfId="0" applyNumberFormat="1" applyFont="1" applyFill="1" applyBorder="1" applyAlignment="1" applyProtection="1">
      <alignment vertical="center"/>
      <protection locked="0"/>
    </xf>
    <xf numFmtId="184" fontId="22" fillId="0" borderId="44" xfId="0" applyNumberFormat="1" applyFont="1" applyFill="1" applyBorder="1" applyAlignment="1" applyProtection="1">
      <alignment vertical="center"/>
      <protection locked="0"/>
    </xf>
    <xf numFmtId="184" fontId="22" fillId="0" borderId="0" xfId="0" applyNumberFormat="1" applyFont="1" applyFill="1" applyAlignment="1">
      <alignment vertical="center"/>
    </xf>
    <xf numFmtId="0" fontId="22" fillId="0" borderId="0" xfId="0" applyFont="1" applyFill="1" applyBorder="1" applyAlignment="1">
      <alignment horizontal="right" vertical="center"/>
    </xf>
    <xf numFmtId="184" fontId="30" fillId="0" borderId="26" xfId="0" applyNumberFormat="1" applyFont="1" applyFill="1" applyBorder="1" applyAlignment="1">
      <alignment vertical="center"/>
    </xf>
    <xf numFmtId="0" fontId="30" fillId="0" borderId="42" xfId="0" applyFont="1" applyFill="1" applyBorder="1" applyAlignment="1">
      <alignment vertical="center"/>
    </xf>
    <xf numFmtId="0" fontId="30" fillId="0" borderId="45" xfId="0" applyFont="1" applyFill="1" applyBorder="1" applyAlignment="1">
      <alignment vertical="center"/>
    </xf>
    <xf numFmtId="0" fontId="22" fillId="0" borderId="42" xfId="0" applyFont="1" applyFill="1" applyBorder="1" applyAlignment="1">
      <alignment horizontal="center" vertical="center"/>
    </xf>
    <xf numFmtId="0" fontId="34" fillId="0" borderId="0" xfId="0" applyFont="1" applyFill="1" applyAlignment="1">
      <alignment vertical="center"/>
    </xf>
    <xf numFmtId="184" fontId="22" fillId="0" borderId="39" xfId="0" applyNumberFormat="1" applyFont="1" applyFill="1" applyBorder="1" applyAlignment="1">
      <alignment horizontal="right" vertical="center"/>
    </xf>
    <xf numFmtId="184" fontId="22" fillId="0" borderId="40" xfId="0" applyNumberFormat="1" applyFont="1" applyFill="1" applyBorder="1" applyAlignment="1">
      <alignment horizontal="right" vertical="center"/>
    </xf>
    <xf numFmtId="184" fontId="22" fillId="0" borderId="41" xfId="0" applyNumberFormat="1" applyFont="1" applyFill="1" applyBorder="1" applyAlignment="1">
      <alignment horizontal="right" vertical="center"/>
    </xf>
    <xf numFmtId="184" fontId="30" fillId="0" borderId="41" xfId="0" applyNumberFormat="1" applyFont="1" applyFill="1" applyBorder="1" applyAlignment="1">
      <alignment horizontal="right" vertical="center"/>
    </xf>
    <xf numFmtId="0" fontId="27" fillId="0" borderId="0" xfId="0" applyFont="1" applyFill="1" applyAlignment="1">
      <alignment horizontal="right" vertical="center"/>
    </xf>
    <xf numFmtId="0" fontId="25" fillId="0" borderId="42" xfId="0" applyFont="1" applyFill="1" applyBorder="1" applyAlignment="1">
      <alignment horizontal="center" vertical="center"/>
    </xf>
    <xf numFmtId="184" fontId="22" fillId="0" borderId="25" xfId="0" applyNumberFormat="1" applyFont="1" applyFill="1" applyBorder="1" applyAlignment="1" applyProtection="1">
      <alignment horizontal="right" vertical="center"/>
      <protection locked="0"/>
    </xf>
    <xf numFmtId="184" fontId="22" fillId="0" borderId="41" xfId="0" applyNumberFormat="1" applyFont="1" applyFill="1" applyBorder="1" applyAlignment="1" applyProtection="1">
      <alignment horizontal="right" vertical="center"/>
      <protection locked="0"/>
    </xf>
    <xf numFmtId="184" fontId="22" fillId="0" borderId="42" xfId="0" applyNumberFormat="1" applyFont="1" applyFill="1" applyBorder="1" applyAlignment="1" applyProtection="1">
      <alignment horizontal="right" vertical="center"/>
      <protection locked="0"/>
    </xf>
    <xf numFmtId="184" fontId="22" fillId="0" borderId="43" xfId="0" applyNumberFormat="1" applyFont="1" applyFill="1" applyBorder="1" applyAlignment="1">
      <alignment horizontal="right" vertical="center"/>
    </xf>
    <xf numFmtId="184" fontId="22" fillId="0" borderId="43" xfId="0" applyNumberFormat="1" applyFont="1" applyFill="1" applyBorder="1" applyAlignment="1" applyProtection="1">
      <alignment horizontal="right" vertical="center"/>
      <protection locked="0"/>
    </xf>
    <xf numFmtId="184" fontId="22" fillId="0" borderId="44" xfId="0" applyNumberFormat="1" applyFont="1" applyFill="1" applyBorder="1" applyAlignment="1" applyProtection="1">
      <alignment horizontal="right" vertical="center"/>
      <protection locked="0"/>
    </xf>
    <xf numFmtId="0" fontId="23" fillId="0" borderId="0" xfId="0" applyFont="1" applyAlignment="1">
      <alignment vertical="center"/>
    </xf>
    <xf numFmtId="3" fontId="22" fillId="0" borderId="46" xfId="0" applyNumberFormat="1" applyFont="1" applyFill="1" applyBorder="1" applyAlignment="1">
      <alignment horizontal="right" vertical="center"/>
    </xf>
    <xf numFmtId="3" fontId="22" fillId="0" borderId="39" xfId="0" applyNumberFormat="1" applyFont="1" applyFill="1" applyBorder="1" applyAlignment="1">
      <alignment horizontal="right" vertical="center"/>
    </xf>
    <xf numFmtId="3" fontId="22" fillId="0" borderId="40" xfId="0" applyNumberFormat="1" applyFont="1" applyFill="1" applyBorder="1" applyAlignment="1">
      <alignment horizontal="right" vertical="center"/>
    </xf>
    <xf numFmtId="3" fontId="22" fillId="0" borderId="47" xfId="0" applyNumberFormat="1" applyFont="1" applyFill="1" applyBorder="1" applyAlignment="1">
      <alignment horizontal="right" vertical="center"/>
    </xf>
    <xf numFmtId="3" fontId="22" fillId="0" borderId="25" xfId="0" applyNumberFormat="1" applyFont="1" applyFill="1" applyBorder="1" applyAlignment="1">
      <alignment horizontal="right" vertical="center"/>
    </xf>
    <xf numFmtId="3" fontId="22" fillId="0" borderId="41" xfId="0" applyNumberFormat="1" applyFont="1" applyFill="1" applyBorder="1" applyAlignment="1">
      <alignment horizontal="right" vertical="center"/>
    </xf>
    <xf numFmtId="3" fontId="30" fillId="0" borderId="47" xfId="0" applyNumberFormat="1" applyFont="1" applyFill="1" applyBorder="1" applyAlignment="1">
      <alignment horizontal="right" vertical="center"/>
    </xf>
    <xf numFmtId="3" fontId="30" fillId="0" borderId="25" xfId="0" applyNumberFormat="1" applyFont="1" applyFill="1" applyBorder="1" applyAlignment="1">
      <alignment horizontal="right" vertical="center"/>
    </xf>
    <xf numFmtId="3" fontId="30" fillId="0" borderId="41" xfId="0" applyNumberFormat="1" applyFont="1" applyFill="1" applyBorder="1" applyAlignment="1">
      <alignment horizontal="right" vertical="center"/>
    </xf>
    <xf numFmtId="3" fontId="27" fillId="0" borderId="0" xfId="0" applyNumberFormat="1" applyFont="1" applyFill="1" applyAlignment="1">
      <alignment vertical="center"/>
    </xf>
    <xf numFmtId="0" fontId="0" fillId="0" borderId="45" xfId="0" applyFont="1" applyFill="1" applyBorder="1" applyAlignment="1">
      <alignment horizontal="center" vertical="center"/>
    </xf>
    <xf numFmtId="3" fontId="22" fillId="0" borderId="0" xfId="0" applyNumberFormat="1" applyFont="1" applyFill="1" applyAlignment="1">
      <alignment vertical="center"/>
    </xf>
    <xf numFmtId="0" fontId="22" fillId="0" borderId="45" xfId="0" applyFont="1" applyFill="1" applyBorder="1" applyAlignment="1">
      <alignment horizontal="distributed" vertical="center"/>
    </xf>
    <xf numFmtId="3" fontId="22" fillId="0" borderId="25" xfId="0" applyNumberFormat="1" applyFont="1" applyFill="1" applyBorder="1" applyAlignment="1" applyProtection="1">
      <alignment horizontal="right" vertical="center"/>
      <protection locked="0"/>
    </xf>
    <xf numFmtId="3" fontId="22" fillId="0" borderId="41" xfId="0" applyNumberFormat="1" applyFont="1" applyFill="1" applyBorder="1" applyAlignment="1" applyProtection="1">
      <alignment horizontal="right" vertical="center"/>
      <protection locked="0"/>
    </xf>
    <xf numFmtId="0" fontId="22" fillId="0" borderId="48" xfId="0" applyFont="1" applyFill="1" applyBorder="1" applyAlignment="1">
      <alignment horizontal="distributed" vertical="center"/>
    </xf>
    <xf numFmtId="3" fontId="22" fillId="0" borderId="12" xfId="0" applyNumberFormat="1" applyFont="1" applyFill="1" applyBorder="1" applyAlignment="1">
      <alignment horizontal="right" vertical="center"/>
    </xf>
    <xf numFmtId="3" fontId="22" fillId="0" borderId="43" xfId="0" applyNumberFormat="1" applyFont="1" applyFill="1" applyBorder="1" applyAlignment="1" applyProtection="1">
      <alignment horizontal="right" vertical="center"/>
      <protection locked="0"/>
    </xf>
    <xf numFmtId="3" fontId="22" fillId="0" borderId="43" xfId="0" applyNumberFormat="1" applyFont="1" applyFill="1" applyBorder="1" applyAlignment="1">
      <alignment horizontal="right" vertical="center"/>
    </xf>
    <xf numFmtId="3" fontId="22" fillId="0" borderId="44" xfId="0" applyNumberFormat="1" applyFont="1" applyFill="1" applyBorder="1" applyAlignment="1" applyProtection="1">
      <alignment horizontal="right" vertical="center"/>
      <protection locked="0"/>
    </xf>
    <xf numFmtId="0" fontId="22" fillId="0" borderId="0" xfId="0" applyFont="1" applyFill="1" applyBorder="1" applyAlignment="1">
      <alignment vertical="center"/>
    </xf>
    <xf numFmtId="181" fontId="22" fillId="0" borderId="0" xfId="0" applyNumberFormat="1" applyFont="1" applyFill="1" applyAlignment="1">
      <alignment vertical="center"/>
    </xf>
    <xf numFmtId="181" fontId="22" fillId="0" borderId="18" xfId="0" applyNumberFormat="1" applyFont="1" applyFill="1" applyBorder="1" applyAlignment="1">
      <alignment horizontal="center" vertical="center"/>
    </xf>
    <xf numFmtId="181" fontId="22" fillId="0" borderId="10" xfId="0" applyNumberFormat="1" applyFont="1" applyFill="1" applyBorder="1" applyAlignment="1">
      <alignment horizontal="center" vertical="center"/>
    </xf>
    <xf numFmtId="181" fontId="22" fillId="0" borderId="19" xfId="0" applyNumberFormat="1" applyFont="1" applyFill="1" applyBorder="1" applyAlignment="1">
      <alignment horizontal="center" vertical="center"/>
    </xf>
    <xf numFmtId="184" fontId="22" fillId="0" borderId="46" xfId="0" applyNumberFormat="1" applyFont="1" applyFill="1" applyBorder="1" applyAlignment="1">
      <alignment vertical="center"/>
    </xf>
    <xf numFmtId="184" fontId="22" fillId="0" borderId="49" xfId="0" applyNumberFormat="1" applyFont="1" applyFill="1" applyBorder="1" applyAlignment="1">
      <alignment horizontal="right" vertical="center"/>
    </xf>
    <xf numFmtId="184" fontId="22" fillId="0" borderId="42" xfId="0" applyNumberFormat="1" applyFont="1" applyFill="1" applyBorder="1" applyAlignment="1">
      <alignment vertical="center"/>
    </xf>
    <xf numFmtId="184" fontId="30" fillId="0" borderId="42" xfId="0" applyNumberFormat="1" applyFont="1" applyFill="1" applyBorder="1" applyAlignment="1">
      <alignment vertical="center"/>
    </xf>
    <xf numFmtId="0" fontId="27" fillId="0" borderId="24" xfId="0" applyFont="1" applyFill="1" applyBorder="1" applyAlignment="1">
      <alignment vertical="center"/>
    </xf>
    <xf numFmtId="0" fontId="25" fillId="0" borderId="45" xfId="0" applyFont="1" applyFill="1" applyBorder="1" applyAlignment="1">
      <alignment horizontal="center" vertical="center"/>
    </xf>
    <xf numFmtId="184" fontId="22" fillId="0" borderId="47" xfId="0" applyNumberFormat="1" applyFont="1" applyFill="1" applyBorder="1" applyAlignment="1">
      <alignment vertical="center"/>
    </xf>
    <xf numFmtId="184" fontId="22" fillId="0" borderId="26" xfId="0" applyNumberFormat="1" applyFont="1" applyFill="1" applyBorder="1" applyAlignment="1">
      <alignment horizontal="right" vertical="center"/>
    </xf>
    <xf numFmtId="184" fontId="22" fillId="0" borderId="50" xfId="0" applyNumberFormat="1" applyFont="1" applyFill="1" applyBorder="1" applyAlignment="1">
      <alignment vertical="center"/>
    </xf>
    <xf numFmtId="184" fontId="22" fillId="0" borderId="43" xfId="0" applyNumberFormat="1" applyFont="1" applyFill="1" applyBorder="1" applyAlignment="1">
      <alignment vertical="center"/>
    </xf>
    <xf numFmtId="184" fontId="22" fillId="0" borderId="51" xfId="0" applyNumberFormat="1" applyFont="1" applyFill="1" applyBorder="1" applyAlignment="1" applyProtection="1">
      <alignment horizontal="right" vertical="center"/>
      <protection locked="0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2" fillId="0" borderId="52" xfId="0" applyFont="1" applyBorder="1" applyAlignment="1">
      <alignment horizontal="right"/>
    </xf>
    <xf numFmtId="0" fontId="22" fillId="0" borderId="23" xfId="0" applyFont="1" applyFill="1" applyBorder="1" applyAlignment="1">
      <alignment horizontal="right" vertical="center"/>
    </xf>
    <xf numFmtId="0" fontId="22" fillId="0" borderId="18" xfId="0" applyFont="1" applyFill="1" applyBorder="1" applyAlignment="1">
      <alignment horizontal="distributed" vertical="center"/>
    </xf>
    <xf numFmtId="0" fontId="22" fillId="0" borderId="39" xfId="0" applyFont="1" applyFill="1" applyBorder="1" applyAlignment="1">
      <alignment/>
    </xf>
    <xf numFmtId="187" fontId="22" fillId="0" borderId="18" xfId="0" applyNumberFormat="1" applyFont="1" applyFill="1" applyBorder="1" applyAlignment="1">
      <alignment horizontal="right" vertical="center"/>
    </xf>
    <xf numFmtId="188" fontId="22" fillId="0" borderId="53" xfId="0" applyNumberFormat="1" applyFont="1" applyFill="1" applyBorder="1" applyAlignment="1">
      <alignment horizontal="right"/>
    </xf>
    <xf numFmtId="188" fontId="22" fillId="0" borderId="18" xfId="0" applyNumberFormat="1" applyFont="1" applyFill="1" applyBorder="1" applyAlignment="1">
      <alignment horizontal="right"/>
    </xf>
    <xf numFmtId="187" fontId="22" fillId="0" borderId="18" xfId="0" applyNumberFormat="1" applyFont="1" applyFill="1" applyBorder="1" applyAlignment="1">
      <alignment/>
    </xf>
    <xf numFmtId="187" fontId="22" fillId="0" borderId="19" xfId="0" applyNumberFormat="1" applyFont="1" applyFill="1" applyBorder="1" applyAlignment="1">
      <alignment horizontal="right" vertical="center"/>
    </xf>
    <xf numFmtId="0" fontId="22" fillId="0" borderId="18" xfId="0" applyFont="1" applyFill="1" applyBorder="1" applyAlignment="1">
      <alignment horizontal="right" vertical="center"/>
    </xf>
    <xf numFmtId="0" fontId="22" fillId="0" borderId="18" xfId="0" applyFont="1" applyFill="1" applyBorder="1" applyAlignment="1">
      <alignment vertical="center" shrinkToFit="1"/>
    </xf>
    <xf numFmtId="188" fontId="22" fillId="0" borderId="18" xfId="0" applyNumberFormat="1" applyFont="1" applyFill="1" applyBorder="1" applyAlignment="1">
      <alignment horizontal="right" vertical="center"/>
    </xf>
    <xf numFmtId="0" fontId="22" fillId="0" borderId="29" xfId="0" applyFont="1" applyFill="1" applyBorder="1" applyAlignment="1">
      <alignment horizontal="center" vertical="center"/>
    </xf>
    <xf numFmtId="0" fontId="22" fillId="0" borderId="31" xfId="0" applyFont="1" applyFill="1" applyBorder="1" applyAlignment="1">
      <alignment/>
    </xf>
    <xf numFmtId="0" fontId="22" fillId="0" borderId="31" xfId="0" applyFont="1" applyFill="1" applyBorder="1" applyAlignment="1">
      <alignment horizontal="distributed" vertical="center"/>
    </xf>
    <xf numFmtId="187" fontId="22" fillId="0" borderId="31" xfId="0" applyNumberFormat="1" applyFont="1" applyFill="1" applyBorder="1" applyAlignment="1">
      <alignment horizontal="right" vertical="center"/>
    </xf>
    <xf numFmtId="187" fontId="22" fillId="0" borderId="38" xfId="0" applyNumberFormat="1" applyFont="1" applyFill="1" applyBorder="1" applyAlignment="1">
      <alignment horizontal="right" vertical="center"/>
    </xf>
    <xf numFmtId="0" fontId="22" fillId="0" borderId="29" xfId="0" applyFont="1" applyFill="1" applyBorder="1" applyAlignment="1">
      <alignment/>
    </xf>
    <xf numFmtId="188" fontId="22" fillId="0" borderId="31" xfId="0" applyNumberFormat="1" applyFont="1" applyFill="1" applyBorder="1" applyAlignment="1">
      <alignment/>
    </xf>
    <xf numFmtId="187" fontId="22" fillId="0" borderId="31" xfId="0" applyNumberFormat="1" applyFont="1" applyFill="1" applyBorder="1" applyAlignment="1">
      <alignment/>
    </xf>
    <xf numFmtId="187" fontId="22" fillId="0" borderId="38" xfId="0" applyNumberFormat="1" applyFont="1" applyFill="1" applyBorder="1" applyAlignment="1">
      <alignment/>
    </xf>
    <xf numFmtId="0" fontId="22" fillId="0" borderId="0" xfId="0" applyFont="1" applyFill="1" applyBorder="1" applyAlignment="1">
      <alignment horizontal="distributed" vertical="center"/>
    </xf>
    <xf numFmtId="188" fontId="22" fillId="0" borderId="0" xfId="0" applyNumberFormat="1" applyFont="1" applyFill="1" applyBorder="1" applyAlignment="1">
      <alignment/>
    </xf>
    <xf numFmtId="183" fontId="22" fillId="0" borderId="0" xfId="0" applyNumberFormat="1" applyFont="1" applyFill="1" applyBorder="1" applyAlignment="1">
      <alignment/>
    </xf>
    <xf numFmtId="0" fontId="26" fillId="0" borderId="0" xfId="0" applyFont="1" applyFill="1" applyAlignment="1">
      <alignment/>
    </xf>
    <xf numFmtId="0" fontId="23" fillId="0" borderId="0" xfId="0" applyFont="1" applyFill="1" applyBorder="1" applyAlignment="1">
      <alignment/>
    </xf>
    <xf numFmtId="0" fontId="22" fillId="0" borderId="0" xfId="0" applyFont="1" applyFill="1" applyAlignment="1">
      <alignment horizontal="right"/>
    </xf>
    <xf numFmtId="0" fontId="22" fillId="0" borderId="23" xfId="0" applyFont="1" applyFill="1" applyBorder="1" applyAlignment="1">
      <alignment/>
    </xf>
    <xf numFmtId="187" fontId="22" fillId="0" borderId="19" xfId="0" applyNumberFormat="1" applyFont="1" applyFill="1" applyBorder="1" applyAlignment="1">
      <alignment/>
    </xf>
    <xf numFmtId="0" fontId="22" fillId="0" borderId="27" xfId="0" applyFont="1" applyFill="1" applyBorder="1" applyAlignment="1">
      <alignment horizontal="center" vertical="center"/>
    </xf>
    <xf numFmtId="0" fontId="22" fillId="0" borderId="23" xfId="0" applyFont="1" applyFill="1" applyBorder="1" applyAlignment="1">
      <alignment horizontal="distributed" vertical="center"/>
    </xf>
    <xf numFmtId="38" fontId="22" fillId="0" borderId="24" xfId="51" applyFont="1" applyFill="1" applyBorder="1" applyAlignment="1">
      <alignment vertical="center"/>
    </xf>
    <xf numFmtId="38" fontId="22" fillId="0" borderId="0" xfId="51" applyFont="1" applyFill="1" applyBorder="1" applyAlignment="1">
      <alignment vertical="center"/>
    </xf>
    <xf numFmtId="3" fontId="22" fillId="0" borderId="0" xfId="51" applyNumberFormat="1" applyFont="1" applyFill="1" applyBorder="1" applyAlignment="1">
      <alignment vertical="center"/>
    </xf>
    <xf numFmtId="0" fontId="22" fillId="0" borderId="29" xfId="0" applyFont="1" applyFill="1" applyBorder="1" applyAlignment="1">
      <alignment horizontal="distributed" vertical="center"/>
    </xf>
    <xf numFmtId="0" fontId="31" fillId="0" borderId="24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3" fontId="22" fillId="0" borderId="31" xfId="51" applyNumberFormat="1" applyFont="1" applyFill="1" applyBorder="1" applyAlignment="1">
      <alignment vertical="center"/>
    </xf>
    <xf numFmtId="3" fontId="22" fillId="0" borderId="35" xfId="51" applyNumberFormat="1" applyFont="1" applyFill="1" applyBorder="1" applyAlignment="1">
      <alignment vertical="center"/>
    </xf>
    <xf numFmtId="3" fontId="22" fillId="0" borderId="35" xfId="0" applyNumberFormat="1" applyFont="1" applyFill="1" applyBorder="1" applyAlignment="1">
      <alignment vertical="center"/>
    </xf>
    <xf numFmtId="3" fontId="22" fillId="0" borderId="43" xfId="0" applyNumberFormat="1" applyFont="1" applyFill="1" applyBorder="1" applyAlignment="1">
      <alignment horizontal="center" vertical="center"/>
    </xf>
    <xf numFmtId="3" fontId="22" fillId="0" borderId="52" xfId="0" applyNumberFormat="1" applyFont="1" applyFill="1" applyBorder="1" applyAlignment="1">
      <alignment horizontal="center" vertical="center"/>
    </xf>
    <xf numFmtId="0" fontId="22" fillId="0" borderId="0" xfId="62" applyFont="1" applyFill="1" applyAlignment="1">
      <alignment vertical="center"/>
      <protection/>
    </xf>
    <xf numFmtId="0" fontId="22" fillId="0" borderId="0" xfId="62" applyFont="1" applyAlignment="1">
      <alignment vertical="center"/>
      <protection/>
    </xf>
    <xf numFmtId="0" fontId="23" fillId="0" borderId="0" xfId="62" applyFont="1" applyAlignment="1">
      <alignment vertical="center"/>
      <protection/>
    </xf>
    <xf numFmtId="0" fontId="22" fillId="0" borderId="0" xfId="62" applyFont="1" applyAlignment="1">
      <alignment horizontal="center" vertical="center"/>
      <protection/>
    </xf>
    <xf numFmtId="0" fontId="22" fillId="0" borderId="0" xfId="62" applyFont="1" applyFill="1" applyAlignment="1">
      <alignment horizontal="center" vertical="center"/>
      <protection/>
    </xf>
    <xf numFmtId="0" fontId="22" fillId="0" borderId="27" xfId="62" applyFont="1" applyFill="1" applyBorder="1" applyAlignment="1">
      <alignment horizontal="center" vertical="center"/>
      <protection/>
    </xf>
    <xf numFmtId="0" fontId="22" fillId="0" borderId="20" xfId="62" applyFont="1" applyFill="1" applyBorder="1" applyAlignment="1">
      <alignment horizontal="center" vertical="center"/>
      <protection/>
    </xf>
    <xf numFmtId="38" fontId="22" fillId="0" borderId="0" xfId="62" applyNumberFormat="1" applyFont="1" applyFill="1" applyAlignment="1">
      <alignment vertical="center"/>
      <protection/>
    </xf>
    <xf numFmtId="0" fontId="22" fillId="0" borderId="0" xfId="62" applyFont="1" applyFill="1" applyBorder="1" applyAlignment="1">
      <alignment vertical="center"/>
      <protection/>
    </xf>
    <xf numFmtId="38" fontId="36" fillId="0" borderId="0" xfId="49" applyFont="1" applyFill="1" applyBorder="1" applyAlignment="1">
      <alignment vertical="center"/>
    </xf>
    <xf numFmtId="0" fontId="22" fillId="0" borderId="0" xfId="62" applyFont="1" applyFill="1" applyAlignment="1">
      <alignment horizontal="right" vertical="center"/>
      <protection/>
    </xf>
    <xf numFmtId="0" fontId="22" fillId="0" borderId="13" xfId="62" applyFont="1" applyFill="1" applyBorder="1" applyAlignment="1">
      <alignment horizontal="center" vertical="center"/>
      <protection/>
    </xf>
    <xf numFmtId="0" fontId="22" fillId="0" borderId="14" xfId="62" applyFont="1" applyFill="1" applyBorder="1" applyAlignment="1">
      <alignment horizontal="center" vertical="center"/>
      <protection/>
    </xf>
    <xf numFmtId="0" fontId="22" fillId="0" borderId="29" xfId="62" applyFont="1" applyFill="1" applyBorder="1" applyAlignment="1">
      <alignment horizontal="center" vertical="center"/>
      <protection/>
    </xf>
    <xf numFmtId="3" fontId="22" fillId="0" borderId="31" xfId="62" applyNumberFormat="1" applyFont="1" applyFill="1" applyBorder="1" applyAlignment="1">
      <alignment vertical="center"/>
      <protection/>
    </xf>
    <xf numFmtId="3" fontId="22" fillId="0" borderId="35" xfId="62" applyNumberFormat="1" applyFont="1" applyFill="1" applyBorder="1" applyAlignment="1">
      <alignment vertical="center"/>
      <protection/>
    </xf>
    <xf numFmtId="3" fontId="22" fillId="0" borderId="36" xfId="62" applyNumberFormat="1" applyFont="1" applyFill="1" applyBorder="1" applyAlignment="1">
      <alignment vertical="center"/>
      <protection/>
    </xf>
    <xf numFmtId="3" fontId="22" fillId="0" borderId="24" xfId="51" applyNumberFormat="1" applyFont="1" applyFill="1" applyBorder="1" applyAlignment="1">
      <alignment vertical="center"/>
    </xf>
    <xf numFmtId="0" fontId="22" fillId="0" borderId="10" xfId="0" applyFont="1" applyFill="1" applyBorder="1" applyAlignment="1">
      <alignment vertical="center"/>
    </xf>
    <xf numFmtId="3" fontId="22" fillId="0" borderId="54" xfId="51" applyNumberFormat="1" applyFont="1" applyFill="1" applyBorder="1" applyAlignment="1">
      <alignment vertical="center"/>
    </xf>
    <xf numFmtId="0" fontId="22" fillId="0" borderId="35" xfId="0" applyFont="1" applyFill="1" applyBorder="1" applyAlignment="1">
      <alignment vertical="center"/>
    </xf>
    <xf numFmtId="3" fontId="22" fillId="0" borderId="37" xfId="51" applyNumberFormat="1" applyFont="1" applyFill="1" applyBorder="1" applyAlignment="1">
      <alignment vertical="center"/>
    </xf>
    <xf numFmtId="3" fontId="22" fillId="0" borderId="31" xfId="51" applyNumberFormat="1" applyFont="1" applyFill="1" applyBorder="1" applyAlignment="1">
      <alignment horizontal="right" vertical="center"/>
    </xf>
    <xf numFmtId="3" fontId="22" fillId="0" borderId="35" xfId="51" applyNumberFormat="1" applyFont="1" applyFill="1" applyBorder="1" applyAlignment="1">
      <alignment horizontal="right" vertical="center"/>
    </xf>
    <xf numFmtId="3" fontId="22" fillId="0" borderId="35" xfId="0" applyNumberFormat="1" applyFont="1" applyFill="1" applyBorder="1" applyAlignment="1">
      <alignment horizontal="right" vertical="center"/>
    </xf>
    <xf numFmtId="3" fontId="22" fillId="0" borderId="52" xfId="0" applyNumberFormat="1" applyFont="1" applyFill="1" applyBorder="1" applyAlignment="1">
      <alignment horizontal="right" vertical="center"/>
    </xf>
    <xf numFmtId="0" fontId="22" fillId="0" borderId="24" xfId="0" applyFont="1" applyFill="1" applyBorder="1" applyAlignment="1">
      <alignment horizontal="right" vertical="center"/>
    </xf>
    <xf numFmtId="3" fontId="22" fillId="0" borderId="36" xfId="51" applyNumberFormat="1" applyFont="1" applyFill="1" applyBorder="1" applyAlignment="1">
      <alignment horizontal="right" vertical="center"/>
    </xf>
    <xf numFmtId="0" fontId="22" fillId="0" borderId="27" xfId="0" applyFont="1" applyFill="1" applyBorder="1" applyAlignment="1">
      <alignment vertical="center"/>
    </xf>
    <xf numFmtId="38" fontId="22" fillId="0" borderId="0" xfId="51" applyFont="1" applyFill="1" applyBorder="1" applyAlignment="1">
      <alignment horizontal="right" vertical="center"/>
    </xf>
    <xf numFmtId="181" fontId="22" fillId="0" borderId="0" xfId="51" applyNumberFormat="1" applyFont="1" applyFill="1" applyBorder="1" applyAlignment="1">
      <alignment vertical="center"/>
    </xf>
    <xf numFmtId="180" fontId="22" fillId="0" borderId="0" xfId="51" applyNumberFormat="1" applyFont="1" applyFill="1" applyBorder="1" applyAlignment="1">
      <alignment vertical="center"/>
    </xf>
    <xf numFmtId="0" fontId="22" fillId="0" borderId="27" xfId="0" applyFont="1" applyFill="1" applyBorder="1" applyAlignment="1">
      <alignment horizontal="center"/>
    </xf>
    <xf numFmtId="0" fontId="22" fillId="0" borderId="20" xfId="0" applyFont="1" applyFill="1" applyBorder="1" applyAlignment="1">
      <alignment horizontal="center"/>
    </xf>
    <xf numFmtId="0" fontId="22" fillId="0" borderId="13" xfId="0" applyFont="1" applyFill="1" applyBorder="1" applyAlignment="1">
      <alignment horizontal="center"/>
    </xf>
    <xf numFmtId="0" fontId="22" fillId="0" borderId="29" xfId="0" applyFont="1" applyFill="1" applyBorder="1" applyAlignment="1">
      <alignment horizontal="center"/>
    </xf>
    <xf numFmtId="3" fontId="22" fillId="0" borderId="31" xfId="51" applyNumberFormat="1" applyFont="1" applyFill="1" applyBorder="1" applyAlignment="1">
      <alignment horizontal="right"/>
    </xf>
    <xf numFmtId="3" fontId="22" fillId="0" borderId="35" xfId="51" applyNumberFormat="1" applyFont="1" applyFill="1" applyBorder="1" applyAlignment="1">
      <alignment horizontal="right"/>
    </xf>
    <xf numFmtId="3" fontId="22" fillId="0" borderId="0" xfId="0" applyNumberFormat="1" applyFont="1" applyFill="1" applyBorder="1" applyAlignment="1">
      <alignment vertical="center"/>
    </xf>
    <xf numFmtId="0" fontId="22" fillId="0" borderId="24" xfId="0" applyFont="1" applyFill="1" applyBorder="1" applyAlignment="1">
      <alignment vertical="center" shrinkToFit="1"/>
    </xf>
    <xf numFmtId="38" fontId="22" fillId="0" borderId="35" xfId="51" applyFont="1" applyFill="1" applyBorder="1" applyAlignment="1">
      <alignment vertical="center"/>
    </xf>
    <xf numFmtId="0" fontId="23" fillId="0" borderId="0" xfId="64" applyFont="1" applyAlignment="1">
      <alignment vertical="center"/>
      <protection/>
    </xf>
    <xf numFmtId="0" fontId="22" fillId="0" borderId="0" xfId="64" applyFont="1" applyAlignment="1">
      <alignment vertical="center"/>
      <protection/>
    </xf>
    <xf numFmtId="0" fontId="22" fillId="0" borderId="0" xfId="64" applyFont="1" applyFill="1" applyAlignment="1">
      <alignment vertical="center"/>
      <protection/>
    </xf>
    <xf numFmtId="0" fontId="22" fillId="0" borderId="0" xfId="64" applyFont="1" applyFill="1" applyBorder="1" applyAlignment="1">
      <alignment vertical="center"/>
      <protection/>
    </xf>
    <xf numFmtId="38" fontId="36" fillId="0" borderId="0" xfId="51" applyFont="1" applyFill="1" applyBorder="1" applyAlignment="1">
      <alignment vertical="center"/>
    </xf>
    <xf numFmtId="0" fontId="22" fillId="0" borderId="0" xfId="64" applyFont="1" applyFill="1" applyAlignment="1">
      <alignment horizontal="center" vertical="center"/>
      <protection/>
    </xf>
    <xf numFmtId="0" fontId="22" fillId="0" borderId="0" xfId="64" applyFont="1" applyFill="1" applyBorder="1" applyAlignment="1">
      <alignment horizontal="right" vertical="center"/>
      <protection/>
    </xf>
    <xf numFmtId="0" fontId="22" fillId="0" borderId="0" xfId="64" applyFont="1" applyFill="1" applyBorder="1" applyAlignment="1">
      <alignment horizontal="center" vertical="center"/>
      <protection/>
    </xf>
    <xf numFmtId="3" fontId="22" fillId="0" borderId="0" xfId="64" applyNumberFormat="1" applyFont="1" applyFill="1" applyBorder="1" applyAlignment="1">
      <alignment vertical="center"/>
      <protection/>
    </xf>
    <xf numFmtId="3" fontId="22" fillId="0" borderId="0" xfId="64" applyNumberFormat="1" applyFont="1" applyFill="1" applyBorder="1" applyAlignment="1">
      <alignment horizontal="center" vertical="center"/>
      <protection/>
    </xf>
    <xf numFmtId="0" fontId="35" fillId="0" borderId="0" xfId="0" applyFont="1" applyFill="1" applyAlignment="1">
      <alignment/>
    </xf>
    <xf numFmtId="0" fontId="22" fillId="0" borderId="46" xfId="0" applyFont="1" applyFill="1" applyBorder="1" applyAlignment="1">
      <alignment horizontal="center" vertical="center"/>
    </xf>
    <xf numFmtId="184" fontId="22" fillId="0" borderId="18" xfId="0" applyNumberFormat="1" applyFont="1" applyFill="1" applyBorder="1" applyAlignment="1">
      <alignment horizontal="right" vertical="center"/>
    </xf>
    <xf numFmtId="184" fontId="22" fillId="0" borderId="19" xfId="0" applyNumberFormat="1" applyFont="1" applyFill="1" applyBorder="1" applyAlignment="1">
      <alignment horizontal="right" vertical="center"/>
    </xf>
    <xf numFmtId="177" fontId="30" fillId="0" borderId="0" xfId="0" applyNumberFormat="1" applyFont="1" applyFill="1" applyBorder="1" applyAlignment="1">
      <alignment vertical="center"/>
    </xf>
    <xf numFmtId="184" fontId="22" fillId="0" borderId="0" xfId="0" applyNumberFormat="1" applyFont="1" applyFill="1" applyBorder="1" applyAlignment="1" applyProtection="1">
      <alignment horizontal="right" vertical="center"/>
      <protection locked="0"/>
    </xf>
    <xf numFmtId="0" fontId="22" fillId="0" borderId="46" xfId="0" applyFont="1" applyFill="1" applyBorder="1" applyAlignment="1">
      <alignment horizontal="distributed" vertical="center"/>
    </xf>
    <xf numFmtId="184" fontId="22" fillId="0" borderId="39" xfId="0" applyNumberFormat="1" applyFont="1" applyFill="1" applyBorder="1" applyAlignment="1" applyProtection="1">
      <alignment horizontal="right" vertical="center"/>
      <protection locked="0"/>
    </xf>
    <xf numFmtId="184" fontId="22" fillId="0" borderId="40" xfId="0" applyNumberFormat="1" applyFont="1" applyFill="1" applyBorder="1" applyAlignment="1" applyProtection="1">
      <alignment horizontal="right" vertical="center"/>
      <protection locked="0"/>
    </xf>
    <xf numFmtId="177" fontId="22" fillId="0" borderId="0" xfId="0" applyNumberFormat="1" applyFont="1" applyFill="1" applyAlignment="1">
      <alignment vertical="center"/>
    </xf>
    <xf numFmtId="0" fontId="30" fillId="0" borderId="29" xfId="0" applyFont="1" applyFill="1" applyBorder="1" applyAlignment="1">
      <alignment horizontal="distributed" vertical="center"/>
    </xf>
    <xf numFmtId="0" fontId="30" fillId="0" borderId="31" xfId="0" applyFont="1" applyFill="1" applyBorder="1" applyAlignment="1">
      <alignment vertical="center"/>
    </xf>
    <xf numFmtId="177" fontId="30" fillId="0" borderId="31" xfId="0" applyNumberFormat="1" applyFont="1" applyFill="1" applyBorder="1" applyAlignment="1">
      <alignment vertical="center"/>
    </xf>
    <xf numFmtId="177" fontId="30" fillId="0" borderId="38" xfId="0" applyNumberFormat="1" applyFont="1" applyFill="1" applyBorder="1" applyAlignment="1">
      <alignment vertical="center"/>
    </xf>
    <xf numFmtId="0" fontId="30" fillId="0" borderId="0" xfId="0" applyFont="1" applyFill="1" applyBorder="1" applyAlignment="1">
      <alignment horizontal="distributed" vertical="center"/>
    </xf>
    <xf numFmtId="184" fontId="30" fillId="0" borderId="0" xfId="0" applyNumberFormat="1" applyFont="1" applyFill="1" applyBorder="1" applyAlignment="1" applyProtection="1">
      <alignment horizontal="right" vertical="center"/>
      <protection locked="0"/>
    </xf>
    <xf numFmtId="0" fontId="27" fillId="0" borderId="21" xfId="0" applyFont="1" applyFill="1" applyBorder="1" applyAlignment="1">
      <alignment horizontal="center" vertical="center"/>
    </xf>
    <xf numFmtId="0" fontId="22" fillId="0" borderId="55" xfId="0" applyFont="1" applyFill="1" applyBorder="1" applyAlignment="1">
      <alignment horizontal="center" vertical="center"/>
    </xf>
    <xf numFmtId="0" fontId="22" fillId="0" borderId="53" xfId="0" applyFont="1" applyFill="1" applyBorder="1" applyAlignment="1">
      <alignment vertical="center"/>
    </xf>
    <xf numFmtId="0" fontId="27" fillId="0" borderId="22" xfId="0" applyFont="1" applyFill="1" applyBorder="1" applyAlignment="1">
      <alignment vertical="center"/>
    </xf>
    <xf numFmtId="0" fontId="22" fillId="0" borderId="23" xfId="0" applyFont="1" applyFill="1" applyBorder="1" applyAlignment="1">
      <alignment horizontal="center" vertical="center" shrinkToFit="1"/>
    </xf>
    <xf numFmtId="184" fontId="22" fillId="0" borderId="18" xfId="0" applyNumberFormat="1" applyFont="1" applyFill="1" applyBorder="1" applyAlignment="1">
      <alignment vertical="center"/>
    </xf>
    <xf numFmtId="184" fontId="27" fillId="0" borderId="19" xfId="0" applyNumberFormat="1" applyFont="1" applyFill="1" applyBorder="1" applyAlignment="1" applyProtection="1">
      <alignment vertical="center"/>
      <protection locked="0"/>
    </xf>
    <xf numFmtId="0" fontId="22" fillId="0" borderId="29" xfId="0" applyFont="1" applyFill="1" applyBorder="1" applyAlignment="1">
      <alignment horizontal="center" vertical="center" shrinkToFit="1"/>
    </xf>
    <xf numFmtId="184" fontId="22" fillId="0" borderId="31" xfId="0" applyNumberFormat="1" applyFont="1" applyFill="1" applyBorder="1" applyAlignment="1">
      <alignment vertical="center"/>
    </xf>
    <xf numFmtId="184" fontId="27" fillId="0" borderId="38" xfId="0" applyNumberFormat="1" applyFont="1" applyFill="1" applyBorder="1" applyAlignment="1" applyProtection="1">
      <alignment vertical="center"/>
      <protection locked="0"/>
    </xf>
    <xf numFmtId="191" fontId="22" fillId="0" borderId="48" xfId="0" applyNumberFormat="1" applyFont="1" applyFill="1" applyBorder="1" applyAlignment="1">
      <alignment vertical="center"/>
    </xf>
    <xf numFmtId="191" fontId="22" fillId="0" borderId="41" xfId="51" applyNumberFormat="1" applyFont="1" applyFill="1" applyBorder="1" applyAlignment="1">
      <alignment vertical="center"/>
    </xf>
    <xf numFmtId="0" fontId="0" fillId="0" borderId="45" xfId="0" applyFont="1" applyFill="1" applyBorder="1" applyAlignment="1">
      <alignment vertical="center"/>
    </xf>
    <xf numFmtId="191" fontId="22" fillId="0" borderId="56" xfId="51" applyNumberFormat="1" applyFont="1" applyFill="1" applyBorder="1" applyAlignment="1">
      <alignment vertical="center"/>
    </xf>
    <xf numFmtId="191" fontId="22" fillId="0" borderId="42" xfId="51" applyNumberFormat="1" applyFont="1" applyFill="1" applyBorder="1" applyAlignment="1">
      <alignment vertical="center"/>
    </xf>
    <xf numFmtId="0" fontId="22" fillId="0" borderId="10" xfId="0" applyFont="1" applyFill="1" applyBorder="1" applyAlignment="1">
      <alignment horizontal="center" vertical="center" shrinkToFit="1"/>
    </xf>
    <xf numFmtId="0" fontId="24" fillId="0" borderId="54" xfId="0" applyFont="1" applyFill="1" applyBorder="1" applyAlignment="1">
      <alignment horizontal="center" vertical="center" shrinkToFit="1"/>
    </xf>
    <xf numFmtId="191" fontId="22" fillId="0" borderId="49" xfId="51" applyNumberFormat="1" applyFont="1" applyFill="1" applyBorder="1" applyAlignment="1">
      <alignment vertical="center"/>
    </xf>
    <xf numFmtId="191" fontId="22" fillId="0" borderId="26" xfId="51" applyNumberFormat="1" applyFont="1" applyFill="1" applyBorder="1" applyAlignment="1">
      <alignment vertical="center"/>
    </xf>
    <xf numFmtId="0" fontId="22" fillId="0" borderId="10" xfId="0" applyFont="1" applyFill="1" applyBorder="1" applyAlignment="1">
      <alignment horizontal="center" vertical="center"/>
    </xf>
    <xf numFmtId="0" fontId="22" fillId="0" borderId="28" xfId="0" applyFont="1" applyFill="1" applyBorder="1" applyAlignment="1">
      <alignment horizontal="center" vertical="center"/>
    </xf>
    <xf numFmtId="191" fontId="22" fillId="0" borderId="12" xfId="0" applyNumberFormat="1" applyFont="1" applyFill="1" applyBorder="1" applyAlignment="1">
      <alignment vertical="center"/>
    </xf>
    <xf numFmtId="0" fontId="22" fillId="0" borderId="57" xfId="0" applyFont="1" applyFill="1" applyBorder="1" applyAlignment="1">
      <alignment horizontal="center" vertical="center"/>
    </xf>
    <xf numFmtId="191" fontId="22" fillId="0" borderId="51" xfId="0" applyNumberFormat="1" applyFont="1" applyFill="1" applyBorder="1" applyAlignment="1">
      <alignment vertical="center"/>
    </xf>
    <xf numFmtId="0" fontId="22" fillId="0" borderId="58" xfId="0" applyFont="1" applyFill="1" applyBorder="1" applyAlignment="1">
      <alignment horizontal="center" vertical="center"/>
    </xf>
    <xf numFmtId="0" fontId="22" fillId="0" borderId="24" xfId="0" applyFont="1" applyFill="1" applyBorder="1" applyAlignment="1">
      <alignment horizontal="distributed" vertical="center"/>
    </xf>
    <xf numFmtId="0" fontId="25" fillId="0" borderId="42" xfId="0" applyFont="1" applyFill="1" applyBorder="1" applyAlignment="1">
      <alignment horizontal="distributed" vertical="center"/>
    </xf>
    <xf numFmtId="0" fontId="3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2" fillId="0" borderId="24" xfId="0" applyFont="1" applyFill="1" applyBorder="1" applyAlignment="1" quotePrefix="1">
      <alignment horizontal="center" vertical="center"/>
    </xf>
    <xf numFmtId="0" fontId="22" fillId="0" borderId="42" xfId="0" applyFont="1" applyFill="1" applyBorder="1" applyAlignment="1" quotePrefix="1">
      <alignment horizontal="center" vertical="center"/>
    </xf>
    <xf numFmtId="0" fontId="22" fillId="0" borderId="26" xfId="0" applyFont="1" applyFill="1" applyBorder="1" applyAlignment="1">
      <alignment horizontal="right" vertical="center"/>
    </xf>
    <xf numFmtId="0" fontId="25" fillId="0" borderId="45" xfId="0" applyFont="1" applyBorder="1" applyAlignment="1">
      <alignment horizontal="right" vertical="center"/>
    </xf>
    <xf numFmtId="0" fontId="22" fillId="0" borderId="24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184" fontId="27" fillId="0" borderId="0" xfId="49" applyNumberFormat="1" applyFont="1" applyFill="1" applyBorder="1" applyAlignment="1">
      <alignment horizontal="right" vertical="center"/>
    </xf>
    <xf numFmtId="184" fontId="29" fillId="0" borderId="0" xfId="49" applyNumberFormat="1" applyFont="1" applyFill="1" applyBorder="1" applyAlignment="1">
      <alignment horizontal="right" vertical="center"/>
    </xf>
    <xf numFmtId="0" fontId="24" fillId="0" borderId="0" xfId="0" applyFont="1" applyBorder="1" applyAlignment="1">
      <alignment horizontal="right" vertical="center"/>
    </xf>
    <xf numFmtId="184" fontId="22" fillId="0" borderId="26" xfId="51" applyNumberFormat="1" applyFont="1" applyFill="1" applyBorder="1" applyAlignment="1">
      <alignment horizontal="right" vertical="center"/>
    </xf>
    <xf numFmtId="0" fontId="22" fillId="0" borderId="59" xfId="0" applyFont="1" applyFill="1" applyBorder="1" applyAlignment="1">
      <alignment vertical="center" wrapText="1"/>
    </xf>
    <xf numFmtId="0" fontId="22" fillId="0" borderId="13" xfId="0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/>
    </xf>
    <xf numFmtId="0" fontId="22" fillId="0" borderId="32" xfId="0" applyFont="1" applyFill="1" applyBorder="1" applyAlignment="1">
      <alignment horizontal="left" vertical="center"/>
    </xf>
    <xf numFmtId="0" fontId="22" fillId="0" borderId="28" xfId="0" applyFont="1" applyFill="1" applyBorder="1" applyAlignment="1">
      <alignment horizontal="left" vertical="center"/>
    </xf>
    <xf numFmtId="0" fontId="22" fillId="0" borderId="10" xfId="0" applyFont="1" applyFill="1" applyBorder="1" applyAlignment="1">
      <alignment horizontal="center" vertical="center" wrapText="1"/>
    </xf>
    <xf numFmtId="0" fontId="22" fillId="0" borderId="60" xfId="0" applyFont="1" applyFill="1" applyBorder="1" applyAlignment="1">
      <alignment horizontal="center" vertical="center"/>
    </xf>
    <xf numFmtId="0" fontId="22" fillId="0" borderId="23" xfId="0" applyFont="1" applyFill="1" applyBorder="1" applyAlignment="1">
      <alignment horizontal="center" vertical="center"/>
    </xf>
    <xf numFmtId="0" fontId="22" fillId="0" borderId="18" xfId="0" applyFont="1" applyFill="1" applyBorder="1" applyAlignment="1">
      <alignment horizontal="center" vertical="center"/>
    </xf>
    <xf numFmtId="0" fontId="22" fillId="0" borderId="61" xfId="0" applyFont="1" applyFill="1" applyBorder="1" applyAlignment="1">
      <alignment vertical="center" wrapText="1"/>
    </xf>
    <xf numFmtId="0" fontId="22" fillId="0" borderId="62" xfId="0" applyFont="1" applyFill="1" applyBorder="1" applyAlignment="1">
      <alignment horizontal="center" vertical="center"/>
    </xf>
    <xf numFmtId="0" fontId="22" fillId="0" borderId="63" xfId="0" applyFont="1" applyFill="1" applyBorder="1" applyAlignment="1">
      <alignment horizontal="center" vertical="center"/>
    </xf>
    <xf numFmtId="0" fontId="22" fillId="0" borderId="23" xfId="0" applyFont="1" applyFill="1" applyBorder="1" applyAlignment="1">
      <alignment horizontal="center"/>
    </xf>
    <xf numFmtId="0" fontId="22" fillId="0" borderId="18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left"/>
    </xf>
    <xf numFmtId="0" fontId="22" fillId="0" borderId="32" xfId="0" applyFont="1" applyFill="1" applyBorder="1" applyAlignment="1">
      <alignment horizontal="left"/>
    </xf>
    <xf numFmtId="0" fontId="22" fillId="0" borderId="28" xfId="0" applyFont="1" applyFill="1" applyBorder="1" applyAlignment="1">
      <alignment horizontal="left"/>
    </xf>
    <xf numFmtId="0" fontId="0" fillId="0" borderId="15" xfId="0" applyFont="1" applyFill="1" applyBorder="1" applyAlignment="1">
      <alignment vertical="center"/>
    </xf>
    <xf numFmtId="0" fontId="22" fillId="0" borderId="60" xfId="0" applyFont="1" applyFill="1" applyBorder="1" applyAlignment="1">
      <alignment horizontal="center"/>
    </xf>
    <xf numFmtId="0" fontId="22" fillId="0" borderId="28" xfId="0" applyFont="1" applyFill="1" applyBorder="1" applyAlignment="1">
      <alignment horizontal="center"/>
    </xf>
    <xf numFmtId="0" fontId="22" fillId="0" borderId="18" xfId="0" applyFont="1" applyFill="1" applyBorder="1" applyAlignment="1">
      <alignment horizontal="left"/>
    </xf>
    <xf numFmtId="0" fontId="22" fillId="0" borderId="23" xfId="63" applyFont="1" applyFill="1" applyBorder="1" applyAlignment="1">
      <alignment vertical="center"/>
      <protection/>
    </xf>
    <xf numFmtId="0" fontId="0" fillId="0" borderId="18" xfId="0" applyFont="1" applyFill="1" applyBorder="1" applyAlignment="1">
      <alignment vertical="center"/>
    </xf>
    <xf numFmtId="0" fontId="22" fillId="0" borderId="18" xfId="63" applyFont="1" applyFill="1" applyBorder="1" applyAlignment="1">
      <alignment vertical="center"/>
      <protection/>
    </xf>
    <xf numFmtId="0" fontId="0" fillId="0" borderId="10" xfId="0" applyFont="1" applyFill="1" applyBorder="1" applyAlignment="1">
      <alignment vertical="center"/>
    </xf>
    <xf numFmtId="3" fontId="22" fillId="0" borderId="18" xfId="63" applyNumberFormat="1" applyFont="1" applyFill="1" applyBorder="1" applyAlignment="1">
      <alignment vertical="center"/>
      <protection/>
    </xf>
    <xf numFmtId="0" fontId="0" fillId="0" borderId="19" xfId="0" applyFont="1" applyFill="1" applyBorder="1" applyAlignment="1">
      <alignment vertical="center"/>
    </xf>
    <xf numFmtId="0" fontId="22" fillId="0" borderId="27" xfId="63" applyFont="1" applyFill="1" applyBorder="1" applyAlignment="1">
      <alignment horizontal="center" vertical="center"/>
      <protection/>
    </xf>
    <xf numFmtId="0" fontId="0" fillId="0" borderId="20" xfId="0" applyFont="1" applyFill="1" applyBorder="1" applyAlignment="1">
      <alignment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vertical="center"/>
    </xf>
    <xf numFmtId="0" fontId="22" fillId="0" borderId="20" xfId="63" applyFont="1" applyFill="1" applyBorder="1" applyAlignment="1">
      <alignment horizontal="center" vertical="center"/>
      <protection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vertical="center"/>
    </xf>
    <xf numFmtId="0" fontId="22" fillId="0" borderId="35" xfId="63" applyFont="1" applyFill="1" applyBorder="1" applyAlignment="1">
      <alignment horizontal="center" vertical="center"/>
      <protection/>
    </xf>
    <xf numFmtId="0" fontId="22" fillId="0" borderId="36" xfId="63" applyFont="1" applyFill="1" applyBorder="1" applyAlignment="1">
      <alignment horizontal="center" vertical="center"/>
      <protection/>
    </xf>
    <xf numFmtId="0" fontId="22" fillId="0" borderId="30" xfId="63" applyFont="1" applyFill="1" applyBorder="1" applyAlignment="1">
      <alignment horizontal="center" vertical="center"/>
      <protection/>
    </xf>
    <xf numFmtId="0" fontId="22" fillId="0" borderId="31" xfId="63" applyFont="1" applyFill="1" applyBorder="1" applyAlignment="1">
      <alignment horizontal="center" vertical="center"/>
      <protection/>
    </xf>
    <xf numFmtId="0" fontId="0" fillId="0" borderId="38" xfId="0" applyFont="1" applyFill="1" applyBorder="1" applyAlignment="1">
      <alignment vertical="center"/>
    </xf>
    <xf numFmtId="0" fontId="22" fillId="0" borderId="29" xfId="63" applyFont="1" applyFill="1" applyBorder="1" applyAlignment="1">
      <alignment horizontal="center" vertical="center"/>
      <protection/>
    </xf>
    <xf numFmtId="0" fontId="0" fillId="0" borderId="35" xfId="0" applyFont="1" applyFill="1" applyBorder="1" applyAlignment="1">
      <alignment vertical="center"/>
    </xf>
    <xf numFmtId="3" fontId="22" fillId="0" borderId="31" xfId="63" applyNumberFormat="1" applyFont="1" applyFill="1" applyBorder="1" applyAlignment="1">
      <alignment vertical="center"/>
      <protection/>
    </xf>
    <xf numFmtId="3" fontId="22" fillId="0" borderId="18" xfId="63" applyNumberFormat="1" applyFont="1" applyFill="1" applyBorder="1" applyAlignment="1">
      <alignment horizontal="left" vertical="center"/>
      <protection/>
    </xf>
    <xf numFmtId="0" fontId="22" fillId="0" borderId="60" xfId="63" applyFont="1" applyFill="1" applyBorder="1" applyAlignment="1">
      <alignment vertical="center"/>
      <protection/>
    </xf>
    <xf numFmtId="0" fontId="22" fillId="0" borderId="28" xfId="63" applyFont="1" applyFill="1" applyBorder="1" applyAlignment="1">
      <alignment vertical="center"/>
      <protection/>
    </xf>
    <xf numFmtId="0" fontId="22" fillId="0" borderId="10" xfId="63" applyFont="1" applyFill="1" applyBorder="1" applyAlignment="1">
      <alignment vertical="center"/>
      <protection/>
    </xf>
    <xf numFmtId="0" fontId="22" fillId="0" borderId="32" xfId="63" applyFont="1" applyFill="1" applyBorder="1" applyAlignment="1">
      <alignment vertical="center"/>
      <protection/>
    </xf>
    <xf numFmtId="3" fontId="22" fillId="0" borderId="10" xfId="63" applyNumberFormat="1" applyFont="1" applyFill="1" applyBorder="1" applyAlignment="1">
      <alignment vertical="center"/>
      <protection/>
    </xf>
    <xf numFmtId="3" fontId="22" fillId="0" borderId="54" xfId="63" applyNumberFormat="1" applyFont="1" applyFill="1" applyBorder="1" applyAlignment="1">
      <alignment vertical="center"/>
      <protection/>
    </xf>
    <xf numFmtId="0" fontId="22" fillId="0" borderId="18" xfId="0" applyFont="1" applyFill="1" applyBorder="1" applyAlignment="1">
      <alignment vertical="center"/>
    </xf>
    <xf numFmtId="3" fontId="22" fillId="0" borderId="28" xfId="51" applyNumberFormat="1" applyFont="1" applyFill="1" applyBorder="1" applyAlignment="1">
      <alignment vertical="center"/>
    </xf>
    <xf numFmtId="3" fontId="22" fillId="0" borderId="30" xfId="51" applyNumberFormat="1" applyFont="1" applyFill="1" applyBorder="1" applyAlignment="1">
      <alignment vertical="center"/>
    </xf>
    <xf numFmtId="0" fontId="22" fillId="0" borderId="23" xfId="0" applyFont="1" applyFill="1" applyBorder="1" applyAlignment="1">
      <alignment horizontal="distributed" vertical="center"/>
    </xf>
    <xf numFmtId="0" fontId="22" fillId="0" borderId="31" xfId="0" applyFont="1" applyFill="1" applyBorder="1" applyAlignment="1">
      <alignment vertical="center"/>
    </xf>
    <xf numFmtId="0" fontId="22" fillId="0" borderId="29" xfId="0" applyFont="1" applyFill="1" applyBorder="1" applyAlignment="1">
      <alignment horizontal="distributed" vertical="center"/>
    </xf>
    <xf numFmtId="0" fontId="22" fillId="0" borderId="20" xfId="0" applyFont="1" applyFill="1" applyBorder="1" applyAlignment="1">
      <alignment horizontal="center" vertical="center"/>
    </xf>
    <xf numFmtId="0" fontId="22" fillId="0" borderId="27" xfId="0" applyFont="1" applyFill="1" applyBorder="1" applyAlignment="1">
      <alignment horizontal="center" vertical="center"/>
    </xf>
    <xf numFmtId="0" fontId="22" fillId="0" borderId="29" xfId="0" applyFont="1" applyFill="1" applyBorder="1" applyAlignment="1">
      <alignment horizontal="center" vertical="center"/>
    </xf>
    <xf numFmtId="0" fontId="22" fillId="0" borderId="31" xfId="0" applyFont="1" applyFill="1" applyBorder="1" applyAlignment="1">
      <alignment horizontal="center" vertical="center"/>
    </xf>
    <xf numFmtId="3" fontId="22" fillId="0" borderId="15" xfId="51" applyNumberFormat="1" applyFont="1" applyFill="1" applyBorder="1" applyAlignment="1">
      <alignment vertical="center"/>
    </xf>
    <xf numFmtId="0" fontId="22" fillId="0" borderId="35" xfId="0" applyFont="1" applyFill="1" applyBorder="1" applyAlignment="1">
      <alignment horizontal="center" vertical="center"/>
    </xf>
    <xf numFmtId="0" fontId="22" fillId="0" borderId="36" xfId="0" applyFont="1" applyFill="1" applyBorder="1" applyAlignment="1">
      <alignment horizontal="center" vertical="center"/>
    </xf>
    <xf numFmtId="0" fontId="22" fillId="0" borderId="37" xfId="0" applyFont="1" applyFill="1" applyBorder="1" applyAlignment="1">
      <alignment horizontal="center" vertical="center"/>
    </xf>
    <xf numFmtId="0" fontId="22" fillId="0" borderId="27" xfId="62" applyFont="1" applyFill="1" applyBorder="1" applyAlignment="1">
      <alignment vertical="center"/>
      <protection/>
    </xf>
    <xf numFmtId="0" fontId="22" fillId="0" borderId="20" xfId="62" applyFont="1" applyFill="1" applyBorder="1" applyAlignment="1">
      <alignment vertical="center"/>
      <protection/>
    </xf>
    <xf numFmtId="0" fontId="22" fillId="0" borderId="23" xfId="62" applyFont="1" applyFill="1" applyBorder="1" applyAlignment="1">
      <alignment vertical="center"/>
      <protection/>
    </xf>
    <xf numFmtId="0" fontId="22" fillId="0" borderId="18" xfId="62" applyFont="1" applyFill="1" applyBorder="1" applyAlignment="1">
      <alignment vertical="center"/>
      <protection/>
    </xf>
    <xf numFmtId="0" fontId="22" fillId="0" borderId="29" xfId="62" applyFont="1" applyFill="1" applyBorder="1" applyAlignment="1">
      <alignment vertical="center"/>
      <protection/>
    </xf>
    <xf numFmtId="0" fontId="22" fillId="0" borderId="31" xfId="62" applyFont="1" applyFill="1" applyBorder="1" applyAlignment="1">
      <alignment vertical="center"/>
      <protection/>
    </xf>
    <xf numFmtId="0" fontId="22" fillId="0" borderId="27" xfId="62" applyFont="1" applyFill="1" applyBorder="1" applyAlignment="1">
      <alignment horizontal="center" vertical="center"/>
      <protection/>
    </xf>
    <xf numFmtId="0" fontId="22" fillId="0" borderId="20" xfId="62" applyFont="1" applyFill="1" applyBorder="1" applyAlignment="1">
      <alignment horizontal="center" vertical="center"/>
      <protection/>
    </xf>
    <xf numFmtId="0" fontId="22" fillId="0" borderId="31" xfId="62" applyFont="1" applyFill="1" applyBorder="1" applyAlignment="1">
      <alignment horizontal="center" vertical="center"/>
      <protection/>
    </xf>
    <xf numFmtId="0" fontId="22" fillId="0" borderId="64" xfId="0" applyFont="1" applyFill="1" applyBorder="1" applyAlignment="1">
      <alignment vertical="center"/>
    </xf>
    <xf numFmtId="0" fontId="22" fillId="0" borderId="10" xfId="0" applyFont="1" applyFill="1" applyBorder="1" applyAlignment="1">
      <alignment vertical="center"/>
    </xf>
    <xf numFmtId="3" fontId="22" fillId="0" borderId="32" xfId="51" applyNumberFormat="1" applyFont="1" applyFill="1" applyBorder="1" applyAlignment="1">
      <alignment vertical="center"/>
    </xf>
    <xf numFmtId="3" fontId="22" fillId="0" borderId="54" xfId="51" applyNumberFormat="1" applyFont="1" applyFill="1" applyBorder="1" applyAlignment="1">
      <alignment vertical="center"/>
    </xf>
    <xf numFmtId="3" fontId="22" fillId="0" borderId="36" xfId="51" applyNumberFormat="1" applyFont="1" applyFill="1" applyBorder="1" applyAlignment="1">
      <alignment vertical="center"/>
    </xf>
    <xf numFmtId="3" fontId="22" fillId="0" borderId="37" xfId="51" applyNumberFormat="1" applyFont="1" applyFill="1" applyBorder="1" applyAlignment="1">
      <alignment vertical="center"/>
    </xf>
    <xf numFmtId="0" fontId="22" fillId="0" borderId="35" xfId="0" applyFont="1" applyFill="1" applyBorder="1" applyAlignment="1">
      <alignment vertical="center"/>
    </xf>
    <xf numFmtId="0" fontId="22" fillId="0" borderId="13" xfId="0" applyFont="1" applyFill="1" applyBorder="1" applyAlignment="1">
      <alignment vertical="center"/>
    </xf>
    <xf numFmtId="3" fontId="22" fillId="0" borderId="14" xfId="51" applyNumberFormat="1" applyFont="1" applyFill="1" applyBorder="1" applyAlignment="1">
      <alignment vertical="center"/>
    </xf>
    <xf numFmtId="3" fontId="22" fillId="0" borderId="34" xfId="51" applyNumberFormat="1" applyFont="1" applyFill="1" applyBorder="1" applyAlignment="1">
      <alignment vertical="center"/>
    </xf>
    <xf numFmtId="0" fontId="0" fillId="0" borderId="13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3" fontId="22" fillId="0" borderId="0" xfId="51" applyNumberFormat="1" applyFont="1" applyFill="1" applyBorder="1" applyAlignment="1">
      <alignment vertical="center"/>
    </xf>
    <xf numFmtId="38" fontId="22" fillId="0" borderId="0" xfId="51" applyFont="1" applyFill="1" applyBorder="1" applyAlignment="1">
      <alignment vertical="center"/>
    </xf>
    <xf numFmtId="38" fontId="22" fillId="0" borderId="24" xfId="51" applyFont="1" applyFill="1" applyBorder="1" applyAlignment="1">
      <alignment horizontal="right" vertical="center"/>
    </xf>
    <xf numFmtId="0" fontId="22" fillId="0" borderId="24" xfId="0" applyFont="1" applyFill="1" applyBorder="1" applyAlignment="1">
      <alignment horizontal="right" vertical="center"/>
    </xf>
    <xf numFmtId="38" fontId="22" fillId="0" borderId="24" xfId="51" applyFont="1" applyFill="1" applyBorder="1" applyAlignment="1">
      <alignment horizontal="left" vertical="center"/>
    </xf>
    <xf numFmtId="38" fontId="22" fillId="0" borderId="28" xfId="51" applyFont="1" applyFill="1" applyBorder="1" applyAlignment="1">
      <alignment horizontal="right" vertical="center"/>
    </xf>
    <xf numFmtId="38" fontId="22" fillId="0" borderId="0" xfId="51" applyFont="1" applyFill="1" applyBorder="1" applyAlignment="1">
      <alignment horizontal="right" vertical="center"/>
    </xf>
    <xf numFmtId="38" fontId="22" fillId="0" borderId="30" xfId="51" applyFont="1" applyFill="1" applyBorder="1" applyAlignment="1">
      <alignment horizontal="right" vertical="center"/>
    </xf>
    <xf numFmtId="0" fontId="22" fillId="0" borderId="18" xfId="0" applyFont="1" applyFill="1" applyBorder="1" applyAlignment="1">
      <alignment/>
    </xf>
    <xf numFmtId="38" fontId="31" fillId="0" borderId="24" xfId="5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2" fillId="0" borderId="27" xfId="0" applyFont="1" applyFill="1" applyBorder="1" applyAlignment="1">
      <alignment vertical="center"/>
    </xf>
    <xf numFmtId="0" fontId="22" fillId="0" borderId="20" xfId="0" applyFont="1" applyFill="1" applyBorder="1" applyAlignment="1">
      <alignment vertical="center"/>
    </xf>
    <xf numFmtId="38" fontId="22" fillId="0" borderId="15" xfId="51" applyFont="1" applyFill="1" applyBorder="1" applyAlignment="1">
      <alignment horizontal="right" vertical="center"/>
    </xf>
    <xf numFmtId="3" fontId="22" fillId="0" borderId="28" xfId="0" applyNumberFormat="1" applyFont="1" applyFill="1" applyBorder="1" applyAlignment="1">
      <alignment/>
    </xf>
    <xf numFmtId="0" fontId="22" fillId="0" borderId="28" xfId="0" applyFont="1" applyFill="1" applyBorder="1" applyAlignment="1">
      <alignment vertical="center"/>
    </xf>
    <xf numFmtId="3" fontId="22" fillId="0" borderId="28" xfId="0" applyNumberFormat="1" applyFont="1" applyFill="1" applyBorder="1" applyAlignment="1">
      <alignment vertical="center"/>
    </xf>
    <xf numFmtId="0" fontId="22" fillId="0" borderId="30" xfId="0" applyFont="1" applyFill="1" applyBorder="1" applyAlignment="1">
      <alignment horizontal="center" vertical="center"/>
    </xf>
    <xf numFmtId="0" fontId="22" fillId="0" borderId="38" xfId="0" applyFont="1" applyFill="1" applyBorder="1" applyAlignment="1">
      <alignment horizontal="center" vertical="center"/>
    </xf>
    <xf numFmtId="0" fontId="22" fillId="0" borderId="23" xfId="64" applyFont="1" applyFill="1" applyBorder="1" applyAlignment="1">
      <alignment vertical="center"/>
      <protection/>
    </xf>
    <xf numFmtId="0" fontId="22" fillId="0" borderId="18" xfId="64" applyFont="1" applyFill="1" applyBorder="1" applyAlignment="1">
      <alignment vertical="center"/>
      <protection/>
    </xf>
    <xf numFmtId="0" fontId="22" fillId="0" borderId="29" xfId="64" applyFont="1" applyFill="1" applyBorder="1" applyAlignment="1">
      <alignment vertical="center"/>
      <protection/>
    </xf>
    <xf numFmtId="0" fontId="22" fillId="0" borderId="31" xfId="64" applyFont="1" applyFill="1" applyBorder="1" applyAlignment="1">
      <alignment vertical="center"/>
      <protection/>
    </xf>
    <xf numFmtId="0" fontId="22" fillId="0" borderId="27" xfId="64" applyFont="1" applyFill="1" applyBorder="1" applyAlignment="1">
      <alignment vertical="center"/>
      <protection/>
    </xf>
    <xf numFmtId="0" fontId="22" fillId="0" borderId="20" xfId="64" applyFont="1" applyFill="1" applyBorder="1" applyAlignment="1">
      <alignment vertical="center"/>
      <protection/>
    </xf>
    <xf numFmtId="0" fontId="22" fillId="0" borderId="54" xfId="0" applyFont="1" applyFill="1" applyBorder="1" applyAlignment="1">
      <alignment horizontal="center" vertical="center"/>
    </xf>
    <xf numFmtId="0" fontId="22" fillId="0" borderId="49" xfId="0" applyFont="1" applyFill="1" applyBorder="1" applyAlignment="1">
      <alignment horizontal="center" vertical="center" wrapText="1"/>
    </xf>
    <xf numFmtId="0" fontId="22" fillId="0" borderId="65" xfId="0" applyFont="1" applyFill="1" applyBorder="1" applyAlignment="1">
      <alignment horizontal="center" vertical="center" wrapText="1"/>
    </xf>
    <xf numFmtId="0" fontId="22" fillId="0" borderId="54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shrinkToFit="1"/>
    </xf>
    <xf numFmtId="0" fontId="22" fillId="0" borderId="34" xfId="0" applyFont="1" applyFill="1" applyBorder="1" applyAlignment="1">
      <alignment horizontal="center" vertical="center" shrinkToFit="1"/>
    </xf>
    <xf numFmtId="0" fontId="22" fillId="0" borderId="34" xfId="0" applyFont="1" applyFill="1" applyBorder="1" applyAlignment="1">
      <alignment horizontal="center" vertical="center"/>
    </xf>
    <xf numFmtId="0" fontId="22" fillId="0" borderId="66" xfId="0" applyFont="1" applyFill="1" applyBorder="1" applyAlignment="1">
      <alignment horizontal="distributed" vertical="center"/>
    </xf>
    <xf numFmtId="0" fontId="25" fillId="0" borderId="56" xfId="0" applyFont="1" applyFill="1" applyBorder="1" applyAlignment="1">
      <alignment horizontal="distributed" vertical="center"/>
    </xf>
    <xf numFmtId="0" fontId="30" fillId="0" borderId="24" xfId="0" applyFont="1" applyFill="1" applyBorder="1" applyAlignment="1">
      <alignment horizontal="distributed" vertical="center"/>
    </xf>
    <xf numFmtId="0" fontId="30" fillId="0" borderId="42" xfId="0" applyFont="1" applyFill="1" applyBorder="1" applyAlignment="1">
      <alignment horizontal="distributed" vertical="center"/>
    </xf>
    <xf numFmtId="0" fontId="25" fillId="0" borderId="64" xfId="0" applyFont="1" applyFill="1" applyBorder="1" applyAlignment="1">
      <alignment horizontal="center" vertical="center"/>
    </xf>
    <xf numFmtId="0" fontId="25" fillId="0" borderId="67" xfId="0" applyFont="1" applyFill="1" applyBorder="1" applyAlignment="1">
      <alignment horizontal="center" vertical="center"/>
    </xf>
    <xf numFmtId="0" fontId="25" fillId="0" borderId="68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184" fontId="22" fillId="0" borderId="51" xfId="0" applyNumberFormat="1" applyFont="1" applyFill="1" applyBorder="1" applyAlignment="1" applyProtection="1">
      <alignment vertical="center"/>
      <protection locked="0"/>
    </xf>
    <xf numFmtId="0" fontId="0" fillId="0" borderId="12" xfId="0" applyFont="1" applyFill="1" applyBorder="1" applyAlignment="1">
      <alignment vertical="center"/>
    </xf>
    <xf numFmtId="184" fontId="22" fillId="0" borderId="26" xfId="0" applyNumberFormat="1" applyFont="1" applyFill="1" applyBorder="1" applyAlignment="1" applyProtection="1">
      <alignment vertical="center"/>
      <protection locked="0"/>
    </xf>
    <xf numFmtId="0" fontId="0" fillId="0" borderId="42" xfId="0" applyFont="1" applyFill="1" applyBorder="1" applyAlignment="1">
      <alignment vertical="center"/>
    </xf>
    <xf numFmtId="184" fontId="22" fillId="0" borderId="26" xfId="0" applyNumberFormat="1" applyFont="1" applyFill="1" applyBorder="1" applyAlignment="1">
      <alignment vertical="center"/>
    </xf>
    <xf numFmtId="0" fontId="0" fillId="0" borderId="48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22" fillId="0" borderId="45" xfId="0" applyFont="1" applyFill="1" applyBorder="1" applyAlignment="1">
      <alignment vertical="center"/>
    </xf>
    <xf numFmtId="0" fontId="22" fillId="0" borderId="42" xfId="0" applyFont="1" applyFill="1" applyBorder="1" applyAlignment="1">
      <alignment horizontal="distributed" vertical="center"/>
    </xf>
    <xf numFmtId="0" fontId="22" fillId="0" borderId="69" xfId="0" applyFont="1" applyFill="1" applyBorder="1" applyAlignment="1">
      <alignment horizontal="center" vertical="center"/>
    </xf>
    <xf numFmtId="0" fontId="25" fillId="0" borderId="15" xfId="0" applyFont="1" applyFill="1" applyBorder="1" applyAlignment="1">
      <alignment horizontal="center" vertical="center"/>
    </xf>
    <xf numFmtId="0" fontId="25" fillId="0" borderId="60" xfId="0" applyFont="1" applyFill="1" applyBorder="1" applyAlignment="1">
      <alignment horizontal="center" vertical="center"/>
    </xf>
    <xf numFmtId="0" fontId="25" fillId="0" borderId="28" xfId="0" applyFont="1" applyFill="1" applyBorder="1" applyAlignment="1">
      <alignment horizontal="center" vertical="center"/>
    </xf>
    <xf numFmtId="0" fontId="22" fillId="0" borderId="42" xfId="0" applyFont="1" applyFill="1" applyBorder="1" applyAlignment="1">
      <alignment vertical="center"/>
    </xf>
    <xf numFmtId="0" fontId="0" fillId="0" borderId="34" xfId="0" applyFont="1" applyFill="1" applyBorder="1" applyAlignment="1">
      <alignment horizontal="center" vertical="center"/>
    </xf>
    <xf numFmtId="0" fontId="25" fillId="0" borderId="65" xfId="0" applyFont="1" applyFill="1" applyBorder="1" applyAlignment="1">
      <alignment horizontal="distributed" vertical="center"/>
    </xf>
    <xf numFmtId="0" fontId="22" fillId="0" borderId="70" xfId="0" applyFont="1" applyFill="1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/>
    </xf>
    <xf numFmtId="0" fontId="25" fillId="0" borderId="45" xfId="0" applyFont="1" applyFill="1" applyBorder="1" applyAlignment="1">
      <alignment horizontal="distributed" vertical="center"/>
    </xf>
    <xf numFmtId="0" fontId="30" fillId="0" borderId="45" xfId="0" applyFont="1" applyFill="1" applyBorder="1" applyAlignment="1">
      <alignment horizontal="distributed" vertical="center"/>
    </xf>
    <xf numFmtId="0" fontId="25" fillId="0" borderId="71" xfId="0" applyFont="1" applyFill="1" applyBorder="1" applyAlignment="1">
      <alignment horizontal="center" vertical="center"/>
    </xf>
    <xf numFmtId="0" fontId="25" fillId="0" borderId="72" xfId="0" applyFont="1" applyFill="1" applyBorder="1" applyAlignment="1">
      <alignment horizontal="center" vertical="center"/>
    </xf>
    <xf numFmtId="181" fontId="22" fillId="0" borderId="13" xfId="0" applyNumberFormat="1" applyFont="1" applyFill="1" applyBorder="1" applyAlignment="1">
      <alignment horizontal="center" vertical="center"/>
    </xf>
    <xf numFmtId="0" fontId="22" fillId="0" borderId="45" xfId="0" applyFont="1" applyFill="1" applyBorder="1" applyAlignment="1">
      <alignment horizontal="distributed" vertical="center"/>
    </xf>
    <xf numFmtId="0" fontId="26" fillId="0" borderId="20" xfId="0" applyFont="1" applyFill="1" applyBorder="1" applyAlignment="1">
      <alignment horizontal="center" vertical="justify"/>
    </xf>
    <xf numFmtId="0" fontId="26" fillId="0" borderId="18" xfId="0" applyFont="1" applyFill="1" applyBorder="1" applyAlignment="1">
      <alignment horizontal="center" vertical="justify"/>
    </xf>
    <xf numFmtId="0" fontId="35" fillId="0" borderId="17" xfId="0" applyFont="1" applyFill="1" applyBorder="1" applyAlignment="1">
      <alignment horizontal="distributed" vertical="distributed"/>
    </xf>
    <xf numFmtId="0" fontId="35" fillId="0" borderId="22" xfId="0" applyFont="1" applyFill="1" applyBorder="1" applyAlignment="1">
      <alignment horizontal="distributed" vertical="distributed"/>
    </xf>
    <xf numFmtId="187" fontId="22" fillId="0" borderId="18" xfId="0" applyNumberFormat="1" applyFont="1" applyFill="1" applyBorder="1" applyAlignment="1">
      <alignment horizontal="right" vertical="center"/>
    </xf>
    <xf numFmtId="187" fontId="22" fillId="0" borderId="40" xfId="0" applyNumberFormat="1" applyFont="1" applyFill="1" applyBorder="1" applyAlignment="1">
      <alignment vertical="center"/>
    </xf>
    <xf numFmtId="0" fontId="0" fillId="0" borderId="22" xfId="0" applyFont="1" applyFill="1" applyBorder="1" applyAlignment="1">
      <alignment vertical="center"/>
    </xf>
    <xf numFmtId="0" fontId="22" fillId="0" borderId="23" xfId="0" applyFont="1" applyFill="1" applyBorder="1" applyAlignment="1">
      <alignment horizontal="right" vertical="center"/>
    </xf>
    <xf numFmtId="0" fontId="22" fillId="0" borderId="18" xfId="0" applyFont="1" applyFill="1" applyBorder="1" applyAlignment="1">
      <alignment horizontal="distributed" vertical="center"/>
    </xf>
    <xf numFmtId="0" fontId="22" fillId="0" borderId="27" xfId="0" applyFont="1" applyFill="1" applyBorder="1" applyAlignment="1">
      <alignment horizontal="center" vertical="distributed"/>
    </xf>
    <xf numFmtId="0" fontId="22" fillId="0" borderId="23" xfId="0" applyFont="1" applyFill="1" applyBorder="1" applyAlignment="1">
      <alignment horizontal="center" vertical="distributed"/>
    </xf>
    <xf numFmtId="0" fontId="22" fillId="0" borderId="21" xfId="0" applyFont="1" applyFill="1" applyBorder="1" applyAlignment="1">
      <alignment horizontal="center" vertical="center"/>
    </xf>
    <xf numFmtId="0" fontId="22" fillId="0" borderId="19" xfId="0" applyFont="1" applyFill="1" applyBorder="1" applyAlignment="1">
      <alignment horizontal="center" vertical="center"/>
    </xf>
    <xf numFmtId="187" fontId="22" fillId="0" borderId="39" xfId="0" applyNumberFormat="1" applyFont="1" applyFill="1" applyBorder="1" applyAlignment="1">
      <alignment horizontal="right" vertical="center"/>
    </xf>
    <xf numFmtId="187" fontId="22" fillId="0" borderId="53" xfId="0" applyNumberFormat="1" applyFont="1" applyFill="1" applyBorder="1" applyAlignment="1">
      <alignment horizontal="right" vertical="center"/>
    </xf>
    <xf numFmtId="187" fontId="22" fillId="0" borderId="40" xfId="0" applyNumberFormat="1" applyFont="1" applyFill="1" applyBorder="1" applyAlignment="1">
      <alignment horizontal="right" vertical="center"/>
    </xf>
    <xf numFmtId="187" fontId="22" fillId="0" borderId="22" xfId="0" applyNumberFormat="1" applyFont="1" applyFill="1" applyBorder="1" applyAlignment="1">
      <alignment horizontal="right" vertical="center"/>
    </xf>
    <xf numFmtId="0" fontId="35" fillId="0" borderId="21" xfId="0" applyFont="1" applyFill="1" applyBorder="1" applyAlignment="1">
      <alignment horizontal="distributed" vertical="distributed"/>
    </xf>
    <xf numFmtId="0" fontId="35" fillId="0" borderId="19" xfId="0" applyFont="1" applyFill="1" applyBorder="1" applyAlignment="1">
      <alignment horizontal="distributed" vertical="distributed"/>
    </xf>
    <xf numFmtId="188" fontId="22" fillId="0" borderId="39" xfId="0" applyNumberFormat="1" applyFont="1" applyFill="1" applyBorder="1" applyAlignment="1">
      <alignment horizontal="right" vertical="center"/>
    </xf>
    <xf numFmtId="188" fontId="22" fillId="0" borderId="53" xfId="0" applyNumberFormat="1" applyFont="1" applyFill="1" applyBorder="1" applyAlignment="1">
      <alignment horizontal="right" vertical="center"/>
    </xf>
    <xf numFmtId="0" fontId="22" fillId="0" borderId="46" xfId="0" applyFont="1" applyFill="1" applyBorder="1" applyAlignment="1">
      <alignment horizontal="right" vertical="center"/>
    </xf>
    <xf numFmtId="0" fontId="22" fillId="0" borderId="55" xfId="0" applyFont="1" applyFill="1" applyBorder="1" applyAlignment="1">
      <alignment horizontal="right" vertical="center"/>
    </xf>
    <xf numFmtId="0" fontId="22" fillId="0" borderId="39" xfId="0" applyFont="1" applyFill="1" applyBorder="1" applyAlignment="1">
      <alignment horizontal="distributed" vertical="center"/>
    </xf>
    <xf numFmtId="0" fontId="22" fillId="0" borderId="53" xfId="0" applyFont="1" applyFill="1" applyBorder="1" applyAlignment="1">
      <alignment horizontal="distributed" vertical="center"/>
    </xf>
    <xf numFmtId="0" fontId="22" fillId="0" borderId="73" xfId="0" applyFont="1" applyFill="1" applyBorder="1" applyAlignment="1">
      <alignment vertical="justify" wrapText="1"/>
    </xf>
    <xf numFmtId="0" fontId="22" fillId="0" borderId="74" xfId="0" applyFont="1" applyFill="1" applyBorder="1" applyAlignment="1">
      <alignment vertical="justify" wrapText="1"/>
    </xf>
    <xf numFmtId="0" fontId="0" fillId="0" borderId="64" xfId="0" applyFont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64" xfId="0" applyFont="1" applyFill="1" applyBorder="1" applyAlignment="1">
      <alignment horizontal="center" vertical="center"/>
    </xf>
    <xf numFmtId="0" fontId="0" fillId="0" borderId="71" xfId="0" applyFont="1" applyFill="1" applyBorder="1" applyAlignment="1">
      <alignment horizontal="center" vertical="center"/>
    </xf>
    <xf numFmtId="0" fontId="0" fillId="0" borderId="67" xfId="0" applyFont="1" applyBorder="1" applyAlignment="1">
      <alignment horizontal="center" vertical="center"/>
    </xf>
    <xf numFmtId="0" fontId="0" fillId="0" borderId="68" xfId="0" applyFont="1" applyBorder="1" applyAlignment="1">
      <alignment horizontal="center" vertical="center"/>
    </xf>
    <xf numFmtId="0" fontId="0" fillId="0" borderId="62" xfId="0" applyFont="1" applyFill="1" applyBorder="1" applyAlignment="1">
      <alignment horizontal="center" vertical="center"/>
    </xf>
    <xf numFmtId="0" fontId="0" fillId="0" borderId="63" xfId="0" applyFont="1" applyFill="1" applyBorder="1" applyAlignment="1">
      <alignment horizontal="center" vertical="center"/>
    </xf>
    <xf numFmtId="0" fontId="0" fillId="0" borderId="68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distributed" vertical="center"/>
    </xf>
    <xf numFmtId="0" fontId="0" fillId="0" borderId="75" xfId="0" applyFont="1" applyFill="1" applyBorder="1" applyAlignment="1">
      <alignment vertical="center"/>
    </xf>
    <xf numFmtId="0" fontId="0" fillId="0" borderId="45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30" fillId="0" borderId="24" xfId="0" applyFont="1" applyFill="1" applyBorder="1" applyAlignment="1">
      <alignment horizontal="distributed" vertical="center"/>
    </xf>
    <xf numFmtId="0" fontId="30" fillId="0" borderId="42" xfId="0" applyFont="1" applyFill="1" applyBorder="1" applyAlignment="1">
      <alignment horizontal="distributed" vertical="center"/>
    </xf>
    <xf numFmtId="191" fontId="30" fillId="0" borderId="26" xfId="51" applyNumberFormat="1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0" fontId="22" fillId="0" borderId="45" xfId="0" applyFont="1" applyFill="1" applyBorder="1" applyAlignment="1">
      <alignment vertical="center"/>
    </xf>
    <xf numFmtId="0" fontId="27" fillId="0" borderId="0" xfId="0" applyFont="1" applyFill="1" applyAlignment="1">
      <alignment vertical="center"/>
    </xf>
    <xf numFmtId="0" fontId="22" fillId="0" borderId="24" xfId="0" applyFont="1" applyFill="1" applyBorder="1" applyAlignment="1">
      <alignment vertical="center"/>
    </xf>
    <xf numFmtId="0" fontId="22" fillId="0" borderId="42" xfId="0" applyFont="1" applyFill="1" applyBorder="1" applyAlignment="1">
      <alignment horizontal="center" vertical="center"/>
    </xf>
    <xf numFmtId="191" fontId="22" fillId="0" borderId="26" xfId="51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91" fontId="22" fillId="0" borderId="42" xfId="51" applyNumberFormat="1" applyFont="1" applyFill="1" applyBorder="1" applyAlignment="1">
      <alignment vertical="center"/>
    </xf>
    <xf numFmtId="191" fontId="22" fillId="0" borderId="41" xfId="51" applyNumberFormat="1" applyFont="1" applyFill="1" applyBorder="1" applyAlignment="1">
      <alignment vertical="center"/>
    </xf>
    <xf numFmtId="0" fontId="0" fillId="0" borderId="45" xfId="0" applyFont="1" applyFill="1" applyBorder="1" applyAlignment="1">
      <alignment vertical="center"/>
    </xf>
    <xf numFmtId="0" fontId="22" fillId="0" borderId="0" xfId="0" applyFont="1" applyFill="1" applyAlignment="1">
      <alignment vertical="center"/>
    </xf>
    <xf numFmtId="0" fontId="22" fillId="0" borderId="42" xfId="0" applyFont="1" applyFill="1" applyBorder="1" applyAlignment="1">
      <alignment horizontal="distributed" vertical="center"/>
    </xf>
    <xf numFmtId="191" fontId="22" fillId="0" borderId="26" xfId="51" applyNumberFormat="1" applyFont="1" applyFill="1" applyBorder="1" applyAlignment="1">
      <alignment horizontal="right" vertical="center"/>
    </xf>
    <xf numFmtId="191" fontId="22" fillId="0" borderId="42" xfId="51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191" fontId="22" fillId="0" borderId="41" xfId="51" applyNumberFormat="1" applyFont="1" applyFill="1" applyBorder="1" applyAlignment="1">
      <alignment horizontal="right" vertical="center"/>
    </xf>
    <xf numFmtId="0" fontId="0" fillId="0" borderId="45" xfId="0" applyFont="1" applyFill="1" applyBorder="1" applyAlignment="1">
      <alignment horizontal="right" vertical="center"/>
    </xf>
    <xf numFmtId="191" fontId="22" fillId="0" borderId="26" xfId="51" applyNumberFormat="1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191" fontId="22" fillId="0" borderId="42" xfId="51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91" fontId="22" fillId="0" borderId="41" xfId="51" applyNumberFormat="1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191" fontId="22" fillId="0" borderId="41" xfId="0" applyNumberFormat="1" applyFont="1" applyFill="1" applyBorder="1" applyAlignment="1">
      <alignment vertical="center"/>
    </xf>
    <xf numFmtId="191" fontId="22" fillId="0" borderId="26" xfId="0" applyNumberFormat="1" applyFont="1" applyFill="1" applyBorder="1" applyAlignment="1">
      <alignment horizontal="center" vertical="center"/>
    </xf>
    <xf numFmtId="0" fontId="22" fillId="0" borderId="58" xfId="0" applyFont="1" applyFill="1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center" vertical="center"/>
    </xf>
    <xf numFmtId="0" fontId="22" fillId="0" borderId="34" xfId="0" applyFont="1" applyFill="1" applyBorder="1" applyAlignment="1">
      <alignment horizontal="center" vertical="center"/>
    </xf>
    <xf numFmtId="0" fontId="0" fillId="0" borderId="67" xfId="0" applyFont="1" applyBorder="1" applyAlignment="1">
      <alignment horizontal="center" vertical="center"/>
    </xf>
    <xf numFmtId="0" fontId="0" fillId="0" borderId="68" xfId="0" applyFont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22" fillId="0" borderId="18" xfId="0" applyFont="1" applyFill="1" applyBorder="1" applyAlignment="1">
      <alignment horizontal="center" vertical="center"/>
    </xf>
    <xf numFmtId="0" fontId="22" fillId="0" borderId="19" xfId="0" applyFont="1" applyFill="1" applyBorder="1" applyAlignment="1">
      <alignment horizontal="center" vertical="center"/>
    </xf>
    <xf numFmtId="0" fontId="22" fillId="0" borderId="24" xfId="0" applyFont="1" applyFill="1" applyBorder="1" applyAlignment="1">
      <alignment horizontal="distributed" vertical="center"/>
    </xf>
    <xf numFmtId="0" fontId="0" fillId="0" borderId="42" xfId="0" applyFont="1" applyFill="1" applyBorder="1" applyAlignment="1">
      <alignment horizontal="distributed" vertical="center"/>
    </xf>
    <xf numFmtId="184" fontId="22" fillId="0" borderId="25" xfId="51" applyNumberFormat="1" applyFont="1" applyFill="1" applyBorder="1" applyAlignment="1">
      <alignment vertical="center"/>
    </xf>
    <xf numFmtId="184" fontId="22" fillId="0" borderId="0" xfId="51" applyNumberFormat="1" applyFont="1" applyFill="1" applyBorder="1" applyAlignment="1">
      <alignment vertical="center"/>
    </xf>
    <xf numFmtId="184" fontId="22" fillId="0" borderId="26" xfId="51" applyNumberFormat="1" applyFont="1" applyFill="1" applyBorder="1" applyAlignment="1">
      <alignment vertical="center"/>
    </xf>
    <xf numFmtId="184" fontId="22" fillId="0" borderId="26" xfId="51" applyNumberFormat="1" applyFont="1" applyFill="1" applyBorder="1" applyAlignment="1">
      <alignment horizontal="center" vertical="center"/>
    </xf>
    <xf numFmtId="184" fontId="22" fillId="0" borderId="25" xfId="51" applyNumberFormat="1" applyFont="1" applyFill="1" applyBorder="1" applyAlignment="1">
      <alignment horizontal="center" vertical="center"/>
    </xf>
    <xf numFmtId="184" fontId="22" fillId="0" borderId="45" xfId="51" applyNumberFormat="1" applyFont="1" applyFill="1" applyBorder="1" applyAlignment="1">
      <alignment vertical="center"/>
    </xf>
    <xf numFmtId="0" fontId="25" fillId="0" borderId="42" xfId="0" applyFont="1" applyFill="1" applyBorder="1" applyAlignment="1">
      <alignment horizontal="distributed" vertical="center"/>
    </xf>
    <xf numFmtId="0" fontId="22" fillId="0" borderId="42" xfId="0" applyFont="1" applyFill="1" applyBorder="1" applyAlignment="1">
      <alignment horizontal="distributed" vertical="center"/>
    </xf>
    <xf numFmtId="184" fontId="22" fillId="0" borderId="41" xfId="51" applyNumberFormat="1" applyFont="1" applyFill="1" applyBorder="1" applyAlignment="1">
      <alignment vertical="center"/>
    </xf>
    <xf numFmtId="184" fontId="27" fillId="0" borderId="0" xfId="0" applyNumberFormat="1" applyFont="1" applyFill="1" applyAlignment="1">
      <alignment vertical="center"/>
    </xf>
    <xf numFmtId="184" fontId="22" fillId="0" borderId="0" xfId="0" applyNumberFormat="1" applyFont="1" applyFill="1" applyAlignment="1">
      <alignment vertical="center"/>
    </xf>
    <xf numFmtId="184" fontId="22" fillId="0" borderId="41" xfId="51" applyNumberFormat="1" applyFont="1" applyFill="1" applyBorder="1" applyAlignment="1">
      <alignment horizontal="center" vertical="center"/>
    </xf>
    <xf numFmtId="184" fontId="22" fillId="0" borderId="0" xfId="51" applyNumberFormat="1" applyFont="1" applyFill="1" applyBorder="1" applyAlignment="1">
      <alignment horizontal="center" vertical="center"/>
    </xf>
    <xf numFmtId="184" fontId="22" fillId="0" borderId="24" xfId="0" applyNumberFormat="1" applyFont="1" applyFill="1" applyBorder="1" applyAlignment="1">
      <alignment vertical="center"/>
    </xf>
    <xf numFmtId="0" fontId="22" fillId="0" borderId="11" xfId="0" applyFont="1" applyFill="1" applyBorder="1" applyAlignment="1">
      <alignment vertical="center"/>
    </xf>
    <xf numFmtId="0" fontId="22" fillId="0" borderId="12" xfId="0" applyFont="1" applyFill="1" applyBorder="1" applyAlignment="1">
      <alignment horizontal="center" vertical="center"/>
    </xf>
    <xf numFmtId="0" fontId="22" fillId="0" borderId="43" xfId="0" applyFont="1" applyFill="1" applyBorder="1" applyAlignment="1">
      <alignment vertical="center"/>
    </xf>
    <xf numFmtId="184" fontId="22" fillId="0" borderId="52" xfId="0" applyNumberFormat="1" applyFont="1" applyFill="1" applyBorder="1" applyAlignment="1">
      <alignment vertical="center"/>
    </xf>
    <xf numFmtId="0" fontId="22" fillId="0" borderId="51" xfId="0" applyFont="1" applyFill="1" applyBorder="1" applyAlignment="1">
      <alignment vertical="center"/>
    </xf>
    <xf numFmtId="0" fontId="22" fillId="0" borderId="52" xfId="0" applyFont="1" applyFill="1" applyBorder="1" applyAlignment="1">
      <alignment vertical="center"/>
    </xf>
    <xf numFmtId="0" fontId="22" fillId="0" borderId="48" xfId="0" applyFont="1" applyFill="1" applyBorder="1" applyAlignment="1">
      <alignment vertical="center"/>
    </xf>
    <xf numFmtId="0" fontId="26" fillId="0" borderId="0" xfId="0" applyFont="1" applyFill="1" applyAlignment="1">
      <alignment vertical="center"/>
    </xf>
    <xf numFmtId="0" fontId="0" fillId="0" borderId="76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30" fillId="0" borderId="50" xfId="0" applyFont="1" applyFill="1" applyBorder="1" applyAlignment="1">
      <alignment horizontal="center"/>
    </xf>
    <xf numFmtId="0" fontId="30" fillId="0" borderId="43" xfId="0" applyFont="1" applyFill="1" applyBorder="1" applyAlignment="1">
      <alignment horizontal="center"/>
    </xf>
    <xf numFmtId="0" fontId="30" fillId="0" borderId="43" xfId="0" applyFont="1" applyFill="1" applyBorder="1" applyAlignment="1">
      <alignment horizontal="left"/>
    </xf>
    <xf numFmtId="0" fontId="30" fillId="0" borderId="43" xfId="0" applyFont="1" applyFill="1" applyBorder="1" applyAlignment="1">
      <alignment/>
    </xf>
    <xf numFmtId="38" fontId="30" fillId="0" borderId="44" xfId="49" applyFont="1" applyFill="1" applyBorder="1" applyAlignment="1">
      <alignment/>
    </xf>
    <xf numFmtId="0" fontId="30" fillId="0" borderId="51" xfId="0" applyFont="1" applyFill="1" applyBorder="1" applyAlignment="1">
      <alignment horizontal="left"/>
    </xf>
    <xf numFmtId="0" fontId="30" fillId="0" borderId="52" xfId="0" applyFont="1" applyFill="1" applyBorder="1" applyAlignment="1">
      <alignment horizontal="left"/>
    </xf>
    <xf numFmtId="0" fontId="30" fillId="0" borderId="12" xfId="0" applyFont="1" applyFill="1" applyBorder="1" applyAlignment="1">
      <alignment horizontal="left"/>
    </xf>
    <xf numFmtId="0" fontId="0" fillId="0" borderId="77" xfId="0" applyFont="1" applyFill="1" applyBorder="1" applyAlignment="1">
      <alignment vertical="center" wrapText="1"/>
    </xf>
    <xf numFmtId="0" fontId="22" fillId="0" borderId="14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0" fillId="0" borderId="78" xfId="0" applyFont="1" applyFill="1" applyBorder="1" applyAlignment="1">
      <alignment vertical="center" wrapText="1"/>
    </xf>
    <xf numFmtId="0" fontId="0" fillId="0" borderId="79" xfId="0" applyFont="1" applyFill="1" applyBorder="1" applyAlignment="1">
      <alignment vertical="center" wrapText="1"/>
    </xf>
    <xf numFmtId="0" fontId="0" fillId="0" borderId="68" xfId="0" applyFont="1" applyFill="1" applyBorder="1" applyAlignment="1">
      <alignment vertical="center"/>
    </xf>
    <xf numFmtId="0" fontId="30" fillId="0" borderId="50" xfId="0" applyFont="1" applyFill="1" applyBorder="1" applyAlignment="1">
      <alignment horizontal="center" vertical="center"/>
    </xf>
    <xf numFmtId="0" fontId="30" fillId="0" borderId="43" xfId="0" applyFont="1" applyFill="1" applyBorder="1" applyAlignment="1">
      <alignment horizontal="center" vertical="center"/>
    </xf>
    <xf numFmtId="0" fontId="30" fillId="0" borderId="51" xfId="0" applyFont="1" applyFill="1" applyBorder="1" applyAlignment="1">
      <alignment horizontal="left" vertical="center"/>
    </xf>
    <xf numFmtId="0" fontId="30" fillId="0" borderId="52" xfId="0" applyFont="1" applyFill="1" applyBorder="1" applyAlignment="1">
      <alignment horizontal="left" vertical="center"/>
    </xf>
    <xf numFmtId="0" fontId="30" fillId="0" borderId="12" xfId="0" applyFont="1" applyFill="1" applyBorder="1" applyAlignment="1">
      <alignment horizontal="left" vertical="center"/>
    </xf>
    <xf numFmtId="0" fontId="22" fillId="0" borderId="51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/>
    </xf>
    <xf numFmtId="38" fontId="30" fillId="0" borderId="44" xfId="49" applyFont="1" applyFill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7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54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30" fillId="0" borderId="11" xfId="0" applyFont="1" applyFill="1" applyBorder="1" applyAlignment="1" quotePrefix="1">
      <alignment horizontal="center" vertical="center"/>
    </xf>
    <xf numFmtId="0" fontId="30" fillId="0" borderId="12" xfId="0" applyFont="1" applyFill="1" applyBorder="1" applyAlignment="1" quotePrefix="1">
      <alignment horizontal="center" vertical="center"/>
    </xf>
    <xf numFmtId="184" fontId="30" fillId="0" borderId="43" xfId="51" applyNumberFormat="1" applyFont="1" applyFill="1" applyBorder="1" applyAlignment="1">
      <alignment vertical="center"/>
    </xf>
    <xf numFmtId="184" fontId="30" fillId="0" borderId="52" xfId="51" applyNumberFormat="1" applyFont="1" applyFill="1" applyBorder="1" applyAlignment="1">
      <alignment vertical="center"/>
    </xf>
    <xf numFmtId="184" fontId="30" fillId="0" borderId="51" xfId="51" applyNumberFormat="1" applyFont="1" applyFill="1" applyBorder="1" applyAlignment="1">
      <alignment vertical="center"/>
    </xf>
    <xf numFmtId="184" fontId="30" fillId="0" borderId="43" xfId="51" applyNumberFormat="1" applyFont="1" applyFill="1" applyBorder="1" applyAlignment="1">
      <alignment horizontal="right" vertical="center"/>
    </xf>
    <xf numFmtId="184" fontId="30" fillId="0" borderId="52" xfId="51" applyNumberFormat="1" applyFont="1" applyFill="1" applyBorder="1" applyAlignment="1">
      <alignment horizontal="right" vertical="center"/>
    </xf>
    <xf numFmtId="184" fontId="30" fillId="0" borderId="51" xfId="51" applyNumberFormat="1" applyFont="1" applyFill="1" applyBorder="1" applyAlignment="1">
      <alignment horizontal="right" vertical="center"/>
    </xf>
    <xf numFmtId="0" fontId="30" fillId="0" borderId="51" xfId="0" applyFont="1" applyFill="1" applyBorder="1" applyAlignment="1">
      <alignment horizontal="right" vertical="center"/>
    </xf>
    <xf numFmtId="0" fontId="0" fillId="0" borderId="48" xfId="0" applyFont="1" applyBorder="1" applyAlignment="1">
      <alignment horizontal="right" vertical="center"/>
    </xf>
    <xf numFmtId="0" fontId="0" fillId="0" borderId="20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31" xfId="0" applyFont="1" applyFill="1" applyBorder="1" applyAlignment="1">
      <alignment vertical="center"/>
    </xf>
    <xf numFmtId="0" fontId="0" fillId="0" borderId="35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22" fillId="0" borderId="21" xfId="0" applyFont="1" applyFill="1" applyBorder="1" applyAlignment="1">
      <alignment horizontal="center" vertical="center"/>
    </xf>
    <xf numFmtId="3" fontId="22" fillId="0" borderId="44" xfId="0" applyNumberFormat="1" applyFont="1" applyFill="1" applyBorder="1" applyAlignment="1">
      <alignment horizontal="center" vertical="center"/>
    </xf>
    <xf numFmtId="0" fontId="22" fillId="0" borderId="27" xfId="0" applyFont="1" applyFill="1" applyBorder="1" applyAlignment="1">
      <alignment horizontal="center" vertical="center"/>
    </xf>
    <xf numFmtId="0" fontId="22" fillId="0" borderId="2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2" fillId="0" borderId="29" xfId="0" applyFont="1" applyFill="1" applyBorder="1" applyAlignment="1">
      <alignment horizontal="center" vertical="center"/>
    </xf>
    <xf numFmtId="3" fontId="22" fillId="0" borderId="31" xfId="51" applyNumberFormat="1" applyFont="1" applyFill="1" applyBorder="1" applyAlignment="1">
      <alignment vertical="center"/>
    </xf>
    <xf numFmtId="3" fontId="22" fillId="0" borderId="38" xfId="51" applyNumberFormat="1" applyFont="1" applyFill="1" applyBorder="1" applyAlignment="1">
      <alignment vertical="center"/>
    </xf>
    <xf numFmtId="3" fontId="22" fillId="0" borderId="0" xfId="51" applyNumberFormat="1" applyFont="1" applyFill="1" applyBorder="1" applyAlignment="1">
      <alignment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22" fillId="0" borderId="21" xfId="62" applyFont="1" applyFill="1" applyBorder="1" applyAlignment="1">
      <alignment horizontal="center" vertical="center"/>
      <protection/>
    </xf>
    <xf numFmtId="3" fontId="22" fillId="0" borderId="38" xfId="62" applyNumberFormat="1" applyFont="1" applyFill="1" applyBorder="1" applyAlignment="1">
      <alignment vertical="center"/>
      <protection/>
    </xf>
    <xf numFmtId="0" fontId="22" fillId="0" borderId="0" xfId="62" applyFont="1" applyFill="1" applyAlignment="1">
      <alignment vertical="center"/>
      <protection/>
    </xf>
    <xf numFmtId="0" fontId="22" fillId="0" borderId="0" xfId="62" applyFont="1" applyFill="1" applyAlignment="1">
      <alignment horizontal="right" vertical="center"/>
      <protection/>
    </xf>
    <xf numFmtId="0" fontId="22" fillId="0" borderId="27" xfId="62" applyFont="1" applyFill="1" applyBorder="1" applyAlignment="1">
      <alignment horizontal="center" vertical="center"/>
      <protection/>
    </xf>
    <xf numFmtId="0" fontId="22" fillId="0" borderId="20" xfId="62" applyFont="1" applyFill="1" applyBorder="1" applyAlignment="1">
      <alignment horizontal="center" vertical="center"/>
      <protection/>
    </xf>
    <xf numFmtId="0" fontId="22" fillId="0" borderId="29" xfId="62" applyFont="1" applyFill="1" applyBorder="1" applyAlignment="1">
      <alignment horizontal="center" vertical="center"/>
      <protection/>
    </xf>
    <xf numFmtId="38" fontId="22" fillId="0" borderId="31" xfId="49" applyFont="1" applyFill="1" applyBorder="1" applyAlignment="1">
      <alignment vertical="center"/>
    </xf>
    <xf numFmtId="3" fontId="22" fillId="0" borderId="38" xfId="49" applyNumberFormat="1" applyFont="1" applyFill="1" applyBorder="1" applyAlignment="1">
      <alignment vertical="center"/>
    </xf>
    <xf numFmtId="38" fontId="22" fillId="0" borderId="0" xfId="62" applyNumberFormat="1" applyFont="1" applyFill="1" applyAlignment="1">
      <alignment vertical="center"/>
      <protection/>
    </xf>
    <xf numFmtId="0" fontId="0" fillId="0" borderId="32" xfId="0" applyFont="1" applyFill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0" fillId="0" borderId="54" xfId="0" applyFont="1" applyBorder="1" applyAlignment="1">
      <alignment vertical="center"/>
    </xf>
    <xf numFmtId="0" fontId="0" fillId="0" borderId="36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57" xfId="0" applyFont="1" applyFill="1" applyBorder="1" applyAlignment="1">
      <alignment vertical="center"/>
    </xf>
    <xf numFmtId="3" fontId="22" fillId="0" borderId="44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31" xfId="0" applyFont="1" applyFill="1" applyBorder="1" applyAlignment="1">
      <alignment/>
    </xf>
    <xf numFmtId="0" fontId="0" fillId="0" borderId="35" xfId="0" applyFont="1" applyFill="1" applyBorder="1" applyAlignment="1">
      <alignment/>
    </xf>
    <xf numFmtId="0" fontId="22" fillId="0" borderId="0" xfId="0" applyFont="1" applyFill="1" applyAlignment="1">
      <alignment/>
    </xf>
    <xf numFmtId="3" fontId="22" fillId="0" borderId="31" xfId="0" applyNumberFormat="1" applyFont="1" applyFill="1" applyBorder="1" applyAlignment="1">
      <alignment vertical="center"/>
    </xf>
    <xf numFmtId="0" fontId="0" fillId="0" borderId="38" xfId="0" applyFont="1" applyFill="1" applyBorder="1" applyAlignment="1">
      <alignment/>
    </xf>
    <xf numFmtId="3" fontId="22" fillId="0" borderId="31" xfId="51" applyNumberFormat="1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 shrinkToFit="1"/>
    </xf>
    <xf numFmtId="0" fontId="0" fillId="0" borderId="32" xfId="0" applyFont="1" applyFill="1" applyBorder="1" applyAlignment="1">
      <alignment horizontal="left" vertical="center"/>
    </xf>
    <xf numFmtId="38" fontId="22" fillId="0" borderId="38" xfId="51" applyFont="1" applyFill="1" applyBorder="1" applyAlignment="1">
      <alignment vertical="center"/>
    </xf>
    <xf numFmtId="3" fontId="22" fillId="0" borderId="38" xfId="0" applyNumberFormat="1" applyFont="1" applyFill="1" applyBorder="1" applyAlignment="1">
      <alignment vertical="center"/>
    </xf>
    <xf numFmtId="0" fontId="22" fillId="0" borderId="0" xfId="64" applyFont="1" applyFill="1" applyAlignment="1">
      <alignment vertical="center"/>
      <protection/>
    </xf>
    <xf numFmtId="0" fontId="22" fillId="0" borderId="0" xfId="64" applyFont="1" applyFill="1" applyAlignment="1">
      <alignment horizontal="right" vertical="center"/>
      <protection/>
    </xf>
    <xf numFmtId="0" fontId="22" fillId="0" borderId="27" xfId="64" applyFont="1" applyFill="1" applyBorder="1" applyAlignment="1">
      <alignment horizontal="center" vertical="center"/>
      <protection/>
    </xf>
    <xf numFmtId="0" fontId="22" fillId="0" borderId="20" xfId="64" applyFont="1" applyFill="1" applyBorder="1" applyAlignment="1">
      <alignment horizontal="center" vertical="center"/>
      <protection/>
    </xf>
    <xf numFmtId="0" fontId="22" fillId="0" borderId="21" xfId="64" applyFont="1" applyFill="1" applyBorder="1" applyAlignment="1">
      <alignment horizontal="center" vertical="center"/>
      <protection/>
    </xf>
    <xf numFmtId="0" fontId="22" fillId="0" borderId="29" xfId="64" applyFont="1" applyFill="1" applyBorder="1" applyAlignment="1">
      <alignment horizontal="center" vertical="center"/>
      <protection/>
    </xf>
    <xf numFmtId="38" fontId="22" fillId="0" borderId="31" xfId="51" applyFont="1" applyFill="1" applyBorder="1" applyAlignment="1">
      <alignment vertical="center"/>
    </xf>
    <xf numFmtId="0" fontId="24" fillId="0" borderId="29" xfId="0" applyFont="1" applyFill="1" applyBorder="1" applyAlignment="1">
      <alignment horizontal="center" vertical="center"/>
    </xf>
    <xf numFmtId="0" fontId="24" fillId="0" borderId="35" xfId="0" applyFont="1" applyFill="1" applyBorder="1" applyAlignment="1">
      <alignment horizontal="center" vertical="center" wrapText="1"/>
    </xf>
    <xf numFmtId="0" fontId="24" fillId="0" borderId="37" xfId="0" applyFont="1" applyFill="1" applyBorder="1" applyAlignment="1">
      <alignment horizontal="center" vertical="center" wrapText="1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林業統計書" xfId="62"/>
    <cellStyle name="標準_林業統計書_10 環境・保護(確定稿 自然保護課 栗原補佐) 2" xfId="63"/>
    <cellStyle name="標準_林業統計書_Ⅹ環境緑化H15（緑セ）" xfId="64"/>
    <cellStyle name="Followed Hyperlink" xfId="65"/>
    <cellStyle name="良い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Relationship Id="rId2" Type="http://schemas.openxmlformats.org/officeDocument/2006/relationships/image" Target="../media/image1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狩猟者登録状況</a:t>
            </a:r>
          </a:p>
        </c:rich>
      </c:tx>
      <c:layout/>
      <c:spPr>
        <a:noFill/>
        <a:ln>
          <a:noFill/>
        </a:ln>
      </c:spPr>
    </c:title>
    <c:view3D>
      <c:rotX val="15"/>
      <c:hPercent val="8"/>
      <c:rotY val="20"/>
      <c:depthPercent val="100"/>
      <c:rAngAx val="1"/>
    </c:view3D>
    <c:plotArea>
      <c:layout/>
      <c:bar3DChart>
        <c:barDir val="col"/>
        <c:grouping val="stacked"/>
        <c:varyColors val="0"/>
        <c:ser>
          <c:idx val="0"/>
          <c:order val="0"/>
          <c:tx>
            <c:v>甲種（県内）</c:v>
          </c:tx>
          <c:spPr>
            <a:solidFill>
              <a:srgbClr val="99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5"/>
              <c:pt idx="0">
                <c:v>昭和60年度</c:v>
              </c:pt>
              <c:pt idx="1">
                <c:v>平成 2 年度</c:v>
              </c:pt>
              <c:pt idx="2">
                <c:v>平成 7年度</c:v>
              </c:pt>
              <c:pt idx="3">
                <c:v>平成12年度</c:v>
              </c:pt>
              <c:pt idx="4">
                <c:v>平成13年度</c:v>
              </c:pt>
            </c:strLit>
          </c:cat>
          <c:val>
            <c:numLit>
              <c:ptCount val="5"/>
              <c:pt idx="0">
                <c:v>289</c:v>
              </c:pt>
              <c:pt idx="1">
                <c:v>215</c:v>
              </c:pt>
              <c:pt idx="2">
                <c:v>194</c:v>
              </c:pt>
              <c:pt idx="3">
                <c:v>252</c:v>
              </c:pt>
              <c:pt idx="4">
                <c:v>254</c:v>
              </c:pt>
            </c:numLit>
          </c:val>
          <c:shape val="cylinder"/>
        </c:ser>
        <c:ser>
          <c:idx val="1"/>
          <c:order val="1"/>
          <c:tx>
            <c:v>甲種（県外）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5"/>
              <c:pt idx="0">
                <c:v>昭和60年度</c:v>
              </c:pt>
              <c:pt idx="1">
                <c:v>平成 2 年度</c:v>
              </c:pt>
              <c:pt idx="2">
                <c:v>平成 7年度</c:v>
              </c:pt>
              <c:pt idx="3">
                <c:v>平成12年度</c:v>
              </c:pt>
              <c:pt idx="4">
                <c:v>平成13年度</c:v>
              </c:pt>
            </c:strLit>
          </c:cat>
          <c:val>
            <c:numLit>
              <c:ptCount val="5"/>
              <c:pt idx="0">
                <c:v>6</c:v>
              </c:pt>
              <c:pt idx="1">
                <c:v>7</c:v>
              </c:pt>
              <c:pt idx="2">
                <c:v>14</c:v>
              </c:pt>
              <c:pt idx="3">
                <c:v>17</c:v>
              </c:pt>
              <c:pt idx="4">
                <c:v>16</c:v>
              </c:pt>
            </c:numLit>
          </c:val>
          <c:shape val="cylinder"/>
        </c:ser>
        <c:ser>
          <c:idx val="2"/>
          <c:order val="2"/>
          <c:tx>
            <c:v>乙種（県内）</c:v>
          </c:tx>
          <c:spPr>
            <a:solidFill>
              <a:srgbClr val="FFFF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5"/>
              <c:pt idx="0">
                <c:v>昭和60年度</c:v>
              </c:pt>
              <c:pt idx="1">
                <c:v>平成 2 年度</c:v>
              </c:pt>
              <c:pt idx="2">
                <c:v>平成 7年度</c:v>
              </c:pt>
              <c:pt idx="3">
                <c:v>平成12年度</c:v>
              </c:pt>
              <c:pt idx="4">
                <c:v>平成13年度</c:v>
              </c:pt>
            </c:strLit>
          </c:cat>
          <c:val>
            <c:numLit>
              <c:ptCount val="5"/>
              <c:pt idx="0">
                <c:v>5475</c:v>
              </c:pt>
              <c:pt idx="1">
                <c:v>4308</c:v>
              </c:pt>
              <c:pt idx="2">
                <c:v>3560</c:v>
              </c:pt>
              <c:pt idx="3">
                <c:v>3002</c:v>
              </c:pt>
              <c:pt idx="4">
                <c:v>2927</c:v>
              </c:pt>
            </c:numLit>
          </c:val>
          <c:shape val="cylinder"/>
        </c:ser>
        <c:ser>
          <c:idx val="3"/>
          <c:order val="3"/>
          <c:tx>
            <c:v>乙種（県外）</c:v>
          </c:tx>
          <c:spPr>
            <a:solidFill>
              <a:srgbClr val="CC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5"/>
              <c:pt idx="0">
                <c:v>昭和60年度</c:v>
              </c:pt>
              <c:pt idx="1">
                <c:v>平成 2 年度</c:v>
              </c:pt>
              <c:pt idx="2">
                <c:v>平成 7年度</c:v>
              </c:pt>
              <c:pt idx="3">
                <c:v>平成12年度</c:v>
              </c:pt>
              <c:pt idx="4">
                <c:v>平成13年度</c:v>
              </c:pt>
            </c:strLit>
          </c:cat>
          <c:val>
            <c:numLit>
              <c:ptCount val="5"/>
              <c:pt idx="0">
                <c:v>3906</c:v>
              </c:pt>
              <c:pt idx="1">
                <c:v>3490</c:v>
              </c:pt>
              <c:pt idx="2">
                <c:v>2824</c:v>
              </c:pt>
              <c:pt idx="3">
                <c:v>2444</c:v>
              </c:pt>
              <c:pt idx="4">
                <c:v>2344</c:v>
              </c:pt>
            </c:numLit>
          </c:val>
          <c:shape val="cylinder"/>
        </c:ser>
        <c:ser>
          <c:idx val="4"/>
          <c:order val="4"/>
          <c:tx>
            <c:v>丙種（県内）</c:v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5"/>
              <c:pt idx="0">
                <c:v>昭和60年度</c:v>
              </c:pt>
              <c:pt idx="1">
                <c:v>平成 2 年度</c:v>
              </c:pt>
              <c:pt idx="2">
                <c:v>平成 7年度</c:v>
              </c:pt>
              <c:pt idx="3">
                <c:v>平成12年度</c:v>
              </c:pt>
              <c:pt idx="4">
                <c:v>平成13年度</c:v>
              </c:pt>
            </c:strLit>
          </c:cat>
          <c:val>
            <c:numLit>
              <c:ptCount val="5"/>
              <c:pt idx="0">
                <c:v>142</c:v>
              </c:pt>
              <c:pt idx="1">
                <c:v>164</c:v>
              </c:pt>
              <c:pt idx="2">
                <c:v>211</c:v>
              </c:pt>
              <c:pt idx="3">
                <c:v>258</c:v>
              </c:pt>
              <c:pt idx="4">
                <c:v>229</c:v>
              </c:pt>
            </c:numLit>
          </c:val>
          <c:shape val="cylinder"/>
        </c:ser>
        <c:ser>
          <c:idx val="5"/>
          <c:order val="5"/>
          <c:tx>
            <c:v>丙種（県外）</c:v>
          </c:tx>
          <c:spPr>
            <a:solidFill>
              <a:srgbClr val="FF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5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5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5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25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25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5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5"/>
              <c:pt idx="0">
                <c:v>昭和60年度</c:v>
              </c:pt>
              <c:pt idx="1">
                <c:v>平成 2 年度</c:v>
              </c:pt>
              <c:pt idx="2">
                <c:v>平成 7年度</c:v>
              </c:pt>
              <c:pt idx="3">
                <c:v>平成12年度</c:v>
              </c:pt>
              <c:pt idx="4">
                <c:v>平成13年度</c:v>
              </c:pt>
            </c:strLit>
          </c:cat>
          <c:val>
            <c:numLit>
              <c:ptCount val="5"/>
              <c:pt idx="0">
                <c:v>20</c:v>
              </c:pt>
              <c:pt idx="1">
                <c:v>18</c:v>
              </c:pt>
              <c:pt idx="2">
                <c:v>29</c:v>
              </c:pt>
              <c:pt idx="3">
                <c:v>45</c:v>
              </c:pt>
              <c:pt idx="4">
                <c:v>44</c:v>
              </c:pt>
            </c:numLit>
          </c:val>
          <c:shape val="cylinder"/>
        </c:ser>
        <c:overlap val="100"/>
        <c:shape val="cylinder"/>
        <c:axId val="38813844"/>
        <c:axId val="13780277"/>
      </c:bar3DChart>
      <c:catAx>
        <c:axId val="3881384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FF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780277"/>
        <c:crosses val="autoZero"/>
        <c:auto val="1"/>
        <c:lblOffset val="100"/>
        <c:tickLblSkip val="1"/>
        <c:noMultiLvlLbl val="0"/>
      </c:catAx>
      <c:valAx>
        <c:axId val="1378027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FF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813844"/>
        <c:crossesAt val="1"/>
        <c:crossBetween val="between"/>
        <c:dispUnits/>
      </c:valAx>
      <c:spPr>
        <a:noFill/>
        <a:ln>
          <a:noFill/>
        </a:ln>
      </c:spPr>
    </c:plotArea>
    <c:legend>
      <c:legendPos val="l"/>
      <c:layout/>
      <c:overlay val="0"/>
      <c:spPr>
        <a:gradFill rotWithShape="1">
          <a:gsLst>
            <a:gs pos="0">
              <a:srgbClr val="CCFFFF"/>
            </a:gs>
            <a:gs pos="50000">
              <a:srgbClr val="5E7676"/>
            </a:gs>
            <a:gs pos="100000">
              <a:srgbClr val="CCFFFF"/>
            </a:gs>
          </a:gsLst>
          <a:lin ang="5400000" scaled="1"/>
        </a:gra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4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狩猟者登録状況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'10-4(3)'!#REF!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pct50">
              <a:fgClr>
                <a:srgbClr val="C0C0C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'10-4(3)'!#REF!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'10-4(3)'!#REF!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'10-4(3)'!#REF!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pct5">
              <a:fgClr>
                <a:srgbClr val="9933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5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5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5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5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5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'10-4(3)'!#REF!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'10-4(3)'!#REF!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'10-4(3)'!#REF!</c:f>
              <c:strCache>
                <c:ptCount val="1"/>
                <c:pt idx="0">
                  <c:v>#REF!</c:v>
                </c:pt>
              </c:strCache>
            </c:strRef>
          </c:tx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'10-4(3)'!#REF!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'10-4(3)'!#REF!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'10-4(3)'!#REF!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'10-4(3)'!#REF!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'10-4(3)'!#REF!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tx>
            <c:strRef>
              <c:f>'10-4(3)'!#REF!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lgGrid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5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5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5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'10-4(3)'!#REF!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'10-4(3)'!#REF!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5"/>
          <c:order val="5"/>
          <c:tx>
            <c:strRef>
              <c:f>'10-4(3)'!#REF!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5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5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5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5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5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'10-4(3)'!#REF!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'10-4(3)'!#REF!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gapWidth val="80"/>
        <c:axId val="56913630"/>
        <c:axId val="42460623"/>
      </c:barChart>
      <c:catAx>
        <c:axId val="5691363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460623"/>
        <c:crossesAt val="0"/>
        <c:auto val="1"/>
        <c:lblOffset val="100"/>
        <c:tickLblSkip val="1"/>
        <c:noMultiLvlLbl val="0"/>
      </c:catAx>
      <c:valAx>
        <c:axId val="42460623"/>
        <c:scaling>
          <c:orientation val="minMax"/>
          <c:max val="10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913630"/>
        <c:crossesAt val="1"/>
        <c:crossBetween val="between"/>
        <c:dispUnits/>
        <c:minorUnit val="200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狩猟者登録状況</a:t>
            </a:r>
          </a:p>
        </c:rich>
      </c:tx>
      <c:layout>
        <c:manualLayout>
          <c:xMode val="factor"/>
          <c:yMode val="factor"/>
          <c:x val="-0.0015"/>
          <c:y val="-0.01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5"/>
          <c:y val="0.0425"/>
          <c:w val="0.97775"/>
          <c:h val="0.911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'10-4(3)'!$I$27</c:f>
              <c:strCache>
                <c:ptCount val="1"/>
                <c:pt idx="0">
                  <c:v>網猟（県内）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/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'10-4(3)'!$J$26:$N$26</c:f>
              <c:strCache/>
            </c:strRef>
          </c:cat>
          <c:val>
            <c:numRef>
              <c:f>'10-4(3)'!$J$27:$N$27</c:f>
              <c:numCache/>
            </c:numRef>
          </c:val>
        </c:ser>
        <c:ser>
          <c:idx val="1"/>
          <c:order val="1"/>
          <c:tx>
            <c:strRef>
              <c:f>'10-4(3)'!$I$28</c:f>
              <c:strCache>
                <c:ptCount val="1"/>
                <c:pt idx="0">
                  <c:v>網猟（県外）</c:v>
                </c:pt>
              </c:strCache>
            </c:strRef>
          </c:tx>
          <c:spPr>
            <a:pattFill prst="ltHorz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'10-4(3)'!$J$26:$N$26</c:f>
              <c:strCache/>
            </c:strRef>
          </c:cat>
          <c:val>
            <c:numRef>
              <c:f>'10-4(3)'!$J$28:$N$28</c:f>
              <c:numCache/>
            </c:numRef>
          </c:val>
        </c:ser>
        <c:ser>
          <c:idx val="2"/>
          <c:order val="2"/>
          <c:tx>
            <c:strRef>
              <c:f>'10-4(3)'!$I$29</c:f>
              <c:strCache>
                <c:ptCount val="1"/>
                <c:pt idx="0">
                  <c:v>わな猟（県内）</c:v>
                </c:pt>
              </c:strCache>
            </c:strRef>
          </c:tx>
          <c:spPr>
            <a:pattFill prst="pct5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'10-4(3)'!$J$26:$N$26</c:f>
              <c:strCache/>
            </c:strRef>
          </c:cat>
          <c:val>
            <c:numRef>
              <c:f>'10-4(3)'!$J$29:$N$29</c:f>
              <c:numCache/>
            </c:numRef>
          </c:val>
        </c:ser>
        <c:ser>
          <c:idx val="3"/>
          <c:order val="3"/>
          <c:tx>
            <c:strRef>
              <c:f>'10-4(3)'!$I$30</c:f>
              <c:strCache>
                <c:ptCount val="1"/>
                <c:pt idx="0">
                  <c:v>わな猟（県外）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'10-4(3)'!$J$26:$N$26</c:f>
              <c:strCache/>
            </c:strRef>
          </c:cat>
          <c:val>
            <c:numRef>
              <c:f>'10-4(3)'!$J$30:$N$30</c:f>
              <c:numCache/>
            </c:numRef>
          </c:val>
        </c:ser>
        <c:ser>
          <c:idx val="4"/>
          <c:order val="4"/>
          <c:tx>
            <c:strRef>
              <c:f>'10-4(3)'!$I$31</c:f>
              <c:strCache>
                <c:ptCount val="1"/>
                <c:pt idx="0">
                  <c:v>第一種銃猟（県内）</c:v>
                </c:pt>
              </c:strCache>
            </c:strRef>
          </c:tx>
          <c:spPr>
            <a:pattFill prst="lgGrid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'10-4(3)'!$J$26:$N$26</c:f>
              <c:strCache/>
            </c:strRef>
          </c:cat>
          <c:val>
            <c:numRef>
              <c:f>'10-4(3)'!$J$31:$N$31</c:f>
              <c:numCache/>
            </c:numRef>
          </c:val>
        </c:ser>
        <c:ser>
          <c:idx val="5"/>
          <c:order val="5"/>
          <c:tx>
            <c:strRef>
              <c:f>'10-4(3)'!$I$32</c:f>
              <c:strCache>
                <c:ptCount val="1"/>
                <c:pt idx="0">
                  <c:v>第一種銃猟（県外）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'10-4(3)'!$J$26:$N$26</c:f>
              <c:strCache/>
            </c:strRef>
          </c:cat>
          <c:val>
            <c:numRef>
              <c:f>'10-4(3)'!$J$32:$N$32</c:f>
              <c:numCache/>
            </c:numRef>
          </c:val>
        </c:ser>
        <c:ser>
          <c:idx val="6"/>
          <c:order val="6"/>
          <c:tx>
            <c:strRef>
              <c:f>'10-4(3)'!$I$33</c:f>
              <c:strCache>
                <c:ptCount val="1"/>
                <c:pt idx="0">
                  <c:v>第二種銃猟（県内）</c:v>
                </c:pt>
              </c:strCache>
            </c:strRef>
          </c:tx>
          <c:spPr>
            <a:pattFill prst="smCheck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'10-4(3)'!$J$26:$N$26</c:f>
              <c:strCache/>
            </c:strRef>
          </c:cat>
          <c:val>
            <c:numRef>
              <c:f>'10-4(3)'!$J$33:$N$33</c:f>
              <c:numCache/>
            </c:numRef>
          </c:val>
        </c:ser>
        <c:ser>
          <c:idx val="7"/>
          <c:order val="7"/>
          <c:tx>
            <c:strRef>
              <c:f>'10-4(3)'!$I$34</c:f>
              <c:strCache>
                <c:ptCount val="1"/>
                <c:pt idx="0">
                  <c:v>第二種銃猟（県外）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'10-4(3)'!$J$26:$N$26</c:f>
              <c:strCache/>
            </c:strRef>
          </c:cat>
          <c:val>
            <c:numRef>
              <c:f>'10-4(3)'!$J$34:$N$34</c:f>
              <c:numCache/>
            </c:numRef>
          </c:val>
        </c:ser>
        <c:overlap val="100"/>
        <c:gapWidth val="50"/>
        <c:axId val="46601288"/>
        <c:axId val="16758409"/>
      </c:barChart>
      <c:catAx>
        <c:axId val="46601288"/>
        <c:scaling>
          <c:orientation val="minMax"/>
        </c:scaling>
        <c:axPos val="b"/>
        <c:delete val="1"/>
        <c:majorTickMark val="out"/>
        <c:minorTickMark val="none"/>
        <c:tickLblPos val="none"/>
        <c:crossAx val="16758409"/>
        <c:crosses val="autoZero"/>
        <c:auto val="1"/>
        <c:lblOffset val="100"/>
        <c:tickLblSkip val="1"/>
        <c:noMultiLvlLbl val="0"/>
      </c:catAx>
      <c:valAx>
        <c:axId val="16758409"/>
        <c:scaling>
          <c:orientation val="minMax"/>
          <c:max val="1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601288"/>
        <c:crossesAt val="1"/>
        <c:crossBetween val="between"/>
        <c:dispUnits/>
        <c:minorUnit val="400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0.04425</cdr:x>
      <cdr:y>-0.09525</cdr:y>
    </cdr:from>
    <cdr:to>
      <cdr:x>0.04875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276225" y="0"/>
          <a:ext cx="285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9144" tIns="18288" rIns="9144" bIns="18288" anchor="ctr">
          <a:spAutoFit/>
        </a:bodyPr>
        <a:p>
          <a:pPr algn="ctr">
            <a:defRPr/>
          </a:pPr>
          <a:r>
            <a:rPr lang="en-US" cap="none" sz="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0</xdr:row>
      <xdr:rowOff>0</xdr:rowOff>
    </xdr:from>
    <xdr:to>
      <xdr:col>14</xdr:col>
      <xdr:colOff>619125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6610350" y="0"/>
        <a:ext cx="62960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6</xdr:col>
      <xdr:colOff>800100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0" y="0"/>
        <a:ext cx="60388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15</xdr:row>
      <xdr:rowOff>0</xdr:rowOff>
    </xdr:from>
    <xdr:to>
      <xdr:col>6</xdr:col>
      <xdr:colOff>800100</xdr:colOff>
      <xdr:row>66</xdr:row>
      <xdr:rowOff>142875</xdr:rowOff>
    </xdr:to>
    <xdr:graphicFrame>
      <xdr:nvGraphicFramePr>
        <xdr:cNvPr id="3" name="Chart 3"/>
        <xdr:cNvGraphicFramePr/>
      </xdr:nvGraphicFramePr>
      <xdr:xfrm>
        <a:off x="0" y="2990850"/>
        <a:ext cx="6038850" cy="8086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-rinseika01\02suishin\&#20170;&#27849;\&#26519;&#26989;&#32113;&#35336;&#26360;\20&#24180;&#24230;\&#8553;&#29872;&#22659;&#12539;&#20445;&#35703;2-(1)%203%204%20&#65288;&#33258;&#28982;&#29872;&#22659;&#3550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-2(1)"/>
      <sheetName val="10-3(1)(2)(3)"/>
      <sheetName val="10-3(4)(5)"/>
      <sheetName val="10-4(1)(2)"/>
      <sheetName val="10-4(3)"/>
    </sheetNames>
    <sheetDataSet>
      <sheetData sheetId="1">
        <row r="9">
          <cell r="G9" t="str">
            <v>－</v>
          </cell>
          <cell r="H9" t="str">
            <v>－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N42"/>
  <sheetViews>
    <sheetView workbookViewId="0" topLeftCell="A1">
      <selection activeCell="T10" sqref="T10"/>
    </sheetView>
  </sheetViews>
  <sheetFormatPr defaultColWidth="9.00390625" defaultRowHeight="13.5"/>
  <cols>
    <col min="1" max="1" width="5.625" style="11" customWidth="1"/>
    <col min="2" max="2" width="10.625" style="11" customWidth="1"/>
    <col min="3" max="3" width="4.875" style="11" customWidth="1"/>
    <col min="4" max="4" width="9.00390625" style="11" customWidth="1"/>
    <col min="5" max="5" width="4.875" style="11" customWidth="1"/>
    <col min="6" max="6" width="8.375" style="11" customWidth="1"/>
    <col min="7" max="7" width="4.875" style="11" customWidth="1"/>
    <col min="8" max="8" width="8.50390625" style="11" customWidth="1"/>
    <col min="9" max="9" width="4.875" style="11" customWidth="1"/>
    <col min="10" max="10" width="8.375" style="11" customWidth="1"/>
    <col min="11" max="11" width="4.875" style="11" customWidth="1"/>
    <col min="12" max="12" width="8.625" style="11" customWidth="1"/>
    <col min="13" max="13" width="4.875" style="11" customWidth="1"/>
    <col min="14" max="16384" width="9.00390625" style="11" customWidth="1"/>
  </cols>
  <sheetData>
    <row r="1" s="2" customFormat="1" ht="17.25">
      <c r="A1" s="1" t="s">
        <v>225</v>
      </c>
    </row>
    <row r="2" s="2" customFormat="1" ht="30" customHeight="1">
      <c r="B2" s="3"/>
    </row>
    <row r="3" s="2" customFormat="1" ht="14.25">
      <c r="A3" s="4" t="s">
        <v>226</v>
      </c>
    </row>
    <row r="4" spans="2:14" s="2" customFormat="1" ht="12" customHeight="1" thickBot="1">
      <c r="B4" s="3"/>
      <c r="N4" s="5" t="s">
        <v>227</v>
      </c>
    </row>
    <row r="5" spans="1:14" s="2" customFormat="1" ht="18" customHeight="1">
      <c r="A5" s="298" t="s">
        <v>228</v>
      </c>
      <c r="B5" s="491"/>
      <c r="C5" s="296" t="s">
        <v>229</v>
      </c>
      <c r="D5" s="492"/>
      <c r="E5" s="296" t="s">
        <v>230</v>
      </c>
      <c r="F5" s="493"/>
      <c r="G5" s="296" t="s">
        <v>231</v>
      </c>
      <c r="H5" s="492"/>
      <c r="I5" s="492"/>
      <c r="J5" s="492"/>
      <c r="K5" s="492"/>
      <c r="L5" s="492"/>
      <c r="M5" s="492"/>
      <c r="N5" s="494"/>
    </row>
    <row r="6" spans="1:14" s="2" customFormat="1" ht="18" customHeight="1">
      <c r="A6" s="495"/>
      <c r="B6" s="496"/>
      <c r="C6" s="497"/>
      <c r="D6" s="498"/>
      <c r="E6" s="497"/>
      <c r="F6" s="499"/>
      <c r="G6" s="293" t="s">
        <v>232</v>
      </c>
      <c r="H6" s="294"/>
      <c r="I6" s="293" t="s">
        <v>233</v>
      </c>
      <c r="J6" s="294"/>
      <c r="K6" s="293" t="s">
        <v>234</v>
      </c>
      <c r="L6" s="500"/>
      <c r="M6" s="289" t="s">
        <v>235</v>
      </c>
      <c r="N6" s="290"/>
    </row>
    <row r="7" spans="1:14" s="2" customFormat="1" ht="18" customHeight="1">
      <c r="A7" s="299" t="s">
        <v>236</v>
      </c>
      <c r="B7" s="501"/>
      <c r="C7" s="291">
        <v>786800</v>
      </c>
      <c r="D7" s="502"/>
      <c r="E7" s="291">
        <v>52</v>
      </c>
      <c r="F7" s="287"/>
      <c r="G7" s="291">
        <v>589094</v>
      </c>
      <c r="H7" s="287"/>
      <c r="I7" s="291">
        <v>69319</v>
      </c>
      <c r="J7" s="287"/>
      <c r="K7" s="291">
        <v>211807</v>
      </c>
      <c r="L7" s="502"/>
      <c r="M7" s="285">
        <v>307968</v>
      </c>
      <c r="N7" s="503"/>
    </row>
    <row r="8" spans="1:14" s="2" customFormat="1" ht="18" customHeight="1">
      <c r="A8" s="299" t="s">
        <v>237</v>
      </c>
      <c r="B8" s="300"/>
      <c r="C8" s="292">
        <v>628100</v>
      </c>
      <c r="D8" s="504"/>
      <c r="E8" s="292">
        <v>35</v>
      </c>
      <c r="F8" s="288"/>
      <c r="G8" s="292">
        <v>147042</v>
      </c>
      <c r="H8" s="288"/>
      <c r="I8" s="292">
        <v>30516</v>
      </c>
      <c r="J8" s="288"/>
      <c r="K8" s="292">
        <v>50510</v>
      </c>
      <c r="L8" s="504"/>
      <c r="M8" s="285">
        <v>66016</v>
      </c>
      <c r="N8" s="503"/>
    </row>
    <row r="9" spans="1:14" s="510" customFormat="1" ht="18" customHeight="1">
      <c r="A9" s="505" t="s">
        <v>238</v>
      </c>
      <c r="B9" s="506"/>
      <c r="C9" s="507">
        <f>SUM(C11:D17)</f>
        <v>474400</v>
      </c>
      <c r="D9" s="508"/>
      <c r="E9" s="507">
        <f>SUM(E11:F17)</f>
        <v>20</v>
      </c>
      <c r="F9" s="508"/>
      <c r="G9" s="507">
        <f>SUM(G11:H17)</f>
        <v>61684</v>
      </c>
      <c r="H9" s="508"/>
      <c r="I9" s="507">
        <f>SUM(I11:J17)</f>
        <v>21124</v>
      </c>
      <c r="J9" s="508"/>
      <c r="K9" s="507">
        <f>SUM(K11:L17)</f>
        <v>19062</v>
      </c>
      <c r="L9" s="508"/>
      <c r="M9" s="507">
        <f>SUM(M11:N17)</f>
        <v>21498</v>
      </c>
      <c r="N9" s="509"/>
    </row>
    <row r="10" spans="1:14" s="518" customFormat="1" ht="18" customHeight="1">
      <c r="A10" s="511"/>
      <c r="B10" s="512"/>
      <c r="C10" s="513"/>
      <c r="D10" s="514"/>
      <c r="E10" s="513"/>
      <c r="F10" s="515"/>
      <c r="G10" s="513"/>
      <c r="H10" s="515"/>
      <c r="I10" s="513"/>
      <c r="J10" s="515"/>
      <c r="K10" s="513"/>
      <c r="L10" s="514"/>
      <c r="M10" s="516"/>
      <c r="N10" s="517"/>
    </row>
    <row r="11" spans="1:14" s="518" customFormat="1" ht="18" customHeight="1">
      <c r="A11" s="511"/>
      <c r="B11" s="519" t="s">
        <v>239</v>
      </c>
      <c r="C11" s="513">
        <v>10100</v>
      </c>
      <c r="D11" s="514"/>
      <c r="E11" s="520">
        <v>3</v>
      </c>
      <c r="F11" s="521"/>
      <c r="G11" s="520">
        <f>SUM(I11:N11)</f>
        <v>838</v>
      </c>
      <c r="H11" s="521"/>
      <c r="I11" s="520">
        <v>123</v>
      </c>
      <c r="J11" s="521"/>
      <c r="K11" s="520">
        <v>367</v>
      </c>
      <c r="L11" s="522"/>
      <c r="M11" s="523">
        <v>348</v>
      </c>
      <c r="N11" s="524"/>
    </row>
    <row r="12" spans="1:14" s="518" customFormat="1" ht="18" customHeight="1">
      <c r="A12" s="511"/>
      <c r="B12" s="519" t="s">
        <v>240</v>
      </c>
      <c r="C12" s="525" t="s">
        <v>692</v>
      </c>
      <c r="D12" s="526"/>
      <c r="E12" s="525" t="s">
        <v>692</v>
      </c>
      <c r="F12" s="527"/>
      <c r="G12" s="525" t="s">
        <v>692</v>
      </c>
      <c r="H12" s="527"/>
      <c r="I12" s="525" t="s">
        <v>692</v>
      </c>
      <c r="J12" s="527"/>
      <c r="K12" s="525" t="s">
        <v>692</v>
      </c>
      <c r="L12" s="528"/>
      <c r="M12" s="529" t="s">
        <v>692</v>
      </c>
      <c r="N12" s="530"/>
    </row>
    <row r="13" spans="1:14" s="518" customFormat="1" ht="18" customHeight="1">
      <c r="A13" s="511"/>
      <c r="B13" s="519" t="s">
        <v>241</v>
      </c>
      <c r="C13" s="513">
        <v>12200</v>
      </c>
      <c r="D13" s="514"/>
      <c r="E13" s="513">
        <v>5</v>
      </c>
      <c r="F13" s="515"/>
      <c r="G13" s="520">
        <f>SUM(I13:N13)</f>
        <v>1654</v>
      </c>
      <c r="H13" s="521"/>
      <c r="I13" s="513">
        <v>75</v>
      </c>
      <c r="J13" s="515"/>
      <c r="K13" s="513">
        <v>441</v>
      </c>
      <c r="L13" s="514"/>
      <c r="M13" s="531">
        <v>1138</v>
      </c>
      <c r="N13" s="517"/>
    </row>
    <row r="14" spans="1:14" s="518" customFormat="1" ht="18" customHeight="1">
      <c r="A14" s="511"/>
      <c r="B14" s="519" t="s">
        <v>242</v>
      </c>
      <c r="C14" s="525" t="s">
        <v>693</v>
      </c>
      <c r="D14" s="526"/>
      <c r="E14" s="525" t="s">
        <v>693</v>
      </c>
      <c r="F14" s="527"/>
      <c r="G14" s="525" t="s">
        <v>693</v>
      </c>
      <c r="H14" s="527"/>
      <c r="I14" s="525" t="s">
        <v>693</v>
      </c>
      <c r="J14" s="527"/>
      <c r="K14" s="525" t="s">
        <v>693</v>
      </c>
      <c r="L14" s="528"/>
      <c r="M14" s="532" t="s">
        <v>693</v>
      </c>
      <c r="N14" s="530"/>
    </row>
    <row r="15" spans="1:14" s="518" customFormat="1" ht="18" customHeight="1">
      <c r="A15" s="511"/>
      <c r="B15" s="519" t="s">
        <v>243</v>
      </c>
      <c r="C15" s="513">
        <v>377100</v>
      </c>
      <c r="D15" s="514"/>
      <c r="E15" s="513">
        <v>4</v>
      </c>
      <c r="F15" s="515"/>
      <c r="G15" s="520">
        <f>SUM(I15:N15)</f>
        <v>45965</v>
      </c>
      <c r="H15" s="521"/>
      <c r="I15" s="513">
        <v>20270</v>
      </c>
      <c r="J15" s="515"/>
      <c r="K15" s="513">
        <v>14505</v>
      </c>
      <c r="L15" s="514"/>
      <c r="M15" s="516">
        <v>11190</v>
      </c>
      <c r="N15" s="517"/>
    </row>
    <row r="16" spans="1:14" s="518" customFormat="1" ht="18" customHeight="1">
      <c r="A16" s="511"/>
      <c r="B16" s="519" t="s">
        <v>244</v>
      </c>
      <c r="C16" s="520">
        <v>6000</v>
      </c>
      <c r="D16" s="514"/>
      <c r="E16" s="520">
        <v>1</v>
      </c>
      <c r="F16" s="521"/>
      <c r="G16" s="520">
        <f>SUM(I16:N16)</f>
        <v>1411</v>
      </c>
      <c r="H16" s="521"/>
      <c r="I16" s="520">
        <v>122</v>
      </c>
      <c r="J16" s="521"/>
      <c r="K16" s="520">
        <v>538</v>
      </c>
      <c r="L16" s="514"/>
      <c r="M16" s="523">
        <v>751</v>
      </c>
      <c r="N16" s="517"/>
    </row>
    <row r="17" spans="1:14" s="518" customFormat="1" ht="18" customHeight="1">
      <c r="A17" s="511"/>
      <c r="B17" s="519" t="s">
        <v>245</v>
      </c>
      <c r="C17" s="513">
        <v>69000</v>
      </c>
      <c r="D17" s="514"/>
      <c r="E17" s="513">
        <v>7</v>
      </c>
      <c r="F17" s="515"/>
      <c r="G17" s="520">
        <f>SUM(I17:N17)</f>
        <v>11816</v>
      </c>
      <c r="H17" s="521"/>
      <c r="I17" s="520">
        <v>534</v>
      </c>
      <c r="J17" s="521"/>
      <c r="K17" s="513">
        <v>3211</v>
      </c>
      <c r="L17" s="514"/>
      <c r="M17" s="516">
        <v>8071</v>
      </c>
      <c r="N17" s="517"/>
    </row>
    <row r="18" spans="1:14" s="2" customFormat="1" ht="18" customHeight="1" thickBot="1">
      <c r="A18" s="7"/>
      <c r="B18" s="8"/>
      <c r="C18" s="297"/>
      <c r="D18" s="295"/>
      <c r="E18" s="297"/>
      <c r="F18" s="295"/>
      <c r="G18" s="297"/>
      <c r="H18" s="295"/>
      <c r="I18" s="297"/>
      <c r="J18" s="295"/>
      <c r="K18" s="297"/>
      <c r="L18" s="295"/>
      <c r="M18" s="297"/>
      <c r="N18" s="284"/>
    </row>
    <row r="19" s="2" customFormat="1" ht="7.5" customHeight="1"/>
    <row r="20" s="2" customFormat="1" ht="12" customHeight="1">
      <c r="A20" s="9" t="s">
        <v>246</v>
      </c>
    </row>
    <row r="21" s="2" customFormat="1" ht="30" customHeight="1"/>
    <row r="22" s="2" customFormat="1" ht="14.25" customHeight="1">
      <c r="A22" s="10" t="s">
        <v>247</v>
      </c>
    </row>
    <row r="23" spans="2:12" s="2" customFormat="1" ht="12" customHeight="1" thickBot="1">
      <c r="B23" s="3"/>
      <c r="L23" s="5" t="s">
        <v>248</v>
      </c>
    </row>
    <row r="24" spans="1:12" s="518" customFormat="1" ht="18" customHeight="1">
      <c r="A24" s="533" t="s">
        <v>228</v>
      </c>
      <c r="B24" s="534"/>
      <c r="C24" s="535" t="s">
        <v>249</v>
      </c>
      <c r="D24" s="536"/>
      <c r="E24" s="535" t="s">
        <v>250</v>
      </c>
      <c r="F24" s="536"/>
      <c r="G24" s="535" t="s">
        <v>251</v>
      </c>
      <c r="H24" s="536"/>
      <c r="I24" s="535" t="s">
        <v>252</v>
      </c>
      <c r="J24" s="536"/>
      <c r="K24" s="535" t="s">
        <v>253</v>
      </c>
      <c r="L24" s="537"/>
    </row>
    <row r="25" spans="1:12" s="518" customFormat="1" ht="18" customHeight="1">
      <c r="A25" s="538"/>
      <c r="B25" s="539"/>
      <c r="C25" s="540" t="s">
        <v>254</v>
      </c>
      <c r="D25" s="541" t="s">
        <v>255</v>
      </c>
      <c r="E25" s="540" t="s">
        <v>254</v>
      </c>
      <c r="F25" s="541" t="s">
        <v>255</v>
      </c>
      <c r="G25" s="540" t="s">
        <v>254</v>
      </c>
      <c r="H25" s="541" t="s">
        <v>255</v>
      </c>
      <c r="I25" s="540" t="s">
        <v>254</v>
      </c>
      <c r="J25" s="541" t="s">
        <v>255</v>
      </c>
      <c r="K25" s="540" t="s">
        <v>254</v>
      </c>
      <c r="L25" s="542" t="s">
        <v>255</v>
      </c>
    </row>
    <row r="26" spans="1:12" s="518" customFormat="1" ht="18" customHeight="1">
      <c r="A26" s="543" t="s">
        <v>236</v>
      </c>
      <c r="B26" s="544"/>
      <c r="C26" s="545">
        <f>+E26+G26+I26+K26</f>
        <v>43</v>
      </c>
      <c r="D26" s="546">
        <f>+F26+H26+J26+L26</f>
        <v>2687</v>
      </c>
      <c r="E26" s="547">
        <v>26</v>
      </c>
      <c r="F26" s="545">
        <v>2327</v>
      </c>
      <c r="G26" s="545">
        <v>6</v>
      </c>
      <c r="H26" s="546">
        <v>182</v>
      </c>
      <c r="I26" s="548">
        <v>0</v>
      </c>
      <c r="J26" s="549">
        <v>0</v>
      </c>
      <c r="K26" s="545">
        <v>11</v>
      </c>
      <c r="L26" s="550">
        <v>178</v>
      </c>
    </row>
    <row r="27" spans="1:12" s="518" customFormat="1" ht="18" customHeight="1">
      <c r="A27" s="543" t="s">
        <v>237</v>
      </c>
      <c r="B27" s="551"/>
      <c r="C27" s="545">
        <f>+E27+G27+I27+K27</f>
        <v>61</v>
      </c>
      <c r="D27" s="546">
        <f>+F27+H27+J27+L27</f>
        <v>10895</v>
      </c>
      <c r="E27" s="547">
        <v>18</v>
      </c>
      <c r="F27" s="545">
        <v>1914</v>
      </c>
      <c r="G27" s="545">
        <v>17</v>
      </c>
      <c r="H27" s="546">
        <v>5269</v>
      </c>
      <c r="I27" s="548">
        <v>0</v>
      </c>
      <c r="J27" s="549">
        <v>0</v>
      </c>
      <c r="K27" s="545">
        <v>26</v>
      </c>
      <c r="L27" s="550">
        <v>3712</v>
      </c>
    </row>
    <row r="28" spans="1:14" s="510" customFormat="1" ht="18" customHeight="1">
      <c r="A28" s="543" t="s">
        <v>238</v>
      </c>
      <c r="B28" s="552"/>
      <c r="C28" s="545">
        <f aca="true" t="shared" si="0" ref="C28:L28">SUM(C30:C36)</f>
        <v>53</v>
      </c>
      <c r="D28" s="545">
        <f t="shared" si="0"/>
        <v>13393</v>
      </c>
      <c r="E28" s="545">
        <f t="shared" si="0"/>
        <v>6</v>
      </c>
      <c r="F28" s="545">
        <f t="shared" si="0"/>
        <v>348</v>
      </c>
      <c r="G28" s="545">
        <f t="shared" si="0"/>
        <v>9</v>
      </c>
      <c r="H28" s="545">
        <f t="shared" si="0"/>
        <v>1828</v>
      </c>
      <c r="I28" s="549">
        <f t="shared" si="0"/>
        <v>0</v>
      </c>
      <c r="J28" s="549">
        <f t="shared" si="0"/>
        <v>0</v>
      </c>
      <c r="K28" s="545">
        <f t="shared" si="0"/>
        <v>38</v>
      </c>
      <c r="L28" s="553">
        <f t="shared" si="0"/>
        <v>11217</v>
      </c>
      <c r="N28" s="554"/>
    </row>
    <row r="29" spans="1:12" s="518" customFormat="1" ht="18" customHeight="1">
      <c r="A29" s="511"/>
      <c r="B29" s="512"/>
      <c r="C29" s="545"/>
      <c r="D29" s="546"/>
      <c r="E29" s="547"/>
      <c r="F29" s="545"/>
      <c r="G29" s="545"/>
      <c r="H29" s="546"/>
      <c r="I29" s="547"/>
      <c r="J29" s="545"/>
      <c r="K29" s="545"/>
      <c r="L29" s="550"/>
    </row>
    <row r="30" spans="1:13" s="518" customFormat="1" ht="18" customHeight="1">
      <c r="A30" s="511"/>
      <c r="B30" s="519" t="s">
        <v>239</v>
      </c>
      <c r="C30" s="545">
        <f aca="true" t="shared" si="1" ref="C30:D36">+E30+G30+I30+K30</f>
        <v>16</v>
      </c>
      <c r="D30" s="545">
        <f t="shared" si="1"/>
        <v>2174</v>
      </c>
      <c r="E30" s="547">
        <v>5</v>
      </c>
      <c r="F30" s="545">
        <v>322</v>
      </c>
      <c r="G30" s="547">
        <v>2</v>
      </c>
      <c r="H30" s="545">
        <v>915</v>
      </c>
      <c r="I30" s="548">
        <v>0</v>
      </c>
      <c r="J30" s="549">
        <v>0</v>
      </c>
      <c r="K30" s="545">
        <v>9</v>
      </c>
      <c r="L30" s="550">
        <v>937</v>
      </c>
      <c r="M30" s="555"/>
    </row>
    <row r="31" spans="1:13" s="518" customFormat="1" ht="18" customHeight="1">
      <c r="A31" s="511"/>
      <c r="B31" s="519" t="s">
        <v>256</v>
      </c>
      <c r="C31" s="545">
        <f t="shared" si="1"/>
        <v>11</v>
      </c>
      <c r="D31" s="545">
        <f t="shared" si="1"/>
        <v>1569</v>
      </c>
      <c r="E31" s="548">
        <v>0</v>
      </c>
      <c r="F31" s="549">
        <v>0</v>
      </c>
      <c r="G31" s="545">
        <v>2</v>
      </c>
      <c r="H31" s="546">
        <v>185</v>
      </c>
      <c r="I31" s="548">
        <v>0</v>
      </c>
      <c r="J31" s="549">
        <v>0</v>
      </c>
      <c r="K31" s="545">
        <v>9</v>
      </c>
      <c r="L31" s="553">
        <v>1384</v>
      </c>
      <c r="M31" s="555"/>
    </row>
    <row r="32" spans="1:13" s="518" customFormat="1" ht="18" customHeight="1">
      <c r="A32" s="511"/>
      <c r="B32" s="519" t="s">
        <v>241</v>
      </c>
      <c r="C32" s="545">
        <f t="shared" si="1"/>
        <v>1</v>
      </c>
      <c r="D32" s="545">
        <f t="shared" si="1"/>
        <v>110</v>
      </c>
      <c r="E32" s="548">
        <v>0</v>
      </c>
      <c r="F32" s="549">
        <v>0</v>
      </c>
      <c r="G32" s="545">
        <v>1</v>
      </c>
      <c r="H32" s="546">
        <v>110</v>
      </c>
      <c r="I32" s="548">
        <v>0</v>
      </c>
      <c r="J32" s="549">
        <v>0</v>
      </c>
      <c r="K32" s="549">
        <v>0</v>
      </c>
      <c r="L32" s="556">
        <v>0</v>
      </c>
      <c r="M32" s="555"/>
    </row>
    <row r="33" spans="1:13" s="518" customFormat="1" ht="18" customHeight="1">
      <c r="A33" s="511"/>
      <c r="B33" s="519" t="s">
        <v>242</v>
      </c>
      <c r="C33" s="545">
        <f t="shared" si="1"/>
        <v>3</v>
      </c>
      <c r="D33" s="545">
        <f t="shared" si="1"/>
        <v>378</v>
      </c>
      <c r="E33" s="548">
        <v>0</v>
      </c>
      <c r="F33" s="549">
        <v>0</v>
      </c>
      <c r="G33" s="545">
        <v>2</v>
      </c>
      <c r="H33" s="545">
        <v>258</v>
      </c>
      <c r="I33" s="548">
        <v>0</v>
      </c>
      <c r="J33" s="549">
        <v>0</v>
      </c>
      <c r="K33" s="545">
        <v>1</v>
      </c>
      <c r="L33" s="553">
        <v>120</v>
      </c>
      <c r="M33" s="555"/>
    </row>
    <row r="34" spans="1:13" s="518" customFormat="1" ht="18" customHeight="1">
      <c r="A34" s="511"/>
      <c r="B34" s="519" t="s">
        <v>243</v>
      </c>
      <c r="C34" s="545">
        <f t="shared" si="1"/>
        <v>10</v>
      </c>
      <c r="D34" s="545">
        <f t="shared" si="1"/>
        <v>7454</v>
      </c>
      <c r="E34" s="548">
        <v>0</v>
      </c>
      <c r="F34" s="549">
        <v>0</v>
      </c>
      <c r="G34" s="545">
        <v>2</v>
      </c>
      <c r="H34" s="546">
        <v>360</v>
      </c>
      <c r="I34" s="548">
        <v>0</v>
      </c>
      <c r="J34" s="549">
        <v>0</v>
      </c>
      <c r="K34" s="545">
        <v>8</v>
      </c>
      <c r="L34" s="550">
        <v>7094</v>
      </c>
      <c r="M34" s="555"/>
    </row>
    <row r="35" spans="1:14" s="518" customFormat="1" ht="18" customHeight="1">
      <c r="A35" s="511"/>
      <c r="B35" s="519" t="s">
        <v>244</v>
      </c>
      <c r="C35" s="545">
        <f t="shared" si="1"/>
        <v>11</v>
      </c>
      <c r="D35" s="545">
        <f t="shared" si="1"/>
        <v>1682</v>
      </c>
      <c r="E35" s="548">
        <v>0</v>
      </c>
      <c r="F35" s="549">
        <v>0</v>
      </c>
      <c r="G35" s="549">
        <v>0</v>
      </c>
      <c r="H35" s="557">
        <v>0</v>
      </c>
      <c r="I35" s="548">
        <v>0</v>
      </c>
      <c r="J35" s="549">
        <v>0</v>
      </c>
      <c r="K35" s="545">
        <v>11</v>
      </c>
      <c r="L35" s="550">
        <v>1682</v>
      </c>
      <c r="M35" s="555"/>
      <c r="N35" s="555"/>
    </row>
    <row r="36" spans="1:14" s="518" customFormat="1" ht="18" customHeight="1">
      <c r="A36" s="511"/>
      <c r="B36" s="519" t="s">
        <v>245</v>
      </c>
      <c r="C36" s="545">
        <f t="shared" si="1"/>
        <v>1</v>
      </c>
      <c r="D36" s="545">
        <f t="shared" si="1"/>
        <v>26</v>
      </c>
      <c r="E36" s="545">
        <v>1</v>
      </c>
      <c r="F36" s="545">
        <v>26</v>
      </c>
      <c r="G36" s="549">
        <v>0</v>
      </c>
      <c r="H36" s="549">
        <v>0</v>
      </c>
      <c r="I36" s="548">
        <v>0</v>
      </c>
      <c r="J36" s="549">
        <v>0</v>
      </c>
      <c r="K36" s="549">
        <v>0</v>
      </c>
      <c r="L36" s="548">
        <v>0</v>
      </c>
      <c r="M36" s="558"/>
      <c r="N36" s="555"/>
    </row>
    <row r="37" spans="1:12" s="518" customFormat="1" ht="18" customHeight="1" thickBot="1">
      <c r="A37" s="559"/>
      <c r="B37" s="560"/>
      <c r="C37" s="561"/>
      <c r="D37" s="562" t="s">
        <v>694</v>
      </c>
      <c r="E37" s="563"/>
      <c r="F37" s="561"/>
      <c r="G37" s="561"/>
      <c r="H37" s="564"/>
      <c r="I37" s="563"/>
      <c r="J37" s="561"/>
      <c r="K37" s="561"/>
      <c r="L37" s="565"/>
    </row>
    <row r="38" s="518" customFormat="1" ht="7.5" customHeight="1"/>
    <row r="39" s="518" customFormat="1" ht="12" customHeight="1">
      <c r="A39" s="566" t="s">
        <v>246</v>
      </c>
    </row>
    <row r="40" s="518" customFormat="1" ht="12">
      <c r="A40" s="566" t="s">
        <v>257</v>
      </c>
    </row>
    <row r="41" s="518" customFormat="1" ht="12">
      <c r="A41" s="566" t="s">
        <v>258</v>
      </c>
    </row>
    <row r="42" s="2" customFormat="1" ht="12">
      <c r="A42" s="9"/>
    </row>
    <row r="43" s="2" customFormat="1" ht="12"/>
    <row r="44" s="2" customFormat="1" ht="12"/>
    <row r="45" s="2" customFormat="1" ht="12"/>
    <row r="46" s="2" customFormat="1" ht="12"/>
    <row r="47" s="2" customFormat="1" ht="12"/>
    <row r="48" s="2" customFormat="1" ht="12"/>
    <row r="49" s="2" customFormat="1" ht="12"/>
    <row r="50" s="2" customFormat="1" ht="12"/>
    <row r="51" s="2" customFormat="1" ht="12"/>
    <row r="52" s="2" customFormat="1" ht="12"/>
    <row r="53" s="2" customFormat="1" ht="12"/>
    <row r="54" s="2" customFormat="1" ht="12"/>
    <row r="55" s="2" customFormat="1" ht="12"/>
  </sheetData>
  <sheetProtection/>
  <mergeCells count="92">
    <mergeCell ref="M18:N18"/>
    <mergeCell ref="K18:L18"/>
    <mergeCell ref="K14:L14"/>
    <mergeCell ref="M7:N7"/>
    <mergeCell ref="M8:N8"/>
    <mergeCell ref="M9:N9"/>
    <mergeCell ref="M10:N10"/>
    <mergeCell ref="M11:N11"/>
    <mergeCell ref="M17:N17"/>
    <mergeCell ref="M14:N14"/>
    <mergeCell ref="M12:N12"/>
    <mergeCell ref="K17:L17"/>
    <mergeCell ref="K12:L12"/>
    <mergeCell ref="K13:L13"/>
    <mergeCell ref="M13:N13"/>
    <mergeCell ref="M16:N16"/>
    <mergeCell ref="M15:N15"/>
    <mergeCell ref="I18:J18"/>
    <mergeCell ref="K7:L7"/>
    <mergeCell ref="K8:L8"/>
    <mergeCell ref="K9:L9"/>
    <mergeCell ref="K10:L10"/>
    <mergeCell ref="K16:L16"/>
    <mergeCell ref="K15:L15"/>
    <mergeCell ref="K11:L11"/>
    <mergeCell ref="I17:J17"/>
    <mergeCell ref="I14:J14"/>
    <mergeCell ref="I15:J15"/>
    <mergeCell ref="I11:J11"/>
    <mergeCell ref="I12:J12"/>
    <mergeCell ref="G14:H14"/>
    <mergeCell ref="I7:J7"/>
    <mergeCell ref="I8:J8"/>
    <mergeCell ref="I9:J9"/>
    <mergeCell ref="I10:J10"/>
    <mergeCell ref="E12:F12"/>
    <mergeCell ref="G7:H7"/>
    <mergeCell ref="G8:H8"/>
    <mergeCell ref="G9:H9"/>
    <mergeCell ref="G10:H10"/>
    <mergeCell ref="G11:H11"/>
    <mergeCell ref="G12:H12"/>
    <mergeCell ref="C14:D14"/>
    <mergeCell ref="C18:D18"/>
    <mergeCell ref="E7:F7"/>
    <mergeCell ref="E8:F8"/>
    <mergeCell ref="E9:F9"/>
    <mergeCell ref="E10:F10"/>
    <mergeCell ref="E16:F16"/>
    <mergeCell ref="E15:F15"/>
    <mergeCell ref="E11:F11"/>
    <mergeCell ref="E17:F17"/>
    <mergeCell ref="A28:B28"/>
    <mergeCell ref="C5:D6"/>
    <mergeCell ref="E5:F6"/>
    <mergeCell ref="G5:N5"/>
    <mergeCell ref="G6:H6"/>
    <mergeCell ref="I6:J6"/>
    <mergeCell ref="K6:L6"/>
    <mergeCell ref="M6:N6"/>
    <mergeCell ref="C7:D7"/>
    <mergeCell ref="C8:D8"/>
    <mergeCell ref="K24:L24"/>
    <mergeCell ref="E24:F24"/>
    <mergeCell ref="G24:H24"/>
    <mergeCell ref="E14:F14"/>
    <mergeCell ref="E18:F18"/>
    <mergeCell ref="G16:H16"/>
    <mergeCell ref="G15:H15"/>
    <mergeCell ref="G17:H17"/>
    <mergeCell ref="G18:H18"/>
    <mergeCell ref="I16:J16"/>
    <mergeCell ref="A26:B26"/>
    <mergeCell ref="A27:B27"/>
    <mergeCell ref="C24:D24"/>
    <mergeCell ref="I13:J13"/>
    <mergeCell ref="E13:F13"/>
    <mergeCell ref="I24:J24"/>
    <mergeCell ref="G13:H13"/>
    <mergeCell ref="C16:D16"/>
    <mergeCell ref="C15:D15"/>
    <mergeCell ref="C17:D17"/>
    <mergeCell ref="A5:B6"/>
    <mergeCell ref="A24:B25"/>
    <mergeCell ref="C9:D9"/>
    <mergeCell ref="A7:B7"/>
    <mergeCell ref="A9:B9"/>
    <mergeCell ref="A8:B8"/>
    <mergeCell ref="C10:D10"/>
    <mergeCell ref="C11:D11"/>
    <mergeCell ref="C12:D12"/>
    <mergeCell ref="C13:D13"/>
  </mergeCells>
  <printOptions horizontalCentered="1"/>
  <pageMargins left="0.7874015748031497" right="0.5905511811023623" top="0.7874015748031497" bottom="0.5905511811023623" header="0" footer="0"/>
  <pageSetup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3"/>
  </sheetPr>
  <dimension ref="A1:O46"/>
  <sheetViews>
    <sheetView workbookViewId="0" topLeftCell="A1">
      <selection activeCell="N12" sqref="N12"/>
    </sheetView>
  </sheetViews>
  <sheetFormatPr defaultColWidth="9.00390625" defaultRowHeight="13.5"/>
  <cols>
    <col min="1" max="1" width="11.625" style="208" customWidth="1"/>
    <col min="2" max="6" width="7.625" style="208" customWidth="1"/>
    <col min="7" max="8" width="6.875" style="208" customWidth="1"/>
    <col min="9" max="14" width="7.625" style="208" customWidth="1"/>
    <col min="15" max="15" width="18.625" style="163" customWidth="1"/>
    <col min="16" max="17" width="0.875" style="163" customWidth="1"/>
    <col min="18" max="18" width="20.625" style="163" customWidth="1"/>
    <col min="19" max="19" width="9.00390625" style="163" customWidth="1"/>
    <col min="20" max="20" width="0.875" style="163" customWidth="1"/>
    <col min="21" max="21" width="20.625" style="163" customWidth="1"/>
    <col min="22" max="22" width="9.00390625" style="163" customWidth="1"/>
    <col min="23" max="23" width="4.875" style="163" customWidth="1"/>
    <col min="24" max="24" width="9.00390625" style="163" customWidth="1"/>
    <col min="25" max="33" width="6.625" style="163" customWidth="1"/>
    <col min="34" max="34" width="8.125" style="163" customWidth="1"/>
    <col min="35" max="36" width="3.125" style="163" bestFit="1" customWidth="1"/>
    <col min="37" max="37" width="6.625" style="163" customWidth="1"/>
    <col min="38" max="16384" width="9.00390625" style="163" customWidth="1"/>
  </cols>
  <sheetData>
    <row r="1" spans="1:14" ht="14.25">
      <c r="A1" s="164" t="s">
        <v>96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</row>
    <row r="2" spans="1:15" ht="12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</row>
    <row r="3" spans="1:15" ht="12">
      <c r="A3" s="13" t="s">
        <v>97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</row>
    <row r="4" spans="1:15" ht="12">
      <c r="A4" s="13" t="s">
        <v>98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</row>
    <row r="5" s="13" customFormat="1" ht="12.75" thickBot="1">
      <c r="A5" s="13" t="s">
        <v>99</v>
      </c>
    </row>
    <row r="6" spans="1:12" s="2" customFormat="1" ht="19.5" customHeight="1">
      <c r="A6" s="371" t="s">
        <v>546</v>
      </c>
      <c r="B6" s="370"/>
      <c r="C6" s="370" t="s">
        <v>547</v>
      </c>
      <c r="D6" s="370"/>
      <c r="E6" s="370"/>
      <c r="F6" s="370"/>
      <c r="G6" s="370"/>
      <c r="H6" s="314"/>
      <c r="I6" s="307"/>
      <c r="J6" s="647"/>
      <c r="K6" s="647"/>
      <c r="L6" s="647"/>
    </row>
    <row r="7" spans="1:12" s="2" customFormat="1" ht="19.5" customHeight="1" thickBot="1">
      <c r="A7" s="372"/>
      <c r="B7" s="373"/>
      <c r="C7" s="375" t="s">
        <v>548</v>
      </c>
      <c r="D7" s="376"/>
      <c r="E7" s="376"/>
      <c r="F7" s="376"/>
      <c r="G7" s="376"/>
      <c r="H7" s="377"/>
      <c r="I7" s="307"/>
      <c r="J7" s="308"/>
      <c r="K7" s="308"/>
      <c r="L7" s="308"/>
    </row>
    <row r="8" spans="1:12" s="13" customFormat="1" ht="19.5" customHeight="1">
      <c r="A8" s="367" t="s">
        <v>100</v>
      </c>
      <c r="B8" s="651"/>
      <c r="C8" s="364" t="s">
        <v>737</v>
      </c>
      <c r="D8" s="651"/>
      <c r="E8" s="651"/>
      <c r="F8" s="652"/>
      <c r="G8" s="365"/>
      <c r="H8" s="653"/>
      <c r="I8" s="401"/>
      <c r="J8" s="654"/>
      <c r="K8" s="405"/>
      <c r="L8" s="655"/>
    </row>
    <row r="9" spans="1:12" s="13" customFormat="1" ht="19.5" customHeight="1">
      <c r="A9" s="367" t="s">
        <v>551</v>
      </c>
      <c r="B9" s="651"/>
      <c r="C9" s="364" t="s">
        <v>101</v>
      </c>
      <c r="D9" s="651"/>
      <c r="E9" s="651"/>
      <c r="F9" s="652"/>
      <c r="G9" s="365"/>
      <c r="H9" s="615"/>
      <c r="I9" s="401"/>
      <c r="J9" s="654"/>
      <c r="K9" s="405"/>
      <c r="L9" s="655"/>
    </row>
    <row r="10" spans="1:12" s="13" customFormat="1" ht="19.5" customHeight="1">
      <c r="A10" s="367" t="s">
        <v>102</v>
      </c>
      <c r="B10" s="651"/>
      <c r="C10" s="364" t="s">
        <v>103</v>
      </c>
      <c r="D10" s="651"/>
      <c r="E10" s="651"/>
      <c r="F10" s="652"/>
      <c r="G10" s="365"/>
      <c r="H10" s="653"/>
      <c r="I10" s="401"/>
      <c r="J10" s="654"/>
      <c r="K10" s="405"/>
      <c r="L10" s="655"/>
    </row>
    <row r="11" spans="1:12" s="13" customFormat="1" ht="19.5" customHeight="1">
      <c r="A11" s="367" t="s">
        <v>104</v>
      </c>
      <c r="B11" s="651"/>
      <c r="C11" s="364" t="s">
        <v>738</v>
      </c>
      <c r="D11" s="651"/>
      <c r="E11" s="651"/>
      <c r="F11" s="652"/>
      <c r="G11" s="365"/>
      <c r="H11" s="653"/>
      <c r="I11" s="402"/>
      <c r="J11" s="654"/>
      <c r="K11" s="399"/>
      <c r="L11" s="655"/>
    </row>
    <row r="12" spans="1:12" s="13" customFormat="1" ht="19.5" customHeight="1">
      <c r="A12" s="367" t="s">
        <v>105</v>
      </c>
      <c r="B12" s="651"/>
      <c r="C12" s="364" t="s">
        <v>683</v>
      </c>
      <c r="D12" s="651"/>
      <c r="E12" s="651"/>
      <c r="F12" s="652"/>
      <c r="G12" s="365"/>
      <c r="H12" s="653"/>
      <c r="I12" s="401"/>
      <c r="J12" s="654"/>
      <c r="K12" s="405"/>
      <c r="L12" s="655"/>
    </row>
    <row r="13" spans="1:12" s="13" customFormat="1" ht="19.5" customHeight="1">
      <c r="A13" s="367" t="s">
        <v>739</v>
      </c>
      <c r="B13" s="651"/>
      <c r="C13" s="364" t="s">
        <v>106</v>
      </c>
      <c r="D13" s="651"/>
      <c r="E13" s="651"/>
      <c r="F13" s="652"/>
      <c r="G13" s="365"/>
      <c r="H13" s="653"/>
      <c r="I13" s="401"/>
      <c r="J13" s="654"/>
      <c r="K13" s="405"/>
      <c r="L13" s="655"/>
    </row>
    <row r="14" spans="1:12" s="13" customFormat="1" ht="19.5" customHeight="1">
      <c r="A14" s="367" t="s">
        <v>107</v>
      </c>
      <c r="B14" s="651"/>
      <c r="C14" s="364" t="s">
        <v>108</v>
      </c>
      <c r="D14" s="651"/>
      <c r="E14" s="651"/>
      <c r="F14" s="652"/>
      <c r="G14" s="365"/>
      <c r="H14" s="653"/>
      <c r="I14" s="401"/>
      <c r="J14" s="654"/>
      <c r="K14" s="405"/>
      <c r="L14" s="655"/>
    </row>
    <row r="15" spans="1:12" s="13" customFormat="1" ht="19.5" customHeight="1">
      <c r="A15" s="367" t="s">
        <v>36</v>
      </c>
      <c r="B15" s="651"/>
      <c r="C15" s="364" t="s">
        <v>109</v>
      </c>
      <c r="D15" s="651"/>
      <c r="E15" s="651"/>
      <c r="F15" s="652"/>
      <c r="G15" s="365"/>
      <c r="H15" s="653"/>
      <c r="I15" s="401"/>
      <c r="J15" s="654"/>
      <c r="K15" s="405"/>
      <c r="L15" s="655"/>
    </row>
    <row r="16" spans="1:12" s="13" customFormat="1" ht="19.5" customHeight="1">
      <c r="A16" s="367" t="s">
        <v>567</v>
      </c>
      <c r="B16" s="651"/>
      <c r="C16" s="388" t="s">
        <v>110</v>
      </c>
      <c r="D16" s="640"/>
      <c r="E16" s="640"/>
      <c r="F16" s="640"/>
      <c r="G16" s="365"/>
      <c r="H16" s="653"/>
      <c r="I16" s="401"/>
      <c r="J16" s="654"/>
      <c r="K16" s="405"/>
      <c r="L16" s="655"/>
    </row>
    <row r="17" spans="1:12" s="13" customFormat="1" ht="19.5" customHeight="1">
      <c r="A17" s="367" t="s">
        <v>111</v>
      </c>
      <c r="B17" s="651"/>
      <c r="C17" s="364" t="s">
        <v>108</v>
      </c>
      <c r="D17" s="651"/>
      <c r="E17" s="651"/>
      <c r="F17" s="652"/>
      <c r="G17" s="365"/>
      <c r="H17" s="653"/>
      <c r="I17" s="401"/>
      <c r="J17" s="654"/>
      <c r="K17" s="405"/>
      <c r="L17" s="655"/>
    </row>
    <row r="18" spans="1:12" s="13" customFormat="1" ht="19.5" customHeight="1">
      <c r="A18" s="367" t="s">
        <v>112</v>
      </c>
      <c r="B18" s="651"/>
      <c r="C18" s="364" t="s">
        <v>683</v>
      </c>
      <c r="D18" s="651"/>
      <c r="E18" s="651"/>
      <c r="F18" s="652"/>
      <c r="G18" s="365"/>
      <c r="H18" s="653"/>
      <c r="I18" s="401"/>
      <c r="J18" s="654"/>
      <c r="K18" s="405"/>
      <c r="L18" s="655"/>
    </row>
    <row r="19" spans="1:12" s="13" customFormat="1" ht="19.5" customHeight="1">
      <c r="A19" s="367" t="s">
        <v>113</v>
      </c>
      <c r="B19" s="651"/>
      <c r="C19" s="364" t="s">
        <v>114</v>
      </c>
      <c r="D19" s="651"/>
      <c r="E19" s="651"/>
      <c r="F19" s="652"/>
      <c r="G19" s="413"/>
      <c r="H19" s="653"/>
      <c r="I19" s="401"/>
      <c r="J19" s="654"/>
      <c r="K19" s="405"/>
      <c r="L19" s="655"/>
    </row>
    <row r="20" spans="1:12" s="13" customFormat="1" ht="19.5" customHeight="1">
      <c r="A20" s="367" t="s">
        <v>115</v>
      </c>
      <c r="B20" s="651"/>
      <c r="C20" s="364" t="s">
        <v>116</v>
      </c>
      <c r="D20" s="651"/>
      <c r="E20" s="651"/>
      <c r="F20" s="652"/>
      <c r="G20" s="365"/>
      <c r="H20" s="653"/>
      <c r="I20" s="401"/>
      <c r="J20" s="654"/>
      <c r="K20" s="405"/>
      <c r="L20" s="655"/>
    </row>
    <row r="21" spans="1:12" s="13" customFormat="1" ht="19.5" customHeight="1">
      <c r="A21" s="367" t="s">
        <v>117</v>
      </c>
      <c r="B21" s="651"/>
      <c r="C21" s="364" t="s">
        <v>116</v>
      </c>
      <c r="D21" s="651"/>
      <c r="E21" s="651"/>
      <c r="F21" s="652"/>
      <c r="G21" s="365"/>
      <c r="H21" s="653"/>
      <c r="I21" s="401"/>
      <c r="J21" s="654"/>
      <c r="K21" s="405"/>
      <c r="L21" s="655"/>
    </row>
    <row r="22" spans="1:12" s="13" customFormat="1" ht="19.5" customHeight="1">
      <c r="A22" s="367" t="s">
        <v>44</v>
      </c>
      <c r="B22" s="651"/>
      <c r="C22" s="364" t="s">
        <v>118</v>
      </c>
      <c r="D22" s="651"/>
      <c r="E22" s="651"/>
      <c r="F22" s="652"/>
      <c r="G22" s="365"/>
      <c r="H22" s="653"/>
      <c r="I22" s="401"/>
      <c r="J22" s="654"/>
      <c r="K22" s="405"/>
      <c r="L22" s="655"/>
    </row>
    <row r="23" spans="1:12" s="13" customFormat="1" ht="19.5" customHeight="1">
      <c r="A23" s="367" t="s">
        <v>119</v>
      </c>
      <c r="B23" s="651"/>
      <c r="C23" s="364" t="s">
        <v>740</v>
      </c>
      <c r="D23" s="651"/>
      <c r="E23" s="651"/>
      <c r="F23" s="652"/>
      <c r="G23" s="365"/>
      <c r="H23" s="653"/>
      <c r="I23" s="401"/>
      <c r="J23" s="654"/>
      <c r="K23" s="405"/>
      <c r="L23" s="655"/>
    </row>
    <row r="24" spans="1:12" s="13" customFormat="1" ht="19.5" customHeight="1" thickBot="1">
      <c r="A24" s="369" t="s">
        <v>120</v>
      </c>
      <c r="B24" s="656"/>
      <c r="C24" s="368" t="s">
        <v>121</v>
      </c>
      <c r="D24" s="656"/>
      <c r="E24" s="656"/>
      <c r="F24" s="657"/>
      <c r="G24" s="366"/>
      <c r="H24" s="660"/>
      <c r="I24" s="401"/>
      <c r="J24" s="654"/>
      <c r="K24" s="405"/>
      <c r="L24" s="655"/>
    </row>
    <row r="25" s="13" customFormat="1" ht="12" customHeight="1"/>
    <row r="26" s="13" customFormat="1" ht="12">
      <c r="A26" s="13" t="s">
        <v>581</v>
      </c>
    </row>
    <row r="27" s="13" customFormat="1" ht="12.75" thickBot="1">
      <c r="A27" s="13" t="s">
        <v>582</v>
      </c>
    </row>
    <row r="28" spans="1:14" s="13" customFormat="1" ht="19.5" customHeight="1">
      <c r="A28" s="194" t="s">
        <v>583</v>
      </c>
      <c r="B28" s="25">
        <v>3</v>
      </c>
      <c r="C28" s="25">
        <v>7</v>
      </c>
      <c r="D28" s="25">
        <v>11</v>
      </c>
      <c r="E28" s="14">
        <v>12</v>
      </c>
      <c r="F28" s="14">
        <v>13</v>
      </c>
      <c r="G28" s="14">
        <v>14</v>
      </c>
      <c r="H28" s="14">
        <v>15</v>
      </c>
      <c r="I28" s="14">
        <v>16</v>
      </c>
      <c r="J28" s="14">
        <v>17</v>
      </c>
      <c r="K28" s="14">
        <v>18</v>
      </c>
      <c r="L28" s="25">
        <v>19</v>
      </c>
      <c r="M28" s="15">
        <v>20</v>
      </c>
      <c r="N28" s="619">
        <v>21</v>
      </c>
    </row>
    <row r="29" spans="1:14" s="13" customFormat="1" ht="19.5" customHeight="1" thickBot="1">
      <c r="A29" s="177" t="s">
        <v>584</v>
      </c>
      <c r="B29" s="229">
        <v>18103</v>
      </c>
      <c r="C29" s="229">
        <v>22093</v>
      </c>
      <c r="D29" s="229">
        <v>7785</v>
      </c>
      <c r="E29" s="230">
        <v>9515</v>
      </c>
      <c r="F29" s="230">
        <v>10679</v>
      </c>
      <c r="G29" s="230">
        <v>6064</v>
      </c>
      <c r="H29" s="230">
        <v>6689</v>
      </c>
      <c r="I29" s="230">
        <v>9435</v>
      </c>
      <c r="J29" s="230">
        <v>9890</v>
      </c>
      <c r="K29" s="231">
        <v>9677</v>
      </c>
      <c r="L29" s="144">
        <v>5893</v>
      </c>
      <c r="M29" s="232">
        <v>4305</v>
      </c>
      <c r="N29" s="646">
        <v>5439</v>
      </c>
    </row>
    <row r="30" s="13" customFormat="1" ht="12"/>
    <row r="31" spans="1:14" s="658" customFormat="1" ht="12.75" thickBot="1">
      <c r="A31" s="518" t="s">
        <v>585</v>
      </c>
      <c r="B31" s="518"/>
      <c r="C31" s="518"/>
      <c r="D31" s="518"/>
      <c r="E31" s="518"/>
      <c r="F31" s="518"/>
      <c r="G31" s="518"/>
      <c r="H31" s="518"/>
      <c r="I31" s="518"/>
      <c r="J31" s="518"/>
      <c r="K31" s="518"/>
      <c r="L31" s="518"/>
      <c r="M31" s="518"/>
      <c r="N31" s="518"/>
    </row>
    <row r="32" spans="1:14" s="658" customFormat="1" ht="19.5" customHeight="1">
      <c r="A32" s="621" t="s">
        <v>586</v>
      </c>
      <c r="B32" s="622">
        <v>4</v>
      </c>
      <c r="C32" s="622">
        <f aca="true" t="shared" si="0" ref="C32:J32">B32+1</f>
        <v>5</v>
      </c>
      <c r="D32" s="622">
        <f t="shared" si="0"/>
        <v>6</v>
      </c>
      <c r="E32" s="622">
        <f t="shared" si="0"/>
        <v>7</v>
      </c>
      <c r="F32" s="622">
        <f t="shared" si="0"/>
        <v>8</v>
      </c>
      <c r="G32" s="622">
        <f t="shared" si="0"/>
        <v>9</v>
      </c>
      <c r="H32" s="622">
        <f t="shared" si="0"/>
        <v>10</v>
      </c>
      <c r="I32" s="622">
        <f t="shared" si="0"/>
        <v>11</v>
      </c>
      <c r="J32" s="622">
        <f t="shared" si="0"/>
        <v>12</v>
      </c>
      <c r="K32" s="622" t="s">
        <v>587</v>
      </c>
      <c r="L32" s="622">
        <v>2</v>
      </c>
      <c r="M32" s="622">
        <f>L32+1</f>
        <v>3</v>
      </c>
      <c r="N32" s="619" t="s">
        <v>588</v>
      </c>
    </row>
    <row r="33" spans="1:14" s="658" customFormat="1" ht="19.5" customHeight="1" thickBot="1">
      <c r="A33" s="624" t="s">
        <v>584</v>
      </c>
      <c r="B33" s="625">
        <v>351</v>
      </c>
      <c r="C33" s="625">
        <v>1029</v>
      </c>
      <c r="D33" s="625">
        <v>635</v>
      </c>
      <c r="E33" s="625">
        <v>570</v>
      </c>
      <c r="F33" s="625">
        <v>500</v>
      </c>
      <c r="G33" s="625">
        <v>590</v>
      </c>
      <c r="H33" s="625">
        <v>715</v>
      </c>
      <c r="I33" s="625">
        <v>1049</v>
      </c>
      <c r="J33" s="661" t="s">
        <v>741</v>
      </c>
      <c r="K33" s="661" t="s">
        <v>742</v>
      </c>
      <c r="L33" s="661" t="s">
        <v>742</v>
      </c>
      <c r="M33" s="661" t="s">
        <v>742</v>
      </c>
      <c r="N33" s="626">
        <f>SUM(B33:M33)</f>
        <v>5439</v>
      </c>
    </row>
    <row r="34" spans="1:14" s="13" customFormat="1" ht="7.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1:14" s="13" customFormat="1" ht="12">
      <c r="A35" s="9" t="s">
        <v>589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</row>
    <row r="36" spans="1:14" s="13" customFormat="1" ht="12">
      <c r="A36" s="207"/>
      <c r="B36" s="207"/>
      <c r="C36" s="207"/>
      <c r="D36" s="207"/>
      <c r="E36" s="207"/>
      <c r="F36" s="207"/>
      <c r="G36" s="207"/>
      <c r="H36" s="207"/>
      <c r="I36" s="207"/>
      <c r="J36" s="207"/>
      <c r="K36" s="207"/>
      <c r="L36" s="207"/>
      <c r="M36" s="207"/>
      <c r="N36" s="207"/>
    </row>
    <row r="37" spans="1:14" s="13" customFormat="1" ht="12">
      <c r="A37" s="207"/>
      <c r="B37" s="207"/>
      <c r="C37" s="207"/>
      <c r="D37" s="207"/>
      <c r="E37" s="207"/>
      <c r="F37" s="207"/>
      <c r="G37" s="207"/>
      <c r="H37" s="207"/>
      <c r="I37" s="207"/>
      <c r="J37" s="207"/>
      <c r="K37" s="207"/>
      <c r="L37" s="207"/>
      <c r="M37" s="207"/>
      <c r="N37" s="207"/>
    </row>
    <row r="38" spans="1:14" s="13" customFormat="1" ht="12">
      <c r="A38" s="207"/>
      <c r="B38" s="207"/>
      <c r="C38" s="207"/>
      <c r="D38" s="207"/>
      <c r="E38" s="207"/>
      <c r="F38" s="207"/>
      <c r="G38" s="207"/>
      <c r="H38" s="207"/>
      <c r="I38" s="207"/>
      <c r="J38" s="207"/>
      <c r="K38" s="207"/>
      <c r="L38" s="207"/>
      <c r="M38" s="207"/>
      <c r="N38" s="207"/>
    </row>
    <row r="39" spans="1:14" s="13" customFormat="1" ht="12">
      <c r="A39" s="207"/>
      <c r="B39" s="207"/>
      <c r="C39" s="207"/>
      <c r="D39" s="207"/>
      <c r="E39" s="207"/>
      <c r="F39" s="207"/>
      <c r="G39" s="207"/>
      <c r="H39" s="207"/>
      <c r="I39" s="207"/>
      <c r="J39" s="207"/>
      <c r="K39" s="207"/>
      <c r="L39" s="207"/>
      <c r="M39" s="207"/>
      <c r="N39" s="207"/>
    </row>
    <row r="40" spans="1:14" s="13" customFormat="1" ht="12">
      <c r="A40" s="207"/>
      <c r="B40" s="207"/>
      <c r="C40" s="207"/>
      <c r="D40" s="207"/>
      <c r="E40" s="207"/>
      <c r="F40" s="207"/>
      <c r="G40" s="207"/>
      <c r="H40" s="207"/>
      <c r="I40" s="207"/>
      <c r="J40" s="207"/>
      <c r="K40" s="207"/>
      <c r="L40" s="207"/>
      <c r="M40" s="207"/>
      <c r="N40" s="207"/>
    </row>
    <row r="41" spans="1:14" s="13" customFormat="1" ht="12">
      <c r="A41" s="207"/>
      <c r="B41" s="207"/>
      <c r="C41" s="207"/>
      <c r="D41" s="207"/>
      <c r="E41" s="207"/>
      <c r="F41" s="207"/>
      <c r="G41" s="207"/>
      <c r="H41" s="207"/>
      <c r="I41" s="207"/>
      <c r="J41" s="207"/>
      <c r="K41" s="207"/>
      <c r="L41" s="207"/>
      <c r="M41" s="207"/>
      <c r="N41" s="207"/>
    </row>
    <row r="42" spans="1:14" s="13" customFormat="1" ht="12">
      <c r="A42" s="207"/>
      <c r="B42" s="207"/>
      <c r="C42" s="207"/>
      <c r="D42" s="207"/>
      <c r="E42" s="207"/>
      <c r="F42" s="207"/>
      <c r="G42" s="207"/>
      <c r="H42" s="207"/>
      <c r="I42" s="207"/>
      <c r="J42" s="207"/>
      <c r="K42" s="207"/>
      <c r="L42" s="207"/>
      <c r="M42" s="207"/>
      <c r="N42" s="207"/>
    </row>
    <row r="43" spans="1:14" s="13" customFormat="1" ht="12">
      <c r="A43" s="207"/>
      <c r="B43" s="207"/>
      <c r="C43" s="207"/>
      <c r="D43" s="207"/>
      <c r="E43" s="207"/>
      <c r="F43" s="207"/>
      <c r="G43" s="207"/>
      <c r="H43" s="207"/>
      <c r="I43" s="207"/>
      <c r="J43" s="207"/>
      <c r="K43" s="207"/>
      <c r="L43" s="207"/>
      <c r="M43" s="207"/>
      <c r="N43" s="207"/>
    </row>
    <row r="44" spans="1:14" s="13" customFormat="1" ht="12">
      <c r="A44" s="207"/>
      <c r="B44" s="207"/>
      <c r="C44" s="207"/>
      <c r="D44" s="207"/>
      <c r="E44" s="207"/>
      <c r="F44" s="207"/>
      <c r="G44" s="207"/>
      <c r="H44" s="207"/>
      <c r="I44" s="207"/>
      <c r="J44" s="207"/>
      <c r="K44" s="207"/>
      <c r="L44" s="207"/>
      <c r="M44" s="207"/>
      <c r="N44" s="207"/>
    </row>
    <row r="45" spans="1:14" s="13" customFormat="1" ht="12">
      <c r="A45" s="207"/>
      <c r="B45" s="207"/>
      <c r="C45" s="207"/>
      <c r="D45" s="207"/>
      <c r="E45" s="207"/>
      <c r="F45" s="207"/>
      <c r="G45" s="207"/>
      <c r="H45" s="207"/>
      <c r="I45" s="207"/>
      <c r="J45" s="207"/>
      <c r="K45" s="207"/>
      <c r="L45" s="207"/>
      <c r="M45" s="207"/>
      <c r="N45" s="207"/>
    </row>
    <row r="46" spans="1:14" s="13" customFormat="1" ht="12">
      <c r="A46" s="207"/>
      <c r="B46" s="207"/>
      <c r="C46" s="207"/>
      <c r="D46" s="207"/>
      <c r="E46" s="207"/>
      <c r="F46" s="207"/>
      <c r="G46" s="207"/>
      <c r="H46" s="207"/>
      <c r="I46" s="207"/>
      <c r="J46" s="207"/>
      <c r="K46" s="207"/>
      <c r="L46" s="207"/>
      <c r="M46" s="207"/>
      <c r="N46" s="207"/>
    </row>
  </sheetData>
  <sheetProtection/>
  <mergeCells count="91">
    <mergeCell ref="A8:B8"/>
    <mergeCell ref="C8:F8"/>
    <mergeCell ref="G8:H8"/>
    <mergeCell ref="I8:J8"/>
    <mergeCell ref="A6:B7"/>
    <mergeCell ref="C6:H6"/>
    <mergeCell ref="I6:L6"/>
    <mergeCell ref="I7:J7"/>
    <mergeCell ref="K7:L7"/>
    <mergeCell ref="C7:H7"/>
    <mergeCell ref="K8:L8"/>
    <mergeCell ref="K9:L9"/>
    <mergeCell ref="A10:B10"/>
    <mergeCell ref="C10:F10"/>
    <mergeCell ref="G10:H10"/>
    <mergeCell ref="I10:J10"/>
    <mergeCell ref="K10:L10"/>
    <mergeCell ref="C9:F9"/>
    <mergeCell ref="G9:H9"/>
    <mergeCell ref="I9:J9"/>
    <mergeCell ref="A9:B9"/>
    <mergeCell ref="I12:J12"/>
    <mergeCell ref="K12:L12"/>
    <mergeCell ref="C12:F12"/>
    <mergeCell ref="A12:B12"/>
    <mergeCell ref="A11:B11"/>
    <mergeCell ref="C11:F11"/>
    <mergeCell ref="G11:H11"/>
    <mergeCell ref="I11:J11"/>
    <mergeCell ref="K11:L11"/>
    <mergeCell ref="K13:L13"/>
    <mergeCell ref="A15:B15"/>
    <mergeCell ref="C15:F15"/>
    <mergeCell ref="G15:H15"/>
    <mergeCell ref="I14:J14"/>
    <mergeCell ref="K14:L14"/>
    <mergeCell ref="C14:F14"/>
    <mergeCell ref="A14:B14"/>
    <mergeCell ref="A13:B13"/>
    <mergeCell ref="C13:F13"/>
    <mergeCell ref="K15:L15"/>
    <mergeCell ref="A17:B17"/>
    <mergeCell ref="C17:F17"/>
    <mergeCell ref="G17:H17"/>
    <mergeCell ref="I16:J16"/>
    <mergeCell ref="K16:L16"/>
    <mergeCell ref="C16:F16"/>
    <mergeCell ref="A16:B16"/>
    <mergeCell ref="K17:L17"/>
    <mergeCell ref="G16:H16"/>
    <mergeCell ref="K18:L18"/>
    <mergeCell ref="C18:F18"/>
    <mergeCell ref="A18:B18"/>
    <mergeCell ref="K19:L19"/>
    <mergeCell ref="G18:H18"/>
    <mergeCell ref="I19:J19"/>
    <mergeCell ref="A19:B19"/>
    <mergeCell ref="C19:F19"/>
    <mergeCell ref="G19:H19"/>
    <mergeCell ref="I18:J18"/>
    <mergeCell ref="K21:L21"/>
    <mergeCell ref="G20:H20"/>
    <mergeCell ref="I21:J21"/>
    <mergeCell ref="A21:B21"/>
    <mergeCell ref="C21:F21"/>
    <mergeCell ref="G21:H21"/>
    <mergeCell ref="I20:J20"/>
    <mergeCell ref="C20:F20"/>
    <mergeCell ref="A20:B20"/>
    <mergeCell ref="K23:L23"/>
    <mergeCell ref="G22:H22"/>
    <mergeCell ref="I23:J23"/>
    <mergeCell ref="C23:F23"/>
    <mergeCell ref="G23:H23"/>
    <mergeCell ref="I22:J22"/>
    <mergeCell ref="K24:L24"/>
    <mergeCell ref="K20:L20"/>
    <mergeCell ref="A24:B24"/>
    <mergeCell ref="G24:H24"/>
    <mergeCell ref="A22:B22"/>
    <mergeCell ref="A23:B23"/>
    <mergeCell ref="C24:F24"/>
    <mergeCell ref="I24:J24"/>
    <mergeCell ref="K22:L22"/>
    <mergeCell ref="C22:F22"/>
    <mergeCell ref="G12:H12"/>
    <mergeCell ref="G14:H14"/>
    <mergeCell ref="G13:H13"/>
    <mergeCell ref="I17:J17"/>
    <mergeCell ref="I13:J13"/>
    <mergeCell ref="I15:J15"/>
  </mergeCells>
  <printOptions/>
  <pageMargins left="0.7874015748031497" right="0.5905511811023623" top="0.7874015748031497" bottom="0.5905511811023623" header="0" footer="0"/>
  <pageSetup horizontalDpi="600" verticalDpi="600" orientation="portrait" paperSize="9" scale="81" r:id="rId1"/>
  <colBreaks count="1" manualBreakCount="1">
    <brk id="22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3"/>
  </sheetPr>
  <dimension ref="A1:N63"/>
  <sheetViews>
    <sheetView workbookViewId="0" topLeftCell="A22">
      <selection activeCell="O30" sqref="O30"/>
    </sheetView>
  </sheetViews>
  <sheetFormatPr defaultColWidth="9.00390625" defaultRowHeight="13.5"/>
  <cols>
    <col min="1" max="1" width="11.625" style="208" customWidth="1"/>
    <col min="2" max="6" width="7.625" style="208" customWidth="1"/>
    <col min="7" max="8" width="6.875" style="208" customWidth="1"/>
    <col min="9" max="14" width="7.625" style="208" customWidth="1"/>
    <col min="15" max="15" width="18.625" style="11" customWidth="1"/>
    <col min="16" max="17" width="0.875" style="11" customWidth="1"/>
    <col min="18" max="18" width="20.625" style="11" customWidth="1"/>
    <col min="19" max="19" width="13.375" style="11" customWidth="1"/>
    <col min="20" max="20" width="0.875" style="11" customWidth="1"/>
    <col min="21" max="21" width="20.625" style="11" customWidth="1"/>
    <col min="22" max="22" width="9.00390625" style="11" customWidth="1"/>
    <col min="23" max="23" width="4.875" style="11" customWidth="1"/>
    <col min="24" max="24" width="9.00390625" style="11" customWidth="1"/>
    <col min="25" max="25" width="6.125" style="11" bestFit="1" customWidth="1"/>
    <col min="26" max="27" width="7.00390625" style="11" bestFit="1" customWidth="1"/>
    <col min="28" max="33" width="6.125" style="11" bestFit="1" customWidth="1"/>
    <col min="34" max="34" width="8.25390625" style="11" bestFit="1" customWidth="1"/>
    <col min="35" max="36" width="3.25390625" style="11" bestFit="1" customWidth="1"/>
    <col min="37" max="37" width="7.00390625" style="11" bestFit="1" customWidth="1"/>
    <col min="38" max="16384" width="9.00390625" style="11" customWidth="1"/>
  </cols>
  <sheetData>
    <row r="1" spans="1:14" ht="14.25">
      <c r="A1" s="10" t="s">
        <v>126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2">
      <c r="A3" s="2" t="s">
        <v>127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2">
      <c r="A4" s="2" t="s">
        <v>128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12.75" thickBot="1">
      <c r="A5" s="2" t="s">
        <v>129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2" s="2" customFormat="1" ht="19.5" customHeight="1">
      <c r="A6" s="371" t="s">
        <v>546</v>
      </c>
      <c r="B6" s="370"/>
      <c r="C6" s="370" t="s">
        <v>547</v>
      </c>
      <c r="D6" s="370"/>
      <c r="E6" s="370"/>
      <c r="F6" s="370"/>
      <c r="G6" s="370"/>
      <c r="H6" s="314"/>
      <c r="I6" s="100"/>
      <c r="J6" s="611"/>
      <c r="K6" s="611"/>
      <c r="L6" s="611"/>
    </row>
    <row r="7" spans="1:12" s="2" customFormat="1" ht="19.5" customHeight="1" thickBot="1">
      <c r="A7" s="372"/>
      <c r="B7" s="373"/>
      <c r="C7" s="373" t="s">
        <v>548</v>
      </c>
      <c r="D7" s="373"/>
      <c r="E7" s="629"/>
      <c r="F7" s="662"/>
      <c r="G7" s="416"/>
      <c r="H7" s="417"/>
      <c r="I7" s="100"/>
      <c r="J7" s="146"/>
      <c r="K7" s="146"/>
      <c r="L7" s="146"/>
    </row>
    <row r="8" spans="1:12" s="2" customFormat="1" ht="19.5" customHeight="1">
      <c r="A8" s="367" t="s">
        <v>130</v>
      </c>
      <c r="B8" s="612"/>
      <c r="C8" s="364" t="s">
        <v>131</v>
      </c>
      <c r="D8" s="612"/>
      <c r="E8" s="612"/>
      <c r="F8" s="613"/>
      <c r="G8" s="365"/>
      <c r="H8" s="615"/>
      <c r="I8" s="100"/>
      <c r="J8" s="611"/>
      <c r="K8" s="245"/>
      <c r="L8" s="663"/>
    </row>
    <row r="9" spans="1:12" s="2" customFormat="1" ht="19.5" customHeight="1">
      <c r="A9" s="367" t="s">
        <v>132</v>
      </c>
      <c r="B9" s="612"/>
      <c r="C9" s="364" t="s">
        <v>133</v>
      </c>
      <c r="D9" s="612"/>
      <c r="E9" s="612"/>
      <c r="F9" s="613"/>
      <c r="G9" s="365"/>
      <c r="H9" s="615"/>
      <c r="I9" s="100"/>
      <c r="J9" s="611"/>
      <c r="K9" s="245"/>
      <c r="L9" s="663"/>
    </row>
    <row r="10" spans="1:12" s="2" customFormat="1" ht="19.5" customHeight="1">
      <c r="A10" s="367" t="s">
        <v>134</v>
      </c>
      <c r="B10" s="612"/>
      <c r="C10" s="364" t="s">
        <v>683</v>
      </c>
      <c r="D10" s="612"/>
      <c r="E10" s="612"/>
      <c r="F10" s="613"/>
      <c r="G10" s="365"/>
      <c r="H10" s="615"/>
      <c r="I10" s="100"/>
      <c r="J10" s="611"/>
      <c r="K10" s="245"/>
      <c r="L10" s="663"/>
    </row>
    <row r="11" spans="1:12" s="2" customFormat="1" ht="19.5" customHeight="1">
      <c r="A11" s="367" t="s">
        <v>135</v>
      </c>
      <c r="B11" s="612"/>
      <c r="C11" s="364" t="s">
        <v>683</v>
      </c>
      <c r="D11" s="612"/>
      <c r="E11" s="612"/>
      <c r="F11" s="613"/>
      <c r="G11" s="365"/>
      <c r="H11" s="615"/>
      <c r="I11" s="100"/>
      <c r="J11" s="611"/>
      <c r="K11" s="245"/>
      <c r="L11" s="663"/>
    </row>
    <row r="12" spans="1:12" s="2" customFormat="1" ht="19.5" customHeight="1">
      <c r="A12" s="367" t="s">
        <v>136</v>
      </c>
      <c r="B12" s="612"/>
      <c r="C12" s="364" t="s">
        <v>137</v>
      </c>
      <c r="D12" s="612"/>
      <c r="E12" s="612"/>
      <c r="F12" s="613"/>
      <c r="G12" s="365"/>
      <c r="H12" s="615"/>
      <c r="I12" s="100"/>
      <c r="J12" s="611"/>
      <c r="K12" s="245"/>
      <c r="L12" s="663"/>
    </row>
    <row r="13" spans="1:12" s="2" customFormat="1" ht="19.5" customHeight="1">
      <c r="A13" s="367" t="s">
        <v>138</v>
      </c>
      <c r="B13" s="612"/>
      <c r="C13" s="364" t="s">
        <v>743</v>
      </c>
      <c r="D13" s="612"/>
      <c r="E13" s="612"/>
      <c r="F13" s="613"/>
      <c r="G13" s="365"/>
      <c r="H13" s="615"/>
      <c r="I13" s="100"/>
      <c r="J13" s="611"/>
      <c r="K13" s="245"/>
      <c r="L13" s="663"/>
    </row>
    <row r="14" spans="1:12" s="2" customFormat="1" ht="19.5" customHeight="1">
      <c r="A14" s="367" t="s">
        <v>139</v>
      </c>
      <c r="B14" s="612"/>
      <c r="C14" s="364" t="s">
        <v>744</v>
      </c>
      <c r="D14" s="612"/>
      <c r="E14" s="612"/>
      <c r="F14" s="613"/>
      <c r="G14" s="365"/>
      <c r="H14" s="615"/>
      <c r="I14" s="100"/>
      <c r="J14" s="611"/>
      <c r="K14" s="198"/>
      <c r="L14" s="663"/>
    </row>
    <row r="15" spans="1:12" s="2" customFormat="1" ht="19.5" customHeight="1">
      <c r="A15" s="367" t="s">
        <v>140</v>
      </c>
      <c r="B15" s="612"/>
      <c r="C15" s="364" t="s">
        <v>683</v>
      </c>
      <c r="D15" s="612"/>
      <c r="E15" s="612"/>
      <c r="F15" s="613"/>
      <c r="G15" s="365"/>
      <c r="H15" s="615"/>
      <c r="I15" s="100"/>
      <c r="J15" s="611"/>
      <c r="K15" s="245"/>
      <c r="L15" s="663"/>
    </row>
    <row r="16" spans="1:12" s="2" customFormat="1" ht="19.5" customHeight="1">
      <c r="A16" s="367" t="s">
        <v>141</v>
      </c>
      <c r="B16" s="612"/>
      <c r="C16" s="364" t="s">
        <v>683</v>
      </c>
      <c r="D16" s="612"/>
      <c r="E16" s="612"/>
      <c r="F16" s="613"/>
      <c r="G16" s="365"/>
      <c r="H16" s="615"/>
      <c r="I16" s="100"/>
      <c r="J16" s="611"/>
      <c r="K16" s="245"/>
      <c r="L16" s="663"/>
    </row>
    <row r="17" spans="1:12" s="2" customFormat="1" ht="19.5" customHeight="1">
      <c r="A17" s="367" t="s">
        <v>142</v>
      </c>
      <c r="B17" s="612"/>
      <c r="C17" s="364" t="s">
        <v>143</v>
      </c>
      <c r="D17" s="612"/>
      <c r="E17" s="612"/>
      <c r="F17" s="613"/>
      <c r="G17" s="365"/>
      <c r="H17" s="615"/>
      <c r="I17" s="100"/>
      <c r="J17" s="611"/>
      <c r="K17" s="245"/>
      <c r="L17" s="663"/>
    </row>
    <row r="18" spans="1:12" s="2" customFormat="1" ht="19.5" customHeight="1">
      <c r="A18" s="367" t="s">
        <v>144</v>
      </c>
      <c r="B18" s="612"/>
      <c r="C18" s="364" t="s">
        <v>145</v>
      </c>
      <c r="D18" s="612"/>
      <c r="E18" s="612"/>
      <c r="F18" s="613"/>
      <c r="G18" s="365"/>
      <c r="H18" s="615"/>
      <c r="I18" s="246"/>
      <c r="J18" s="664"/>
      <c r="K18" s="245"/>
      <c r="L18" s="663"/>
    </row>
    <row r="19" spans="1:12" s="2" customFormat="1" ht="19.5" customHeight="1">
      <c r="A19" s="367" t="s">
        <v>146</v>
      </c>
      <c r="B19" s="612"/>
      <c r="C19" s="364" t="s">
        <v>683</v>
      </c>
      <c r="D19" s="612"/>
      <c r="E19" s="612"/>
      <c r="F19" s="613"/>
      <c r="G19" s="365"/>
      <c r="H19" s="615"/>
      <c r="I19" s="100"/>
      <c r="J19" s="611"/>
      <c r="K19" s="245"/>
      <c r="L19" s="663"/>
    </row>
    <row r="20" spans="1:12" s="2" customFormat="1" ht="19.5" customHeight="1">
      <c r="A20" s="367" t="s">
        <v>639</v>
      </c>
      <c r="B20" s="612"/>
      <c r="C20" s="364" t="s">
        <v>745</v>
      </c>
      <c r="D20" s="612"/>
      <c r="E20" s="612"/>
      <c r="F20" s="613"/>
      <c r="G20" s="365"/>
      <c r="H20" s="615"/>
      <c r="I20" s="100"/>
      <c r="J20" s="611"/>
      <c r="K20" s="245"/>
      <c r="L20" s="663"/>
    </row>
    <row r="21" spans="1:12" s="2" customFormat="1" ht="19.5" customHeight="1">
      <c r="A21" s="367" t="s">
        <v>147</v>
      </c>
      <c r="B21" s="612"/>
      <c r="C21" s="364" t="s">
        <v>654</v>
      </c>
      <c r="D21" s="612"/>
      <c r="E21" s="612"/>
      <c r="F21" s="613"/>
      <c r="G21" s="415"/>
      <c r="H21" s="615"/>
      <c r="I21" s="100"/>
      <c r="J21" s="611"/>
      <c r="K21" s="245"/>
      <c r="L21" s="663"/>
    </row>
    <row r="22" spans="1:12" s="2" customFormat="1" ht="19.5" customHeight="1">
      <c r="A22" s="367" t="s">
        <v>148</v>
      </c>
      <c r="B22" s="612"/>
      <c r="C22" s="364" t="s">
        <v>149</v>
      </c>
      <c r="D22" s="612"/>
      <c r="E22" s="612"/>
      <c r="F22" s="613"/>
      <c r="G22" s="415"/>
      <c r="H22" s="615"/>
      <c r="I22" s="100"/>
      <c r="J22" s="611"/>
      <c r="K22" s="245"/>
      <c r="L22" s="663"/>
    </row>
    <row r="23" spans="1:12" s="2" customFormat="1" ht="19.5" customHeight="1">
      <c r="A23" s="367" t="s">
        <v>150</v>
      </c>
      <c r="B23" s="612"/>
      <c r="C23" s="364" t="s">
        <v>151</v>
      </c>
      <c r="D23" s="612"/>
      <c r="E23" s="612"/>
      <c r="F23" s="613"/>
      <c r="G23" s="365"/>
      <c r="H23" s="615"/>
      <c r="I23" s="100"/>
      <c r="J23" s="611"/>
      <c r="K23" s="245"/>
      <c r="L23" s="663"/>
    </row>
    <row r="24" spans="1:12" s="2" customFormat="1" ht="19.5" customHeight="1">
      <c r="A24" s="367" t="s">
        <v>152</v>
      </c>
      <c r="B24" s="612"/>
      <c r="C24" s="364" t="s">
        <v>108</v>
      </c>
      <c r="D24" s="612"/>
      <c r="E24" s="612"/>
      <c r="F24" s="613"/>
      <c r="G24" s="365"/>
      <c r="H24" s="615"/>
      <c r="I24" s="100"/>
      <c r="J24" s="611"/>
      <c r="K24" s="245"/>
      <c r="L24" s="663"/>
    </row>
    <row r="25" spans="1:12" s="2" customFormat="1" ht="19.5" customHeight="1">
      <c r="A25" s="367" t="s">
        <v>153</v>
      </c>
      <c r="B25" s="612"/>
      <c r="C25" s="364" t="s">
        <v>145</v>
      </c>
      <c r="D25" s="612"/>
      <c r="E25" s="612"/>
      <c r="F25" s="613"/>
      <c r="G25" s="365"/>
      <c r="H25" s="615"/>
      <c r="I25" s="100"/>
      <c r="J25" s="611"/>
      <c r="K25" s="245"/>
      <c r="L25" s="663"/>
    </row>
    <row r="26" spans="1:12" s="2" customFormat="1" ht="19.5" customHeight="1">
      <c r="A26" s="367" t="s">
        <v>154</v>
      </c>
      <c r="B26" s="612"/>
      <c r="C26" s="364" t="s">
        <v>155</v>
      </c>
      <c r="D26" s="612"/>
      <c r="E26" s="612"/>
      <c r="F26" s="613"/>
      <c r="G26" s="365"/>
      <c r="H26" s="615"/>
      <c r="I26" s="100"/>
      <c r="J26" s="611"/>
      <c r="K26" s="245"/>
      <c r="L26" s="663"/>
    </row>
    <row r="27" spans="1:12" s="2" customFormat="1" ht="19.5" customHeight="1">
      <c r="A27" s="367" t="s">
        <v>156</v>
      </c>
      <c r="B27" s="612"/>
      <c r="C27" s="364" t="s">
        <v>157</v>
      </c>
      <c r="D27" s="612"/>
      <c r="E27" s="612"/>
      <c r="F27" s="613"/>
      <c r="G27" s="365"/>
      <c r="H27" s="615"/>
      <c r="I27" s="100"/>
      <c r="J27" s="611"/>
      <c r="K27" s="245"/>
      <c r="L27" s="663"/>
    </row>
    <row r="28" spans="1:12" s="2" customFormat="1" ht="19.5" customHeight="1">
      <c r="A28" s="367" t="s">
        <v>158</v>
      </c>
      <c r="B28" s="612"/>
      <c r="C28" s="364" t="s">
        <v>159</v>
      </c>
      <c r="D28" s="612"/>
      <c r="E28" s="612"/>
      <c r="F28" s="613"/>
      <c r="G28" s="365"/>
      <c r="H28" s="615"/>
      <c r="I28" s="100"/>
      <c r="J28" s="611"/>
      <c r="K28" s="245"/>
      <c r="L28" s="663"/>
    </row>
    <row r="29" spans="1:12" s="2" customFormat="1" ht="19.5" customHeight="1">
      <c r="A29" s="367" t="s">
        <v>160</v>
      </c>
      <c r="B29" s="612"/>
      <c r="C29" s="364" t="s">
        <v>161</v>
      </c>
      <c r="D29" s="612"/>
      <c r="E29" s="612"/>
      <c r="F29" s="613"/>
      <c r="G29" s="365"/>
      <c r="H29" s="615"/>
      <c r="I29" s="100"/>
      <c r="J29" s="611"/>
      <c r="K29" s="245"/>
      <c r="L29" s="663"/>
    </row>
    <row r="30" spans="1:12" s="2" customFormat="1" ht="19.5" customHeight="1">
      <c r="A30" s="367" t="s">
        <v>567</v>
      </c>
      <c r="B30" s="612"/>
      <c r="C30" s="317" t="s">
        <v>162</v>
      </c>
      <c r="D30" s="665"/>
      <c r="E30" s="665"/>
      <c r="F30" s="665"/>
      <c r="G30" s="365"/>
      <c r="H30" s="615"/>
      <c r="I30" s="100"/>
      <c r="J30" s="611"/>
      <c r="K30" s="198"/>
      <c r="L30" s="663"/>
    </row>
    <row r="31" spans="1:12" s="2" customFormat="1" ht="19.5" customHeight="1">
      <c r="A31" s="367" t="s">
        <v>163</v>
      </c>
      <c r="B31" s="612"/>
      <c r="C31" s="364" t="s">
        <v>164</v>
      </c>
      <c r="D31" s="612"/>
      <c r="E31" s="612"/>
      <c r="F31" s="613"/>
      <c r="G31" s="365"/>
      <c r="H31" s="615"/>
      <c r="I31" s="100"/>
      <c r="J31" s="611"/>
      <c r="K31" s="198"/>
      <c r="L31" s="663"/>
    </row>
    <row r="32" spans="1:12" s="2" customFormat="1" ht="19.5" customHeight="1">
      <c r="A32" s="367" t="s">
        <v>165</v>
      </c>
      <c r="B32" s="612"/>
      <c r="C32" s="364" t="s">
        <v>746</v>
      </c>
      <c r="D32" s="612"/>
      <c r="E32" s="612"/>
      <c r="F32" s="613"/>
      <c r="G32" s="365"/>
      <c r="H32" s="615"/>
      <c r="I32" s="100"/>
      <c r="J32" s="611"/>
      <c r="K32" s="245"/>
      <c r="L32" s="663"/>
    </row>
    <row r="33" spans="1:12" s="2" customFormat="1" ht="19.5" customHeight="1">
      <c r="A33" s="367" t="s">
        <v>166</v>
      </c>
      <c r="B33" s="612"/>
      <c r="C33" s="364" t="s">
        <v>167</v>
      </c>
      <c r="D33" s="612"/>
      <c r="E33" s="612"/>
      <c r="F33" s="613"/>
      <c r="G33" s="365"/>
      <c r="H33" s="615"/>
      <c r="I33" s="100"/>
      <c r="J33" s="611"/>
      <c r="K33" s="245"/>
      <c r="L33" s="663"/>
    </row>
    <row r="34" spans="1:12" s="2" customFormat="1" ht="19.5" customHeight="1">
      <c r="A34" s="367" t="s">
        <v>168</v>
      </c>
      <c r="B34" s="612"/>
      <c r="C34" s="388" t="s">
        <v>689</v>
      </c>
      <c r="D34" s="640"/>
      <c r="E34" s="640"/>
      <c r="F34" s="640"/>
      <c r="G34" s="365"/>
      <c r="H34" s="615"/>
      <c r="I34" s="100"/>
      <c r="J34" s="611"/>
      <c r="K34" s="198"/>
      <c r="L34" s="663"/>
    </row>
    <row r="35" spans="1:12" s="2" customFormat="1" ht="19.5" customHeight="1">
      <c r="A35" s="367" t="s">
        <v>169</v>
      </c>
      <c r="B35" s="612"/>
      <c r="C35" s="364"/>
      <c r="D35" s="612"/>
      <c r="E35" s="612"/>
      <c r="F35" s="613"/>
      <c r="G35" s="414"/>
      <c r="H35" s="615"/>
      <c r="I35" s="100"/>
      <c r="J35" s="611"/>
      <c r="K35" s="245"/>
      <c r="L35" s="663"/>
    </row>
    <row r="36" spans="1:12" s="2" customFormat="1" ht="19.5" customHeight="1">
      <c r="A36" s="367" t="s">
        <v>170</v>
      </c>
      <c r="B36" s="612"/>
      <c r="C36" s="364" t="s">
        <v>171</v>
      </c>
      <c r="D36" s="612"/>
      <c r="E36" s="612"/>
      <c r="F36" s="613"/>
      <c r="G36" s="365"/>
      <c r="H36" s="615"/>
      <c r="I36" s="100"/>
      <c r="J36" s="611"/>
      <c r="K36" s="245"/>
      <c r="L36" s="663"/>
    </row>
    <row r="37" spans="1:12" s="2" customFormat="1" ht="19.5" customHeight="1" thickBot="1">
      <c r="A37" s="369" t="s">
        <v>747</v>
      </c>
      <c r="B37" s="616"/>
      <c r="C37" s="368" t="s">
        <v>172</v>
      </c>
      <c r="D37" s="616"/>
      <c r="E37" s="616"/>
      <c r="F37" s="617"/>
      <c r="G37" s="366"/>
      <c r="H37" s="618"/>
      <c r="I37" s="100"/>
      <c r="J37" s="611"/>
      <c r="K37" s="245"/>
      <c r="L37" s="663"/>
    </row>
    <row r="38" s="2" customFormat="1" ht="12"/>
    <row r="39" s="2" customFormat="1" ht="12">
      <c r="A39" s="2" t="s">
        <v>122</v>
      </c>
    </row>
    <row r="40" s="2" customFormat="1" ht="12.75" thickBot="1">
      <c r="A40" s="2" t="s">
        <v>123</v>
      </c>
    </row>
    <row r="41" spans="1:13" s="2" customFormat="1" ht="19.5" customHeight="1">
      <c r="A41" s="194" t="s">
        <v>124</v>
      </c>
      <c r="B41" s="14">
        <v>10</v>
      </c>
      <c r="C41" s="14">
        <f>B41+1</f>
        <v>11</v>
      </c>
      <c r="D41" s="14">
        <f>C41+1</f>
        <v>12</v>
      </c>
      <c r="E41" s="14">
        <f>D41+1</f>
        <v>13</v>
      </c>
      <c r="F41" s="14">
        <f>E41+1</f>
        <v>14</v>
      </c>
      <c r="G41" s="14">
        <f>F41+1</f>
        <v>15</v>
      </c>
      <c r="H41" s="14">
        <v>16</v>
      </c>
      <c r="I41" s="25">
        <v>17</v>
      </c>
      <c r="J41" s="15">
        <v>18</v>
      </c>
      <c r="K41" s="14">
        <v>19</v>
      </c>
      <c r="L41" s="14">
        <v>20</v>
      </c>
      <c r="M41" s="619">
        <v>21</v>
      </c>
    </row>
    <row r="42" spans="1:13" s="2" customFormat="1" ht="19.5" customHeight="1" thickBot="1">
      <c r="A42" s="177" t="s">
        <v>125</v>
      </c>
      <c r="B42" s="230">
        <v>7585</v>
      </c>
      <c r="C42" s="230">
        <v>34800</v>
      </c>
      <c r="D42" s="230">
        <v>38842</v>
      </c>
      <c r="E42" s="230">
        <v>60315</v>
      </c>
      <c r="F42" s="230">
        <v>46450</v>
      </c>
      <c r="G42" s="230">
        <v>42357</v>
      </c>
      <c r="H42" s="231">
        <v>38552</v>
      </c>
      <c r="I42" s="144">
        <v>50827</v>
      </c>
      <c r="J42" s="232">
        <v>56765</v>
      </c>
      <c r="K42" s="247">
        <v>51005</v>
      </c>
      <c r="L42" s="247">
        <v>51418</v>
      </c>
      <c r="M42" s="666">
        <v>47301</v>
      </c>
    </row>
    <row r="43" s="2" customFormat="1" ht="12"/>
    <row r="44" s="518" customFormat="1" ht="12.75" thickBot="1">
      <c r="A44" s="518" t="s">
        <v>585</v>
      </c>
    </row>
    <row r="45" spans="1:14" s="518" customFormat="1" ht="19.5" customHeight="1">
      <c r="A45" s="621" t="s">
        <v>586</v>
      </c>
      <c r="B45" s="622">
        <v>4</v>
      </c>
      <c r="C45" s="622">
        <f aca="true" t="shared" si="0" ref="C45:J45">B45+1</f>
        <v>5</v>
      </c>
      <c r="D45" s="622">
        <f t="shared" si="0"/>
        <v>6</v>
      </c>
      <c r="E45" s="622">
        <f t="shared" si="0"/>
        <v>7</v>
      </c>
      <c r="F45" s="622">
        <f t="shared" si="0"/>
        <v>8</v>
      </c>
      <c r="G45" s="622">
        <f t="shared" si="0"/>
        <v>9</v>
      </c>
      <c r="H45" s="622">
        <f t="shared" si="0"/>
        <v>10</v>
      </c>
      <c r="I45" s="622">
        <f t="shared" si="0"/>
        <v>11</v>
      </c>
      <c r="J45" s="622">
        <f t="shared" si="0"/>
        <v>12</v>
      </c>
      <c r="K45" s="622" t="s">
        <v>587</v>
      </c>
      <c r="L45" s="622">
        <v>2</v>
      </c>
      <c r="M45" s="622">
        <f>L45+1</f>
        <v>3</v>
      </c>
      <c r="N45" s="619" t="s">
        <v>588</v>
      </c>
    </row>
    <row r="46" spans="1:14" s="518" customFormat="1" ht="19.5" customHeight="1" thickBot="1">
      <c r="A46" s="624" t="s">
        <v>584</v>
      </c>
      <c r="B46" s="625">
        <v>3798</v>
      </c>
      <c r="C46" s="625">
        <v>7634</v>
      </c>
      <c r="D46" s="625">
        <v>5139</v>
      </c>
      <c r="E46" s="625">
        <v>4279</v>
      </c>
      <c r="F46" s="625">
        <v>8580</v>
      </c>
      <c r="G46" s="625">
        <v>5377</v>
      </c>
      <c r="H46" s="625">
        <v>5690</v>
      </c>
      <c r="I46" s="625">
        <v>3625</v>
      </c>
      <c r="J46" s="625">
        <v>1843</v>
      </c>
      <c r="K46" s="661" t="s">
        <v>742</v>
      </c>
      <c r="L46" s="661" t="s">
        <v>742</v>
      </c>
      <c r="M46" s="625">
        <v>1336</v>
      </c>
      <c r="N46" s="626">
        <f>SUM(B46:M46)</f>
        <v>47301</v>
      </c>
    </row>
    <row r="47" s="2" customFormat="1" ht="7.5" customHeight="1"/>
    <row r="48" s="2" customFormat="1" ht="12">
      <c r="A48" s="9" t="s">
        <v>589</v>
      </c>
    </row>
    <row r="49" spans="1:14" s="2" customFormat="1" ht="12">
      <c r="A49" s="207"/>
      <c r="B49" s="207"/>
      <c r="C49" s="207"/>
      <c r="D49" s="207"/>
      <c r="E49" s="207"/>
      <c r="F49" s="207"/>
      <c r="G49" s="207"/>
      <c r="H49" s="207"/>
      <c r="I49" s="207"/>
      <c r="J49" s="207"/>
      <c r="K49" s="207"/>
      <c r="L49" s="207"/>
      <c r="M49" s="207"/>
      <c r="N49" s="207"/>
    </row>
    <row r="50" spans="1:14" s="2" customFormat="1" ht="12">
      <c r="A50" s="207"/>
      <c r="B50" s="207"/>
      <c r="C50" s="207"/>
      <c r="D50" s="207"/>
      <c r="E50" s="207"/>
      <c r="F50" s="207"/>
      <c r="G50" s="207"/>
      <c r="H50" s="207"/>
      <c r="I50" s="207"/>
      <c r="J50" s="207"/>
      <c r="K50" s="207"/>
      <c r="L50" s="207"/>
      <c r="M50" s="207"/>
      <c r="N50" s="207"/>
    </row>
    <row r="51" spans="1:14" s="2" customFormat="1" ht="12">
      <c r="A51" s="207"/>
      <c r="B51" s="207"/>
      <c r="C51" s="207"/>
      <c r="D51" s="207"/>
      <c r="E51" s="207"/>
      <c r="F51" s="207"/>
      <c r="G51" s="207"/>
      <c r="H51" s="207"/>
      <c r="I51" s="207"/>
      <c r="J51" s="207"/>
      <c r="K51" s="207"/>
      <c r="L51" s="207"/>
      <c r="M51" s="207"/>
      <c r="N51" s="207"/>
    </row>
    <row r="52" spans="1:14" s="2" customFormat="1" ht="12">
      <c r="A52" s="207"/>
      <c r="B52" s="207"/>
      <c r="C52" s="207"/>
      <c r="D52" s="207"/>
      <c r="E52" s="207"/>
      <c r="F52" s="207"/>
      <c r="G52" s="207"/>
      <c r="H52" s="207"/>
      <c r="I52" s="207"/>
      <c r="J52" s="207"/>
      <c r="K52" s="207"/>
      <c r="L52" s="207"/>
      <c r="M52" s="207"/>
      <c r="N52" s="207"/>
    </row>
    <row r="53" spans="1:14" s="2" customFormat="1" ht="12">
      <c r="A53" s="207"/>
      <c r="B53" s="207"/>
      <c r="C53" s="207"/>
      <c r="D53" s="207"/>
      <c r="E53" s="207"/>
      <c r="F53" s="207"/>
      <c r="G53" s="207"/>
      <c r="H53" s="207"/>
      <c r="I53" s="207"/>
      <c r="J53" s="207"/>
      <c r="K53" s="207"/>
      <c r="L53" s="207"/>
      <c r="M53" s="207"/>
      <c r="N53" s="207"/>
    </row>
    <row r="54" spans="1:14" s="2" customFormat="1" ht="12">
      <c r="A54" s="207"/>
      <c r="B54" s="207"/>
      <c r="C54" s="207"/>
      <c r="D54" s="207"/>
      <c r="E54" s="207"/>
      <c r="F54" s="207"/>
      <c r="G54" s="207"/>
      <c r="H54" s="207"/>
      <c r="I54" s="207"/>
      <c r="J54" s="207"/>
      <c r="K54" s="207"/>
      <c r="L54" s="207"/>
      <c r="M54" s="207"/>
      <c r="N54" s="207"/>
    </row>
    <row r="55" spans="1:14" s="2" customFormat="1" ht="12">
      <c r="A55" s="207"/>
      <c r="B55" s="207"/>
      <c r="C55" s="207"/>
      <c r="D55" s="207"/>
      <c r="E55" s="207"/>
      <c r="F55" s="207"/>
      <c r="G55" s="207"/>
      <c r="H55" s="207"/>
      <c r="I55" s="207"/>
      <c r="J55" s="207"/>
      <c r="K55" s="207"/>
      <c r="L55" s="207"/>
      <c r="M55" s="207"/>
      <c r="N55" s="207"/>
    </row>
    <row r="56" spans="1:14" s="2" customFormat="1" ht="12">
      <c r="A56" s="207"/>
      <c r="B56" s="207"/>
      <c r="C56" s="207"/>
      <c r="D56" s="207"/>
      <c r="E56" s="207"/>
      <c r="F56" s="207"/>
      <c r="G56" s="207"/>
      <c r="H56" s="207"/>
      <c r="I56" s="207"/>
      <c r="J56" s="207"/>
      <c r="K56" s="207"/>
      <c r="L56" s="207"/>
      <c r="M56" s="207"/>
      <c r="N56" s="207"/>
    </row>
    <row r="57" spans="1:14" s="2" customFormat="1" ht="12">
      <c r="A57" s="207"/>
      <c r="B57" s="207"/>
      <c r="C57" s="207"/>
      <c r="D57" s="207"/>
      <c r="E57" s="207"/>
      <c r="F57" s="207"/>
      <c r="G57" s="207"/>
      <c r="H57" s="207"/>
      <c r="I57" s="207"/>
      <c r="J57" s="207"/>
      <c r="K57" s="207"/>
      <c r="L57" s="207"/>
      <c r="M57" s="207"/>
      <c r="N57" s="207"/>
    </row>
    <row r="58" spans="1:14" s="2" customFormat="1" ht="12">
      <c r="A58" s="207"/>
      <c r="B58" s="207"/>
      <c r="C58" s="207"/>
      <c r="D58" s="207"/>
      <c r="E58" s="207"/>
      <c r="F58" s="207"/>
      <c r="G58" s="207"/>
      <c r="H58" s="207"/>
      <c r="I58" s="207"/>
      <c r="J58" s="207"/>
      <c r="K58" s="207"/>
      <c r="L58" s="207"/>
      <c r="M58" s="207"/>
      <c r="N58" s="207"/>
    </row>
    <row r="59" spans="1:14" s="2" customFormat="1" ht="12">
      <c r="A59" s="207"/>
      <c r="B59" s="207"/>
      <c r="C59" s="207"/>
      <c r="D59" s="207"/>
      <c r="E59" s="207"/>
      <c r="F59" s="207"/>
      <c r="G59" s="207"/>
      <c r="H59" s="207"/>
      <c r="I59" s="207"/>
      <c r="J59" s="207"/>
      <c r="K59" s="207"/>
      <c r="L59" s="207"/>
      <c r="M59" s="207"/>
      <c r="N59" s="207"/>
    </row>
    <row r="60" spans="1:14" s="2" customFormat="1" ht="12">
      <c r="A60" s="207"/>
      <c r="B60" s="207"/>
      <c r="C60" s="207"/>
      <c r="D60" s="207"/>
      <c r="E60" s="207"/>
      <c r="F60" s="207"/>
      <c r="G60" s="207"/>
      <c r="H60" s="207"/>
      <c r="I60" s="207"/>
      <c r="J60" s="207"/>
      <c r="K60" s="207"/>
      <c r="L60" s="207"/>
      <c r="M60" s="207"/>
      <c r="N60" s="207"/>
    </row>
    <row r="61" spans="1:14" s="2" customFormat="1" ht="12">
      <c r="A61" s="207"/>
      <c r="B61" s="207"/>
      <c r="C61" s="207"/>
      <c r="D61" s="207"/>
      <c r="E61" s="207"/>
      <c r="F61" s="207"/>
      <c r="G61" s="207"/>
      <c r="H61" s="207"/>
      <c r="I61" s="207"/>
      <c r="J61" s="207"/>
      <c r="K61" s="207"/>
      <c r="L61" s="207"/>
      <c r="M61" s="207"/>
      <c r="N61" s="207"/>
    </row>
    <row r="62" spans="1:14" s="2" customFormat="1" ht="12">
      <c r="A62" s="207"/>
      <c r="B62" s="207"/>
      <c r="C62" s="207"/>
      <c r="D62" s="207"/>
      <c r="E62" s="207"/>
      <c r="F62" s="207"/>
      <c r="G62" s="207"/>
      <c r="H62" s="207"/>
      <c r="I62" s="207"/>
      <c r="J62" s="207"/>
      <c r="K62" s="207"/>
      <c r="L62" s="207"/>
      <c r="M62" s="207"/>
      <c r="N62" s="207"/>
    </row>
    <row r="63" spans="1:14" s="2" customFormat="1" ht="12">
      <c r="A63" s="207"/>
      <c r="B63" s="207"/>
      <c r="C63" s="207"/>
      <c r="D63" s="207"/>
      <c r="E63" s="207"/>
      <c r="F63" s="207"/>
      <c r="G63" s="207"/>
      <c r="H63" s="207"/>
      <c r="I63" s="207"/>
      <c r="J63" s="207"/>
      <c r="K63" s="207"/>
      <c r="L63" s="207"/>
      <c r="M63" s="207"/>
      <c r="N63" s="207"/>
    </row>
  </sheetData>
  <sheetProtection/>
  <mergeCells count="94">
    <mergeCell ref="C9:F9"/>
    <mergeCell ref="G9:H9"/>
    <mergeCell ref="A6:B7"/>
    <mergeCell ref="C6:H6"/>
    <mergeCell ref="C7:F7"/>
    <mergeCell ref="G7:H7"/>
    <mergeCell ref="A11:B11"/>
    <mergeCell ref="C11:F11"/>
    <mergeCell ref="G11:H11"/>
    <mergeCell ref="A8:B8"/>
    <mergeCell ref="C8:F8"/>
    <mergeCell ref="G8:H8"/>
    <mergeCell ref="A10:B10"/>
    <mergeCell ref="C10:F10"/>
    <mergeCell ref="G10:H10"/>
    <mergeCell ref="A9:B9"/>
    <mergeCell ref="A13:B13"/>
    <mergeCell ref="C13:F13"/>
    <mergeCell ref="G13:H13"/>
    <mergeCell ref="A12:B12"/>
    <mergeCell ref="C12:F12"/>
    <mergeCell ref="G12:H12"/>
    <mergeCell ref="A15:B15"/>
    <mergeCell ref="C15:F15"/>
    <mergeCell ref="G15:H15"/>
    <mergeCell ref="A14:B14"/>
    <mergeCell ref="C14:F14"/>
    <mergeCell ref="G14:H14"/>
    <mergeCell ref="A17:B17"/>
    <mergeCell ref="C17:F17"/>
    <mergeCell ref="G17:H17"/>
    <mergeCell ref="A16:B16"/>
    <mergeCell ref="C16:F16"/>
    <mergeCell ref="G16:H16"/>
    <mergeCell ref="A19:B19"/>
    <mergeCell ref="C19:F19"/>
    <mergeCell ref="G19:H19"/>
    <mergeCell ref="A18:B18"/>
    <mergeCell ref="C18:F18"/>
    <mergeCell ref="G18:H18"/>
    <mergeCell ref="A21:B21"/>
    <mergeCell ref="C21:F21"/>
    <mergeCell ref="G21:H21"/>
    <mergeCell ref="A20:B20"/>
    <mergeCell ref="C20:F20"/>
    <mergeCell ref="G20:H20"/>
    <mergeCell ref="A23:B23"/>
    <mergeCell ref="C23:F23"/>
    <mergeCell ref="G23:H23"/>
    <mergeCell ref="A22:B22"/>
    <mergeCell ref="C22:F22"/>
    <mergeCell ref="G22:H22"/>
    <mergeCell ref="A24:B24"/>
    <mergeCell ref="C24:F24"/>
    <mergeCell ref="G24:H24"/>
    <mergeCell ref="G28:H28"/>
    <mergeCell ref="A26:B26"/>
    <mergeCell ref="C26:F26"/>
    <mergeCell ref="G26:H26"/>
    <mergeCell ref="A25:B25"/>
    <mergeCell ref="C25:F25"/>
    <mergeCell ref="G25:H25"/>
    <mergeCell ref="G27:H27"/>
    <mergeCell ref="A28:B28"/>
    <mergeCell ref="C28:F28"/>
    <mergeCell ref="G29:H29"/>
    <mergeCell ref="A29:B29"/>
    <mergeCell ref="C29:F29"/>
    <mergeCell ref="A27:B27"/>
    <mergeCell ref="C27:F27"/>
    <mergeCell ref="A35:B35"/>
    <mergeCell ref="C35:F35"/>
    <mergeCell ref="A34:B34"/>
    <mergeCell ref="A33:B33"/>
    <mergeCell ref="C33:F33"/>
    <mergeCell ref="C34:F34"/>
    <mergeCell ref="G30:H30"/>
    <mergeCell ref="G31:H31"/>
    <mergeCell ref="G33:H33"/>
    <mergeCell ref="A30:B30"/>
    <mergeCell ref="C32:F32"/>
    <mergeCell ref="A31:B31"/>
    <mergeCell ref="C30:F30"/>
    <mergeCell ref="C31:F31"/>
    <mergeCell ref="G35:H35"/>
    <mergeCell ref="G34:H34"/>
    <mergeCell ref="G32:H32"/>
    <mergeCell ref="A37:B37"/>
    <mergeCell ref="G37:H37"/>
    <mergeCell ref="G36:H36"/>
    <mergeCell ref="C37:F37"/>
    <mergeCell ref="A36:B36"/>
    <mergeCell ref="C36:F36"/>
    <mergeCell ref="A32:B32"/>
  </mergeCells>
  <printOptions horizontalCentered="1"/>
  <pageMargins left="0.7874015748031497" right="0.5905511811023623" top="0.7874015748031497" bottom="0.5905511811023623" header="0" footer="0"/>
  <pageSetup horizontalDpi="600" verticalDpi="600" orientation="portrait" paperSize="9" scale="81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34"/>
  </sheetPr>
  <dimension ref="A1:AF67"/>
  <sheetViews>
    <sheetView workbookViewId="0" topLeftCell="A1">
      <selection activeCell="P10" sqref="P10"/>
    </sheetView>
  </sheetViews>
  <sheetFormatPr defaultColWidth="9.00390625" defaultRowHeight="13.5"/>
  <cols>
    <col min="1" max="1" width="11.625" style="208" customWidth="1"/>
    <col min="2" max="6" width="7.625" style="208" customWidth="1"/>
    <col min="7" max="8" width="6.875" style="208" customWidth="1"/>
    <col min="9" max="14" width="7.625" style="208" customWidth="1"/>
    <col min="15" max="15" width="10.75390625" style="249" customWidth="1"/>
    <col min="16" max="16" width="24.75390625" style="249" customWidth="1"/>
    <col min="17" max="17" width="9.00390625" style="249" customWidth="1"/>
    <col min="18" max="18" width="2.875" style="249" customWidth="1"/>
    <col min="19" max="19" width="11.625" style="249" customWidth="1"/>
    <col min="20" max="20" width="7.00390625" style="249" bestFit="1" customWidth="1"/>
    <col min="21" max="28" width="5.75390625" style="249" customWidth="1"/>
    <col min="29" max="29" width="8.125" style="249" bestFit="1" customWidth="1"/>
    <col min="30" max="31" width="5.75390625" style="249" customWidth="1"/>
    <col min="32" max="32" width="9.25390625" style="249" customWidth="1"/>
    <col min="33" max="33" width="6.125" style="11" bestFit="1" customWidth="1"/>
    <col min="34" max="34" width="8.25390625" style="11" bestFit="1" customWidth="1"/>
    <col min="35" max="36" width="3.25390625" style="11" bestFit="1" customWidth="1"/>
    <col min="37" max="37" width="7.00390625" style="11" bestFit="1" customWidth="1"/>
    <col min="38" max="16384" width="9.00390625" style="11" customWidth="1"/>
  </cols>
  <sheetData>
    <row r="1" spans="1:32" ht="14.25">
      <c r="A1" s="248" t="s">
        <v>173</v>
      </c>
      <c r="B1" s="249"/>
      <c r="C1" s="249"/>
      <c r="D1" s="249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</row>
    <row r="2" spans="1:32" ht="12">
      <c r="A2" s="249"/>
      <c r="B2" s="249"/>
      <c r="C2" s="249"/>
      <c r="D2" s="249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</row>
    <row r="3" spans="1:32" ht="12">
      <c r="A3" s="249" t="s">
        <v>174</v>
      </c>
      <c r="B3" s="249"/>
      <c r="C3" s="249"/>
      <c r="D3" s="249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</row>
    <row r="4" spans="1:32" ht="12">
      <c r="A4" s="249" t="s">
        <v>175</v>
      </c>
      <c r="B4" s="249"/>
      <c r="C4" s="249"/>
      <c r="D4" s="249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</row>
    <row r="5" spans="1:32" ht="12.75" thickBot="1">
      <c r="A5" s="249" t="s">
        <v>176</v>
      </c>
      <c r="B5" s="249"/>
      <c r="C5" s="249"/>
      <c r="D5" s="249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</row>
    <row r="6" spans="1:24" s="207" customFormat="1" ht="19.5" customHeight="1">
      <c r="A6" s="384" t="s">
        <v>594</v>
      </c>
      <c r="B6" s="609"/>
      <c r="C6" s="385" t="s">
        <v>595</v>
      </c>
      <c r="D6" s="609"/>
      <c r="E6" s="609"/>
      <c r="F6" s="609"/>
      <c r="G6" s="385" t="s">
        <v>596</v>
      </c>
      <c r="H6" s="614"/>
      <c r="X6" s="211"/>
    </row>
    <row r="7" spans="1:8" s="207" customFormat="1" ht="19.5" customHeight="1" thickBot="1">
      <c r="A7" s="628"/>
      <c r="B7" s="616"/>
      <c r="C7" s="386" t="s">
        <v>597</v>
      </c>
      <c r="D7" s="616"/>
      <c r="E7" s="616"/>
      <c r="F7" s="616"/>
      <c r="G7" s="629"/>
      <c r="H7" s="618"/>
    </row>
    <row r="8" spans="1:8" s="2" customFormat="1" ht="19.5" customHeight="1">
      <c r="A8" s="422" t="s">
        <v>177</v>
      </c>
      <c r="B8" s="609"/>
      <c r="C8" s="423" t="s">
        <v>178</v>
      </c>
      <c r="D8" s="609"/>
      <c r="E8" s="609"/>
      <c r="F8" s="609"/>
      <c r="G8" s="423"/>
      <c r="H8" s="614"/>
    </row>
    <row r="9" spans="1:8" s="2" customFormat="1" ht="19.5" customHeight="1">
      <c r="A9" s="418" t="s">
        <v>179</v>
      </c>
      <c r="B9" s="612"/>
      <c r="C9" s="419" t="s">
        <v>748</v>
      </c>
      <c r="D9" s="612"/>
      <c r="E9" s="612"/>
      <c r="F9" s="612"/>
      <c r="G9" s="419"/>
      <c r="H9" s="615"/>
    </row>
    <row r="10" spans="1:8" s="2" customFormat="1" ht="19.5" customHeight="1">
      <c r="A10" s="418" t="s">
        <v>180</v>
      </c>
      <c r="B10" s="612"/>
      <c r="C10" s="419" t="s">
        <v>181</v>
      </c>
      <c r="D10" s="612"/>
      <c r="E10" s="612"/>
      <c r="F10" s="612"/>
      <c r="G10" s="419"/>
      <c r="H10" s="615"/>
    </row>
    <row r="11" spans="1:8" s="2" customFormat="1" ht="19.5" customHeight="1">
      <c r="A11" s="418" t="s">
        <v>182</v>
      </c>
      <c r="B11" s="612"/>
      <c r="C11" s="419" t="s">
        <v>183</v>
      </c>
      <c r="D11" s="612"/>
      <c r="E11" s="612"/>
      <c r="F11" s="612"/>
      <c r="G11" s="419"/>
      <c r="H11" s="615"/>
    </row>
    <row r="12" spans="1:8" s="2" customFormat="1" ht="19.5" customHeight="1">
      <c r="A12" s="418"/>
      <c r="B12" s="612"/>
      <c r="C12" s="419" t="s">
        <v>184</v>
      </c>
      <c r="D12" s="612"/>
      <c r="E12" s="612"/>
      <c r="F12" s="612"/>
      <c r="G12" s="419"/>
      <c r="H12" s="615"/>
    </row>
    <row r="13" spans="1:8" s="2" customFormat="1" ht="19.5" customHeight="1">
      <c r="A13" s="418"/>
      <c r="B13" s="612"/>
      <c r="C13" s="419" t="s">
        <v>185</v>
      </c>
      <c r="D13" s="612"/>
      <c r="E13" s="612"/>
      <c r="F13" s="612"/>
      <c r="G13" s="419"/>
      <c r="H13" s="615"/>
    </row>
    <row r="14" spans="1:8" s="2" customFormat="1" ht="19.5" customHeight="1">
      <c r="A14" s="418"/>
      <c r="B14" s="612"/>
      <c r="C14" s="419" t="s">
        <v>186</v>
      </c>
      <c r="D14" s="612"/>
      <c r="E14" s="612"/>
      <c r="F14" s="612"/>
      <c r="G14" s="419"/>
      <c r="H14" s="615"/>
    </row>
    <row r="15" spans="1:22" s="2" customFormat="1" ht="19.5" customHeight="1">
      <c r="A15" s="418"/>
      <c r="B15" s="612"/>
      <c r="C15" s="419" t="s">
        <v>187</v>
      </c>
      <c r="D15" s="612"/>
      <c r="E15" s="612"/>
      <c r="F15" s="612"/>
      <c r="G15" s="419"/>
      <c r="H15" s="615"/>
      <c r="I15" s="250"/>
      <c r="J15" s="250"/>
      <c r="K15" s="250"/>
      <c r="L15" s="250"/>
      <c r="M15" s="250"/>
      <c r="N15" s="250"/>
      <c r="O15" s="250"/>
      <c r="P15" s="250"/>
      <c r="Q15" s="250"/>
      <c r="R15" s="250"/>
      <c r="S15" s="250"/>
      <c r="T15" s="250"/>
      <c r="U15" s="250"/>
      <c r="V15" s="250"/>
    </row>
    <row r="16" spans="1:22" s="2" customFormat="1" ht="19.5" customHeight="1">
      <c r="A16" s="418"/>
      <c r="B16" s="612"/>
      <c r="C16" s="419" t="s">
        <v>188</v>
      </c>
      <c r="D16" s="612"/>
      <c r="E16" s="612"/>
      <c r="F16" s="612"/>
      <c r="G16" s="419"/>
      <c r="H16" s="615"/>
      <c r="I16" s="251"/>
      <c r="J16" s="251"/>
      <c r="K16" s="251"/>
      <c r="L16" s="251"/>
      <c r="M16" s="251"/>
      <c r="N16" s="251"/>
      <c r="O16" s="251"/>
      <c r="P16" s="251"/>
      <c r="Q16" s="251"/>
      <c r="R16" s="251"/>
      <c r="S16" s="251"/>
      <c r="T16" s="251"/>
      <c r="U16" s="251"/>
      <c r="V16" s="251"/>
    </row>
    <row r="17" spans="1:22" s="2" customFormat="1" ht="19.5" customHeight="1">
      <c r="A17" s="418"/>
      <c r="B17" s="612"/>
      <c r="C17" s="419" t="s">
        <v>189</v>
      </c>
      <c r="D17" s="612"/>
      <c r="E17" s="612"/>
      <c r="F17" s="612"/>
      <c r="G17" s="419"/>
      <c r="H17" s="615"/>
      <c r="I17" s="251"/>
      <c r="J17" s="252"/>
      <c r="K17" s="252"/>
      <c r="L17" s="252"/>
      <c r="M17" s="252"/>
      <c r="N17" s="252"/>
      <c r="O17" s="252"/>
      <c r="P17" s="252"/>
      <c r="Q17" s="252"/>
      <c r="R17" s="252"/>
      <c r="S17" s="252"/>
      <c r="T17" s="252"/>
      <c r="U17" s="252"/>
      <c r="V17" s="252"/>
    </row>
    <row r="18" spans="1:22" s="2" customFormat="1" ht="19.5" customHeight="1">
      <c r="A18" s="418"/>
      <c r="B18" s="612"/>
      <c r="C18" s="419" t="s">
        <v>190</v>
      </c>
      <c r="D18" s="612"/>
      <c r="E18" s="612"/>
      <c r="F18" s="612"/>
      <c r="G18" s="419"/>
      <c r="H18" s="615"/>
      <c r="I18" s="251"/>
      <c r="J18" s="251"/>
      <c r="K18" s="251"/>
      <c r="L18" s="251"/>
      <c r="M18" s="251"/>
      <c r="N18" s="251"/>
      <c r="O18" s="251"/>
      <c r="P18" s="251"/>
      <c r="Q18" s="251"/>
      <c r="R18" s="251"/>
      <c r="S18" s="251"/>
      <c r="T18" s="251"/>
      <c r="U18" s="251"/>
      <c r="V18" s="251"/>
    </row>
    <row r="19" spans="1:22" s="2" customFormat="1" ht="19.5" customHeight="1">
      <c r="A19" s="418" t="s">
        <v>191</v>
      </c>
      <c r="B19" s="612"/>
      <c r="C19" s="419" t="s">
        <v>192</v>
      </c>
      <c r="D19" s="612"/>
      <c r="E19" s="612"/>
      <c r="F19" s="612"/>
      <c r="G19" s="419"/>
      <c r="H19" s="615"/>
      <c r="I19" s="251"/>
      <c r="J19" s="251"/>
      <c r="K19" s="251"/>
      <c r="L19" s="251"/>
      <c r="M19" s="251"/>
      <c r="N19" s="251"/>
      <c r="O19" s="251"/>
      <c r="P19" s="251"/>
      <c r="Q19" s="251"/>
      <c r="R19" s="251"/>
      <c r="S19" s="251"/>
      <c r="T19" s="251"/>
      <c r="U19" s="251"/>
      <c r="V19" s="251"/>
    </row>
    <row r="20" spans="1:22" s="2" customFormat="1" ht="19.5" customHeight="1">
      <c r="A20" s="418" t="s">
        <v>193</v>
      </c>
      <c r="B20" s="612"/>
      <c r="C20" s="419" t="s">
        <v>194</v>
      </c>
      <c r="D20" s="612"/>
      <c r="E20" s="612"/>
      <c r="F20" s="612"/>
      <c r="G20" s="419"/>
      <c r="H20" s="615"/>
      <c r="I20" s="251"/>
      <c r="J20" s="251"/>
      <c r="K20" s="251"/>
      <c r="L20" s="251"/>
      <c r="M20" s="251"/>
      <c r="N20" s="251"/>
      <c r="O20" s="251"/>
      <c r="P20" s="251"/>
      <c r="Q20" s="251"/>
      <c r="R20" s="251"/>
      <c r="S20" s="251"/>
      <c r="T20" s="251"/>
      <c r="U20" s="251"/>
      <c r="V20" s="251"/>
    </row>
    <row r="21" spans="1:22" s="2" customFormat="1" ht="19.5" customHeight="1">
      <c r="A21" s="418" t="s">
        <v>195</v>
      </c>
      <c r="B21" s="612"/>
      <c r="C21" s="419" t="s">
        <v>749</v>
      </c>
      <c r="D21" s="612"/>
      <c r="E21" s="612"/>
      <c r="F21" s="612"/>
      <c r="G21" s="419"/>
      <c r="H21" s="615"/>
      <c r="I21" s="250"/>
      <c r="J21" s="250"/>
      <c r="K21" s="250"/>
      <c r="L21" s="250"/>
      <c r="M21" s="250"/>
      <c r="N21" s="250"/>
      <c r="O21" s="250"/>
      <c r="P21" s="250"/>
      <c r="Q21" s="250"/>
      <c r="R21" s="250"/>
      <c r="S21" s="250"/>
      <c r="T21" s="250"/>
      <c r="U21" s="250"/>
      <c r="V21" s="250"/>
    </row>
    <row r="22" spans="1:22" s="2" customFormat="1" ht="19.5" customHeight="1">
      <c r="A22" s="418" t="s">
        <v>196</v>
      </c>
      <c r="B22" s="612"/>
      <c r="C22" s="419" t="s">
        <v>750</v>
      </c>
      <c r="D22" s="612"/>
      <c r="E22" s="612"/>
      <c r="F22" s="612"/>
      <c r="G22" s="419"/>
      <c r="H22" s="615"/>
      <c r="I22" s="250"/>
      <c r="J22" s="250"/>
      <c r="K22" s="250"/>
      <c r="L22" s="250"/>
      <c r="M22" s="250"/>
      <c r="N22" s="250"/>
      <c r="O22" s="250"/>
      <c r="P22" s="250"/>
      <c r="Q22" s="250"/>
      <c r="R22" s="250"/>
      <c r="S22" s="250"/>
      <c r="T22" s="250"/>
      <c r="U22" s="250"/>
      <c r="V22" s="250"/>
    </row>
    <row r="23" spans="1:22" s="2" customFormat="1" ht="19.5" customHeight="1" thickBot="1">
      <c r="A23" s="420" t="s">
        <v>301</v>
      </c>
      <c r="B23" s="616"/>
      <c r="C23" s="421" t="s">
        <v>751</v>
      </c>
      <c r="D23" s="616"/>
      <c r="E23" s="616"/>
      <c r="F23" s="616"/>
      <c r="G23" s="421"/>
      <c r="H23" s="618"/>
      <c r="I23" s="250"/>
      <c r="J23" s="250"/>
      <c r="K23" s="250"/>
      <c r="L23" s="250"/>
      <c r="M23" s="250"/>
      <c r="N23" s="250"/>
      <c r="O23" s="250"/>
      <c r="P23" s="250"/>
      <c r="Q23" s="250"/>
      <c r="R23" s="250"/>
      <c r="S23" s="250"/>
      <c r="T23" s="250"/>
      <c r="U23" s="250"/>
      <c r="V23" s="250"/>
    </row>
    <row r="24" spans="8:22" s="2" customFormat="1" ht="19.5" customHeight="1">
      <c r="H24" s="250"/>
      <c r="O24" s="250"/>
      <c r="P24" s="250"/>
      <c r="Q24" s="250"/>
      <c r="R24" s="250"/>
      <c r="S24" s="250"/>
      <c r="T24" s="250"/>
      <c r="U24" s="250"/>
      <c r="V24" s="250"/>
    </row>
    <row r="25" spans="1:32" s="2" customFormat="1" ht="12">
      <c r="A25" s="2" t="s">
        <v>122</v>
      </c>
      <c r="H25" s="250"/>
      <c r="K25" s="250"/>
      <c r="L25" s="250"/>
      <c r="M25" s="250"/>
      <c r="N25" s="250"/>
      <c r="O25" s="250"/>
      <c r="P25" s="250"/>
      <c r="Q25" s="250"/>
      <c r="R25" s="250"/>
      <c r="S25" s="250"/>
      <c r="T25" s="250"/>
      <c r="U25" s="250"/>
      <c r="V25" s="250"/>
      <c r="W25" s="250"/>
      <c r="X25" s="250"/>
      <c r="Y25" s="250"/>
      <c r="Z25" s="250"/>
      <c r="AA25" s="250"/>
      <c r="AB25" s="250"/>
      <c r="AC25" s="250"/>
      <c r="AD25" s="250"/>
      <c r="AE25" s="250"/>
      <c r="AF25" s="250"/>
    </row>
    <row r="26" spans="1:32" s="2" customFormat="1" ht="12.75" thickBot="1">
      <c r="A26" s="2" t="s">
        <v>123</v>
      </c>
      <c r="H26" s="253"/>
      <c r="J26" s="146"/>
      <c r="K26" s="251"/>
      <c r="L26" s="251"/>
      <c r="M26" s="251"/>
      <c r="N26" s="251"/>
      <c r="O26" s="250"/>
      <c r="P26" s="250"/>
      <c r="Q26" s="250"/>
      <c r="R26" s="250"/>
      <c r="S26" s="250"/>
      <c r="T26" s="250"/>
      <c r="U26" s="250"/>
      <c r="V26" s="250"/>
      <c r="W26" s="250"/>
      <c r="X26" s="250"/>
      <c r="Y26" s="250"/>
      <c r="Z26" s="250"/>
      <c r="AA26" s="250"/>
      <c r="AB26" s="250"/>
      <c r="AC26" s="250"/>
      <c r="AD26" s="250"/>
      <c r="AE26" s="250"/>
      <c r="AF26" s="250"/>
    </row>
    <row r="27" spans="1:32" s="2" customFormat="1" ht="12">
      <c r="A27" s="194" t="s">
        <v>124</v>
      </c>
      <c r="B27" s="14">
        <v>10</v>
      </c>
      <c r="C27" s="14">
        <v>11</v>
      </c>
      <c r="D27" s="14">
        <v>12</v>
      </c>
      <c r="E27" s="14">
        <v>13</v>
      </c>
      <c r="F27" s="14">
        <v>14</v>
      </c>
      <c r="G27" s="14">
        <v>15</v>
      </c>
      <c r="H27" s="14">
        <v>16</v>
      </c>
      <c r="I27" s="14">
        <v>17</v>
      </c>
      <c r="J27" s="14">
        <v>18</v>
      </c>
      <c r="K27" s="14">
        <v>19</v>
      </c>
      <c r="L27" s="14">
        <v>20</v>
      </c>
      <c r="M27" s="619">
        <v>21</v>
      </c>
      <c r="N27" s="254"/>
      <c r="O27" s="250"/>
      <c r="P27" s="250"/>
      <c r="Q27" s="250"/>
      <c r="R27" s="250"/>
      <c r="S27" s="250"/>
      <c r="T27" s="250"/>
      <c r="U27" s="250"/>
      <c r="V27" s="250"/>
      <c r="W27" s="250"/>
      <c r="X27" s="250"/>
      <c r="Y27" s="250"/>
      <c r="Z27" s="250"/>
      <c r="AA27" s="250"/>
      <c r="AB27" s="250"/>
      <c r="AC27" s="250"/>
      <c r="AD27" s="250"/>
      <c r="AE27" s="250"/>
      <c r="AF27" s="250"/>
    </row>
    <row r="28" spans="1:32" s="2" customFormat="1" ht="19.5" customHeight="1" thickBot="1">
      <c r="A28" s="177" t="s">
        <v>125</v>
      </c>
      <c r="B28" s="203">
        <v>13331</v>
      </c>
      <c r="C28" s="203">
        <v>22270</v>
      </c>
      <c r="D28" s="203">
        <v>18387</v>
      </c>
      <c r="E28" s="204">
        <v>23451</v>
      </c>
      <c r="F28" s="203">
        <v>22138</v>
      </c>
      <c r="G28" s="203">
        <v>25704</v>
      </c>
      <c r="H28" s="203">
        <v>24379</v>
      </c>
      <c r="I28" s="204">
        <v>25795</v>
      </c>
      <c r="J28" s="204">
        <v>21730</v>
      </c>
      <c r="K28" s="204">
        <v>27075</v>
      </c>
      <c r="L28" s="204">
        <v>25015</v>
      </c>
      <c r="M28" s="667">
        <v>28263</v>
      </c>
      <c r="N28" s="255"/>
      <c r="O28" s="250"/>
      <c r="P28" s="250"/>
      <c r="Q28" s="250"/>
      <c r="R28" s="250"/>
      <c r="S28" s="250"/>
      <c r="T28" s="250"/>
      <c r="U28" s="250"/>
      <c r="V28" s="250"/>
      <c r="W28" s="250"/>
      <c r="X28" s="250"/>
      <c r="Y28" s="250"/>
      <c r="Z28" s="250"/>
      <c r="AA28" s="250"/>
      <c r="AB28" s="250"/>
      <c r="AC28" s="250"/>
      <c r="AD28" s="250"/>
      <c r="AE28" s="250"/>
      <c r="AF28" s="250"/>
    </row>
    <row r="29" spans="8:32" s="2" customFormat="1" ht="19.5" customHeight="1">
      <c r="H29" s="250"/>
      <c r="J29" s="146"/>
      <c r="K29" s="256"/>
      <c r="L29" s="256"/>
      <c r="M29" s="256"/>
      <c r="N29" s="257"/>
      <c r="O29" s="250"/>
      <c r="P29" s="250"/>
      <c r="Q29" s="250"/>
      <c r="R29" s="250"/>
      <c r="S29" s="250"/>
      <c r="T29" s="250"/>
      <c r="U29" s="250"/>
      <c r="V29" s="250"/>
      <c r="W29" s="250"/>
      <c r="X29" s="250"/>
      <c r="Y29" s="250"/>
      <c r="Z29" s="250"/>
      <c r="AA29" s="250"/>
      <c r="AB29" s="250"/>
      <c r="AC29" s="250"/>
      <c r="AD29" s="250"/>
      <c r="AE29" s="250"/>
      <c r="AF29" s="250"/>
    </row>
    <row r="30" spans="1:32" s="518" customFormat="1" ht="12.75" thickBot="1">
      <c r="A30" s="668" t="s">
        <v>197</v>
      </c>
      <c r="B30" s="668"/>
      <c r="C30" s="668"/>
      <c r="D30" s="668"/>
      <c r="E30" s="668"/>
      <c r="F30" s="668"/>
      <c r="G30" s="668"/>
      <c r="H30" s="668"/>
      <c r="I30" s="668"/>
      <c r="J30" s="668"/>
      <c r="K30" s="668"/>
      <c r="L30" s="668"/>
      <c r="N30" s="669" t="s">
        <v>198</v>
      </c>
      <c r="O30" s="668"/>
      <c r="P30" s="668"/>
      <c r="Q30" s="668"/>
      <c r="R30" s="668"/>
      <c r="S30" s="668"/>
      <c r="T30" s="668"/>
      <c r="U30" s="668"/>
      <c r="V30" s="668"/>
      <c r="W30" s="668"/>
      <c r="X30" s="668"/>
      <c r="Y30" s="668"/>
      <c r="Z30" s="668"/>
      <c r="AA30" s="668"/>
      <c r="AB30" s="668"/>
      <c r="AC30" s="668"/>
      <c r="AD30" s="668"/>
      <c r="AE30" s="668"/>
      <c r="AF30" s="668"/>
    </row>
    <row r="31" spans="1:32" s="518" customFormat="1" ht="12">
      <c r="A31" s="670" t="s">
        <v>375</v>
      </c>
      <c r="B31" s="671">
        <v>4</v>
      </c>
      <c r="C31" s="671">
        <v>5</v>
      </c>
      <c r="D31" s="671">
        <v>6</v>
      </c>
      <c r="E31" s="671">
        <v>7</v>
      </c>
      <c r="F31" s="671">
        <v>8</v>
      </c>
      <c r="G31" s="671">
        <v>9</v>
      </c>
      <c r="H31" s="671">
        <v>10</v>
      </c>
      <c r="I31" s="671">
        <v>11</v>
      </c>
      <c r="J31" s="671">
        <v>12</v>
      </c>
      <c r="K31" s="622" t="s">
        <v>752</v>
      </c>
      <c r="L31" s="671">
        <v>2</v>
      </c>
      <c r="M31" s="671">
        <v>3</v>
      </c>
      <c r="N31" s="672" t="s">
        <v>341</v>
      </c>
      <c r="O31" s="668"/>
      <c r="P31" s="668"/>
      <c r="Q31" s="668"/>
      <c r="R31" s="668"/>
      <c r="S31" s="668"/>
      <c r="T31" s="668"/>
      <c r="U31" s="668"/>
      <c r="V31" s="668"/>
      <c r="W31" s="668"/>
      <c r="X31" s="668"/>
      <c r="Y31" s="668"/>
      <c r="Z31" s="668"/>
      <c r="AA31" s="668"/>
      <c r="AB31" s="668"/>
      <c r="AC31" s="668"/>
      <c r="AD31" s="668"/>
      <c r="AE31" s="668"/>
      <c r="AF31" s="668"/>
    </row>
    <row r="32" spans="1:32" s="518" customFormat="1" ht="19.5" customHeight="1" thickBot="1">
      <c r="A32" s="673" t="s">
        <v>624</v>
      </c>
      <c r="B32" s="674">
        <v>2620</v>
      </c>
      <c r="C32" s="674">
        <v>4152</v>
      </c>
      <c r="D32" s="674">
        <v>2287</v>
      </c>
      <c r="E32" s="674">
        <v>2299</v>
      </c>
      <c r="F32" s="674">
        <v>2580</v>
      </c>
      <c r="G32" s="674">
        <v>2421</v>
      </c>
      <c r="H32" s="674">
        <v>2410</v>
      </c>
      <c r="I32" s="674">
        <v>2032</v>
      </c>
      <c r="J32" s="674">
        <v>1971</v>
      </c>
      <c r="K32" s="674">
        <v>1677</v>
      </c>
      <c r="L32" s="674">
        <v>1504</v>
      </c>
      <c r="M32" s="674">
        <v>2310</v>
      </c>
      <c r="N32" s="666">
        <f>SUM(B32:M32)</f>
        <v>28263</v>
      </c>
      <c r="O32" s="668"/>
      <c r="P32" s="668"/>
      <c r="Q32" s="668"/>
      <c r="R32" s="668"/>
      <c r="S32" s="668"/>
      <c r="T32" s="668"/>
      <c r="U32" s="668"/>
      <c r="V32" s="668"/>
      <c r="W32" s="668"/>
      <c r="X32" s="668"/>
      <c r="Y32" s="668"/>
      <c r="Z32" s="668"/>
      <c r="AA32" s="668"/>
      <c r="AB32" s="668"/>
      <c r="AC32" s="668"/>
      <c r="AD32" s="668"/>
      <c r="AE32" s="668"/>
      <c r="AF32" s="668"/>
    </row>
    <row r="33" spans="1:32" s="2" customFormat="1" ht="19.5" customHeight="1">
      <c r="A33" s="189" t="s">
        <v>589</v>
      </c>
      <c r="H33" s="250"/>
      <c r="O33" s="250"/>
      <c r="P33" s="250"/>
      <c r="Q33" s="250"/>
      <c r="R33" s="250"/>
      <c r="S33" s="250"/>
      <c r="T33" s="250"/>
      <c r="U33" s="250"/>
      <c r="V33" s="250"/>
      <c r="W33" s="250"/>
      <c r="X33" s="250"/>
      <c r="Y33" s="250"/>
      <c r="Z33" s="250"/>
      <c r="AA33" s="250"/>
      <c r="AB33" s="250"/>
      <c r="AC33" s="250"/>
      <c r="AD33" s="250"/>
      <c r="AE33" s="250"/>
      <c r="AF33" s="250"/>
    </row>
    <row r="34" spans="1:32" s="2" customFormat="1" ht="18" customHeight="1">
      <c r="A34" s="258"/>
      <c r="H34" s="250"/>
      <c r="O34" s="250"/>
      <c r="P34" s="250"/>
      <c r="Q34" s="250"/>
      <c r="R34" s="250"/>
      <c r="S34" s="250"/>
      <c r="T34" s="250"/>
      <c r="U34" s="250"/>
      <c r="V34" s="250"/>
      <c r="W34" s="250"/>
      <c r="X34" s="250"/>
      <c r="Y34" s="250"/>
      <c r="Z34" s="250"/>
      <c r="AA34" s="250"/>
      <c r="AB34" s="250"/>
      <c r="AC34" s="250"/>
      <c r="AD34" s="250"/>
      <c r="AE34" s="250"/>
      <c r="AF34" s="250"/>
    </row>
    <row r="35" spans="1:32" s="2" customFormat="1" ht="30" customHeight="1">
      <c r="A35" s="207"/>
      <c r="B35" s="207"/>
      <c r="C35" s="207"/>
      <c r="D35" s="207"/>
      <c r="E35" s="207"/>
      <c r="F35" s="207"/>
      <c r="G35" s="207"/>
      <c r="H35" s="250"/>
      <c r="I35" s="207"/>
      <c r="J35" s="207"/>
      <c r="K35" s="207"/>
      <c r="L35" s="207"/>
      <c r="M35" s="207"/>
      <c r="N35" s="207"/>
      <c r="O35" s="250"/>
      <c r="P35" s="250"/>
      <c r="Q35" s="250"/>
      <c r="R35" s="250"/>
      <c r="S35" s="250"/>
      <c r="T35" s="250"/>
      <c r="U35" s="250"/>
      <c r="V35" s="250"/>
      <c r="W35" s="250"/>
      <c r="X35" s="250"/>
      <c r="Y35" s="250"/>
      <c r="Z35" s="250"/>
      <c r="AA35" s="250"/>
      <c r="AB35" s="250"/>
      <c r="AC35" s="250"/>
      <c r="AD35" s="250"/>
      <c r="AE35" s="250"/>
      <c r="AF35" s="250"/>
    </row>
    <row r="36" s="2" customFormat="1" ht="14.25">
      <c r="A36" s="10" t="s">
        <v>199</v>
      </c>
    </row>
    <row r="37" s="2" customFormat="1" ht="12.75" thickBot="1"/>
    <row r="38" spans="1:3" s="2" customFormat="1" ht="21" customHeight="1">
      <c r="A38" s="194" t="s">
        <v>583</v>
      </c>
      <c r="B38" s="428" t="s">
        <v>200</v>
      </c>
      <c r="C38" s="429"/>
    </row>
    <row r="39" spans="1:3" s="2" customFormat="1" ht="21" customHeight="1">
      <c r="A39" s="33">
        <v>16</v>
      </c>
      <c r="B39" s="293">
        <v>142</v>
      </c>
      <c r="C39" s="424"/>
    </row>
    <row r="40" spans="1:3" s="2" customFormat="1" ht="21" customHeight="1">
      <c r="A40" s="33">
        <v>17</v>
      </c>
      <c r="B40" s="293">
        <v>179</v>
      </c>
      <c r="C40" s="424"/>
    </row>
    <row r="41" spans="1:3" s="2" customFormat="1" ht="21.75" customHeight="1">
      <c r="A41" s="33">
        <v>18</v>
      </c>
      <c r="B41" s="293">
        <v>176</v>
      </c>
      <c r="C41" s="424"/>
    </row>
    <row r="42" spans="1:32" s="2" customFormat="1" ht="24.75" customHeight="1">
      <c r="A42" s="259">
        <v>19</v>
      </c>
      <c r="B42" s="425" t="s">
        <v>201</v>
      </c>
      <c r="C42" s="426"/>
      <c r="D42" s="207"/>
      <c r="E42" s="207"/>
      <c r="F42" s="207"/>
      <c r="G42" s="207"/>
      <c r="I42" s="207"/>
      <c r="J42" s="207"/>
      <c r="K42" s="207"/>
      <c r="L42" s="207"/>
      <c r="M42" s="207"/>
      <c r="N42" s="207"/>
      <c r="O42" s="250"/>
      <c r="P42" s="250"/>
      <c r="Q42" s="250"/>
      <c r="R42" s="250"/>
      <c r="S42" s="250"/>
      <c r="T42" s="250"/>
      <c r="U42" s="250"/>
      <c r="V42" s="250"/>
      <c r="W42" s="250"/>
      <c r="X42" s="250"/>
      <c r="Y42" s="250"/>
      <c r="Z42" s="250"/>
      <c r="AA42" s="250"/>
      <c r="AB42" s="250"/>
      <c r="AC42" s="250"/>
      <c r="AD42" s="250"/>
      <c r="AE42" s="250"/>
      <c r="AF42" s="250"/>
    </row>
    <row r="43" spans="1:32" s="2" customFormat="1" ht="24.75" customHeight="1">
      <c r="A43" s="259">
        <v>20</v>
      </c>
      <c r="B43" s="320">
        <v>332</v>
      </c>
      <c r="C43" s="427"/>
      <c r="D43" s="207"/>
      <c r="E43" s="207"/>
      <c r="F43" s="207"/>
      <c r="G43" s="207"/>
      <c r="I43" s="207"/>
      <c r="J43" s="207"/>
      <c r="K43" s="207"/>
      <c r="L43" s="207"/>
      <c r="M43" s="207"/>
      <c r="N43" s="207"/>
      <c r="O43" s="250"/>
      <c r="P43" s="250"/>
      <c r="Q43" s="250"/>
      <c r="R43" s="250"/>
      <c r="S43" s="250"/>
      <c r="T43" s="250"/>
      <c r="U43" s="250"/>
      <c r="V43" s="250"/>
      <c r="W43" s="250"/>
      <c r="X43" s="250"/>
      <c r="Y43" s="250"/>
      <c r="Z43" s="250"/>
      <c r="AA43" s="250"/>
      <c r="AB43" s="250"/>
      <c r="AC43" s="250"/>
      <c r="AD43" s="250"/>
      <c r="AE43" s="250"/>
      <c r="AF43" s="250"/>
    </row>
    <row r="44" spans="1:32" s="2" customFormat="1" ht="20.25" customHeight="1" thickBot="1">
      <c r="A44" s="675">
        <v>21</v>
      </c>
      <c r="B44" s="676">
        <v>205</v>
      </c>
      <c r="C44" s="677"/>
      <c r="D44" s="207"/>
      <c r="E44" s="207"/>
      <c r="F44" s="207"/>
      <c r="G44" s="207"/>
      <c r="H44" s="39"/>
      <c r="I44" s="207"/>
      <c r="J44" s="207"/>
      <c r="K44" s="207"/>
      <c r="L44" s="207"/>
      <c r="M44" s="207"/>
      <c r="N44" s="207"/>
      <c r="O44" s="250"/>
      <c r="P44" s="250"/>
      <c r="Q44" s="250"/>
      <c r="R44" s="250"/>
      <c r="S44" s="250"/>
      <c r="T44" s="250"/>
      <c r="U44" s="250"/>
      <c r="V44" s="250"/>
      <c r="W44" s="250"/>
      <c r="X44" s="250"/>
      <c r="Y44" s="250"/>
      <c r="Z44" s="250"/>
      <c r="AA44" s="250"/>
      <c r="AB44" s="250"/>
      <c r="AC44" s="250"/>
      <c r="AD44" s="250"/>
      <c r="AE44" s="250"/>
      <c r="AF44" s="250"/>
    </row>
    <row r="45" spans="1:32" s="2" customFormat="1" ht="12">
      <c r="A45" s="189" t="s">
        <v>589</v>
      </c>
      <c r="C45" s="207"/>
      <c r="D45" s="207"/>
      <c r="E45" s="207"/>
      <c r="F45" s="207"/>
      <c r="G45" s="207"/>
      <c r="H45" s="197"/>
      <c r="I45" s="207"/>
      <c r="J45" s="207"/>
      <c r="K45" s="207"/>
      <c r="L45" s="207"/>
      <c r="M45" s="207"/>
      <c r="N45" s="207"/>
      <c r="O45" s="250"/>
      <c r="P45" s="250"/>
      <c r="Q45" s="250"/>
      <c r="R45" s="250"/>
      <c r="S45" s="250"/>
      <c r="T45" s="250"/>
      <c r="U45" s="250"/>
      <c r="V45" s="250"/>
      <c r="W45" s="250"/>
      <c r="X45" s="250"/>
      <c r="Y45" s="250"/>
      <c r="Z45" s="250"/>
      <c r="AA45" s="250"/>
      <c r="AB45" s="250"/>
      <c r="AC45" s="250"/>
      <c r="AD45" s="250"/>
      <c r="AE45" s="250"/>
      <c r="AF45" s="250"/>
    </row>
    <row r="46" spans="1:32" s="2" customFormat="1" ht="12">
      <c r="A46" s="207"/>
      <c r="B46" s="207"/>
      <c r="C46" s="207"/>
      <c r="D46" s="207"/>
      <c r="E46" s="207"/>
      <c r="F46" s="207"/>
      <c r="G46" s="207"/>
      <c r="I46" s="207"/>
      <c r="J46" s="207"/>
      <c r="K46" s="207"/>
      <c r="L46" s="207"/>
      <c r="M46" s="207"/>
      <c r="N46" s="207"/>
      <c r="O46" s="250"/>
      <c r="P46" s="250"/>
      <c r="Q46" s="250"/>
      <c r="R46" s="250"/>
      <c r="S46" s="250"/>
      <c r="T46" s="250"/>
      <c r="U46" s="250"/>
      <c r="V46" s="250"/>
      <c r="W46" s="250"/>
      <c r="X46" s="250"/>
      <c r="Y46" s="250"/>
      <c r="Z46" s="250"/>
      <c r="AA46" s="250"/>
      <c r="AB46" s="250"/>
      <c r="AC46" s="250"/>
      <c r="AD46" s="250"/>
      <c r="AE46" s="250"/>
      <c r="AF46" s="250"/>
    </row>
    <row r="47" spans="1:32" s="2" customFormat="1" ht="12">
      <c r="A47" s="207"/>
      <c r="B47" s="207"/>
      <c r="C47" s="207"/>
      <c r="D47" s="207"/>
      <c r="E47" s="207"/>
      <c r="F47" s="207"/>
      <c r="G47" s="207"/>
      <c r="H47" s="250"/>
      <c r="I47" s="207"/>
      <c r="J47" s="207"/>
      <c r="K47" s="207"/>
      <c r="L47" s="207"/>
      <c r="M47" s="207"/>
      <c r="N47" s="207"/>
      <c r="O47" s="250"/>
      <c r="P47" s="250"/>
      <c r="Q47" s="250"/>
      <c r="R47" s="250"/>
      <c r="S47" s="250"/>
      <c r="T47" s="250"/>
      <c r="U47" s="250"/>
      <c r="V47" s="250"/>
      <c r="W47" s="250"/>
      <c r="X47" s="250"/>
      <c r="Y47" s="250"/>
      <c r="Z47" s="250"/>
      <c r="AA47" s="250"/>
      <c r="AB47" s="250"/>
      <c r="AC47" s="250"/>
      <c r="AD47" s="250"/>
      <c r="AE47" s="250"/>
      <c r="AF47" s="250"/>
    </row>
    <row r="48" spans="1:31" s="2" customFormat="1" ht="12">
      <c r="A48" s="207"/>
      <c r="B48" s="207"/>
      <c r="C48" s="207"/>
      <c r="D48" s="207"/>
      <c r="E48" s="207"/>
      <c r="F48" s="207"/>
      <c r="G48" s="207"/>
      <c r="H48" s="207"/>
      <c r="I48" s="207"/>
      <c r="J48" s="207"/>
      <c r="K48" s="207"/>
      <c r="L48" s="207"/>
      <c r="M48" s="207"/>
      <c r="N48" s="250"/>
      <c r="O48" s="250"/>
      <c r="P48" s="250"/>
      <c r="Q48" s="250"/>
      <c r="R48" s="250"/>
      <c r="S48" s="250"/>
      <c r="T48" s="250"/>
      <c r="U48" s="250"/>
      <c r="V48" s="250"/>
      <c r="W48" s="250"/>
      <c r="X48" s="250"/>
      <c r="Y48" s="250"/>
      <c r="Z48" s="250"/>
      <c r="AA48" s="250"/>
      <c r="AB48" s="250"/>
      <c r="AC48" s="250"/>
      <c r="AD48" s="250"/>
      <c r="AE48" s="250"/>
    </row>
    <row r="49" spans="1:31" s="2" customFormat="1" ht="12">
      <c r="A49" s="207"/>
      <c r="B49" s="207"/>
      <c r="C49" s="207"/>
      <c r="D49" s="207"/>
      <c r="E49" s="207"/>
      <c r="F49" s="207"/>
      <c r="G49" s="207"/>
      <c r="H49" s="207"/>
      <c r="I49" s="207"/>
      <c r="J49" s="207"/>
      <c r="K49" s="207"/>
      <c r="L49" s="207"/>
      <c r="M49" s="207"/>
      <c r="N49" s="250"/>
      <c r="O49" s="250"/>
      <c r="P49" s="250"/>
      <c r="Q49" s="250"/>
      <c r="R49" s="250"/>
      <c r="S49" s="250"/>
      <c r="T49" s="250"/>
      <c r="U49" s="250"/>
      <c r="V49" s="250"/>
      <c r="W49" s="250"/>
      <c r="X49" s="250"/>
      <c r="Y49" s="250"/>
      <c r="Z49" s="250"/>
      <c r="AA49" s="250"/>
      <c r="AB49" s="250"/>
      <c r="AC49" s="250"/>
      <c r="AD49" s="250"/>
      <c r="AE49" s="250"/>
    </row>
    <row r="50" spans="1:32" s="2" customFormat="1" ht="12">
      <c r="A50" s="207"/>
      <c r="B50" s="207"/>
      <c r="C50" s="207"/>
      <c r="D50" s="207"/>
      <c r="E50" s="207"/>
      <c r="F50" s="207"/>
      <c r="G50" s="207"/>
      <c r="I50" s="207"/>
      <c r="J50" s="207"/>
      <c r="K50" s="207"/>
      <c r="L50" s="207"/>
      <c r="M50" s="207"/>
      <c r="N50" s="207"/>
      <c r="O50" s="250"/>
      <c r="P50" s="250"/>
      <c r="Q50" s="250"/>
      <c r="R50" s="250"/>
      <c r="S50" s="250"/>
      <c r="T50" s="250"/>
      <c r="U50" s="250"/>
      <c r="V50" s="250"/>
      <c r="W50" s="250"/>
      <c r="X50" s="250"/>
      <c r="Y50" s="250"/>
      <c r="Z50" s="250"/>
      <c r="AA50" s="250"/>
      <c r="AB50" s="250"/>
      <c r="AC50" s="250"/>
      <c r="AD50" s="250"/>
      <c r="AE50" s="250"/>
      <c r="AF50" s="250"/>
    </row>
    <row r="51" spans="1:32" s="2" customFormat="1" ht="12">
      <c r="A51" s="207"/>
      <c r="B51" s="207"/>
      <c r="C51" s="207"/>
      <c r="D51" s="207"/>
      <c r="E51" s="207"/>
      <c r="F51" s="207"/>
      <c r="G51" s="207"/>
      <c r="I51" s="207"/>
      <c r="J51" s="207"/>
      <c r="K51" s="207"/>
      <c r="L51" s="207"/>
      <c r="M51" s="207"/>
      <c r="N51" s="207"/>
      <c r="O51" s="250"/>
      <c r="P51" s="250"/>
      <c r="Q51" s="250"/>
      <c r="R51" s="250"/>
      <c r="S51" s="250"/>
      <c r="T51" s="250"/>
      <c r="U51" s="250"/>
      <c r="V51" s="250"/>
      <c r="W51" s="250"/>
      <c r="X51" s="250"/>
      <c r="Y51" s="250"/>
      <c r="Z51" s="250"/>
      <c r="AA51" s="250"/>
      <c r="AB51" s="250"/>
      <c r="AC51" s="250"/>
      <c r="AD51" s="250"/>
      <c r="AE51" s="250"/>
      <c r="AF51" s="250"/>
    </row>
    <row r="52" spans="1:32" s="2" customFormat="1" ht="12">
      <c r="A52" s="207"/>
      <c r="B52" s="207"/>
      <c r="C52" s="207"/>
      <c r="D52" s="207"/>
      <c r="E52" s="207"/>
      <c r="F52" s="207"/>
      <c r="G52" s="207"/>
      <c r="H52" s="207"/>
      <c r="I52" s="207"/>
      <c r="J52" s="207"/>
      <c r="K52" s="207"/>
      <c r="L52" s="207"/>
      <c r="M52" s="207"/>
      <c r="N52" s="207"/>
      <c r="O52" s="250"/>
      <c r="P52" s="250"/>
      <c r="Q52" s="250"/>
      <c r="R52" s="250"/>
      <c r="S52" s="250"/>
      <c r="T52" s="250"/>
      <c r="U52" s="250"/>
      <c r="V52" s="250"/>
      <c r="W52" s="250"/>
      <c r="X52" s="250"/>
      <c r="Y52" s="250"/>
      <c r="Z52" s="250"/>
      <c r="AA52" s="250"/>
      <c r="AB52" s="250"/>
      <c r="AC52" s="250"/>
      <c r="AD52" s="250"/>
      <c r="AE52" s="250"/>
      <c r="AF52" s="250"/>
    </row>
    <row r="53" spans="1:32" s="2" customFormat="1" ht="12">
      <c r="A53" s="207"/>
      <c r="B53" s="207"/>
      <c r="C53" s="207"/>
      <c r="D53" s="207"/>
      <c r="E53" s="207"/>
      <c r="F53" s="207"/>
      <c r="G53" s="207"/>
      <c r="H53" s="207"/>
      <c r="I53" s="207"/>
      <c r="J53" s="207"/>
      <c r="K53" s="207"/>
      <c r="L53" s="207"/>
      <c r="M53" s="207"/>
      <c r="N53" s="207"/>
      <c r="O53" s="250"/>
      <c r="P53" s="250"/>
      <c r="Q53" s="250"/>
      <c r="R53" s="250"/>
      <c r="S53" s="250"/>
      <c r="T53" s="250"/>
      <c r="U53" s="250"/>
      <c r="V53" s="250"/>
      <c r="W53" s="250"/>
      <c r="X53" s="250"/>
      <c r="Y53" s="250"/>
      <c r="Z53" s="250"/>
      <c r="AA53" s="250"/>
      <c r="AB53" s="250"/>
      <c r="AC53" s="250"/>
      <c r="AD53" s="250"/>
      <c r="AE53" s="250"/>
      <c r="AF53" s="250"/>
    </row>
    <row r="54" spans="1:32" s="2" customFormat="1" ht="12">
      <c r="A54" s="207"/>
      <c r="B54" s="207"/>
      <c r="C54" s="207"/>
      <c r="D54" s="207"/>
      <c r="E54" s="207"/>
      <c r="F54" s="207"/>
      <c r="G54" s="207"/>
      <c r="H54" s="207"/>
      <c r="I54" s="207"/>
      <c r="J54" s="207"/>
      <c r="K54" s="207"/>
      <c r="L54" s="207"/>
      <c r="M54" s="207"/>
      <c r="N54" s="207"/>
      <c r="O54" s="250"/>
      <c r="P54" s="250"/>
      <c r="Q54" s="250"/>
      <c r="R54" s="250"/>
      <c r="S54" s="250"/>
      <c r="T54" s="250"/>
      <c r="U54" s="250"/>
      <c r="V54" s="250"/>
      <c r="W54" s="250"/>
      <c r="X54" s="250"/>
      <c r="Y54" s="250"/>
      <c r="Z54" s="250"/>
      <c r="AA54" s="250"/>
      <c r="AB54" s="250"/>
      <c r="AC54" s="250"/>
      <c r="AD54" s="250"/>
      <c r="AE54" s="250"/>
      <c r="AF54" s="250"/>
    </row>
    <row r="55" spans="1:32" s="2" customFormat="1" ht="12">
      <c r="A55" s="207"/>
      <c r="B55" s="207"/>
      <c r="C55" s="207"/>
      <c r="D55" s="207"/>
      <c r="E55" s="207"/>
      <c r="F55" s="207"/>
      <c r="G55" s="207"/>
      <c r="H55" s="207"/>
      <c r="I55" s="207"/>
      <c r="J55" s="207"/>
      <c r="K55" s="207"/>
      <c r="L55" s="207"/>
      <c r="M55" s="207"/>
      <c r="N55" s="207"/>
      <c r="O55" s="250"/>
      <c r="P55" s="250"/>
      <c r="Q55" s="250"/>
      <c r="R55" s="250"/>
      <c r="S55" s="250"/>
      <c r="T55" s="250"/>
      <c r="U55" s="250"/>
      <c r="V55" s="250"/>
      <c r="W55" s="250"/>
      <c r="X55" s="250"/>
      <c r="Y55" s="250"/>
      <c r="Z55" s="250"/>
      <c r="AA55" s="250"/>
      <c r="AB55" s="250"/>
      <c r="AC55" s="250"/>
      <c r="AD55" s="250"/>
      <c r="AE55" s="250"/>
      <c r="AF55" s="250"/>
    </row>
    <row r="56" spans="1:32" s="2" customFormat="1" ht="12">
      <c r="A56" s="207"/>
      <c r="B56" s="207"/>
      <c r="C56" s="207"/>
      <c r="D56" s="207"/>
      <c r="E56" s="207"/>
      <c r="F56" s="207"/>
      <c r="G56" s="207"/>
      <c r="H56" s="207"/>
      <c r="I56" s="207"/>
      <c r="J56" s="207"/>
      <c r="K56" s="207"/>
      <c r="L56" s="207"/>
      <c r="M56" s="207"/>
      <c r="N56" s="207"/>
      <c r="O56" s="250"/>
      <c r="P56" s="250"/>
      <c r="Q56" s="250"/>
      <c r="R56" s="250"/>
      <c r="S56" s="250"/>
      <c r="T56" s="250"/>
      <c r="U56" s="250"/>
      <c r="V56" s="250"/>
      <c r="W56" s="250"/>
      <c r="X56" s="250"/>
      <c r="Y56" s="250"/>
      <c r="Z56" s="250"/>
      <c r="AA56" s="250"/>
      <c r="AB56" s="250"/>
      <c r="AC56" s="250"/>
      <c r="AD56" s="250"/>
      <c r="AE56" s="250"/>
      <c r="AF56" s="250"/>
    </row>
    <row r="57" spans="1:32" s="2" customFormat="1" ht="12">
      <c r="A57" s="207"/>
      <c r="B57" s="207"/>
      <c r="C57" s="207"/>
      <c r="D57" s="207"/>
      <c r="E57" s="207"/>
      <c r="F57" s="207"/>
      <c r="G57" s="207"/>
      <c r="H57" s="207"/>
      <c r="I57" s="207"/>
      <c r="J57" s="207"/>
      <c r="K57" s="207"/>
      <c r="L57" s="207"/>
      <c r="M57" s="207"/>
      <c r="N57" s="207"/>
      <c r="O57" s="250"/>
      <c r="P57" s="250"/>
      <c r="Q57" s="250"/>
      <c r="R57" s="250"/>
      <c r="S57" s="250"/>
      <c r="T57" s="250"/>
      <c r="U57" s="250"/>
      <c r="V57" s="250"/>
      <c r="W57" s="250"/>
      <c r="X57" s="250"/>
      <c r="Y57" s="250"/>
      <c r="Z57" s="250"/>
      <c r="AA57" s="250"/>
      <c r="AB57" s="250"/>
      <c r="AC57" s="250"/>
      <c r="AD57" s="250"/>
      <c r="AE57" s="250"/>
      <c r="AF57" s="250"/>
    </row>
    <row r="58" spans="1:32" s="2" customFormat="1" ht="12">
      <c r="A58" s="207"/>
      <c r="B58" s="207"/>
      <c r="C58" s="207"/>
      <c r="D58" s="207"/>
      <c r="E58" s="207"/>
      <c r="F58" s="207"/>
      <c r="G58" s="207"/>
      <c r="H58" s="207"/>
      <c r="I58" s="207"/>
      <c r="J58" s="207"/>
      <c r="K58" s="207"/>
      <c r="L58" s="207"/>
      <c r="M58" s="207"/>
      <c r="N58" s="207"/>
      <c r="O58" s="250"/>
      <c r="P58" s="250"/>
      <c r="Q58" s="250"/>
      <c r="R58" s="250"/>
      <c r="S58" s="250"/>
      <c r="T58" s="250"/>
      <c r="U58" s="250"/>
      <c r="V58" s="250"/>
      <c r="W58" s="250"/>
      <c r="X58" s="250"/>
      <c r="Y58" s="250"/>
      <c r="Z58" s="250"/>
      <c r="AA58" s="250"/>
      <c r="AB58" s="250"/>
      <c r="AC58" s="250"/>
      <c r="AD58" s="250"/>
      <c r="AE58" s="250"/>
      <c r="AF58" s="250"/>
    </row>
    <row r="59" spans="1:32" s="2" customFormat="1" ht="12">
      <c r="A59" s="207"/>
      <c r="B59" s="207"/>
      <c r="C59" s="207"/>
      <c r="D59" s="207"/>
      <c r="E59" s="207"/>
      <c r="F59" s="207"/>
      <c r="G59" s="207"/>
      <c r="H59" s="207"/>
      <c r="I59" s="207"/>
      <c r="J59" s="207"/>
      <c r="K59" s="207"/>
      <c r="L59" s="207"/>
      <c r="M59" s="207"/>
      <c r="N59" s="207"/>
      <c r="O59" s="250"/>
      <c r="P59" s="250"/>
      <c r="Q59" s="250"/>
      <c r="R59" s="250"/>
      <c r="S59" s="250"/>
      <c r="T59" s="250"/>
      <c r="U59" s="250"/>
      <c r="V59" s="250"/>
      <c r="W59" s="250"/>
      <c r="X59" s="250"/>
      <c r="Y59" s="250"/>
      <c r="Z59" s="250"/>
      <c r="AA59" s="250"/>
      <c r="AB59" s="250"/>
      <c r="AC59" s="250"/>
      <c r="AD59" s="250"/>
      <c r="AE59" s="250"/>
      <c r="AF59" s="250"/>
    </row>
    <row r="60" spans="1:32" s="2" customFormat="1" ht="12">
      <c r="A60" s="207"/>
      <c r="B60" s="207"/>
      <c r="C60" s="207"/>
      <c r="D60" s="207"/>
      <c r="E60" s="207"/>
      <c r="F60" s="207"/>
      <c r="G60" s="207"/>
      <c r="H60" s="207"/>
      <c r="I60" s="207"/>
      <c r="J60" s="207"/>
      <c r="K60" s="207"/>
      <c r="L60" s="207"/>
      <c r="M60" s="207"/>
      <c r="N60" s="207"/>
      <c r="O60" s="250"/>
      <c r="P60" s="250"/>
      <c r="Q60" s="250"/>
      <c r="R60" s="250"/>
      <c r="S60" s="250"/>
      <c r="T60" s="250"/>
      <c r="U60" s="250"/>
      <c r="V60" s="250"/>
      <c r="W60" s="250"/>
      <c r="X60" s="250"/>
      <c r="Y60" s="250"/>
      <c r="Z60" s="250"/>
      <c r="AA60" s="250"/>
      <c r="AB60" s="250"/>
      <c r="AC60" s="250"/>
      <c r="AD60" s="250"/>
      <c r="AE60" s="250"/>
      <c r="AF60" s="250"/>
    </row>
    <row r="61" spans="1:32" s="2" customFormat="1" ht="12">
      <c r="A61" s="207"/>
      <c r="B61" s="207"/>
      <c r="C61" s="207"/>
      <c r="D61" s="207"/>
      <c r="E61" s="207"/>
      <c r="F61" s="207"/>
      <c r="G61" s="207"/>
      <c r="H61" s="207"/>
      <c r="I61" s="207"/>
      <c r="J61" s="207"/>
      <c r="K61" s="207"/>
      <c r="L61" s="207"/>
      <c r="M61" s="207"/>
      <c r="N61" s="207"/>
      <c r="O61" s="250"/>
      <c r="P61" s="250"/>
      <c r="Q61" s="250"/>
      <c r="R61" s="250"/>
      <c r="S61" s="250"/>
      <c r="T61" s="250"/>
      <c r="U61" s="250"/>
      <c r="V61" s="250"/>
      <c r="W61" s="250"/>
      <c r="X61" s="250"/>
      <c r="Y61" s="250"/>
      <c r="Z61" s="250"/>
      <c r="AA61" s="250"/>
      <c r="AB61" s="250"/>
      <c r="AC61" s="250"/>
      <c r="AD61" s="250"/>
      <c r="AE61" s="250"/>
      <c r="AF61" s="250"/>
    </row>
    <row r="62" spans="1:32" s="2" customFormat="1" ht="12">
      <c r="A62" s="207"/>
      <c r="B62" s="207"/>
      <c r="C62" s="207"/>
      <c r="D62" s="207"/>
      <c r="E62" s="207"/>
      <c r="F62" s="207"/>
      <c r="G62" s="207"/>
      <c r="H62" s="207"/>
      <c r="I62" s="207"/>
      <c r="J62" s="207"/>
      <c r="K62" s="207"/>
      <c r="L62" s="207"/>
      <c r="M62" s="207"/>
      <c r="N62" s="207"/>
      <c r="O62" s="250"/>
      <c r="P62" s="250"/>
      <c r="Q62" s="250"/>
      <c r="R62" s="250"/>
      <c r="S62" s="250"/>
      <c r="T62" s="250"/>
      <c r="U62" s="250"/>
      <c r="V62" s="250"/>
      <c r="W62" s="250"/>
      <c r="X62" s="250"/>
      <c r="Y62" s="250"/>
      <c r="Z62" s="250"/>
      <c r="AA62" s="250"/>
      <c r="AB62" s="250"/>
      <c r="AC62" s="250"/>
      <c r="AD62" s="250"/>
      <c r="AE62" s="250"/>
      <c r="AF62" s="250"/>
    </row>
    <row r="63" spans="1:32" s="2" customFormat="1" ht="12">
      <c r="A63" s="207"/>
      <c r="B63" s="207"/>
      <c r="C63" s="207"/>
      <c r="D63" s="207"/>
      <c r="E63" s="207"/>
      <c r="F63" s="207"/>
      <c r="G63" s="207"/>
      <c r="H63" s="207"/>
      <c r="I63" s="207"/>
      <c r="J63" s="207"/>
      <c r="K63" s="207"/>
      <c r="L63" s="207"/>
      <c r="M63" s="207"/>
      <c r="N63" s="207"/>
      <c r="O63" s="250"/>
      <c r="P63" s="250"/>
      <c r="Q63" s="250"/>
      <c r="R63" s="250"/>
      <c r="S63" s="250"/>
      <c r="T63" s="250"/>
      <c r="U63" s="250"/>
      <c r="V63" s="250"/>
      <c r="W63" s="250"/>
      <c r="X63" s="250"/>
      <c r="Y63" s="250"/>
      <c r="Z63" s="250"/>
      <c r="AA63" s="250"/>
      <c r="AB63" s="250"/>
      <c r="AC63" s="250"/>
      <c r="AD63" s="250"/>
      <c r="AE63" s="250"/>
      <c r="AF63" s="250"/>
    </row>
    <row r="64" spans="1:32" s="2" customFormat="1" ht="12">
      <c r="A64" s="207"/>
      <c r="B64" s="207"/>
      <c r="C64" s="207"/>
      <c r="D64" s="207"/>
      <c r="E64" s="207"/>
      <c r="F64" s="207"/>
      <c r="G64" s="207"/>
      <c r="H64" s="207"/>
      <c r="I64" s="207"/>
      <c r="J64" s="207"/>
      <c r="K64" s="207"/>
      <c r="L64" s="207"/>
      <c r="M64" s="207"/>
      <c r="N64" s="207"/>
      <c r="O64" s="250"/>
      <c r="P64" s="250"/>
      <c r="Q64" s="250"/>
      <c r="R64" s="250"/>
      <c r="S64" s="250"/>
      <c r="T64" s="250"/>
      <c r="U64" s="250"/>
      <c r="V64" s="250"/>
      <c r="W64" s="250"/>
      <c r="X64" s="250"/>
      <c r="Y64" s="250"/>
      <c r="Z64" s="250"/>
      <c r="AA64" s="250"/>
      <c r="AB64" s="250"/>
      <c r="AC64" s="250"/>
      <c r="AD64" s="250"/>
      <c r="AE64" s="250"/>
      <c r="AF64" s="250"/>
    </row>
    <row r="65" spans="1:32" s="2" customFormat="1" ht="12">
      <c r="A65" s="207"/>
      <c r="B65" s="207"/>
      <c r="C65" s="207"/>
      <c r="D65" s="207"/>
      <c r="E65" s="207"/>
      <c r="F65" s="207"/>
      <c r="G65" s="207"/>
      <c r="H65" s="207"/>
      <c r="I65" s="207"/>
      <c r="J65" s="207"/>
      <c r="K65" s="207"/>
      <c r="L65" s="207"/>
      <c r="M65" s="207"/>
      <c r="N65" s="207"/>
      <c r="O65" s="250"/>
      <c r="P65" s="250"/>
      <c r="Q65" s="250"/>
      <c r="R65" s="250"/>
      <c r="S65" s="250"/>
      <c r="T65" s="250"/>
      <c r="U65" s="250"/>
      <c r="V65" s="250"/>
      <c r="W65" s="250"/>
      <c r="X65" s="250"/>
      <c r="Y65" s="250"/>
      <c r="Z65" s="250"/>
      <c r="AA65" s="250"/>
      <c r="AB65" s="250"/>
      <c r="AC65" s="250"/>
      <c r="AD65" s="250"/>
      <c r="AE65" s="250"/>
      <c r="AF65" s="250"/>
    </row>
    <row r="66" spans="1:32" s="2" customFormat="1" ht="12">
      <c r="A66" s="207"/>
      <c r="B66" s="207"/>
      <c r="C66" s="207"/>
      <c r="D66" s="207"/>
      <c r="E66" s="207"/>
      <c r="F66" s="207"/>
      <c r="G66" s="207"/>
      <c r="H66" s="207"/>
      <c r="I66" s="207"/>
      <c r="J66" s="207"/>
      <c r="K66" s="207"/>
      <c r="L66" s="207"/>
      <c r="M66" s="207"/>
      <c r="N66" s="207"/>
      <c r="O66" s="250"/>
      <c r="P66" s="250"/>
      <c r="Q66" s="250"/>
      <c r="R66" s="250"/>
      <c r="S66" s="250"/>
      <c r="T66" s="250"/>
      <c r="U66" s="250"/>
      <c r="V66" s="250"/>
      <c r="W66" s="250"/>
      <c r="X66" s="250"/>
      <c r="Y66" s="250"/>
      <c r="Z66" s="250"/>
      <c r="AA66" s="250"/>
      <c r="AB66" s="250"/>
      <c r="AC66" s="250"/>
      <c r="AD66" s="250"/>
      <c r="AE66" s="250"/>
      <c r="AF66" s="250"/>
    </row>
    <row r="67" spans="1:32" s="2" customFormat="1" ht="12">
      <c r="A67" s="207"/>
      <c r="B67" s="207"/>
      <c r="C67" s="207"/>
      <c r="D67" s="207"/>
      <c r="E67" s="207"/>
      <c r="F67" s="207"/>
      <c r="G67" s="207"/>
      <c r="H67" s="207"/>
      <c r="I67" s="207"/>
      <c r="J67" s="207"/>
      <c r="K67" s="207"/>
      <c r="L67" s="207"/>
      <c r="M67" s="207"/>
      <c r="N67" s="207"/>
      <c r="O67" s="250"/>
      <c r="P67" s="250"/>
      <c r="Q67" s="250"/>
      <c r="R67" s="250"/>
      <c r="S67" s="250"/>
      <c r="T67" s="250"/>
      <c r="U67" s="250"/>
      <c r="V67" s="250"/>
      <c r="W67" s="250"/>
      <c r="X67" s="250"/>
      <c r="Y67" s="250"/>
      <c r="Z67" s="250"/>
      <c r="AA67" s="250"/>
      <c r="AB67" s="250"/>
      <c r="AC67" s="250"/>
      <c r="AD67" s="250"/>
      <c r="AE67" s="250"/>
      <c r="AF67" s="250"/>
    </row>
  </sheetData>
  <sheetProtection/>
  <mergeCells count="59">
    <mergeCell ref="B41:C41"/>
    <mergeCell ref="B42:C42"/>
    <mergeCell ref="B43:C43"/>
    <mergeCell ref="B38:C38"/>
    <mergeCell ref="B39:C39"/>
    <mergeCell ref="B40:C40"/>
    <mergeCell ref="A8:B8"/>
    <mergeCell ref="C8:F8"/>
    <mergeCell ref="G8:H8"/>
    <mergeCell ref="A6:B7"/>
    <mergeCell ref="C7:F7"/>
    <mergeCell ref="C6:F6"/>
    <mergeCell ref="G6:H7"/>
    <mergeCell ref="A10:B10"/>
    <mergeCell ref="C10:F10"/>
    <mergeCell ref="G10:H10"/>
    <mergeCell ref="A9:B9"/>
    <mergeCell ref="C9:F9"/>
    <mergeCell ref="G9:H9"/>
    <mergeCell ref="A12:B12"/>
    <mergeCell ref="C12:F12"/>
    <mergeCell ref="G12:H12"/>
    <mergeCell ref="A11:B11"/>
    <mergeCell ref="C11:F11"/>
    <mergeCell ref="G11:H11"/>
    <mergeCell ref="A14:B14"/>
    <mergeCell ref="C14:F14"/>
    <mergeCell ref="G14:H14"/>
    <mergeCell ref="A13:B13"/>
    <mergeCell ref="C13:F13"/>
    <mergeCell ref="G13:H13"/>
    <mergeCell ref="A16:B16"/>
    <mergeCell ref="C16:F16"/>
    <mergeCell ref="G16:H16"/>
    <mergeCell ref="A15:B15"/>
    <mergeCell ref="C15:F15"/>
    <mergeCell ref="G15:H15"/>
    <mergeCell ref="A18:B18"/>
    <mergeCell ref="C18:F18"/>
    <mergeCell ref="G18:H18"/>
    <mergeCell ref="A17:B17"/>
    <mergeCell ref="C17:F17"/>
    <mergeCell ref="G17:H17"/>
    <mergeCell ref="A20:B20"/>
    <mergeCell ref="C20:F20"/>
    <mergeCell ref="G20:H20"/>
    <mergeCell ref="A19:B19"/>
    <mergeCell ref="C19:F19"/>
    <mergeCell ref="G19:H19"/>
    <mergeCell ref="B44:C44"/>
    <mergeCell ref="A21:B21"/>
    <mergeCell ref="C21:F21"/>
    <mergeCell ref="G21:H21"/>
    <mergeCell ref="A22:B22"/>
    <mergeCell ref="C22:F22"/>
    <mergeCell ref="A23:B23"/>
    <mergeCell ref="C23:F23"/>
    <mergeCell ref="G23:H23"/>
    <mergeCell ref="G22:H22"/>
  </mergeCells>
  <printOptions horizontalCentered="1"/>
  <pageMargins left="0.7874015748031497" right="0.5905511811023623" top="0.7874015748031497" bottom="0.5905511811023623" header="0" footer="0"/>
  <pageSetup horizontalDpi="600" verticalDpi="600" orientation="portrait" paperSize="9" scale="81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8"/>
  </sheetPr>
  <dimension ref="A1:R62"/>
  <sheetViews>
    <sheetView workbookViewId="0" topLeftCell="A34">
      <selection activeCell="F62" sqref="F62"/>
    </sheetView>
  </sheetViews>
  <sheetFormatPr defaultColWidth="9.00390625" defaultRowHeight="13.5"/>
  <cols>
    <col min="1" max="1" width="5.625" style="11" customWidth="1"/>
    <col min="2" max="2" width="10.625" style="11" customWidth="1"/>
    <col min="3" max="17" width="7.625" style="11" customWidth="1"/>
    <col min="18" max="16384" width="9.00390625" style="11" customWidth="1"/>
  </cols>
  <sheetData>
    <row r="1" ht="20.25" customHeight="1">
      <c r="A1" s="81" t="s">
        <v>378</v>
      </c>
    </row>
    <row r="2" ht="12">
      <c r="C2" s="11" t="s">
        <v>379</v>
      </c>
    </row>
    <row r="3" spans="1:5" s="2" customFormat="1" ht="18" customHeight="1">
      <c r="A3" s="10" t="s">
        <v>380</v>
      </c>
      <c r="C3" s="10"/>
      <c r="D3" s="10"/>
      <c r="E3" s="10"/>
    </row>
    <row r="4" s="2" customFormat="1" ht="12.75" thickBot="1">
      <c r="J4" s="5" t="s">
        <v>381</v>
      </c>
    </row>
    <row r="5" spans="1:10" s="82" customFormat="1" ht="16.5" customHeight="1">
      <c r="A5" s="449" t="s">
        <v>228</v>
      </c>
      <c r="B5" s="450"/>
      <c r="C5" s="314" t="s">
        <v>382</v>
      </c>
      <c r="D5" s="315"/>
      <c r="E5" s="314" t="s">
        <v>383</v>
      </c>
      <c r="F5" s="315"/>
      <c r="G5" s="314" t="s">
        <v>384</v>
      </c>
      <c r="H5" s="315"/>
      <c r="I5" s="428" t="s">
        <v>385</v>
      </c>
      <c r="J5" s="429"/>
    </row>
    <row r="6" spans="1:10" s="82" customFormat="1" ht="16.5" customHeight="1">
      <c r="A6" s="451"/>
      <c r="B6" s="452"/>
      <c r="C6" s="34" t="s">
        <v>386</v>
      </c>
      <c r="D6" s="34" t="s">
        <v>387</v>
      </c>
      <c r="E6" s="34" t="s">
        <v>386</v>
      </c>
      <c r="F6" s="34" t="s">
        <v>387</v>
      </c>
      <c r="G6" s="34" t="s">
        <v>386</v>
      </c>
      <c r="H6" s="34" t="s">
        <v>387</v>
      </c>
      <c r="I6" s="34" t="s">
        <v>386</v>
      </c>
      <c r="J6" s="83" t="s">
        <v>387</v>
      </c>
    </row>
    <row r="7" spans="1:10" s="2" customFormat="1" ht="17.25" customHeight="1">
      <c r="A7" s="431" t="s">
        <v>388</v>
      </c>
      <c r="B7" s="432"/>
      <c r="C7" s="84">
        <v>53</v>
      </c>
      <c r="D7" s="84">
        <v>68333.5</v>
      </c>
      <c r="E7" s="84">
        <v>8</v>
      </c>
      <c r="F7" s="84">
        <v>2182</v>
      </c>
      <c r="G7" s="84">
        <v>22</v>
      </c>
      <c r="H7" s="84">
        <v>48958</v>
      </c>
      <c r="I7" s="84">
        <v>122</v>
      </c>
      <c r="J7" s="85">
        <v>42173.7</v>
      </c>
    </row>
    <row r="8" spans="1:10" s="2" customFormat="1" ht="17.25" customHeight="1">
      <c r="A8" s="299" t="s">
        <v>389</v>
      </c>
      <c r="B8" s="300"/>
      <c r="C8" s="86">
        <v>53</v>
      </c>
      <c r="D8" s="86">
        <v>70109</v>
      </c>
      <c r="E8" s="86">
        <v>8</v>
      </c>
      <c r="F8" s="86">
        <v>2173</v>
      </c>
      <c r="G8" s="86">
        <v>6</v>
      </c>
      <c r="H8" s="86">
        <v>11281</v>
      </c>
      <c r="I8" s="86">
        <v>139</v>
      </c>
      <c r="J8" s="87">
        <v>48522</v>
      </c>
    </row>
    <row r="9" spans="1:12" s="51" customFormat="1" ht="17.25" customHeight="1">
      <c r="A9" s="299" t="s">
        <v>390</v>
      </c>
      <c r="B9" s="448"/>
      <c r="C9" s="86">
        <v>51</v>
      </c>
      <c r="D9" s="86">
        <v>67772</v>
      </c>
      <c r="E9" s="86">
        <v>8</v>
      </c>
      <c r="F9" s="86">
        <v>2173</v>
      </c>
      <c r="G9" s="89" t="s">
        <v>391</v>
      </c>
      <c r="H9" s="89" t="s">
        <v>391</v>
      </c>
      <c r="I9" s="86">
        <v>147</v>
      </c>
      <c r="J9" s="90">
        <v>50573</v>
      </c>
      <c r="L9" s="91"/>
    </row>
    <row r="10" spans="1:10" s="51" customFormat="1" ht="17.25" customHeight="1">
      <c r="A10" s="433" t="s">
        <v>392</v>
      </c>
      <c r="B10" s="434"/>
      <c r="C10" s="92">
        <f>SUM(C12:C18)</f>
        <v>51</v>
      </c>
      <c r="D10" s="92">
        <f>SUM(D12:D18)</f>
        <v>67772</v>
      </c>
      <c r="E10" s="92">
        <f>SUM(E12:E18)</f>
        <v>8</v>
      </c>
      <c r="F10" s="92">
        <f>SUM(F12:F18)</f>
        <v>2173</v>
      </c>
      <c r="G10" s="93" t="s">
        <v>391</v>
      </c>
      <c r="H10" s="93" t="s">
        <v>391</v>
      </c>
      <c r="I10" s="92">
        <f>SUM(I12:I18)</f>
        <v>147</v>
      </c>
      <c r="J10" s="94">
        <f>SUM(J12:J18)</f>
        <v>51128</v>
      </c>
    </row>
    <row r="11" spans="1:10" s="99" customFormat="1" ht="17.25" customHeight="1">
      <c r="A11" s="95"/>
      <c r="B11" s="96"/>
      <c r="C11" s="97"/>
      <c r="D11" s="97"/>
      <c r="E11" s="97"/>
      <c r="F11" s="97"/>
      <c r="G11" s="97"/>
      <c r="H11" s="97"/>
      <c r="I11" s="97"/>
      <c r="J11" s="98"/>
    </row>
    <row r="12" spans="1:10" s="2" customFormat="1" ht="17.25" customHeight="1">
      <c r="A12" s="100"/>
      <c r="B12" s="88" t="s">
        <v>393</v>
      </c>
      <c r="C12" s="101">
        <f>6</f>
        <v>6</v>
      </c>
      <c r="D12" s="101">
        <f>3018+2661</f>
        <v>5679</v>
      </c>
      <c r="E12" s="101">
        <v>2</v>
      </c>
      <c r="F12" s="101">
        <v>585</v>
      </c>
      <c r="G12" s="101">
        <v>0</v>
      </c>
      <c r="H12" s="101">
        <v>0</v>
      </c>
      <c r="I12" s="101">
        <f>25+11</f>
        <v>36</v>
      </c>
      <c r="J12" s="102">
        <f>7076+1937+268</f>
        <v>9281</v>
      </c>
    </row>
    <row r="13" spans="1:10" s="2" customFormat="1" ht="17.25" customHeight="1">
      <c r="A13" s="100"/>
      <c r="B13" s="88" t="s">
        <v>240</v>
      </c>
      <c r="C13" s="101">
        <v>8</v>
      </c>
      <c r="D13" s="101">
        <v>9284</v>
      </c>
      <c r="E13" s="101">
        <v>2</v>
      </c>
      <c r="F13" s="101">
        <v>396</v>
      </c>
      <c r="G13" s="101">
        <v>0</v>
      </c>
      <c r="H13" s="101">
        <v>0</v>
      </c>
      <c r="I13" s="101">
        <v>20</v>
      </c>
      <c r="J13" s="102">
        <f>9292+120</f>
        <v>9412</v>
      </c>
    </row>
    <row r="14" spans="1:10" s="2" customFormat="1" ht="17.25" customHeight="1">
      <c r="A14" s="100"/>
      <c r="B14" s="88" t="s">
        <v>394</v>
      </c>
      <c r="C14" s="101">
        <v>7</v>
      </c>
      <c r="D14" s="101">
        <v>3721</v>
      </c>
      <c r="E14" s="101">
        <v>0</v>
      </c>
      <c r="F14" s="101">
        <v>0</v>
      </c>
      <c r="G14" s="101">
        <v>0</v>
      </c>
      <c r="H14" s="101">
        <v>0</v>
      </c>
      <c r="I14" s="101">
        <v>6</v>
      </c>
      <c r="J14" s="102">
        <v>5068</v>
      </c>
    </row>
    <row r="15" spans="1:10" s="2" customFormat="1" ht="17.25" customHeight="1">
      <c r="A15" s="100"/>
      <c r="B15" s="88" t="s">
        <v>395</v>
      </c>
      <c r="C15" s="101">
        <v>8</v>
      </c>
      <c r="D15" s="101">
        <v>4735</v>
      </c>
      <c r="E15" s="101">
        <v>0</v>
      </c>
      <c r="F15" s="101">
        <v>0</v>
      </c>
      <c r="G15" s="101">
        <v>0</v>
      </c>
      <c r="H15" s="101">
        <v>0</v>
      </c>
      <c r="I15" s="101">
        <v>14</v>
      </c>
      <c r="J15" s="102">
        <v>2416</v>
      </c>
    </row>
    <row r="16" spans="1:10" s="2" customFormat="1" ht="17.25" customHeight="1">
      <c r="A16" s="100"/>
      <c r="B16" s="88" t="s">
        <v>243</v>
      </c>
      <c r="C16" s="101">
        <v>4</v>
      </c>
      <c r="D16" s="101">
        <v>17381</v>
      </c>
      <c r="E16" s="101">
        <v>2</v>
      </c>
      <c r="F16" s="101">
        <v>1138</v>
      </c>
      <c r="G16" s="101">
        <v>0</v>
      </c>
      <c r="H16" s="101">
        <v>0</v>
      </c>
      <c r="I16" s="101">
        <v>26</v>
      </c>
      <c r="J16" s="102">
        <v>3745</v>
      </c>
    </row>
    <row r="17" spans="1:10" s="2" customFormat="1" ht="17.25" customHeight="1">
      <c r="A17" s="100"/>
      <c r="B17" s="88" t="s">
        <v>244</v>
      </c>
      <c r="C17" s="101">
        <v>9</v>
      </c>
      <c r="D17" s="101">
        <v>24411</v>
      </c>
      <c r="E17" s="101">
        <v>0</v>
      </c>
      <c r="F17" s="101">
        <v>0</v>
      </c>
      <c r="G17" s="101">
        <v>0</v>
      </c>
      <c r="H17" s="101">
        <v>0</v>
      </c>
      <c r="I17" s="101">
        <v>19</v>
      </c>
      <c r="J17" s="102">
        <v>3934</v>
      </c>
    </row>
    <row r="18" spans="1:10" s="2" customFormat="1" ht="17.25" customHeight="1" thickBot="1">
      <c r="A18" s="7"/>
      <c r="B18" s="103" t="s">
        <v>396</v>
      </c>
      <c r="C18" s="104">
        <f>3+6</f>
        <v>9</v>
      </c>
      <c r="D18" s="104">
        <f>1418+1143</f>
        <v>2561</v>
      </c>
      <c r="E18" s="104">
        <v>2</v>
      </c>
      <c r="F18" s="104">
        <v>54</v>
      </c>
      <c r="G18" s="104">
        <v>0</v>
      </c>
      <c r="H18" s="104">
        <v>0</v>
      </c>
      <c r="I18" s="104">
        <f>15+11</f>
        <v>26</v>
      </c>
      <c r="J18" s="105">
        <f>8185+8920+196-29</f>
        <v>17272</v>
      </c>
    </row>
    <row r="19" s="2" customFormat="1" ht="12">
      <c r="J19" s="106"/>
    </row>
    <row r="20" s="2" customFormat="1" ht="7.5" customHeight="1"/>
    <row r="21" spans="1:10" s="2" customFormat="1" ht="12">
      <c r="A21" s="9" t="s">
        <v>397</v>
      </c>
      <c r="J21" s="106"/>
    </row>
    <row r="22" s="2" customFormat="1" ht="12">
      <c r="A22" s="9" t="s">
        <v>398</v>
      </c>
    </row>
    <row r="23" s="2" customFormat="1" ht="30" customHeight="1"/>
    <row r="24" spans="1:4" s="2" customFormat="1" ht="18" customHeight="1">
      <c r="A24" s="10" t="s">
        <v>399</v>
      </c>
      <c r="C24" s="10"/>
      <c r="D24" s="10"/>
    </row>
    <row r="25" s="2" customFormat="1" ht="12.75" thickBot="1">
      <c r="F25" s="107" t="s">
        <v>400</v>
      </c>
    </row>
    <row r="26" spans="1:9" s="82" customFormat="1" ht="16.5" customHeight="1">
      <c r="A26" s="449" t="s">
        <v>228</v>
      </c>
      <c r="B26" s="450"/>
      <c r="C26" s="314" t="s">
        <v>401</v>
      </c>
      <c r="D26" s="332"/>
      <c r="E26" s="314" t="s">
        <v>402</v>
      </c>
      <c r="F26" s="446"/>
      <c r="I26" s="82" t="s">
        <v>379</v>
      </c>
    </row>
    <row r="27" spans="1:9" s="2" customFormat="1" ht="17.25" customHeight="1">
      <c r="A27" s="431" t="s">
        <v>388</v>
      </c>
      <c r="B27" s="432"/>
      <c r="C27" s="444">
        <v>20</v>
      </c>
      <c r="D27" s="443"/>
      <c r="E27" s="444">
        <v>108</v>
      </c>
      <c r="F27" s="286"/>
      <c r="H27" s="2" t="s">
        <v>403</v>
      </c>
      <c r="I27" s="2" t="s">
        <v>403</v>
      </c>
    </row>
    <row r="28" spans="1:6" s="2" customFormat="1" ht="17.25" customHeight="1">
      <c r="A28" s="299" t="s">
        <v>389</v>
      </c>
      <c r="B28" s="300"/>
      <c r="C28" s="444">
        <v>6</v>
      </c>
      <c r="D28" s="453"/>
      <c r="E28" s="444">
        <v>27</v>
      </c>
      <c r="F28" s="447"/>
    </row>
    <row r="29" spans="1:6" s="51" customFormat="1" ht="17.25" customHeight="1">
      <c r="A29" s="299" t="s">
        <v>404</v>
      </c>
      <c r="B29" s="448"/>
      <c r="C29" s="444">
        <f>SUM(C32:D38)</f>
        <v>2</v>
      </c>
      <c r="D29" s="453"/>
      <c r="E29" s="444">
        <f>SUM(E32:F38)</f>
        <v>39</v>
      </c>
      <c r="F29" s="447"/>
    </row>
    <row r="30" spans="1:6" s="51" customFormat="1" ht="17.25" customHeight="1">
      <c r="A30" s="433" t="s">
        <v>405</v>
      </c>
      <c r="B30" s="434"/>
      <c r="C30" s="108"/>
      <c r="D30" s="109">
        <v>2</v>
      </c>
      <c r="E30" s="108"/>
      <c r="F30" s="110">
        <v>39</v>
      </c>
    </row>
    <row r="31" spans="1:6" s="2" customFormat="1" ht="17.25" customHeight="1">
      <c r="A31" s="100"/>
      <c r="B31" s="111"/>
      <c r="C31" s="444"/>
      <c r="D31" s="443"/>
      <c r="E31" s="444"/>
      <c r="F31" s="286"/>
    </row>
    <row r="32" spans="1:6" s="2" customFormat="1" ht="17.25" customHeight="1">
      <c r="A32" s="100"/>
      <c r="B32" s="88" t="s">
        <v>393</v>
      </c>
      <c r="C32" s="442">
        <v>0</v>
      </c>
      <c r="D32" s="443"/>
      <c r="E32" s="442">
        <v>0</v>
      </c>
      <c r="F32" s="286"/>
    </row>
    <row r="33" spans="1:6" s="2" customFormat="1" ht="17.25" customHeight="1">
      <c r="A33" s="100"/>
      <c r="B33" s="88" t="s">
        <v>240</v>
      </c>
      <c r="C33" s="442">
        <v>0</v>
      </c>
      <c r="D33" s="443"/>
      <c r="E33" s="442">
        <v>0</v>
      </c>
      <c r="F33" s="286"/>
    </row>
    <row r="34" spans="1:6" s="2" customFormat="1" ht="17.25" customHeight="1">
      <c r="A34" s="100"/>
      <c r="B34" s="88" t="s">
        <v>394</v>
      </c>
      <c r="C34" s="442">
        <v>0</v>
      </c>
      <c r="D34" s="443"/>
      <c r="E34" s="442">
        <v>0</v>
      </c>
      <c r="F34" s="286"/>
    </row>
    <row r="35" spans="1:6" s="2" customFormat="1" ht="17.25" customHeight="1">
      <c r="A35" s="100"/>
      <c r="B35" s="88" t="s">
        <v>395</v>
      </c>
      <c r="C35" s="442">
        <v>0</v>
      </c>
      <c r="D35" s="443"/>
      <c r="E35" s="442">
        <v>0</v>
      </c>
      <c r="F35" s="286"/>
    </row>
    <row r="36" spans="1:6" s="2" customFormat="1" ht="17.25" customHeight="1">
      <c r="A36" s="100"/>
      <c r="B36" s="88" t="s">
        <v>243</v>
      </c>
      <c r="C36" s="442">
        <v>2</v>
      </c>
      <c r="D36" s="443"/>
      <c r="E36" s="442">
        <v>39</v>
      </c>
      <c r="F36" s="286"/>
    </row>
    <row r="37" spans="1:6" s="2" customFormat="1" ht="17.25" customHeight="1">
      <c r="A37" s="100"/>
      <c r="B37" s="88" t="s">
        <v>244</v>
      </c>
      <c r="C37" s="442">
        <v>0</v>
      </c>
      <c r="D37" s="443"/>
      <c r="E37" s="442">
        <v>0</v>
      </c>
      <c r="F37" s="286"/>
    </row>
    <row r="38" spans="1:6" s="2" customFormat="1" ht="17.25" customHeight="1" thickBot="1">
      <c r="A38" s="7"/>
      <c r="B38" s="103" t="s">
        <v>396</v>
      </c>
      <c r="C38" s="440">
        <v>0</v>
      </c>
      <c r="D38" s="441"/>
      <c r="E38" s="440">
        <v>0</v>
      </c>
      <c r="F38" s="445"/>
    </row>
    <row r="40" s="2" customFormat="1" ht="7.5" customHeight="1"/>
    <row r="41" s="2" customFormat="1" ht="12">
      <c r="A41" s="9" t="s">
        <v>406</v>
      </c>
    </row>
    <row r="42" s="2" customFormat="1" ht="30" customHeight="1"/>
    <row r="43" spans="1:3" s="112" customFormat="1" ht="18" customHeight="1">
      <c r="A43" s="10" t="s">
        <v>407</v>
      </c>
      <c r="C43" s="10"/>
    </row>
    <row r="44" s="2" customFormat="1" ht="12.75" thickBot="1"/>
    <row r="45" spans="1:17" s="2" customFormat="1" ht="16.5" customHeight="1">
      <c r="A45" s="298" t="s">
        <v>228</v>
      </c>
      <c r="B45" s="435"/>
      <c r="C45" s="314" t="s">
        <v>408</v>
      </c>
      <c r="D45" s="438"/>
      <c r="E45" s="439"/>
      <c r="F45" s="314" t="s">
        <v>409</v>
      </c>
      <c r="G45" s="438"/>
      <c r="H45" s="439"/>
      <c r="I45" s="314" t="s">
        <v>410</v>
      </c>
      <c r="J45" s="438"/>
      <c r="K45" s="439"/>
      <c r="L45" s="314" t="s">
        <v>411</v>
      </c>
      <c r="M45" s="438"/>
      <c r="N45" s="439"/>
      <c r="O45" s="314" t="s">
        <v>412</v>
      </c>
      <c r="P45" s="316"/>
      <c r="Q45" s="430"/>
    </row>
    <row r="46" spans="1:18" s="2" customFormat="1" ht="16.5" customHeight="1">
      <c r="A46" s="436"/>
      <c r="B46" s="437"/>
      <c r="C46" s="34" t="s">
        <v>413</v>
      </c>
      <c r="D46" s="34" t="s">
        <v>414</v>
      </c>
      <c r="E46" s="34" t="s">
        <v>415</v>
      </c>
      <c r="F46" s="34" t="s">
        <v>413</v>
      </c>
      <c r="G46" s="34" t="s">
        <v>414</v>
      </c>
      <c r="H46" s="34" t="s">
        <v>415</v>
      </c>
      <c r="I46" s="34" t="s">
        <v>413</v>
      </c>
      <c r="J46" s="34" t="s">
        <v>414</v>
      </c>
      <c r="K46" s="34" t="s">
        <v>415</v>
      </c>
      <c r="L46" s="34" t="s">
        <v>413</v>
      </c>
      <c r="M46" s="34" t="s">
        <v>414</v>
      </c>
      <c r="N46" s="34" t="s">
        <v>415</v>
      </c>
      <c r="O46" s="34" t="s">
        <v>413</v>
      </c>
      <c r="P46" s="34" t="s">
        <v>414</v>
      </c>
      <c r="Q46" s="83" t="s">
        <v>415</v>
      </c>
      <c r="R46" s="2" t="s">
        <v>416</v>
      </c>
    </row>
    <row r="47" spans="1:18" s="2" customFormat="1" ht="17.25" customHeight="1">
      <c r="A47" s="431" t="s">
        <v>388</v>
      </c>
      <c r="B47" s="432"/>
      <c r="C47" s="113">
        <v>6018</v>
      </c>
      <c r="D47" s="113">
        <v>3512</v>
      </c>
      <c r="E47" s="113">
        <v>2506</v>
      </c>
      <c r="F47" s="113">
        <v>0</v>
      </c>
      <c r="G47" s="113">
        <v>0</v>
      </c>
      <c r="H47" s="113">
        <v>0</v>
      </c>
      <c r="I47" s="113">
        <v>269</v>
      </c>
      <c r="J47" s="113">
        <v>252</v>
      </c>
      <c r="K47" s="113">
        <v>17</v>
      </c>
      <c r="L47" s="113">
        <v>5446</v>
      </c>
      <c r="M47" s="113">
        <v>3002</v>
      </c>
      <c r="N47" s="113">
        <v>2444</v>
      </c>
      <c r="O47" s="113">
        <v>303</v>
      </c>
      <c r="P47" s="113">
        <v>258</v>
      </c>
      <c r="Q47" s="114">
        <v>45</v>
      </c>
      <c r="R47" s="5" t="s">
        <v>403</v>
      </c>
    </row>
    <row r="48" spans="1:18" s="2" customFormat="1" ht="17.25" customHeight="1">
      <c r="A48" s="299" t="s">
        <v>389</v>
      </c>
      <c r="B48" s="300"/>
      <c r="C48" s="89">
        <v>4872</v>
      </c>
      <c r="D48" s="89">
        <v>2976</v>
      </c>
      <c r="E48" s="89">
        <v>1896</v>
      </c>
      <c r="F48" s="89">
        <v>0</v>
      </c>
      <c r="G48" s="89">
        <v>0</v>
      </c>
      <c r="H48" s="89">
        <v>0</v>
      </c>
      <c r="I48" s="89">
        <v>337</v>
      </c>
      <c r="J48" s="89">
        <v>320</v>
      </c>
      <c r="K48" s="89">
        <v>17</v>
      </c>
      <c r="L48" s="89">
        <v>4469</v>
      </c>
      <c r="M48" s="89">
        <v>2602</v>
      </c>
      <c r="N48" s="89">
        <v>1867</v>
      </c>
      <c r="O48" s="89">
        <v>66</v>
      </c>
      <c r="P48" s="89">
        <v>54</v>
      </c>
      <c r="Q48" s="115">
        <v>12</v>
      </c>
      <c r="R48" s="5" t="s">
        <v>417</v>
      </c>
    </row>
    <row r="49" spans="1:18" s="51" customFormat="1" ht="17.25" customHeight="1">
      <c r="A49" s="433" t="s">
        <v>405</v>
      </c>
      <c r="B49" s="434"/>
      <c r="C49" s="93">
        <f aca="true" t="shared" si="0" ref="C49:Q49">SUM(C51:C58)</f>
        <v>4368</v>
      </c>
      <c r="D49" s="93">
        <f t="shared" si="0"/>
        <v>2871</v>
      </c>
      <c r="E49" s="93">
        <f t="shared" si="0"/>
        <v>1497</v>
      </c>
      <c r="F49" s="93">
        <f t="shared" si="0"/>
        <v>10</v>
      </c>
      <c r="G49" s="93">
        <f t="shared" si="0"/>
        <v>10</v>
      </c>
      <c r="H49" s="93">
        <f t="shared" si="0"/>
        <v>0</v>
      </c>
      <c r="I49" s="93">
        <f t="shared" si="0"/>
        <v>612</v>
      </c>
      <c r="J49" s="93">
        <f t="shared" si="0"/>
        <v>595</v>
      </c>
      <c r="K49" s="93">
        <f t="shared" si="0"/>
        <v>17</v>
      </c>
      <c r="L49" s="93">
        <f t="shared" si="0"/>
        <v>3696</v>
      </c>
      <c r="M49" s="93">
        <f t="shared" si="0"/>
        <v>2224</v>
      </c>
      <c r="N49" s="93">
        <f t="shared" si="0"/>
        <v>1472</v>
      </c>
      <c r="O49" s="93">
        <f t="shared" si="0"/>
        <v>50</v>
      </c>
      <c r="P49" s="93">
        <f t="shared" si="0"/>
        <v>42</v>
      </c>
      <c r="Q49" s="116">
        <f t="shared" si="0"/>
        <v>8</v>
      </c>
      <c r="R49" s="117" t="s">
        <v>403</v>
      </c>
    </row>
    <row r="50" spans="1:18" s="2" customFormat="1" ht="17.25" customHeight="1">
      <c r="A50" s="38"/>
      <c r="B50" s="118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115"/>
      <c r="R50" s="5"/>
    </row>
    <row r="51" spans="1:18" s="2" customFormat="1" ht="17.25" customHeight="1">
      <c r="A51" s="100"/>
      <c r="B51" s="88" t="s">
        <v>418</v>
      </c>
      <c r="C51" s="89">
        <f aca="true" t="shared" si="1" ref="C51:E58">F51+I51+L51+O51</f>
        <v>582</v>
      </c>
      <c r="D51" s="89">
        <f t="shared" si="1"/>
        <v>582</v>
      </c>
      <c r="E51" s="89">
        <f t="shared" si="1"/>
        <v>0</v>
      </c>
      <c r="F51" s="89">
        <f aca="true" t="shared" si="2" ref="F51:F58">G51+H51</f>
        <v>1</v>
      </c>
      <c r="G51" s="89">
        <v>1</v>
      </c>
      <c r="H51" s="119">
        <v>0</v>
      </c>
      <c r="I51" s="89">
        <f aca="true" t="shared" si="3" ref="I51:I58">J51+K51</f>
        <v>81</v>
      </c>
      <c r="J51" s="89">
        <v>81</v>
      </c>
      <c r="K51" s="119">
        <v>0</v>
      </c>
      <c r="L51" s="89">
        <f aca="true" t="shared" si="4" ref="L51:L58">M51+N51</f>
        <v>489</v>
      </c>
      <c r="M51" s="89">
        <v>489</v>
      </c>
      <c r="N51" s="119">
        <v>0</v>
      </c>
      <c r="O51" s="89">
        <f aca="true" t="shared" si="5" ref="O51:O58">P51+Q51</f>
        <v>11</v>
      </c>
      <c r="P51" s="89">
        <v>11</v>
      </c>
      <c r="Q51" s="120">
        <v>0</v>
      </c>
      <c r="R51" s="5"/>
    </row>
    <row r="52" spans="1:18" s="2" customFormat="1" ht="17.25" customHeight="1">
      <c r="A52" s="100"/>
      <c r="B52" s="88" t="s">
        <v>256</v>
      </c>
      <c r="C52" s="89">
        <f t="shared" si="1"/>
        <v>491</v>
      </c>
      <c r="D52" s="89">
        <f t="shared" si="1"/>
        <v>491</v>
      </c>
      <c r="E52" s="89">
        <f t="shared" si="1"/>
        <v>0</v>
      </c>
      <c r="F52" s="89">
        <f t="shared" si="2"/>
        <v>2</v>
      </c>
      <c r="G52" s="89">
        <v>2</v>
      </c>
      <c r="H52" s="119">
        <v>0</v>
      </c>
      <c r="I52" s="89">
        <f t="shared" si="3"/>
        <v>100</v>
      </c>
      <c r="J52" s="89">
        <v>100</v>
      </c>
      <c r="K52" s="119">
        <v>0</v>
      </c>
      <c r="L52" s="89">
        <f t="shared" si="4"/>
        <v>382</v>
      </c>
      <c r="M52" s="89">
        <v>382</v>
      </c>
      <c r="N52" s="119">
        <v>0</v>
      </c>
      <c r="O52" s="89">
        <f t="shared" si="5"/>
        <v>7</v>
      </c>
      <c r="P52" s="89">
        <v>7</v>
      </c>
      <c r="Q52" s="120">
        <v>0</v>
      </c>
      <c r="R52" s="5"/>
    </row>
    <row r="53" spans="1:18" s="2" customFormat="1" ht="17.25" customHeight="1">
      <c r="A53" s="100"/>
      <c r="B53" s="88" t="s">
        <v>419</v>
      </c>
      <c r="C53" s="89">
        <f t="shared" si="1"/>
        <v>192</v>
      </c>
      <c r="D53" s="89">
        <f t="shared" si="1"/>
        <v>192</v>
      </c>
      <c r="E53" s="89">
        <f t="shared" si="1"/>
        <v>0</v>
      </c>
      <c r="F53" s="89">
        <f t="shared" si="2"/>
        <v>0</v>
      </c>
      <c r="G53" s="89">
        <v>0</v>
      </c>
      <c r="H53" s="119">
        <v>0</v>
      </c>
      <c r="I53" s="89">
        <f t="shared" si="3"/>
        <v>25</v>
      </c>
      <c r="J53" s="89">
        <v>25</v>
      </c>
      <c r="K53" s="119">
        <v>0</v>
      </c>
      <c r="L53" s="89">
        <f t="shared" si="4"/>
        <v>163</v>
      </c>
      <c r="M53" s="89">
        <v>163</v>
      </c>
      <c r="N53" s="119">
        <v>0</v>
      </c>
      <c r="O53" s="89">
        <f t="shared" si="5"/>
        <v>4</v>
      </c>
      <c r="P53" s="89">
        <v>4</v>
      </c>
      <c r="Q53" s="120">
        <v>0</v>
      </c>
      <c r="R53" s="5"/>
    </row>
    <row r="54" spans="1:18" s="2" customFormat="1" ht="17.25" customHeight="1">
      <c r="A54" s="100"/>
      <c r="B54" s="88" t="s">
        <v>420</v>
      </c>
      <c r="C54" s="89">
        <f t="shared" si="1"/>
        <v>179</v>
      </c>
      <c r="D54" s="89">
        <f t="shared" si="1"/>
        <v>179</v>
      </c>
      <c r="E54" s="89">
        <f t="shared" si="1"/>
        <v>0</v>
      </c>
      <c r="F54" s="89">
        <f t="shared" si="2"/>
        <v>1</v>
      </c>
      <c r="G54" s="89">
        <v>1</v>
      </c>
      <c r="H54" s="119">
        <v>0</v>
      </c>
      <c r="I54" s="89">
        <f t="shared" si="3"/>
        <v>26</v>
      </c>
      <c r="J54" s="89">
        <v>26</v>
      </c>
      <c r="K54" s="119">
        <v>0</v>
      </c>
      <c r="L54" s="89">
        <f t="shared" si="4"/>
        <v>150</v>
      </c>
      <c r="M54" s="89">
        <v>150</v>
      </c>
      <c r="N54" s="119">
        <v>0</v>
      </c>
      <c r="O54" s="89">
        <f t="shared" si="5"/>
        <v>2</v>
      </c>
      <c r="P54" s="89">
        <v>2</v>
      </c>
      <c r="Q54" s="120">
        <v>0</v>
      </c>
      <c r="R54" s="5"/>
    </row>
    <row r="55" spans="1:18" s="2" customFormat="1" ht="17.25" customHeight="1">
      <c r="A55" s="100"/>
      <c r="B55" s="88" t="s">
        <v>243</v>
      </c>
      <c r="C55" s="89">
        <f t="shared" si="1"/>
        <v>372</v>
      </c>
      <c r="D55" s="89">
        <f t="shared" si="1"/>
        <v>372</v>
      </c>
      <c r="E55" s="89">
        <f t="shared" si="1"/>
        <v>0</v>
      </c>
      <c r="F55" s="89">
        <f t="shared" si="2"/>
        <v>0</v>
      </c>
      <c r="G55" s="89">
        <v>0</v>
      </c>
      <c r="H55" s="119">
        <v>0</v>
      </c>
      <c r="I55" s="89">
        <f t="shared" si="3"/>
        <v>161</v>
      </c>
      <c r="J55" s="89">
        <v>161</v>
      </c>
      <c r="K55" s="119">
        <v>0</v>
      </c>
      <c r="L55" s="89">
        <f t="shared" si="4"/>
        <v>211</v>
      </c>
      <c r="M55" s="89">
        <v>211</v>
      </c>
      <c r="N55" s="119">
        <v>0</v>
      </c>
      <c r="O55" s="89">
        <f t="shared" si="5"/>
        <v>0</v>
      </c>
      <c r="P55" s="89">
        <v>0</v>
      </c>
      <c r="Q55" s="120">
        <v>0</v>
      </c>
      <c r="R55" s="5"/>
    </row>
    <row r="56" spans="1:18" s="2" customFormat="1" ht="17.25" customHeight="1">
      <c r="A56" s="100"/>
      <c r="B56" s="88" t="s">
        <v>244</v>
      </c>
      <c r="C56" s="89">
        <f t="shared" si="1"/>
        <v>486</v>
      </c>
      <c r="D56" s="89">
        <f t="shared" si="1"/>
        <v>486</v>
      </c>
      <c r="E56" s="89">
        <f t="shared" si="1"/>
        <v>0</v>
      </c>
      <c r="F56" s="89">
        <f t="shared" si="2"/>
        <v>5</v>
      </c>
      <c r="G56" s="89">
        <v>5</v>
      </c>
      <c r="H56" s="119">
        <v>0</v>
      </c>
      <c r="I56" s="89">
        <f t="shared" si="3"/>
        <v>147</v>
      </c>
      <c r="J56" s="89">
        <v>147</v>
      </c>
      <c r="K56" s="119">
        <v>0</v>
      </c>
      <c r="L56" s="89">
        <f t="shared" si="4"/>
        <v>331</v>
      </c>
      <c r="M56" s="89">
        <v>331</v>
      </c>
      <c r="N56" s="119">
        <v>0</v>
      </c>
      <c r="O56" s="89">
        <f t="shared" si="5"/>
        <v>3</v>
      </c>
      <c r="P56" s="89">
        <v>3</v>
      </c>
      <c r="Q56" s="120">
        <v>0</v>
      </c>
      <c r="R56" s="5"/>
    </row>
    <row r="57" spans="1:18" s="2" customFormat="1" ht="17.25" customHeight="1">
      <c r="A57" s="100"/>
      <c r="B57" s="88" t="s">
        <v>421</v>
      </c>
      <c r="C57" s="89">
        <f t="shared" si="1"/>
        <v>569</v>
      </c>
      <c r="D57" s="89">
        <f t="shared" si="1"/>
        <v>569</v>
      </c>
      <c r="E57" s="89">
        <f t="shared" si="1"/>
        <v>0</v>
      </c>
      <c r="F57" s="89">
        <f t="shared" si="2"/>
        <v>1</v>
      </c>
      <c r="G57" s="89">
        <v>1</v>
      </c>
      <c r="H57" s="119">
        <v>0</v>
      </c>
      <c r="I57" s="89">
        <f t="shared" si="3"/>
        <v>55</v>
      </c>
      <c r="J57" s="89">
        <v>55</v>
      </c>
      <c r="K57" s="119">
        <v>0</v>
      </c>
      <c r="L57" s="89">
        <f t="shared" si="4"/>
        <v>498</v>
      </c>
      <c r="M57" s="89">
        <v>498</v>
      </c>
      <c r="N57" s="119">
        <v>0</v>
      </c>
      <c r="O57" s="89">
        <f t="shared" si="5"/>
        <v>15</v>
      </c>
      <c r="P57" s="89">
        <v>15</v>
      </c>
      <c r="Q57" s="120">
        <v>0</v>
      </c>
      <c r="R57" s="5"/>
    </row>
    <row r="58" spans="1:18" s="2" customFormat="1" ht="17.25" customHeight="1">
      <c r="A58" s="100"/>
      <c r="B58" s="88" t="s">
        <v>422</v>
      </c>
      <c r="C58" s="89">
        <f t="shared" si="1"/>
        <v>1497</v>
      </c>
      <c r="D58" s="89">
        <f t="shared" si="1"/>
        <v>0</v>
      </c>
      <c r="E58" s="89">
        <f t="shared" si="1"/>
        <v>1497</v>
      </c>
      <c r="F58" s="89">
        <f t="shared" si="2"/>
        <v>0</v>
      </c>
      <c r="G58" s="119">
        <v>0</v>
      </c>
      <c r="H58" s="119">
        <v>0</v>
      </c>
      <c r="I58" s="89">
        <f t="shared" si="3"/>
        <v>17</v>
      </c>
      <c r="J58" s="119">
        <v>0</v>
      </c>
      <c r="K58" s="119">
        <v>17</v>
      </c>
      <c r="L58" s="89">
        <f t="shared" si="4"/>
        <v>1472</v>
      </c>
      <c r="M58" s="119">
        <v>0</v>
      </c>
      <c r="N58" s="119">
        <v>1472</v>
      </c>
      <c r="O58" s="89">
        <f t="shared" si="5"/>
        <v>8</v>
      </c>
      <c r="P58" s="121">
        <v>0</v>
      </c>
      <c r="Q58" s="120">
        <v>8</v>
      </c>
      <c r="R58" s="5" t="s">
        <v>379</v>
      </c>
    </row>
    <row r="59" spans="1:18" s="2" customFormat="1" ht="17.25" customHeight="1" thickBot="1">
      <c r="A59" s="7"/>
      <c r="B59" s="103"/>
      <c r="C59" s="122"/>
      <c r="D59" s="122"/>
      <c r="E59" s="122"/>
      <c r="F59" s="122"/>
      <c r="G59" s="123"/>
      <c r="H59" s="123"/>
      <c r="I59" s="122"/>
      <c r="J59" s="123"/>
      <c r="K59" s="123"/>
      <c r="L59" s="122"/>
      <c r="M59" s="123"/>
      <c r="N59" s="123"/>
      <c r="O59" s="122"/>
      <c r="P59" s="123"/>
      <c r="Q59" s="124"/>
      <c r="R59" s="5"/>
    </row>
    <row r="60" s="2" customFormat="1" ht="12">
      <c r="I60" s="2" t="s">
        <v>423</v>
      </c>
    </row>
    <row r="61" s="2" customFormat="1" ht="12">
      <c r="A61" s="9" t="s">
        <v>406</v>
      </c>
    </row>
    <row r="62" spans="3:14" s="2" customFormat="1" ht="12">
      <c r="C62" s="106"/>
      <c r="D62" s="106"/>
      <c r="E62" s="106"/>
      <c r="F62" s="106"/>
      <c r="G62" s="106"/>
      <c r="H62" s="106"/>
      <c r="I62" s="106"/>
      <c r="J62" s="106"/>
      <c r="K62" s="106"/>
      <c r="L62" s="106"/>
      <c r="M62" s="106"/>
      <c r="N62" s="106"/>
    </row>
    <row r="63" s="2" customFormat="1" ht="12"/>
    <row r="64" s="2" customFormat="1" ht="12"/>
    <row r="65" s="2" customFormat="1" ht="12"/>
    <row r="66" s="2" customFormat="1" ht="12"/>
    <row r="67" s="2" customFormat="1" ht="12"/>
    <row r="68" s="2" customFormat="1" ht="12"/>
    <row r="69" s="2" customFormat="1" ht="12"/>
    <row r="70" s="2" customFormat="1" ht="12"/>
    <row r="71" s="2" customFormat="1" ht="12"/>
    <row r="72" s="2" customFormat="1" ht="12"/>
    <row r="73" s="2" customFormat="1" ht="12"/>
    <row r="74" s="2" customFormat="1" ht="12"/>
    <row r="75" s="2" customFormat="1" ht="12"/>
    <row r="76" s="2" customFormat="1" ht="12"/>
    <row r="77" s="2" customFormat="1" ht="12"/>
    <row r="78" s="2" customFormat="1" ht="12"/>
    <row r="79" s="2" customFormat="1" ht="12"/>
    <row r="80" s="2" customFormat="1" ht="12"/>
    <row r="81" s="2" customFormat="1" ht="12"/>
    <row r="82" s="2" customFormat="1" ht="12"/>
    <row r="83" s="2" customFormat="1" ht="12"/>
    <row r="84" s="2" customFormat="1" ht="12"/>
    <row r="85" s="2" customFormat="1" ht="12"/>
    <row r="86" s="2" customFormat="1" ht="12"/>
    <row r="87" s="2" customFormat="1" ht="12"/>
    <row r="88" s="2" customFormat="1" ht="12"/>
    <row r="89" s="2" customFormat="1" ht="12"/>
    <row r="90" s="2" customFormat="1" ht="12"/>
    <row r="91" s="2" customFormat="1" ht="12"/>
    <row r="92" s="2" customFormat="1" ht="12"/>
  </sheetData>
  <sheetProtection/>
  <mergeCells count="47">
    <mergeCell ref="A10:B10"/>
    <mergeCell ref="A30:B30"/>
    <mergeCell ref="C26:D26"/>
    <mergeCell ref="C27:D27"/>
    <mergeCell ref="A26:B26"/>
    <mergeCell ref="A27:B27"/>
    <mergeCell ref="A28:B28"/>
    <mergeCell ref="A29:B29"/>
    <mergeCell ref="C28:D28"/>
    <mergeCell ref="C29:D29"/>
    <mergeCell ref="I5:J5"/>
    <mergeCell ref="A7:B7"/>
    <mergeCell ref="A8:B8"/>
    <mergeCell ref="A9:B9"/>
    <mergeCell ref="A5:B6"/>
    <mergeCell ref="C5:D5"/>
    <mergeCell ref="E5:F5"/>
    <mergeCell ref="G5:H5"/>
    <mergeCell ref="E26:F26"/>
    <mergeCell ref="E27:F27"/>
    <mergeCell ref="E28:F28"/>
    <mergeCell ref="E29:F29"/>
    <mergeCell ref="E31:F31"/>
    <mergeCell ref="E32:F32"/>
    <mergeCell ref="E38:F38"/>
    <mergeCell ref="E33:F33"/>
    <mergeCell ref="E34:F34"/>
    <mergeCell ref="E35:F35"/>
    <mergeCell ref="E37:F37"/>
    <mergeCell ref="E36:F36"/>
    <mergeCell ref="C31:D31"/>
    <mergeCell ref="C37:D37"/>
    <mergeCell ref="C36:D36"/>
    <mergeCell ref="C32:D32"/>
    <mergeCell ref="C38:D38"/>
    <mergeCell ref="C33:D33"/>
    <mergeCell ref="C34:D34"/>
    <mergeCell ref="C35:D35"/>
    <mergeCell ref="O45:Q45"/>
    <mergeCell ref="A47:B47"/>
    <mergeCell ref="A48:B48"/>
    <mergeCell ref="A49:B49"/>
    <mergeCell ref="A45:B46"/>
    <mergeCell ref="C45:E45"/>
    <mergeCell ref="F45:H45"/>
    <mergeCell ref="L45:N45"/>
    <mergeCell ref="I45:K45"/>
  </mergeCells>
  <printOptions horizontalCentered="1"/>
  <pageMargins left="0.7874015748031497" right="0.3937007874015748" top="0.7874015748031497" bottom="0.5905511811023623" header="0" footer="0"/>
  <pageSetup horizontalDpi="600" verticalDpi="600" orientation="portrait" paperSize="9" scale="7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5"/>
  </sheetPr>
  <dimension ref="A1:X38"/>
  <sheetViews>
    <sheetView workbookViewId="0" topLeftCell="A10">
      <selection activeCell="F42" sqref="F42"/>
    </sheetView>
  </sheetViews>
  <sheetFormatPr defaultColWidth="9.00390625" defaultRowHeight="13.5"/>
  <cols>
    <col min="1" max="1" width="5.625" style="11" customWidth="1"/>
    <col min="2" max="2" width="10.625" style="11" customWidth="1"/>
    <col min="3" max="5" width="8.00390625" style="11" customWidth="1"/>
    <col min="6" max="6" width="8.50390625" style="11" customWidth="1"/>
    <col min="7" max="13" width="8.00390625" style="11" customWidth="1"/>
    <col min="14" max="23" width="8.50390625" style="11" customWidth="1"/>
    <col min="24" max="16384" width="9.00390625" style="11" customWidth="1"/>
  </cols>
  <sheetData>
    <row r="1" spans="1:5" ht="14.25">
      <c r="A1" s="125" t="s">
        <v>426</v>
      </c>
      <c r="D1" s="125"/>
      <c r="E1" s="125"/>
    </row>
    <row r="2" s="2" customFormat="1" ht="12.75" thickBot="1">
      <c r="M2" s="5" t="s">
        <v>427</v>
      </c>
    </row>
    <row r="3" spans="1:13" s="2" customFormat="1" ht="19.5" customHeight="1">
      <c r="A3" s="298" t="s">
        <v>228</v>
      </c>
      <c r="B3" s="460"/>
      <c r="C3" s="449" t="s">
        <v>428</v>
      </c>
      <c r="D3" s="438"/>
      <c r="E3" s="438"/>
      <c r="F3" s="438"/>
      <c r="G3" s="438"/>
      <c r="H3" s="439"/>
      <c r="I3" s="314" t="s">
        <v>429</v>
      </c>
      <c r="J3" s="438"/>
      <c r="K3" s="438"/>
      <c r="L3" s="438"/>
      <c r="M3" s="454"/>
    </row>
    <row r="4" spans="1:13" s="82" customFormat="1" ht="19.5" customHeight="1">
      <c r="A4" s="436"/>
      <c r="B4" s="461"/>
      <c r="C4" s="33" t="s">
        <v>430</v>
      </c>
      <c r="D4" s="34" t="s">
        <v>431</v>
      </c>
      <c r="E4" s="34" t="s">
        <v>432</v>
      </c>
      <c r="F4" s="34" t="s">
        <v>433</v>
      </c>
      <c r="G4" s="34" t="s">
        <v>434</v>
      </c>
      <c r="H4" s="34" t="s">
        <v>435</v>
      </c>
      <c r="I4" s="34" t="s">
        <v>430</v>
      </c>
      <c r="J4" s="34" t="s">
        <v>436</v>
      </c>
      <c r="K4" s="34" t="s">
        <v>437</v>
      </c>
      <c r="L4" s="34" t="s">
        <v>438</v>
      </c>
      <c r="M4" s="83" t="s">
        <v>435</v>
      </c>
    </row>
    <row r="5" spans="1:13" s="2" customFormat="1" ht="19.5" customHeight="1">
      <c r="A5" s="431" t="s">
        <v>388</v>
      </c>
      <c r="B5" s="455"/>
      <c r="C5" s="126">
        <v>37592</v>
      </c>
      <c r="D5" s="127">
        <v>5528</v>
      </c>
      <c r="E5" s="127">
        <v>1575</v>
      </c>
      <c r="F5" s="127">
        <v>1947</v>
      </c>
      <c r="G5" s="127">
        <v>6873</v>
      </c>
      <c r="H5" s="127">
        <v>21669</v>
      </c>
      <c r="I5" s="127">
        <v>3810</v>
      </c>
      <c r="J5" s="127">
        <v>74</v>
      </c>
      <c r="K5" s="127">
        <v>1261</v>
      </c>
      <c r="L5" s="127">
        <v>1257</v>
      </c>
      <c r="M5" s="128">
        <v>1218</v>
      </c>
    </row>
    <row r="6" spans="1:13" s="2" customFormat="1" ht="19.5" customHeight="1">
      <c r="A6" s="299" t="s">
        <v>389</v>
      </c>
      <c r="B6" s="458"/>
      <c r="C6" s="129">
        <v>17106</v>
      </c>
      <c r="D6" s="130">
        <v>3507</v>
      </c>
      <c r="E6" s="130">
        <v>932</v>
      </c>
      <c r="F6" s="130">
        <v>862</v>
      </c>
      <c r="G6" s="130">
        <v>3983</v>
      </c>
      <c r="H6" s="130">
        <v>7822</v>
      </c>
      <c r="I6" s="130">
        <v>3953</v>
      </c>
      <c r="J6" s="130">
        <v>73</v>
      </c>
      <c r="K6" s="130">
        <v>1535</v>
      </c>
      <c r="L6" s="130">
        <v>1470</v>
      </c>
      <c r="M6" s="131">
        <v>875</v>
      </c>
    </row>
    <row r="7" spans="1:14" s="51" customFormat="1" ht="19.5" customHeight="1">
      <c r="A7" s="433" t="s">
        <v>405</v>
      </c>
      <c r="B7" s="459"/>
      <c r="C7" s="132">
        <f aca="true" t="shared" si="0" ref="C7:M7">SUM(C9:C16)</f>
        <v>14144</v>
      </c>
      <c r="D7" s="133">
        <f t="shared" si="0"/>
        <v>2790</v>
      </c>
      <c r="E7" s="133">
        <f t="shared" si="0"/>
        <v>1012</v>
      </c>
      <c r="F7" s="133">
        <f t="shared" si="0"/>
        <v>719</v>
      </c>
      <c r="G7" s="133">
        <f t="shared" si="0"/>
        <v>2604</v>
      </c>
      <c r="H7" s="133">
        <f t="shared" si="0"/>
        <v>7019</v>
      </c>
      <c r="I7" s="133">
        <f t="shared" si="0"/>
        <v>5555</v>
      </c>
      <c r="J7" s="133">
        <f t="shared" si="0"/>
        <v>55</v>
      </c>
      <c r="K7" s="133">
        <f t="shared" si="0"/>
        <v>2469</v>
      </c>
      <c r="L7" s="133">
        <f t="shared" si="0"/>
        <v>2329</v>
      </c>
      <c r="M7" s="134">
        <f t="shared" si="0"/>
        <v>702</v>
      </c>
      <c r="N7" s="135"/>
    </row>
    <row r="8" spans="1:14" s="2" customFormat="1" ht="19.5" customHeight="1">
      <c r="A8" s="38"/>
      <c r="B8" s="136"/>
      <c r="C8" s="129"/>
      <c r="D8" s="130"/>
      <c r="E8" s="130"/>
      <c r="F8" s="130"/>
      <c r="G8" s="130"/>
      <c r="H8" s="130"/>
      <c r="I8" s="130"/>
      <c r="J8" s="130"/>
      <c r="K8" s="130"/>
      <c r="L8" s="130"/>
      <c r="M8" s="131"/>
      <c r="N8" s="137"/>
    </row>
    <row r="9" spans="1:14" s="2" customFormat="1" ht="19.5" customHeight="1">
      <c r="A9" s="100"/>
      <c r="B9" s="138" t="s">
        <v>439</v>
      </c>
      <c r="C9" s="129">
        <f aca="true" t="shared" si="1" ref="C9:C16">SUM(D9:H9)</f>
        <v>2256</v>
      </c>
      <c r="D9" s="139">
        <v>511</v>
      </c>
      <c r="E9" s="139">
        <v>124</v>
      </c>
      <c r="F9" s="139">
        <v>123</v>
      </c>
      <c r="G9" s="139">
        <v>271</v>
      </c>
      <c r="H9" s="139">
        <f>2256-SUM(D9:G9)</f>
        <v>1227</v>
      </c>
      <c r="I9" s="130">
        <f aca="true" t="shared" si="2" ref="I9:I16">SUM(J9:M9)</f>
        <v>588</v>
      </c>
      <c r="J9" s="139">
        <v>4</v>
      </c>
      <c r="K9" s="139">
        <v>240</v>
      </c>
      <c r="L9" s="139">
        <f>162+121</f>
        <v>283</v>
      </c>
      <c r="M9" s="140">
        <f>588-SUM(J9:L9)</f>
        <v>61</v>
      </c>
      <c r="N9" s="137"/>
    </row>
    <row r="10" spans="1:14" s="2" customFormat="1" ht="19.5" customHeight="1">
      <c r="A10" s="100"/>
      <c r="B10" s="138" t="s">
        <v>240</v>
      </c>
      <c r="C10" s="129">
        <f t="shared" si="1"/>
        <v>1392</v>
      </c>
      <c r="D10" s="139">
        <v>241</v>
      </c>
      <c r="E10" s="139">
        <v>73</v>
      </c>
      <c r="F10" s="139">
        <v>113</v>
      </c>
      <c r="G10" s="139">
        <v>227</v>
      </c>
      <c r="H10" s="139">
        <f>1392-SUM(D10:G10)</f>
        <v>738</v>
      </c>
      <c r="I10" s="130">
        <f t="shared" si="2"/>
        <v>711</v>
      </c>
      <c r="J10" s="139">
        <v>7</v>
      </c>
      <c r="K10" s="139">
        <v>384</v>
      </c>
      <c r="L10" s="139">
        <f>110+111</f>
        <v>221</v>
      </c>
      <c r="M10" s="140">
        <f>711-SUM(J10:L10)</f>
        <v>99</v>
      </c>
      <c r="N10" s="137"/>
    </row>
    <row r="11" spans="1:14" s="2" customFormat="1" ht="19.5" customHeight="1">
      <c r="A11" s="100"/>
      <c r="B11" s="138" t="s">
        <v>440</v>
      </c>
      <c r="C11" s="129">
        <f t="shared" si="1"/>
        <v>245</v>
      </c>
      <c r="D11" s="139">
        <v>26</v>
      </c>
      <c r="E11" s="139">
        <v>38</v>
      </c>
      <c r="F11" s="139">
        <v>27</v>
      </c>
      <c r="G11" s="139">
        <v>30</v>
      </c>
      <c r="H11" s="139">
        <f>245-SUM(D11:G11)</f>
        <v>124</v>
      </c>
      <c r="I11" s="130">
        <f t="shared" si="2"/>
        <v>582</v>
      </c>
      <c r="J11" s="139">
        <v>4</v>
      </c>
      <c r="K11" s="139">
        <v>190</v>
      </c>
      <c r="L11" s="139">
        <f>188+169</f>
        <v>357</v>
      </c>
      <c r="M11" s="140">
        <f>582-SUM(J11:L11)</f>
        <v>31</v>
      </c>
      <c r="N11" s="137"/>
    </row>
    <row r="12" spans="1:14" s="2" customFormat="1" ht="19.5" customHeight="1">
      <c r="A12" s="100"/>
      <c r="B12" s="138" t="s">
        <v>441</v>
      </c>
      <c r="C12" s="129">
        <f t="shared" si="1"/>
        <v>424</v>
      </c>
      <c r="D12" s="139">
        <v>133</v>
      </c>
      <c r="E12" s="139">
        <v>22</v>
      </c>
      <c r="F12" s="139">
        <v>61</v>
      </c>
      <c r="G12" s="139">
        <v>43</v>
      </c>
      <c r="H12" s="139">
        <f>424-SUM(D12:G12)</f>
        <v>165</v>
      </c>
      <c r="I12" s="130">
        <f t="shared" si="2"/>
        <v>451</v>
      </c>
      <c r="J12" s="139">
        <v>7</v>
      </c>
      <c r="K12" s="139">
        <v>133</v>
      </c>
      <c r="L12" s="139">
        <f>139+143</f>
        <v>282</v>
      </c>
      <c r="M12" s="140">
        <f>451-SUM(J12:L12)</f>
        <v>29</v>
      </c>
      <c r="N12" s="137"/>
    </row>
    <row r="13" spans="1:14" s="2" customFormat="1" ht="19.5" customHeight="1">
      <c r="A13" s="100"/>
      <c r="B13" s="138" t="s">
        <v>243</v>
      </c>
      <c r="C13" s="129">
        <f t="shared" si="1"/>
        <v>1207</v>
      </c>
      <c r="D13" s="139">
        <v>283</v>
      </c>
      <c r="E13" s="139">
        <v>149</v>
      </c>
      <c r="F13" s="139">
        <v>41</v>
      </c>
      <c r="G13" s="139">
        <v>69</v>
      </c>
      <c r="H13" s="139">
        <f>1207-SUM(D13:G13)</f>
        <v>665</v>
      </c>
      <c r="I13" s="130">
        <f t="shared" si="2"/>
        <v>805</v>
      </c>
      <c r="J13" s="139">
        <v>11</v>
      </c>
      <c r="K13" s="139">
        <v>472</v>
      </c>
      <c r="L13" s="139">
        <f>33+17</f>
        <v>50</v>
      </c>
      <c r="M13" s="140">
        <f>805-SUM(J13:L13)</f>
        <v>272</v>
      </c>
      <c r="N13" s="137"/>
    </row>
    <row r="14" spans="1:14" s="2" customFormat="1" ht="19.5" customHeight="1">
      <c r="A14" s="100"/>
      <c r="B14" s="138" t="s">
        <v>244</v>
      </c>
      <c r="C14" s="129">
        <f t="shared" si="1"/>
        <v>937</v>
      </c>
      <c r="D14" s="139">
        <v>205</v>
      </c>
      <c r="E14" s="139">
        <v>206</v>
      </c>
      <c r="F14" s="139">
        <v>7</v>
      </c>
      <c r="G14" s="139">
        <v>67</v>
      </c>
      <c r="H14" s="139">
        <f>937-SUM(D14:G14)</f>
        <v>452</v>
      </c>
      <c r="I14" s="130">
        <f t="shared" si="2"/>
        <v>811</v>
      </c>
      <c r="J14" s="139">
        <v>16</v>
      </c>
      <c r="K14" s="139">
        <v>336</v>
      </c>
      <c r="L14" s="139">
        <f>276+142</f>
        <v>418</v>
      </c>
      <c r="M14" s="140">
        <f>811-SUM(J14:L14)</f>
        <v>41</v>
      </c>
      <c r="N14" s="137"/>
    </row>
    <row r="15" spans="1:14" s="2" customFormat="1" ht="19.5" customHeight="1">
      <c r="A15" s="100"/>
      <c r="B15" s="138" t="s">
        <v>396</v>
      </c>
      <c r="C15" s="129">
        <f t="shared" si="1"/>
        <v>4091</v>
      </c>
      <c r="D15" s="139">
        <v>541</v>
      </c>
      <c r="E15" s="139">
        <v>103</v>
      </c>
      <c r="F15" s="139">
        <v>49</v>
      </c>
      <c r="G15" s="139">
        <v>959</v>
      </c>
      <c r="H15" s="139">
        <f>4091-SUM(D15:G15)</f>
        <v>2439</v>
      </c>
      <c r="I15" s="130">
        <f t="shared" si="2"/>
        <v>920</v>
      </c>
      <c r="J15" s="139">
        <v>3</v>
      </c>
      <c r="K15" s="139">
        <v>482</v>
      </c>
      <c r="L15" s="139">
        <f>176+220</f>
        <v>396</v>
      </c>
      <c r="M15" s="140">
        <f>920-SUM(J15:L15)</f>
        <v>39</v>
      </c>
      <c r="N15" s="137"/>
    </row>
    <row r="16" spans="1:14" s="2" customFormat="1" ht="19.5" customHeight="1">
      <c r="A16" s="100"/>
      <c r="B16" s="138" t="s">
        <v>422</v>
      </c>
      <c r="C16" s="129">
        <f t="shared" si="1"/>
        <v>3592</v>
      </c>
      <c r="D16" s="139">
        <v>850</v>
      </c>
      <c r="E16" s="139">
        <v>297</v>
      </c>
      <c r="F16" s="139">
        <v>298</v>
      </c>
      <c r="G16" s="139">
        <v>938</v>
      </c>
      <c r="H16" s="139">
        <f>3592-SUM(D16:G16)</f>
        <v>1209</v>
      </c>
      <c r="I16" s="130">
        <f t="shared" si="2"/>
        <v>687</v>
      </c>
      <c r="J16" s="139">
        <v>3</v>
      </c>
      <c r="K16" s="139">
        <v>232</v>
      </c>
      <c r="L16" s="139">
        <f>150+172</f>
        <v>322</v>
      </c>
      <c r="M16" s="140">
        <f>687-SUM(J16:L16)</f>
        <v>130</v>
      </c>
      <c r="N16" s="137"/>
    </row>
    <row r="17" spans="1:14" s="2" customFormat="1" ht="12" customHeight="1" thickBot="1">
      <c r="A17" s="7"/>
      <c r="B17" s="141"/>
      <c r="C17" s="142"/>
      <c r="D17" s="143"/>
      <c r="E17" s="143"/>
      <c r="F17" s="143"/>
      <c r="G17" s="143"/>
      <c r="H17" s="143"/>
      <c r="I17" s="144"/>
      <c r="J17" s="143"/>
      <c r="K17" s="143"/>
      <c r="L17" s="143"/>
      <c r="M17" s="145"/>
      <c r="N17" s="137"/>
    </row>
    <row r="18" s="2" customFormat="1" ht="7.5" customHeight="1"/>
    <row r="19" spans="1:13" s="2" customFormat="1" ht="12">
      <c r="A19" s="2" t="s">
        <v>406</v>
      </c>
      <c r="C19" s="137"/>
      <c r="D19" s="137"/>
      <c r="E19" s="137"/>
      <c r="F19" s="137"/>
      <c r="G19" s="137"/>
      <c r="H19" s="137"/>
      <c r="I19" s="137"/>
      <c r="J19" s="137"/>
      <c r="K19" s="137"/>
      <c r="L19" s="137"/>
      <c r="M19" s="137"/>
    </row>
    <row r="20" spans="2:14" s="2" customFormat="1" ht="30" customHeight="1">
      <c r="B20" s="146"/>
      <c r="C20" s="146"/>
      <c r="D20" s="146"/>
      <c r="E20" s="146"/>
      <c r="F20" s="146"/>
      <c r="G20" s="147"/>
      <c r="H20" s="146"/>
      <c r="I20" s="146"/>
      <c r="J20" s="146"/>
      <c r="K20" s="146"/>
      <c r="L20" s="146"/>
      <c r="M20" s="146"/>
      <c r="N20" s="146"/>
    </row>
    <row r="21" spans="1:4" s="2" customFormat="1" ht="14.25">
      <c r="A21" s="10" t="s">
        <v>442</v>
      </c>
      <c r="C21" s="10"/>
      <c r="D21" s="10"/>
    </row>
    <row r="22" spans="12:23" s="2" customFormat="1" ht="12.75" thickBot="1">
      <c r="L22" s="5"/>
      <c r="M22" s="146"/>
      <c r="W22" s="5" t="s">
        <v>443</v>
      </c>
    </row>
    <row r="23" spans="1:23" s="82" customFormat="1" ht="19.5" customHeight="1">
      <c r="A23" s="298" t="s">
        <v>228</v>
      </c>
      <c r="B23" s="460"/>
      <c r="C23" s="456" t="s">
        <v>444</v>
      </c>
      <c r="D23" s="314" t="s">
        <v>445</v>
      </c>
      <c r="E23" s="438"/>
      <c r="F23" s="438"/>
      <c r="G23" s="438"/>
      <c r="H23" s="438"/>
      <c r="I23" s="438"/>
      <c r="J23" s="438"/>
      <c r="K23" s="438"/>
      <c r="L23" s="439"/>
      <c r="M23" s="462" t="s">
        <v>446</v>
      </c>
      <c r="N23" s="438"/>
      <c r="O23" s="438"/>
      <c r="P23" s="438"/>
      <c r="Q23" s="438"/>
      <c r="R23" s="438"/>
      <c r="S23" s="438"/>
      <c r="T23" s="438"/>
      <c r="U23" s="438"/>
      <c r="V23" s="438"/>
      <c r="W23" s="454"/>
    </row>
    <row r="24" spans="1:23" s="82" customFormat="1" ht="19.5" customHeight="1">
      <c r="A24" s="436"/>
      <c r="B24" s="461"/>
      <c r="C24" s="457"/>
      <c r="D24" s="34" t="s">
        <v>447</v>
      </c>
      <c r="E24" s="34" t="s">
        <v>448</v>
      </c>
      <c r="F24" s="34" t="s">
        <v>449</v>
      </c>
      <c r="G24" s="34" t="s">
        <v>450</v>
      </c>
      <c r="H24" s="34" t="s">
        <v>451</v>
      </c>
      <c r="I24" s="34" t="s">
        <v>452</v>
      </c>
      <c r="J24" s="34" t="s">
        <v>453</v>
      </c>
      <c r="K24" s="34" t="s">
        <v>434</v>
      </c>
      <c r="L24" s="34" t="s">
        <v>435</v>
      </c>
      <c r="M24" s="148" t="s">
        <v>447</v>
      </c>
      <c r="N24" s="148" t="s">
        <v>454</v>
      </c>
      <c r="O24" s="148" t="s">
        <v>455</v>
      </c>
      <c r="P24" s="148" t="s">
        <v>456</v>
      </c>
      <c r="Q24" s="148" t="s">
        <v>437</v>
      </c>
      <c r="R24" s="148" t="s">
        <v>457</v>
      </c>
      <c r="S24" s="148" t="s">
        <v>458</v>
      </c>
      <c r="T24" s="148" t="s">
        <v>459</v>
      </c>
      <c r="U24" s="148" t="s">
        <v>460</v>
      </c>
      <c r="V24" s="149" t="s">
        <v>461</v>
      </c>
      <c r="W24" s="150" t="s">
        <v>435</v>
      </c>
    </row>
    <row r="25" spans="1:23" s="2" customFormat="1" ht="19.5" customHeight="1">
      <c r="A25" s="431" t="s">
        <v>388</v>
      </c>
      <c r="B25" s="455"/>
      <c r="C25" s="151">
        <v>20502</v>
      </c>
      <c r="D25" s="84">
        <v>19217</v>
      </c>
      <c r="E25" s="84">
        <v>655</v>
      </c>
      <c r="F25" s="84">
        <v>5769</v>
      </c>
      <c r="G25" s="84">
        <v>685</v>
      </c>
      <c r="H25" s="84">
        <v>3873</v>
      </c>
      <c r="I25" s="84">
        <v>306</v>
      </c>
      <c r="J25" s="84">
        <v>7157</v>
      </c>
      <c r="K25" s="84">
        <v>674</v>
      </c>
      <c r="L25" s="84">
        <v>98</v>
      </c>
      <c r="M25" s="113">
        <v>1285</v>
      </c>
      <c r="N25" s="113">
        <v>306</v>
      </c>
      <c r="O25" s="113">
        <v>52</v>
      </c>
      <c r="P25" s="113">
        <v>172</v>
      </c>
      <c r="Q25" s="113">
        <v>657</v>
      </c>
      <c r="R25" s="113">
        <v>81</v>
      </c>
      <c r="S25" s="113">
        <v>13</v>
      </c>
      <c r="T25" s="113">
        <v>0</v>
      </c>
      <c r="U25" s="113">
        <v>4</v>
      </c>
      <c r="V25" s="152">
        <v>0</v>
      </c>
      <c r="W25" s="114">
        <v>0</v>
      </c>
    </row>
    <row r="26" spans="1:23" s="2" customFormat="1" ht="19.5" customHeight="1">
      <c r="A26" s="299" t="s">
        <v>389</v>
      </c>
      <c r="B26" s="463"/>
      <c r="C26" s="153">
        <v>11287</v>
      </c>
      <c r="D26" s="86">
        <v>9996</v>
      </c>
      <c r="E26" s="86">
        <v>292</v>
      </c>
      <c r="F26" s="86">
        <v>3400</v>
      </c>
      <c r="G26" s="86">
        <v>304</v>
      </c>
      <c r="H26" s="86">
        <v>2171</v>
      </c>
      <c r="I26" s="86">
        <v>305</v>
      </c>
      <c r="J26" s="86">
        <v>2931</v>
      </c>
      <c r="K26" s="86">
        <v>593</v>
      </c>
      <c r="L26" s="89">
        <v>0</v>
      </c>
      <c r="M26" s="86">
        <v>1291</v>
      </c>
      <c r="N26" s="86">
        <v>208</v>
      </c>
      <c r="O26" s="86">
        <v>36</v>
      </c>
      <c r="P26" s="86">
        <v>89</v>
      </c>
      <c r="Q26" s="86">
        <v>905</v>
      </c>
      <c r="R26" s="86">
        <v>18</v>
      </c>
      <c r="S26" s="86">
        <v>3</v>
      </c>
      <c r="T26" s="86">
        <v>1</v>
      </c>
      <c r="U26" s="86">
        <v>25</v>
      </c>
      <c r="V26" s="86">
        <v>6</v>
      </c>
      <c r="W26" s="115">
        <v>0</v>
      </c>
    </row>
    <row r="27" spans="1:24" s="51" customFormat="1" ht="19.5" customHeight="1">
      <c r="A27" s="433" t="s">
        <v>405</v>
      </c>
      <c r="B27" s="459"/>
      <c r="C27" s="154">
        <f aca="true" t="shared" si="3" ref="C27:W27">SUM(C29:C35)</f>
        <v>13325</v>
      </c>
      <c r="D27" s="92">
        <f t="shared" si="3"/>
        <v>8381</v>
      </c>
      <c r="E27" s="92">
        <f t="shared" si="3"/>
        <v>264</v>
      </c>
      <c r="F27" s="92">
        <f t="shared" si="3"/>
        <v>4680</v>
      </c>
      <c r="G27" s="92">
        <f t="shared" si="3"/>
        <v>84</v>
      </c>
      <c r="H27" s="92">
        <f t="shared" si="3"/>
        <v>1177</v>
      </c>
      <c r="I27" s="92">
        <f t="shared" si="3"/>
        <v>115</v>
      </c>
      <c r="J27" s="92">
        <f t="shared" si="3"/>
        <v>1433</v>
      </c>
      <c r="K27" s="92">
        <f t="shared" si="3"/>
        <v>304</v>
      </c>
      <c r="L27" s="92">
        <f t="shared" si="3"/>
        <v>324</v>
      </c>
      <c r="M27" s="92">
        <f t="shared" si="3"/>
        <v>4944</v>
      </c>
      <c r="N27" s="92">
        <f t="shared" si="3"/>
        <v>477</v>
      </c>
      <c r="O27" s="92">
        <f t="shared" si="3"/>
        <v>84</v>
      </c>
      <c r="P27" s="92">
        <f t="shared" si="3"/>
        <v>362</v>
      </c>
      <c r="Q27" s="92">
        <f t="shared" si="3"/>
        <v>2728</v>
      </c>
      <c r="R27" s="92">
        <f t="shared" si="3"/>
        <v>2</v>
      </c>
      <c r="S27" s="92">
        <f t="shared" si="3"/>
        <v>269</v>
      </c>
      <c r="T27" s="92">
        <f t="shared" si="3"/>
        <v>8</v>
      </c>
      <c r="U27" s="92">
        <f t="shared" si="3"/>
        <v>673</v>
      </c>
      <c r="V27" s="92">
        <f t="shared" si="3"/>
        <v>239</v>
      </c>
      <c r="W27" s="94">
        <f t="shared" si="3"/>
        <v>102</v>
      </c>
      <c r="X27" s="155"/>
    </row>
    <row r="28" spans="1:23" s="2" customFormat="1" ht="19.5" customHeight="1">
      <c r="A28" s="38"/>
      <c r="B28" s="156"/>
      <c r="C28" s="157"/>
      <c r="D28" s="86"/>
      <c r="E28" s="86"/>
      <c r="F28" s="86"/>
      <c r="G28" s="86"/>
      <c r="H28" s="86"/>
      <c r="I28" s="86"/>
      <c r="J28" s="86"/>
      <c r="K28" s="86"/>
      <c r="L28" s="86"/>
      <c r="M28" s="89"/>
      <c r="N28" s="89"/>
      <c r="O28" s="89"/>
      <c r="P28" s="89"/>
      <c r="Q28" s="89"/>
      <c r="R28" s="89"/>
      <c r="S28" s="89"/>
      <c r="T28" s="89"/>
      <c r="U28" s="89"/>
      <c r="V28" s="158"/>
      <c r="W28" s="115"/>
    </row>
    <row r="29" spans="1:23" s="2" customFormat="1" ht="19.5" customHeight="1">
      <c r="A29" s="100"/>
      <c r="B29" s="138" t="s">
        <v>424</v>
      </c>
      <c r="C29" s="157">
        <f aca="true" t="shared" si="4" ref="C29:C35">D29+M29</f>
        <v>1399</v>
      </c>
      <c r="D29" s="86">
        <f aca="true" t="shared" si="5" ref="D29:D35">SUM(E29:L29)</f>
        <v>956</v>
      </c>
      <c r="E29" s="119">
        <v>0</v>
      </c>
      <c r="F29" s="119">
        <v>466</v>
      </c>
      <c r="G29" s="119">
        <v>57</v>
      </c>
      <c r="H29" s="119">
        <v>403</v>
      </c>
      <c r="I29" s="119">
        <v>30</v>
      </c>
      <c r="J29" s="119">
        <v>0</v>
      </c>
      <c r="K29" s="119">
        <v>0</v>
      </c>
      <c r="L29" s="119">
        <v>0</v>
      </c>
      <c r="M29" s="89">
        <f aca="true" t="shared" si="6" ref="M29:M35">SUM(N29:W29)</f>
        <v>443</v>
      </c>
      <c r="N29" s="119">
        <f>35+46+10+8</f>
        <v>99</v>
      </c>
      <c r="O29" s="119">
        <v>5</v>
      </c>
      <c r="P29" s="119">
        <v>0</v>
      </c>
      <c r="Q29" s="119">
        <v>141</v>
      </c>
      <c r="R29" s="119">
        <v>0</v>
      </c>
      <c r="S29" s="119">
        <v>11</v>
      </c>
      <c r="T29" s="119">
        <v>0</v>
      </c>
      <c r="U29" s="119">
        <v>30</v>
      </c>
      <c r="V29" s="119">
        <v>157</v>
      </c>
      <c r="W29" s="120">
        <v>0</v>
      </c>
    </row>
    <row r="30" spans="1:23" s="2" customFormat="1" ht="19.5" customHeight="1">
      <c r="A30" s="100"/>
      <c r="B30" s="138" t="s">
        <v>240</v>
      </c>
      <c r="C30" s="157">
        <f t="shared" si="4"/>
        <v>3986</v>
      </c>
      <c r="D30" s="86">
        <f t="shared" si="5"/>
        <v>3102</v>
      </c>
      <c r="E30" s="119">
        <v>0</v>
      </c>
      <c r="F30" s="119">
        <v>2162</v>
      </c>
      <c r="G30" s="119">
        <v>0</v>
      </c>
      <c r="H30" s="119">
        <v>264</v>
      </c>
      <c r="I30" s="119">
        <v>0</v>
      </c>
      <c r="J30" s="119">
        <v>329</v>
      </c>
      <c r="K30" s="119">
        <v>64</v>
      </c>
      <c r="L30" s="119">
        <v>283</v>
      </c>
      <c r="M30" s="89">
        <f t="shared" si="6"/>
        <v>884</v>
      </c>
      <c r="N30" s="119">
        <f>2+1</f>
        <v>3</v>
      </c>
      <c r="O30" s="119">
        <v>12</v>
      </c>
      <c r="P30" s="119">
        <v>38</v>
      </c>
      <c r="Q30" s="119">
        <v>401</v>
      </c>
      <c r="R30" s="119">
        <v>0</v>
      </c>
      <c r="S30" s="119">
        <v>123</v>
      </c>
      <c r="T30" s="119">
        <v>0</v>
      </c>
      <c r="U30" s="119">
        <v>226</v>
      </c>
      <c r="V30" s="119">
        <v>18</v>
      </c>
      <c r="W30" s="120">
        <f>884-SUM(N30:V30)</f>
        <v>63</v>
      </c>
    </row>
    <row r="31" spans="1:23" s="2" customFormat="1" ht="19.5" customHeight="1">
      <c r="A31" s="100"/>
      <c r="B31" s="138" t="s">
        <v>440</v>
      </c>
      <c r="C31" s="157">
        <f t="shared" si="4"/>
        <v>130</v>
      </c>
      <c r="D31" s="86">
        <f t="shared" si="5"/>
        <v>101</v>
      </c>
      <c r="E31" s="119">
        <v>0</v>
      </c>
      <c r="F31" s="119">
        <v>60</v>
      </c>
      <c r="G31" s="119">
        <v>0</v>
      </c>
      <c r="H31" s="119">
        <v>0</v>
      </c>
      <c r="I31" s="119">
        <v>0</v>
      </c>
      <c r="J31" s="119">
        <v>0</v>
      </c>
      <c r="K31" s="119">
        <v>0</v>
      </c>
      <c r="L31" s="119">
        <v>41</v>
      </c>
      <c r="M31" s="89">
        <f t="shared" si="6"/>
        <v>29</v>
      </c>
      <c r="N31" s="119">
        <f>2+0</f>
        <v>2</v>
      </c>
      <c r="O31" s="119">
        <v>2</v>
      </c>
      <c r="P31" s="119">
        <v>4</v>
      </c>
      <c r="Q31" s="119">
        <v>10</v>
      </c>
      <c r="R31" s="119">
        <v>0</v>
      </c>
      <c r="S31" s="119">
        <v>5</v>
      </c>
      <c r="T31" s="119">
        <v>0</v>
      </c>
      <c r="U31" s="119">
        <v>6</v>
      </c>
      <c r="V31" s="119">
        <v>0</v>
      </c>
      <c r="W31" s="120">
        <v>0</v>
      </c>
    </row>
    <row r="32" spans="1:23" s="2" customFormat="1" ht="19.5" customHeight="1">
      <c r="A32" s="100"/>
      <c r="B32" s="138" t="s">
        <v>441</v>
      </c>
      <c r="C32" s="157">
        <f t="shared" si="4"/>
        <v>1087</v>
      </c>
      <c r="D32" s="86">
        <f t="shared" si="5"/>
        <v>257</v>
      </c>
      <c r="E32" s="119">
        <v>0</v>
      </c>
      <c r="F32" s="119">
        <v>253</v>
      </c>
      <c r="G32" s="119">
        <v>0</v>
      </c>
      <c r="H32" s="119">
        <v>4</v>
      </c>
      <c r="I32" s="119">
        <v>0</v>
      </c>
      <c r="J32" s="119">
        <v>0</v>
      </c>
      <c r="K32" s="119">
        <v>0</v>
      </c>
      <c r="L32" s="119">
        <v>0</v>
      </c>
      <c r="M32" s="89">
        <f t="shared" si="6"/>
        <v>830</v>
      </c>
      <c r="N32" s="119">
        <f>62+52</f>
        <v>114</v>
      </c>
      <c r="O32" s="119">
        <v>0</v>
      </c>
      <c r="P32" s="119">
        <v>16</v>
      </c>
      <c r="Q32" s="119">
        <v>302</v>
      </c>
      <c r="R32" s="119">
        <v>0</v>
      </c>
      <c r="S32" s="119">
        <v>72</v>
      </c>
      <c r="T32" s="119">
        <v>1</v>
      </c>
      <c r="U32" s="119">
        <v>311</v>
      </c>
      <c r="V32" s="119">
        <v>0</v>
      </c>
      <c r="W32" s="120">
        <v>14</v>
      </c>
    </row>
    <row r="33" spans="1:23" s="2" customFormat="1" ht="19.5" customHeight="1">
      <c r="A33" s="100"/>
      <c r="B33" s="138" t="s">
        <v>243</v>
      </c>
      <c r="C33" s="157">
        <f t="shared" si="4"/>
        <v>1467</v>
      </c>
      <c r="D33" s="86">
        <f t="shared" si="5"/>
        <v>534</v>
      </c>
      <c r="E33" s="119">
        <v>177</v>
      </c>
      <c r="F33" s="119">
        <v>147</v>
      </c>
      <c r="G33" s="119">
        <v>27</v>
      </c>
      <c r="H33" s="119">
        <v>14</v>
      </c>
      <c r="I33" s="119">
        <v>85</v>
      </c>
      <c r="J33" s="119">
        <v>84</v>
      </c>
      <c r="K33" s="119">
        <v>0</v>
      </c>
      <c r="L33" s="119">
        <v>0</v>
      </c>
      <c r="M33" s="89">
        <f t="shared" si="6"/>
        <v>933</v>
      </c>
      <c r="N33" s="119">
        <f>9+2</f>
        <v>11</v>
      </c>
      <c r="O33" s="119">
        <v>31</v>
      </c>
      <c r="P33" s="119">
        <v>146</v>
      </c>
      <c r="Q33" s="119">
        <v>657</v>
      </c>
      <c r="R33" s="119">
        <v>2</v>
      </c>
      <c r="S33" s="119">
        <v>36</v>
      </c>
      <c r="T33" s="119">
        <v>4</v>
      </c>
      <c r="U33" s="119">
        <v>31</v>
      </c>
      <c r="V33" s="119">
        <v>0</v>
      </c>
      <c r="W33" s="120">
        <v>15</v>
      </c>
    </row>
    <row r="34" spans="1:23" s="2" customFormat="1" ht="19.5" customHeight="1">
      <c r="A34" s="100"/>
      <c r="B34" s="138" t="s">
        <v>244</v>
      </c>
      <c r="C34" s="157">
        <f t="shared" si="4"/>
        <v>458</v>
      </c>
      <c r="D34" s="86">
        <f t="shared" si="5"/>
        <v>61</v>
      </c>
      <c r="E34" s="119">
        <v>0</v>
      </c>
      <c r="F34" s="119">
        <v>59</v>
      </c>
      <c r="G34" s="119">
        <v>0</v>
      </c>
      <c r="H34" s="119">
        <v>0</v>
      </c>
      <c r="I34" s="119">
        <v>0</v>
      </c>
      <c r="J34" s="119">
        <v>0</v>
      </c>
      <c r="K34" s="119">
        <v>2</v>
      </c>
      <c r="L34" s="119">
        <v>0</v>
      </c>
      <c r="M34" s="89">
        <f t="shared" si="6"/>
        <v>397</v>
      </c>
      <c r="N34" s="119">
        <f>18+47</f>
        <v>65</v>
      </c>
      <c r="O34" s="119">
        <v>32</v>
      </c>
      <c r="P34" s="119">
        <v>103</v>
      </c>
      <c r="Q34" s="119">
        <v>140</v>
      </c>
      <c r="R34" s="119">
        <v>0</v>
      </c>
      <c r="S34" s="119">
        <v>0</v>
      </c>
      <c r="T34" s="119">
        <v>0</v>
      </c>
      <c r="U34" s="119">
        <v>50</v>
      </c>
      <c r="V34" s="119">
        <v>0</v>
      </c>
      <c r="W34" s="120">
        <v>7</v>
      </c>
    </row>
    <row r="35" spans="1:23" s="2" customFormat="1" ht="19.5" customHeight="1">
      <c r="A35" s="100"/>
      <c r="B35" s="138" t="s">
        <v>425</v>
      </c>
      <c r="C35" s="157">
        <f t="shared" si="4"/>
        <v>4798</v>
      </c>
      <c r="D35" s="86">
        <f t="shared" si="5"/>
        <v>3370</v>
      </c>
      <c r="E35" s="119">
        <v>87</v>
      </c>
      <c r="F35" s="119">
        <v>1533</v>
      </c>
      <c r="G35" s="119">
        <v>0</v>
      </c>
      <c r="H35" s="119">
        <v>492</v>
      </c>
      <c r="I35" s="119">
        <v>0</v>
      </c>
      <c r="J35" s="119">
        <v>1020</v>
      </c>
      <c r="K35" s="119">
        <v>238</v>
      </c>
      <c r="L35" s="119">
        <v>0</v>
      </c>
      <c r="M35" s="89">
        <f t="shared" si="6"/>
        <v>1428</v>
      </c>
      <c r="N35" s="119">
        <f>92+91</f>
        <v>183</v>
      </c>
      <c r="O35" s="119">
        <v>2</v>
      </c>
      <c r="P35" s="119">
        <v>55</v>
      </c>
      <c r="Q35" s="119">
        <v>1077</v>
      </c>
      <c r="R35" s="119">
        <v>0</v>
      </c>
      <c r="S35" s="119">
        <v>22</v>
      </c>
      <c r="T35" s="119">
        <v>3</v>
      </c>
      <c r="U35" s="119">
        <v>19</v>
      </c>
      <c r="V35" s="119">
        <v>64</v>
      </c>
      <c r="W35" s="120">
        <v>3</v>
      </c>
    </row>
    <row r="36" spans="1:23" s="2" customFormat="1" ht="12" customHeight="1" thickBot="1">
      <c r="A36" s="7"/>
      <c r="B36" s="141"/>
      <c r="C36" s="159"/>
      <c r="D36" s="160"/>
      <c r="E36" s="123"/>
      <c r="F36" s="123"/>
      <c r="G36" s="123"/>
      <c r="H36" s="123"/>
      <c r="I36" s="123"/>
      <c r="J36" s="123"/>
      <c r="K36" s="123"/>
      <c r="L36" s="123"/>
      <c r="M36" s="122"/>
      <c r="N36" s="123"/>
      <c r="O36" s="123"/>
      <c r="P36" s="123"/>
      <c r="Q36" s="123"/>
      <c r="R36" s="123"/>
      <c r="S36" s="123"/>
      <c r="T36" s="123"/>
      <c r="U36" s="123"/>
      <c r="V36" s="161"/>
      <c r="W36" s="124"/>
    </row>
    <row r="37" spans="3:19" s="2" customFormat="1" ht="12">
      <c r="C37" s="147"/>
      <c r="D37" s="147"/>
      <c r="E37" s="147"/>
      <c r="F37" s="147"/>
      <c r="G37" s="147"/>
      <c r="H37" s="147"/>
      <c r="I37" s="147"/>
      <c r="J37" s="147"/>
      <c r="K37" s="147"/>
      <c r="L37" s="147" t="s">
        <v>462</v>
      </c>
      <c r="M37" s="146"/>
      <c r="S37" s="2" t="s">
        <v>463</v>
      </c>
    </row>
    <row r="38" s="2" customFormat="1" ht="12">
      <c r="A38" s="2" t="s">
        <v>406</v>
      </c>
    </row>
    <row r="39" s="2" customFormat="1" ht="12"/>
    <row r="40" s="2" customFormat="1" ht="12"/>
    <row r="41" s="2" customFormat="1" ht="12"/>
    <row r="42" s="2" customFormat="1" ht="12"/>
    <row r="43" s="2" customFormat="1" ht="12"/>
  </sheetData>
  <sheetProtection/>
  <mergeCells count="13">
    <mergeCell ref="A27:B27"/>
    <mergeCell ref="D23:L23"/>
    <mergeCell ref="M23:W23"/>
    <mergeCell ref="A25:B25"/>
    <mergeCell ref="A26:B26"/>
    <mergeCell ref="C3:H3"/>
    <mergeCell ref="I3:M3"/>
    <mergeCell ref="A5:B5"/>
    <mergeCell ref="C23:C24"/>
    <mergeCell ref="A6:B6"/>
    <mergeCell ref="A7:B7"/>
    <mergeCell ref="A23:B24"/>
    <mergeCell ref="A3:B4"/>
  </mergeCells>
  <printOptions horizontalCentered="1"/>
  <pageMargins left="0.5905511811023623" right="0.5905511811023623" top="0.7874015748031497" bottom="0.5905511811023623" header="0" footer="0"/>
  <pageSetup horizontalDpi="600" verticalDpi="600" orientation="landscape" paperSize="9" scale="7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5"/>
  </sheetPr>
  <dimension ref="A1:G58"/>
  <sheetViews>
    <sheetView workbookViewId="0" topLeftCell="A28">
      <selection activeCell="I45" sqref="I45"/>
    </sheetView>
  </sheetViews>
  <sheetFormatPr defaultColWidth="7.125" defaultRowHeight="13.5"/>
  <cols>
    <col min="1" max="1" width="2.875" style="163" customWidth="1"/>
    <col min="2" max="2" width="16.375" style="163" customWidth="1"/>
    <col min="3" max="3" width="9.25390625" style="163" customWidth="1"/>
    <col min="4" max="4" width="10.625" style="163" customWidth="1"/>
    <col min="5" max="8" width="7.125" style="163" customWidth="1"/>
    <col min="9" max="9" width="4.625" style="163" customWidth="1"/>
    <col min="10" max="13" width="12.00390625" style="163" customWidth="1"/>
    <col min="14" max="16384" width="7.125" style="163" customWidth="1"/>
  </cols>
  <sheetData>
    <row r="1" ht="17.25">
      <c r="A1" s="162" t="s">
        <v>468</v>
      </c>
    </row>
    <row r="3" ht="14.25">
      <c r="A3" s="164" t="s">
        <v>469</v>
      </c>
    </row>
    <row r="4" ht="12" customHeight="1"/>
    <row r="5" spans="1:7" ht="12.75" customHeight="1" thickBot="1">
      <c r="A5" s="163" t="s">
        <v>470</v>
      </c>
      <c r="F5" s="165"/>
      <c r="G5" s="165" t="s">
        <v>471</v>
      </c>
    </row>
    <row r="6" spans="1:7" s="13" customFormat="1" ht="15.75" customHeight="1">
      <c r="A6" s="473" t="s">
        <v>472</v>
      </c>
      <c r="B6" s="370" t="s">
        <v>473</v>
      </c>
      <c r="C6" s="370" t="s">
        <v>474</v>
      </c>
      <c r="D6" s="370" t="s">
        <v>475</v>
      </c>
      <c r="E6" s="370" t="s">
        <v>476</v>
      </c>
      <c r="F6" s="464" t="s">
        <v>477</v>
      </c>
      <c r="G6" s="466" t="s">
        <v>478</v>
      </c>
    </row>
    <row r="7" spans="1:7" s="13" customFormat="1" ht="15.75" customHeight="1">
      <c r="A7" s="474"/>
      <c r="B7" s="323"/>
      <c r="C7" s="323"/>
      <c r="D7" s="323"/>
      <c r="E7" s="323"/>
      <c r="F7" s="465"/>
      <c r="G7" s="467"/>
    </row>
    <row r="8" spans="1:7" s="13" customFormat="1" ht="12.75" customHeight="1">
      <c r="A8" s="471">
        <v>1</v>
      </c>
      <c r="B8" s="472" t="s">
        <v>479</v>
      </c>
      <c r="C8" s="168" t="s">
        <v>480</v>
      </c>
      <c r="D8" s="167" t="s">
        <v>464</v>
      </c>
      <c r="E8" s="468">
        <v>59.99</v>
      </c>
      <c r="F8" s="468">
        <v>59.99</v>
      </c>
      <c r="G8" s="469">
        <v>0</v>
      </c>
    </row>
    <row r="9" spans="1:7" s="13" customFormat="1" ht="12.75" customHeight="1">
      <c r="A9" s="471"/>
      <c r="B9" s="472"/>
      <c r="C9" s="170" t="s">
        <v>481</v>
      </c>
      <c r="D9" s="167" t="s">
        <v>482</v>
      </c>
      <c r="E9" s="468"/>
      <c r="F9" s="468"/>
      <c r="G9" s="470"/>
    </row>
    <row r="10" spans="1:7" s="13" customFormat="1" ht="12.75" customHeight="1">
      <c r="A10" s="485">
        <v>2</v>
      </c>
      <c r="B10" s="487" t="s">
        <v>483</v>
      </c>
      <c r="C10" s="483" t="s">
        <v>465</v>
      </c>
      <c r="D10" s="167" t="s">
        <v>484</v>
      </c>
      <c r="E10" s="477">
        <v>67.99</v>
      </c>
      <c r="F10" s="477">
        <v>0</v>
      </c>
      <c r="G10" s="479">
        <v>0</v>
      </c>
    </row>
    <row r="11" spans="1:7" s="13" customFormat="1" ht="12.75" customHeight="1">
      <c r="A11" s="486"/>
      <c r="B11" s="488"/>
      <c r="C11" s="484"/>
      <c r="D11" s="167" t="s">
        <v>482</v>
      </c>
      <c r="E11" s="478"/>
      <c r="F11" s="478"/>
      <c r="G11" s="480"/>
    </row>
    <row r="12" spans="1:7" s="13" customFormat="1" ht="12.75" customHeight="1">
      <c r="A12" s="166">
        <v>3</v>
      </c>
      <c r="B12" s="167" t="s">
        <v>485</v>
      </c>
      <c r="C12" s="171" t="s">
        <v>465</v>
      </c>
      <c r="D12" s="167" t="s">
        <v>482</v>
      </c>
      <c r="E12" s="169">
        <v>67.12</v>
      </c>
      <c r="F12" s="172">
        <v>0</v>
      </c>
      <c r="G12" s="173">
        <v>0</v>
      </c>
    </row>
    <row r="13" spans="1:7" s="13" customFormat="1" ht="12.75" customHeight="1">
      <c r="A13" s="166">
        <v>4</v>
      </c>
      <c r="B13" s="167" t="s">
        <v>486</v>
      </c>
      <c r="C13" s="171" t="s">
        <v>465</v>
      </c>
      <c r="D13" s="167" t="s">
        <v>487</v>
      </c>
      <c r="E13" s="169">
        <v>290.19</v>
      </c>
      <c r="F13" s="169">
        <v>290.19</v>
      </c>
      <c r="G13" s="173">
        <v>0</v>
      </c>
    </row>
    <row r="14" spans="1:7" s="13" customFormat="1" ht="12.75" customHeight="1">
      <c r="A14" s="166">
        <v>5</v>
      </c>
      <c r="B14" s="167" t="s">
        <v>488</v>
      </c>
      <c r="C14" s="171" t="s">
        <v>489</v>
      </c>
      <c r="D14" s="167" t="s">
        <v>490</v>
      </c>
      <c r="E14" s="169">
        <v>42.68</v>
      </c>
      <c r="F14" s="172">
        <v>0</v>
      </c>
      <c r="G14" s="173">
        <v>0</v>
      </c>
    </row>
    <row r="15" spans="1:7" s="13" customFormat="1" ht="12.75" customHeight="1">
      <c r="A15" s="166">
        <v>6</v>
      </c>
      <c r="B15" s="167" t="s">
        <v>491</v>
      </c>
      <c r="C15" s="171" t="s">
        <v>492</v>
      </c>
      <c r="D15" s="167" t="s">
        <v>490</v>
      </c>
      <c r="E15" s="169">
        <v>4.76</v>
      </c>
      <c r="F15" s="172">
        <v>0</v>
      </c>
      <c r="G15" s="173">
        <v>0</v>
      </c>
    </row>
    <row r="16" spans="1:7" s="13" customFormat="1" ht="12.75" customHeight="1">
      <c r="A16" s="485">
        <v>7</v>
      </c>
      <c r="B16" s="487" t="s">
        <v>493</v>
      </c>
      <c r="C16" s="483" t="s">
        <v>466</v>
      </c>
      <c r="D16" s="167" t="s">
        <v>484</v>
      </c>
      <c r="E16" s="477">
        <v>169.44</v>
      </c>
      <c r="F16" s="477">
        <v>0</v>
      </c>
      <c r="G16" s="479">
        <v>0</v>
      </c>
    </row>
    <row r="17" spans="1:7" s="13" customFormat="1" ht="12.75" customHeight="1">
      <c r="A17" s="486"/>
      <c r="B17" s="488"/>
      <c r="C17" s="484"/>
      <c r="D17" s="167" t="s">
        <v>482</v>
      </c>
      <c r="E17" s="478"/>
      <c r="F17" s="478"/>
      <c r="G17" s="480"/>
    </row>
    <row r="18" spans="1:7" s="13" customFormat="1" ht="12.75" customHeight="1">
      <c r="A18" s="166">
        <v>8</v>
      </c>
      <c r="B18" s="167" t="s">
        <v>494</v>
      </c>
      <c r="C18" s="174" t="s">
        <v>466</v>
      </c>
      <c r="D18" s="167" t="s">
        <v>484</v>
      </c>
      <c r="E18" s="169">
        <v>117.55</v>
      </c>
      <c r="F18" s="172">
        <v>0</v>
      </c>
      <c r="G18" s="173">
        <v>0</v>
      </c>
    </row>
    <row r="19" spans="1:7" s="13" customFormat="1" ht="12.75" customHeight="1">
      <c r="A19" s="166">
        <v>9</v>
      </c>
      <c r="B19" s="167" t="s">
        <v>495</v>
      </c>
      <c r="C19" s="174" t="s">
        <v>466</v>
      </c>
      <c r="D19" s="167" t="s">
        <v>496</v>
      </c>
      <c r="E19" s="169">
        <v>27.06</v>
      </c>
      <c r="F19" s="172">
        <v>0</v>
      </c>
      <c r="G19" s="173">
        <v>0</v>
      </c>
    </row>
    <row r="20" spans="1:7" s="13" customFormat="1" ht="12.75" customHeight="1">
      <c r="A20" s="166">
        <v>10</v>
      </c>
      <c r="B20" s="167" t="s">
        <v>497</v>
      </c>
      <c r="C20" s="174" t="s">
        <v>466</v>
      </c>
      <c r="D20" s="167" t="s">
        <v>498</v>
      </c>
      <c r="E20" s="169">
        <v>725.95</v>
      </c>
      <c r="F20" s="169">
        <v>275.94</v>
      </c>
      <c r="G20" s="173">
        <v>0</v>
      </c>
    </row>
    <row r="21" spans="1:7" s="13" customFormat="1" ht="12.75" customHeight="1">
      <c r="A21" s="166">
        <v>11</v>
      </c>
      <c r="B21" s="167" t="s">
        <v>499</v>
      </c>
      <c r="C21" s="174" t="s">
        <v>466</v>
      </c>
      <c r="D21" s="167" t="s">
        <v>498</v>
      </c>
      <c r="E21" s="169">
        <v>30.14</v>
      </c>
      <c r="F21" s="172">
        <v>0</v>
      </c>
      <c r="G21" s="173">
        <v>0</v>
      </c>
    </row>
    <row r="22" spans="1:7" s="13" customFormat="1" ht="12.75" customHeight="1">
      <c r="A22" s="166">
        <v>12</v>
      </c>
      <c r="B22" s="167" t="s">
        <v>500</v>
      </c>
      <c r="C22" s="174" t="s">
        <v>466</v>
      </c>
      <c r="D22" s="167" t="s">
        <v>501</v>
      </c>
      <c r="E22" s="169">
        <v>74.4</v>
      </c>
      <c r="F22" s="172">
        <v>0</v>
      </c>
      <c r="G22" s="173">
        <v>0</v>
      </c>
    </row>
    <row r="23" spans="1:7" s="13" customFormat="1" ht="12.75" customHeight="1">
      <c r="A23" s="166">
        <v>13</v>
      </c>
      <c r="B23" s="175" t="s">
        <v>502</v>
      </c>
      <c r="C23" s="174" t="s">
        <v>466</v>
      </c>
      <c r="D23" s="167" t="s">
        <v>503</v>
      </c>
      <c r="E23" s="169">
        <v>679.05</v>
      </c>
      <c r="F23" s="169">
        <v>411.02</v>
      </c>
      <c r="G23" s="173">
        <v>272</v>
      </c>
    </row>
    <row r="24" spans="1:7" s="13" customFormat="1" ht="12.75" customHeight="1">
      <c r="A24" s="166">
        <v>14</v>
      </c>
      <c r="B24" s="167" t="s">
        <v>504</v>
      </c>
      <c r="C24" s="174" t="s">
        <v>466</v>
      </c>
      <c r="D24" s="167" t="s">
        <v>503</v>
      </c>
      <c r="E24" s="169">
        <v>870.71</v>
      </c>
      <c r="F24" s="169">
        <v>353.4</v>
      </c>
      <c r="G24" s="173">
        <v>185.26</v>
      </c>
    </row>
    <row r="25" spans="1:7" s="13" customFormat="1" ht="12.75" customHeight="1">
      <c r="A25" s="166">
        <v>15</v>
      </c>
      <c r="B25" s="167" t="s">
        <v>505</v>
      </c>
      <c r="C25" s="174" t="s">
        <v>506</v>
      </c>
      <c r="D25" s="167" t="s">
        <v>507</v>
      </c>
      <c r="E25" s="169">
        <v>178.73</v>
      </c>
      <c r="F25" s="169">
        <v>84.75</v>
      </c>
      <c r="G25" s="173">
        <v>0</v>
      </c>
    </row>
    <row r="26" spans="1:7" s="13" customFormat="1" ht="12.75" customHeight="1">
      <c r="A26" s="166">
        <v>16</v>
      </c>
      <c r="B26" s="167" t="s">
        <v>508</v>
      </c>
      <c r="C26" s="174" t="s">
        <v>467</v>
      </c>
      <c r="D26" s="167" t="s">
        <v>487</v>
      </c>
      <c r="E26" s="169">
        <v>119.35</v>
      </c>
      <c r="F26" s="169">
        <v>119.35</v>
      </c>
      <c r="G26" s="173">
        <v>0</v>
      </c>
    </row>
    <row r="27" spans="1:7" s="13" customFormat="1" ht="12.75" customHeight="1">
      <c r="A27" s="166">
        <v>17</v>
      </c>
      <c r="B27" s="167" t="s">
        <v>509</v>
      </c>
      <c r="C27" s="174" t="s">
        <v>467</v>
      </c>
      <c r="D27" s="167" t="s">
        <v>503</v>
      </c>
      <c r="E27" s="169">
        <v>2.39</v>
      </c>
      <c r="F27" s="169">
        <v>2.39</v>
      </c>
      <c r="G27" s="173">
        <v>1</v>
      </c>
    </row>
    <row r="28" spans="1:7" s="13" customFormat="1" ht="12.75" customHeight="1">
      <c r="A28" s="166">
        <v>18</v>
      </c>
      <c r="B28" s="167" t="s">
        <v>510</v>
      </c>
      <c r="C28" s="174" t="s">
        <v>467</v>
      </c>
      <c r="D28" s="167" t="s">
        <v>490</v>
      </c>
      <c r="E28" s="169">
        <v>34.21</v>
      </c>
      <c r="F28" s="169">
        <v>34.21</v>
      </c>
      <c r="G28" s="173">
        <v>0</v>
      </c>
    </row>
    <row r="29" spans="1:7" s="13" customFormat="1" ht="12.75" customHeight="1">
      <c r="A29" s="166">
        <v>19</v>
      </c>
      <c r="B29" s="167" t="s">
        <v>511</v>
      </c>
      <c r="C29" s="174" t="s">
        <v>467</v>
      </c>
      <c r="D29" s="167" t="s">
        <v>512</v>
      </c>
      <c r="E29" s="169">
        <v>11.73</v>
      </c>
      <c r="F29" s="169">
        <v>9.46</v>
      </c>
      <c r="G29" s="173">
        <v>0</v>
      </c>
    </row>
    <row r="30" spans="1:7" s="13" customFormat="1" ht="12.75" customHeight="1">
      <c r="A30" s="166">
        <v>20</v>
      </c>
      <c r="B30" s="167" t="s">
        <v>513</v>
      </c>
      <c r="C30" s="174" t="s">
        <v>467</v>
      </c>
      <c r="D30" s="167" t="s">
        <v>484</v>
      </c>
      <c r="E30" s="169">
        <v>13.45</v>
      </c>
      <c r="F30" s="169">
        <v>8.52</v>
      </c>
      <c r="G30" s="173">
        <v>0</v>
      </c>
    </row>
    <row r="31" spans="1:7" s="13" customFormat="1" ht="12.75" customHeight="1">
      <c r="A31" s="166">
        <v>21</v>
      </c>
      <c r="B31" s="167" t="s">
        <v>514</v>
      </c>
      <c r="C31" s="174" t="s">
        <v>515</v>
      </c>
      <c r="D31" s="167" t="s">
        <v>503</v>
      </c>
      <c r="E31" s="169">
        <v>877.5</v>
      </c>
      <c r="F31" s="169">
        <v>877.5</v>
      </c>
      <c r="G31" s="173">
        <v>572.5</v>
      </c>
    </row>
    <row r="32" spans="1:7" s="13" customFormat="1" ht="12.75" customHeight="1">
      <c r="A32" s="166">
        <v>22</v>
      </c>
      <c r="B32" s="167" t="s">
        <v>516</v>
      </c>
      <c r="C32" s="174" t="s">
        <v>517</v>
      </c>
      <c r="D32" s="167" t="s">
        <v>518</v>
      </c>
      <c r="E32" s="169">
        <v>1.54</v>
      </c>
      <c r="F32" s="169">
        <v>1.54</v>
      </c>
      <c r="G32" s="173">
        <v>0</v>
      </c>
    </row>
    <row r="33" spans="1:7" s="13" customFormat="1" ht="12.75" customHeight="1">
      <c r="A33" s="166">
        <v>23</v>
      </c>
      <c r="B33" s="167" t="s">
        <v>519</v>
      </c>
      <c r="C33" s="174" t="s">
        <v>520</v>
      </c>
      <c r="D33" s="167" t="s">
        <v>501</v>
      </c>
      <c r="E33" s="169">
        <v>26.53</v>
      </c>
      <c r="F33" s="169">
        <v>26.53</v>
      </c>
      <c r="G33" s="173">
        <v>0</v>
      </c>
    </row>
    <row r="34" spans="1:7" s="13" customFormat="1" ht="12.75" customHeight="1">
      <c r="A34" s="166">
        <v>24</v>
      </c>
      <c r="B34" s="167" t="s">
        <v>521</v>
      </c>
      <c r="C34" s="174" t="s">
        <v>522</v>
      </c>
      <c r="D34" s="167" t="s">
        <v>503</v>
      </c>
      <c r="E34" s="169">
        <v>510.4</v>
      </c>
      <c r="F34" s="169">
        <v>510.4</v>
      </c>
      <c r="G34" s="173">
        <v>250.8</v>
      </c>
    </row>
    <row r="35" spans="1:7" s="13" customFormat="1" ht="12.75" customHeight="1">
      <c r="A35" s="166">
        <v>25</v>
      </c>
      <c r="B35" s="167" t="s">
        <v>523</v>
      </c>
      <c r="C35" s="176">
        <v>29935</v>
      </c>
      <c r="D35" s="167" t="s">
        <v>507</v>
      </c>
      <c r="E35" s="169">
        <v>75.33</v>
      </c>
      <c r="F35" s="169">
        <v>75.33</v>
      </c>
      <c r="G35" s="173">
        <v>0</v>
      </c>
    </row>
    <row r="36" spans="1:7" s="13" customFormat="1" ht="12.75" customHeight="1">
      <c r="A36" s="166">
        <v>26</v>
      </c>
      <c r="B36" s="167" t="s">
        <v>524</v>
      </c>
      <c r="C36" s="176">
        <v>29935</v>
      </c>
      <c r="D36" s="167" t="s">
        <v>503</v>
      </c>
      <c r="E36" s="169">
        <v>249.02</v>
      </c>
      <c r="F36" s="169">
        <v>209.17</v>
      </c>
      <c r="G36" s="173">
        <v>0</v>
      </c>
    </row>
    <row r="37" spans="1:7" s="13" customFormat="1" ht="12.75" customHeight="1" thickBot="1">
      <c r="A37" s="372" t="s">
        <v>525</v>
      </c>
      <c r="B37" s="373"/>
      <c r="C37" s="178"/>
      <c r="D37" s="179" t="s">
        <v>526</v>
      </c>
      <c r="E37" s="180">
        <f>SUM(E8:E36)</f>
        <v>5327.209999999999</v>
      </c>
      <c r="F37" s="180">
        <f>SUM(F8:F36)</f>
        <v>3349.6900000000005</v>
      </c>
      <c r="G37" s="181">
        <f>SUM(G8:G36)</f>
        <v>1281.56</v>
      </c>
    </row>
    <row r="38" s="13" customFormat="1" ht="12" customHeight="1"/>
    <row r="39" s="13" customFormat="1" ht="12.75" customHeight="1" thickBot="1">
      <c r="A39" s="13" t="s">
        <v>527</v>
      </c>
    </row>
    <row r="40" spans="1:7" s="13" customFormat="1" ht="15.75" customHeight="1">
      <c r="A40" s="473" t="s">
        <v>472</v>
      </c>
      <c r="B40" s="370" t="s">
        <v>473</v>
      </c>
      <c r="C40" s="370" t="s">
        <v>474</v>
      </c>
      <c r="D40" s="370" t="s">
        <v>475</v>
      </c>
      <c r="E40" s="370" t="s">
        <v>476</v>
      </c>
      <c r="F40" s="464" t="s">
        <v>477</v>
      </c>
      <c r="G40" s="481" t="s">
        <v>478</v>
      </c>
    </row>
    <row r="41" spans="1:7" s="13" customFormat="1" ht="15.75" customHeight="1">
      <c r="A41" s="474"/>
      <c r="B41" s="323"/>
      <c r="C41" s="323"/>
      <c r="D41" s="323"/>
      <c r="E41" s="323"/>
      <c r="F41" s="465"/>
      <c r="G41" s="482"/>
    </row>
    <row r="42" spans="1:7" s="13" customFormat="1" ht="12.75" customHeight="1" thickBot="1">
      <c r="A42" s="182">
        <v>1</v>
      </c>
      <c r="B42" s="179" t="s">
        <v>528</v>
      </c>
      <c r="C42" s="183">
        <v>28487</v>
      </c>
      <c r="D42" s="179" t="s">
        <v>503</v>
      </c>
      <c r="E42" s="184">
        <v>2318</v>
      </c>
      <c r="F42" s="184">
        <v>2318</v>
      </c>
      <c r="G42" s="185">
        <v>2318</v>
      </c>
    </row>
    <row r="43" spans="1:7" s="13" customFormat="1" ht="12" customHeight="1">
      <c r="A43" s="27"/>
      <c r="B43" s="186"/>
      <c r="C43" s="187"/>
      <c r="D43" s="186"/>
      <c r="E43" s="188"/>
      <c r="F43" s="188"/>
      <c r="G43" s="188"/>
    </row>
    <row r="44" spans="1:7" s="13" customFormat="1" ht="12" customHeight="1">
      <c r="A44" s="189" t="s">
        <v>397</v>
      </c>
      <c r="F44" s="188"/>
      <c r="G44" s="188"/>
    </row>
    <row r="45" spans="6:7" s="13" customFormat="1" ht="12" customHeight="1">
      <c r="F45" s="188"/>
      <c r="G45" s="188"/>
    </row>
    <row r="46" spans="1:7" s="13" customFormat="1" ht="14.25">
      <c r="A46" s="190" t="s">
        <v>529</v>
      </c>
      <c r="B46" s="186"/>
      <c r="C46" s="187"/>
      <c r="D46" s="186"/>
      <c r="E46" s="188"/>
      <c r="F46" s="188"/>
      <c r="G46" s="188"/>
    </row>
    <row r="47" spans="6:7" s="13" customFormat="1" ht="12" customHeight="1">
      <c r="F47" s="188"/>
      <c r="G47" s="188"/>
    </row>
    <row r="48" spans="5:7" s="13" customFormat="1" ht="12" customHeight="1" thickBot="1">
      <c r="E48" s="191" t="s">
        <v>530</v>
      </c>
      <c r="F48" s="188"/>
      <c r="G48" s="188"/>
    </row>
    <row r="49" spans="1:7" s="13" customFormat="1" ht="12" customHeight="1">
      <c r="A49" s="473" t="s">
        <v>472</v>
      </c>
      <c r="B49" s="370" t="s">
        <v>473</v>
      </c>
      <c r="C49" s="370" t="s">
        <v>474</v>
      </c>
      <c r="D49" s="370" t="s">
        <v>475</v>
      </c>
      <c r="E49" s="475" t="s">
        <v>476</v>
      </c>
      <c r="F49" s="188"/>
      <c r="G49" s="188"/>
    </row>
    <row r="50" spans="1:7" s="13" customFormat="1" ht="12" customHeight="1">
      <c r="A50" s="474"/>
      <c r="B50" s="323"/>
      <c r="C50" s="323"/>
      <c r="D50" s="323"/>
      <c r="E50" s="476"/>
      <c r="F50" s="188"/>
      <c r="G50" s="188"/>
    </row>
    <row r="51" spans="1:7" s="13" customFormat="1" ht="12.75" customHeight="1">
      <c r="A51" s="192">
        <v>1</v>
      </c>
      <c r="B51" s="167" t="s">
        <v>531</v>
      </c>
      <c r="C51" s="176" t="s">
        <v>532</v>
      </c>
      <c r="D51" s="167" t="s">
        <v>490</v>
      </c>
      <c r="E51" s="193">
        <v>18.53</v>
      </c>
      <c r="F51" s="188"/>
      <c r="G51" s="188"/>
    </row>
    <row r="52" spans="1:7" s="13" customFormat="1" ht="12.75" customHeight="1">
      <c r="A52" s="192">
        <v>2</v>
      </c>
      <c r="B52" s="167" t="s">
        <v>533</v>
      </c>
      <c r="C52" s="176" t="s">
        <v>534</v>
      </c>
      <c r="D52" s="167" t="s">
        <v>501</v>
      </c>
      <c r="E52" s="193">
        <v>37.82</v>
      </c>
      <c r="F52" s="188"/>
      <c r="G52" s="188"/>
    </row>
    <row r="53" spans="1:7" s="13" customFormat="1" ht="12.75" customHeight="1">
      <c r="A53" s="192">
        <v>3</v>
      </c>
      <c r="B53" s="167" t="s">
        <v>535</v>
      </c>
      <c r="C53" s="176" t="s">
        <v>536</v>
      </c>
      <c r="D53" s="167" t="s">
        <v>501</v>
      </c>
      <c r="E53" s="193">
        <v>2.28</v>
      </c>
      <c r="F53" s="188"/>
      <c r="G53" s="188"/>
    </row>
    <row r="54" spans="1:5" s="13" customFormat="1" ht="12.75" customHeight="1">
      <c r="A54" s="192">
        <v>4</v>
      </c>
      <c r="B54" s="167" t="s">
        <v>537</v>
      </c>
      <c r="C54" s="176" t="s">
        <v>538</v>
      </c>
      <c r="D54" s="167" t="s">
        <v>539</v>
      </c>
      <c r="E54" s="193">
        <v>2.41</v>
      </c>
    </row>
    <row r="55" spans="1:5" s="13" customFormat="1" ht="12.75" customHeight="1">
      <c r="A55" s="192">
        <v>5</v>
      </c>
      <c r="B55" s="167" t="s">
        <v>540</v>
      </c>
      <c r="C55" s="176" t="s">
        <v>538</v>
      </c>
      <c r="D55" s="167" t="s">
        <v>518</v>
      </c>
      <c r="E55" s="193">
        <v>1.17</v>
      </c>
    </row>
    <row r="56" spans="1:5" s="13" customFormat="1" ht="12.75" customHeight="1" thickBot="1">
      <c r="A56" s="372" t="s">
        <v>525</v>
      </c>
      <c r="B56" s="373"/>
      <c r="C56" s="178"/>
      <c r="D56" s="179" t="s">
        <v>541</v>
      </c>
      <c r="E56" s="181">
        <f>SUM(E51:E55)</f>
        <v>62.21000000000001</v>
      </c>
    </row>
    <row r="57" s="13" customFormat="1" ht="12"/>
    <row r="58" s="13" customFormat="1" ht="12">
      <c r="A58" s="189" t="s">
        <v>397</v>
      </c>
    </row>
    <row r="59" s="13" customFormat="1" ht="12"/>
    <row r="60" s="13" customFormat="1" ht="12"/>
    <row r="61" s="13" customFormat="1" ht="12"/>
    <row r="62" s="13" customFormat="1" ht="12"/>
    <row r="63" s="13" customFormat="1" ht="12"/>
    <row r="64" s="13" customFormat="1" ht="12"/>
    <row r="65" s="13" customFormat="1" ht="12"/>
    <row r="66" s="13" customFormat="1" ht="12"/>
    <row r="67" s="13" customFormat="1" ht="12"/>
    <row r="68" s="13" customFormat="1" ht="12"/>
    <row r="69" s="13" customFormat="1" ht="12"/>
    <row r="70" s="13" customFormat="1" ht="12"/>
    <row r="71" s="13" customFormat="1" ht="12"/>
    <row r="72" s="13" customFormat="1" ht="12"/>
    <row r="73" s="13" customFormat="1" ht="12"/>
    <row r="74" s="13" customFormat="1" ht="12"/>
    <row r="75" s="13" customFormat="1" ht="12"/>
    <row r="76" s="13" customFormat="1" ht="12"/>
    <row r="77" s="13" customFormat="1" ht="12"/>
    <row r="78" s="13" customFormat="1" ht="12"/>
    <row r="79" s="13" customFormat="1" ht="12"/>
    <row r="80" s="13" customFormat="1" ht="12"/>
    <row r="81" s="13" customFormat="1" ht="12"/>
    <row r="82" s="13" customFormat="1" ht="12"/>
    <row r="83" s="13" customFormat="1" ht="12"/>
    <row r="84" s="13" customFormat="1" ht="12"/>
    <row r="85" s="13" customFormat="1" ht="12"/>
    <row r="86" s="13" customFormat="1" ht="12"/>
    <row r="87" s="13" customFormat="1" ht="12"/>
    <row r="88" s="13" customFormat="1" ht="12"/>
    <row r="89" s="13" customFormat="1" ht="12"/>
    <row r="90" s="13" customFormat="1" ht="12"/>
    <row r="91" s="13" customFormat="1" ht="12"/>
    <row r="92" s="13" customFormat="1" ht="12"/>
    <row r="93" s="13" customFormat="1" ht="12"/>
    <row r="94" s="13" customFormat="1" ht="12"/>
  </sheetData>
  <sheetProtection/>
  <mergeCells count="38">
    <mergeCell ref="A10:A11"/>
    <mergeCell ref="B10:B11"/>
    <mergeCell ref="A16:A17"/>
    <mergeCell ref="B16:B17"/>
    <mergeCell ref="C16:C17"/>
    <mergeCell ref="E16:E17"/>
    <mergeCell ref="C10:C11"/>
    <mergeCell ref="E10:E11"/>
    <mergeCell ref="F40:F41"/>
    <mergeCell ref="G40:G41"/>
    <mergeCell ref="D40:D41"/>
    <mergeCell ref="E40:E41"/>
    <mergeCell ref="F10:F11"/>
    <mergeCell ref="G10:G11"/>
    <mergeCell ref="F16:F17"/>
    <mergeCell ref="G16:G17"/>
    <mergeCell ref="E49:E50"/>
    <mergeCell ref="A56:B56"/>
    <mergeCell ref="A49:A50"/>
    <mergeCell ref="B49:B50"/>
    <mergeCell ref="C49:C50"/>
    <mergeCell ref="D49:D50"/>
    <mergeCell ref="A37:B37"/>
    <mergeCell ref="A40:A41"/>
    <mergeCell ref="B40:B41"/>
    <mergeCell ref="C40:C41"/>
    <mergeCell ref="C6:C7"/>
    <mergeCell ref="D6:D7"/>
    <mergeCell ref="A8:A9"/>
    <mergeCell ref="B8:B9"/>
    <mergeCell ref="A6:A7"/>
    <mergeCell ref="B6:B7"/>
    <mergeCell ref="E6:E7"/>
    <mergeCell ref="F6:F7"/>
    <mergeCell ref="G6:G7"/>
    <mergeCell ref="E8:E9"/>
    <mergeCell ref="F8:F9"/>
    <mergeCell ref="G8:G9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8"/>
    <pageSetUpPr fitToPage="1"/>
  </sheetPr>
  <dimension ref="A1:N34"/>
  <sheetViews>
    <sheetView tabSelected="1" workbookViewId="0" topLeftCell="A1">
      <selection activeCell="J46" sqref="J46"/>
    </sheetView>
  </sheetViews>
  <sheetFormatPr defaultColWidth="7.125" defaultRowHeight="13.5"/>
  <cols>
    <col min="1" max="1" width="15.625" style="11" customWidth="1"/>
    <col min="2" max="7" width="10.625" style="11" customWidth="1"/>
    <col min="8" max="8" width="7.125" style="11" customWidth="1"/>
    <col min="9" max="9" width="17.875" style="11" customWidth="1"/>
    <col min="10" max="14" width="11.375" style="11" customWidth="1"/>
    <col min="15" max="17" width="9.375" style="11" customWidth="1"/>
    <col min="18" max="16384" width="7.125" style="11" customWidth="1"/>
  </cols>
  <sheetData>
    <row r="1" ht="18" customHeight="1">
      <c r="A1" s="125" t="s">
        <v>203</v>
      </c>
    </row>
    <row r="2" s="2" customFormat="1" ht="12" customHeight="1" thickBot="1">
      <c r="G2" s="5" t="s">
        <v>204</v>
      </c>
    </row>
    <row r="3" spans="1:7" s="2" customFormat="1" ht="18" customHeight="1">
      <c r="A3" s="489" t="s">
        <v>205</v>
      </c>
      <c r="B3" s="370" t="s">
        <v>206</v>
      </c>
      <c r="C3" s="370"/>
      <c r="D3" s="370" t="s">
        <v>207</v>
      </c>
      <c r="E3" s="370"/>
      <c r="F3" s="370" t="s">
        <v>385</v>
      </c>
      <c r="G3" s="475"/>
    </row>
    <row r="4" spans="1:7" s="2" customFormat="1" ht="18" customHeight="1">
      <c r="A4" s="490"/>
      <c r="B4" s="34" t="s">
        <v>254</v>
      </c>
      <c r="C4" s="34" t="s">
        <v>208</v>
      </c>
      <c r="D4" s="34" t="s">
        <v>254</v>
      </c>
      <c r="E4" s="34" t="s">
        <v>208</v>
      </c>
      <c r="F4" s="34" t="s">
        <v>254</v>
      </c>
      <c r="G4" s="83" t="s">
        <v>208</v>
      </c>
    </row>
    <row r="5" spans="1:7" s="2" customFormat="1" ht="18" customHeight="1">
      <c r="A5" s="195" t="s">
        <v>209</v>
      </c>
      <c r="B5" s="260">
        <v>51</v>
      </c>
      <c r="C5" s="260">
        <v>68678</v>
      </c>
      <c r="D5" s="260">
        <v>29</v>
      </c>
      <c r="E5" s="260">
        <v>62239</v>
      </c>
      <c r="F5" s="260">
        <v>108</v>
      </c>
      <c r="G5" s="261">
        <v>20877</v>
      </c>
    </row>
    <row r="6" spans="1:7" s="2" customFormat="1" ht="18" customHeight="1">
      <c r="A6" s="195" t="s">
        <v>210</v>
      </c>
      <c r="B6" s="260">
        <v>52</v>
      </c>
      <c r="C6" s="260">
        <v>68606</v>
      </c>
      <c r="D6" s="260">
        <v>29</v>
      </c>
      <c r="E6" s="260">
        <v>64067</v>
      </c>
      <c r="F6" s="260">
        <v>118</v>
      </c>
      <c r="G6" s="261">
        <v>27878</v>
      </c>
    </row>
    <row r="7" spans="1:9" s="2" customFormat="1" ht="18" customHeight="1">
      <c r="A7" s="195" t="s">
        <v>211</v>
      </c>
      <c r="B7" s="260">
        <v>53</v>
      </c>
      <c r="C7" s="260">
        <v>68334</v>
      </c>
      <c r="D7" s="260">
        <v>22</v>
      </c>
      <c r="E7" s="260">
        <v>48958</v>
      </c>
      <c r="F7" s="260">
        <v>122</v>
      </c>
      <c r="G7" s="261">
        <v>42174</v>
      </c>
      <c r="I7" s="262"/>
    </row>
    <row r="8" spans="1:9" s="2" customFormat="1" ht="18" customHeight="1">
      <c r="A8" s="195" t="s">
        <v>212</v>
      </c>
      <c r="B8" s="260">
        <v>53</v>
      </c>
      <c r="C8" s="260">
        <v>70109</v>
      </c>
      <c r="D8" s="260">
        <v>6</v>
      </c>
      <c r="E8" s="260">
        <v>11281</v>
      </c>
      <c r="F8" s="260">
        <v>139</v>
      </c>
      <c r="G8" s="261">
        <v>48522</v>
      </c>
      <c r="I8" s="263"/>
    </row>
    <row r="9" spans="1:9" s="2" customFormat="1" ht="18" customHeight="1">
      <c r="A9" s="264" t="s">
        <v>390</v>
      </c>
      <c r="B9" s="265">
        <v>51</v>
      </c>
      <c r="C9" s="265">
        <v>67772</v>
      </c>
      <c r="D9" s="265" t="str">
        <f>'[1]10-3(1)(2)(3)'!G9</f>
        <v>－</v>
      </c>
      <c r="E9" s="265" t="str">
        <f>'[1]10-3(1)(2)(3)'!H9</f>
        <v>－</v>
      </c>
      <c r="F9" s="265">
        <v>147</v>
      </c>
      <c r="G9" s="266">
        <v>50573</v>
      </c>
      <c r="I9" s="267"/>
    </row>
    <row r="10" spans="1:7" s="51" customFormat="1" ht="18" customHeight="1" thickBot="1">
      <c r="A10" s="268" t="s">
        <v>392</v>
      </c>
      <c r="B10" s="269">
        <v>51</v>
      </c>
      <c r="C10" s="270">
        <v>67772</v>
      </c>
      <c r="D10" s="269" t="s">
        <v>202</v>
      </c>
      <c r="E10" s="269" t="s">
        <v>202</v>
      </c>
      <c r="F10" s="269">
        <v>147</v>
      </c>
      <c r="G10" s="271">
        <v>51128</v>
      </c>
    </row>
    <row r="11" spans="1:7" s="51" customFormat="1" ht="18" customHeight="1">
      <c r="A11" s="272"/>
      <c r="B11" s="273"/>
      <c r="C11" s="273"/>
      <c r="D11" s="273"/>
      <c r="E11" s="273"/>
      <c r="F11" s="273"/>
      <c r="G11" s="273"/>
    </row>
    <row r="12" s="2" customFormat="1" ht="7.5" customHeight="1"/>
    <row r="13" s="2" customFormat="1" ht="12" customHeight="1">
      <c r="A13" s="2" t="s">
        <v>406</v>
      </c>
    </row>
    <row r="14" s="2" customFormat="1" ht="12" customHeight="1"/>
    <row r="15" s="2" customFormat="1" ht="12" customHeight="1"/>
    <row r="16" s="29" customFormat="1" ht="24" customHeight="1"/>
    <row r="17" s="2" customFormat="1" ht="12" customHeight="1"/>
    <row r="18" s="2" customFormat="1" ht="12" customHeight="1"/>
    <row r="19" s="2" customFormat="1" ht="12" customHeight="1"/>
    <row r="20" s="2" customFormat="1" ht="12" customHeight="1"/>
    <row r="21" s="51" customFormat="1" ht="12" customHeight="1"/>
    <row r="22" s="2" customFormat="1" ht="12"/>
    <row r="23" s="2" customFormat="1" ht="12"/>
    <row r="24" s="2" customFormat="1" ht="12">
      <c r="I24" s="2" t="s">
        <v>213</v>
      </c>
    </row>
    <row r="25" s="2" customFormat="1" ht="12.75" thickBot="1"/>
    <row r="26" spans="9:14" s="2" customFormat="1" ht="12">
      <c r="I26" s="235"/>
      <c r="J26" s="25" t="s">
        <v>214</v>
      </c>
      <c r="K26" s="25" t="s">
        <v>215</v>
      </c>
      <c r="L26" s="25" t="s">
        <v>388</v>
      </c>
      <c r="M26" s="25" t="s">
        <v>389</v>
      </c>
      <c r="N26" s="274" t="s">
        <v>405</v>
      </c>
    </row>
    <row r="27" spans="9:14" s="2" customFormat="1" ht="12">
      <c r="I27" s="275" t="s">
        <v>216</v>
      </c>
      <c r="J27" s="276" t="s">
        <v>217</v>
      </c>
      <c r="K27" s="276" t="s">
        <v>217</v>
      </c>
      <c r="L27" s="276" t="s">
        <v>217</v>
      </c>
      <c r="M27" s="276" t="s">
        <v>217</v>
      </c>
      <c r="N27" s="277">
        <v>10</v>
      </c>
    </row>
    <row r="28" spans="9:14" s="2" customFormat="1" ht="12">
      <c r="I28" s="275" t="s">
        <v>218</v>
      </c>
      <c r="J28" s="276" t="s">
        <v>217</v>
      </c>
      <c r="K28" s="276" t="s">
        <v>217</v>
      </c>
      <c r="L28" s="276" t="s">
        <v>217</v>
      </c>
      <c r="M28" s="276" t="s">
        <v>217</v>
      </c>
      <c r="N28" s="277" t="s">
        <v>217</v>
      </c>
    </row>
    <row r="29" spans="9:14" s="2" customFormat="1" ht="12">
      <c r="I29" s="278" t="s">
        <v>219</v>
      </c>
      <c r="J29" s="279">
        <v>215</v>
      </c>
      <c r="K29" s="279">
        <v>194</v>
      </c>
      <c r="L29" s="279">
        <v>252</v>
      </c>
      <c r="M29" s="279">
        <v>320</v>
      </c>
      <c r="N29" s="280">
        <v>595</v>
      </c>
    </row>
    <row r="30" spans="9:14" s="2" customFormat="1" ht="12">
      <c r="I30" s="278" t="s">
        <v>220</v>
      </c>
      <c r="J30" s="279">
        <v>7</v>
      </c>
      <c r="K30" s="279">
        <v>14</v>
      </c>
      <c r="L30" s="279">
        <v>17</v>
      </c>
      <c r="M30" s="279">
        <v>17</v>
      </c>
      <c r="N30" s="280">
        <v>17</v>
      </c>
    </row>
    <row r="31" spans="9:14" s="2" customFormat="1" ht="12">
      <c r="I31" s="278" t="s">
        <v>221</v>
      </c>
      <c r="J31" s="279">
        <v>4308</v>
      </c>
      <c r="K31" s="279">
        <v>3560</v>
      </c>
      <c r="L31" s="279">
        <v>3002</v>
      </c>
      <c r="M31" s="279">
        <v>2602</v>
      </c>
      <c r="N31" s="280">
        <v>2224</v>
      </c>
    </row>
    <row r="32" spans="9:14" s="2" customFormat="1" ht="12">
      <c r="I32" s="278" t="s">
        <v>222</v>
      </c>
      <c r="J32" s="279">
        <v>3490</v>
      </c>
      <c r="K32" s="279">
        <v>2824</v>
      </c>
      <c r="L32" s="279">
        <v>2444</v>
      </c>
      <c r="M32" s="279">
        <v>1867</v>
      </c>
      <c r="N32" s="280">
        <v>1472</v>
      </c>
    </row>
    <row r="33" spans="9:14" s="2" customFormat="1" ht="12">
      <c r="I33" s="278" t="s">
        <v>223</v>
      </c>
      <c r="J33" s="279">
        <v>164</v>
      </c>
      <c r="K33" s="279">
        <v>211</v>
      </c>
      <c r="L33" s="279">
        <v>258</v>
      </c>
      <c r="M33" s="279">
        <v>54</v>
      </c>
      <c r="N33" s="280">
        <v>42</v>
      </c>
    </row>
    <row r="34" spans="9:14" s="2" customFormat="1" ht="12.75" thickBot="1">
      <c r="I34" s="281" t="s">
        <v>224</v>
      </c>
      <c r="J34" s="282">
        <v>18</v>
      </c>
      <c r="K34" s="282">
        <v>29</v>
      </c>
      <c r="L34" s="282">
        <v>45</v>
      </c>
      <c r="M34" s="282">
        <v>12</v>
      </c>
      <c r="N34" s="283">
        <v>8</v>
      </c>
    </row>
    <row r="35" s="2" customFormat="1" ht="12"/>
    <row r="36" s="2" customFormat="1" ht="12"/>
    <row r="37" s="2" customFormat="1" ht="12"/>
    <row r="38" s="2" customFormat="1" ht="12"/>
    <row r="39" s="2" customFormat="1" ht="12"/>
    <row r="40" s="2" customFormat="1" ht="12"/>
    <row r="41" s="2" customFormat="1" ht="12"/>
    <row r="42" s="2" customFormat="1" ht="12"/>
    <row r="43" s="2" customFormat="1" ht="12"/>
    <row r="44" s="2" customFormat="1" ht="12"/>
    <row r="45" s="2" customFormat="1" ht="12"/>
    <row r="46" s="2" customFormat="1" ht="12"/>
    <row r="47" s="2" customFormat="1" ht="12"/>
    <row r="48" s="2" customFormat="1" ht="12"/>
    <row r="49" s="2" customFormat="1" ht="12"/>
    <row r="50" s="2" customFormat="1" ht="12"/>
    <row r="51" s="2" customFormat="1" ht="12"/>
    <row r="52" s="2" customFormat="1" ht="12"/>
    <row r="53" s="2" customFormat="1" ht="12"/>
    <row r="54" s="2" customFormat="1" ht="12"/>
    <row r="55" s="2" customFormat="1" ht="12"/>
    <row r="56" s="2" customFormat="1" ht="12"/>
    <row r="57" s="2" customFormat="1" ht="12"/>
    <row r="58" s="2" customFormat="1" ht="12"/>
    <row r="59" s="2" customFormat="1" ht="12"/>
    <row r="60" s="2" customFormat="1" ht="12"/>
    <row r="61" s="2" customFormat="1" ht="12"/>
    <row r="62" s="2" customFormat="1" ht="12"/>
    <row r="63" s="2" customFormat="1" ht="12"/>
    <row r="64" s="2" customFormat="1" ht="12"/>
    <row r="65" s="2" customFormat="1" ht="12"/>
    <row r="66" s="2" customFormat="1" ht="12"/>
    <row r="67" s="2" customFormat="1" ht="12"/>
    <row r="68" s="2" customFormat="1" ht="12"/>
    <row r="69" s="2" customFormat="1" ht="12"/>
    <row r="70" s="2" customFormat="1" ht="12"/>
    <row r="71" s="2" customFormat="1" ht="12"/>
    <row r="72" s="2" customFormat="1" ht="12"/>
    <row r="73" s="2" customFormat="1" ht="12"/>
    <row r="74" s="2" customFormat="1" ht="12"/>
    <row r="75" s="2" customFormat="1" ht="12"/>
    <row r="76" s="2" customFormat="1" ht="12"/>
    <row r="77" s="2" customFormat="1" ht="12"/>
  </sheetData>
  <sheetProtection/>
  <mergeCells count="4">
    <mergeCell ref="A3:A4"/>
    <mergeCell ref="B3:C3"/>
    <mergeCell ref="D3:E3"/>
    <mergeCell ref="F3:G3"/>
  </mergeCells>
  <printOptions horizontalCentered="1"/>
  <pageMargins left="0.7874015748031497" right="0.7874015748031497" top="0.5905511811023623" bottom="0.3937007874015748" header="0" footer="0"/>
  <pageSetup fitToHeight="1" fitToWidth="1" horizontalDpi="600" verticalDpi="600" orientation="portrait" paperSize="9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N36"/>
  <sheetViews>
    <sheetView workbookViewId="0" topLeftCell="A1">
      <selection activeCell="O8" sqref="O8"/>
    </sheetView>
  </sheetViews>
  <sheetFormatPr defaultColWidth="9.00390625" defaultRowHeight="13.5"/>
  <cols>
    <col min="1" max="1" width="5.625" style="11" customWidth="1"/>
    <col min="2" max="2" width="10.625" style="11" customWidth="1"/>
    <col min="3" max="3" width="5.625" style="11" customWidth="1"/>
    <col min="4" max="4" width="11.625" style="11" customWidth="1"/>
    <col min="5" max="5" width="5.625" style="11" customWidth="1"/>
    <col min="6" max="6" width="11.625" style="11" customWidth="1"/>
    <col min="7" max="7" width="5.625" style="11" customWidth="1"/>
    <col min="8" max="8" width="11.625" style="11" customWidth="1"/>
    <col min="9" max="9" width="12.125" style="11" customWidth="1"/>
    <col min="10" max="10" width="7.375" style="11" customWidth="1"/>
    <col min="11" max="11" width="8.875" style="11" customWidth="1"/>
    <col min="12" max="16384" width="9.00390625" style="11" customWidth="1"/>
  </cols>
  <sheetData>
    <row r="1" s="13" customFormat="1" ht="14.25">
      <c r="A1" s="12" t="s">
        <v>695</v>
      </c>
    </row>
    <row r="2" s="13" customFormat="1" ht="12" customHeight="1" thickBot="1"/>
    <row r="3" spans="1:11" s="13" customFormat="1" ht="27.75" customHeight="1">
      <c r="A3" s="324" t="s">
        <v>696</v>
      </c>
      <c r="B3" s="567"/>
      <c r="C3" s="314" t="s">
        <v>261</v>
      </c>
      <c r="D3" s="316"/>
      <c r="E3" s="316"/>
      <c r="F3" s="568"/>
      <c r="G3" s="568"/>
      <c r="H3" s="568"/>
      <c r="I3" s="569"/>
      <c r="J3" s="17" t="s">
        <v>259</v>
      </c>
      <c r="K3" s="18" t="s">
        <v>260</v>
      </c>
    </row>
    <row r="4" spans="1:11" s="21" customFormat="1" ht="24" customHeight="1">
      <c r="A4" s="327">
        <v>19</v>
      </c>
      <c r="B4" s="328"/>
      <c r="C4" s="335" t="s">
        <v>262</v>
      </c>
      <c r="D4" s="335"/>
      <c r="E4" s="335"/>
      <c r="F4" s="335"/>
      <c r="G4" s="335"/>
      <c r="H4" s="335"/>
      <c r="I4" s="335"/>
      <c r="J4" s="19">
        <v>2</v>
      </c>
      <c r="K4" s="20">
        <v>1596</v>
      </c>
    </row>
    <row r="5" spans="1:11" s="21" customFormat="1" ht="24" customHeight="1">
      <c r="A5" s="327">
        <v>20</v>
      </c>
      <c r="B5" s="328"/>
      <c r="C5" s="335" t="s">
        <v>263</v>
      </c>
      <c r="D5" s="335"/>
      <c r="E5" s="335"/>
      <c r="F5" s="335"/>
      <c r="G5" s="335"/>
      <c r="H5" s="335"/>
      <c r="I5" s="335"/>
      <c r="J5" s="19">
        <v>1</v>
      </c>
      <c r="K5" s="20">
        <v>456</v>
      </c>
    </row>
    <row r="6" spans="1:11" s="21" customFormat="1" ht="25.5" customHeight="1" thickBot="1">
      <c r="A6" s="570">
        <v>21</v>
      </c>
      <c r="B6" s="571"/>
      <c r="C6" s="572" t="s">
        <v>264</v>
      </c>
      <c r="D6" s="572"/>
      <c r="E6" s="572"/>
      <c r="F6" s="572"/>
      <c r="G6" s="572"/>
      <c r="H6" s="572"/>
      <c r="I6" s="572"/>
      <c r="J6" s="573">
        <v>4</v>
      </c>
      <c r="K6" s="574">
        <v>1257</v>
      </c>
    </row>
    <row r="7" spans="1:8" s="21" customFormat="1" ht="7.5" customHeight="1">
      <c r="A7" s="22"/>
      <c r="B7" s="22"/>
      <c r="C7" s="22"/>
      <c r="D7" s="22"/>
      <c r="E7" s="22"/>
      <c r="F7" s="23"/>
      <c r="G7" s="24"/>
      <c r="H7" s="24"/>
    </row>
    <row r="8" spans="1:6" s="13" customFormat="1" ht="19.5" customHeight="1">
      <c r="A8" s="13" t="s">
        <v>265</v>
      </c>
      <c r="F8" s="2"/>
    </row>
    <row r="9" s="2" customFormat="1" ht="24.75" customHeight="1"/>
    <row r="10" s="13" customFormat="1" ht="14.25">
      <c r="A10" s="12" t="s">
        <v>266</v>
      </c>
    </row>
    <row r="11" s="13" customFormat="1" ht="12" customHeight="1" thickBot="1"/>
    <row r="12" spans="1:11" s="13" customFormat="1" ht="27.75" customHeight="1">
      <c r="A12" s="324" t="s">
        <v>697</v>
      </c>
      <c r="B12" s="567"/>
      <c r="C12" s="314" t="s">
        <v>267</v>
      </c>
      <c r="D12" s="316"/>
      <c r="E12" s="316"/>
      <c r="F12" s="568"/>
      <c r="G12" s="568"/>
      <c r="H12" s="568"/>
      <c r="I12" s="569"/>
      <c r="J12" s="25" t="s">
        <v>268</v>
      </c>
      <c r="K12" s="26" t="s">
        <v>260</v>
      </c>
    </row>
    <row r="13" spans="1:11" s="27" customFormat="1" ht="18" customHeight="1">
      <c r="A13" s="333">
        <v>19</v>
      </c>
      <c r="B13" s="334"/>
      <c r="C13" s="329" t="s">
        <v>269</v>
      </c>
      <c r="D13" s="330"/>
      <c r="E13" s="330"/>
      <c r="F13" s="330"/>
      <c r="G13" s="330"/>
      <c r="H13" s="330"/>
      <c r="I13" s="331"/>
      <c r="J13" s="19">
        <v>2</v>
      </c>
      <c r="K13" s="20">
        <v>3081</v>
      </c>
    </row>
    <row r="14" spans="1:11" s="27" customFormat="1" ht="20.25" customHeight="1">
      <c r="A14" s="327">
        <v>20</v>
      </c>
      <c r="B14" s="328"/>
      <c r="C14" s="329" t="s">
        <v>270</v>
      </c>
      <c r="D14" s="330"/>
      <c r="E14" s="330"/>
      <c r="F14" s="330"/>
      <c r="G14" s="330"/>
      <c r="H14" s="330"/>
      <c r="I14" s="331"/>
      <c r="J14" s="19">
        <v>3</v>
      </c>
      <c r="K14" s="20">
        <v>9502</v>
      </c>
    </row>
    <row r="15" spans="1:11" s="28" customFormat="1" ht="26.25" customHeight="1" thickBot="1">
      <c r="A15" s="570">
        <v>21</v>
      </c>
      <c r="B15" s="571"/>
      <c r="C15" s="575" t="s">
        <v>271</v>
      </c>
      <c r="D15" s="576"/>
      <c r="E15" s="576"/>
      <c r="F15" s="576"/>
      <c r="G15" s="576"/>
      <c r="H15" s="576"/>
      <c r="I15" s="577"/>
      <c r="J15" s="573">
        <v>2</v>
      </c>
      <c r="K15" s="574">
        <v>7067</v>
      </c>
    </row>
    <row r="16" s="13" customFormat="1" ht="12" customHeight="1"/>
    <row r="17" spans="1:6" s="13" customFormat="1" ht="12" customHeight="1">
      <c r="A17" s="13" t="s">
        <v>272</v>
      </c>
      <c r="F17" s="29"/>
    </row>
    <row r="18" s="2" customFormat="1" ht="24.75" customHeight="1"/>
    <row r="19" s="13" customFormat="1" ht="14.25">
      <c r="A19" s="30" t="s">
        <v>273</v>
      </c>
    </row>
    <row r="20" s="13" customFormat="1" ht="12" customHeight="1" thickBot="1"/>
    <row r="21" spans="1:9" s="13" customFormat="1" ht="18" customHeight="1">
      <c r="A21" s="313" t="s">
        <v>698</v>
      </c>
      <c r="B21" s="578"/>
      <c r="C21" s="535" t="s">
        <v>274</v>
      </c>
      <c r="D21" s="579"/>
      <c r="E21" s="579"/>
      <c r="F21" s="580"/>
      <c r="G21" s="580"/>
      <c r="H21" s="580"/>
      <c r="I21" s="581"/>
    </row>
    <row r="22" spans="1:9" s="13" customFormat="1" ht="18" customHeight="1">
      <c r="A22" s="582"/>
      <c r="B22" s="583"/>
      <c r="C22" s="325" t="s">
        <v>275</v>
      </c>
      <c r="D22" s="326"/>
      <c r="E22" s="326"/>
      <c r="F22" s="584"/>
      <c r="G22" s="325" t="s">
        <v>276</v>
      </c>
      <c r="H22" s="499"/>
      <c r="I22" s="31" t="s">
        <v>277</v>
      </c>
    </row>
    <row r="23" spans="1:9" s="21" customFormat="1" ht="30" customHeight="1">
      <c r="A23" s="321">
        <v>19</v>
      </c>
      <c r="B23" s="294"/>
      <c r="C23" s="317" t="s">
        <v>278</v>
      </c>
      <c r="D23" s="318"/>
      <c r="E23" s="318"/>
      <c r="F23" s="319"/>
      <c r="G23" s="320" t="s">
        <v>279</v>
      </c>
      <c r="H23" s="294"/>
      <c r="I23" s="32">
        <v>19319</v>
      </c>
    </row>
    <row r="24" spans="1:9" s="21" customFormat="1" ht="30" customHeight="1">
      <c r="A24" s="322">
        <v>20</v>
      </c>
      <c r="B24" s="323"/>
      <c r="C24" s="317" t="s">
        <v>280</v>
      </c>
      <c r="D24" s="318"/>
      <c r="E24" s="318"/>
      <c r="F24" s="319"/>
      <c r="G24" s="320" t="s">
        <v>279</v>
      </c>
      <c r="H24" s="294"/>
      <c r="I24" s="32">
        <v>22713</v>
      </c>
    </row>
    <row r="25" spans="1:9" s="21" customFormat="1" ht="30" customHeight="1" thickBot="1">
      <c r="A25" s="585">
        <v>21</v>
      </c>
      <c r="B25" s="586"/>
      <c r="C25" s="587" t="s">
        <v>281</v>
      </c>
      <c r="D25" s="588"/>
      <c r="E25" s="588"/>
      <c r="F25" s="589"/>
      <c r="G25" s="590" t="s">
        <v>279</v>
      </c>
      <c r="H25" s="591"/>
      <c r="I25" s="592">
        <v>29178</v>
      </c>
    </row>
    <row r="26" spans="1:8" s="13" customFormat="1" ht="7.5" customHeight="1">
      <c r="A26" s="35"/>
      <c r="B26" s="35"/>
      <c r="C26" s="35"/>
      <c r="D26" s="35"/>
      <c r="E26" s="35"/>
      <c r="F26" s="36"/>
      <c r="G26" s="36"/>
      <c r="H26" s="37"/>
    </row>
    <row r="27" s="13" customFormat="1" ht="15.75" customHeight="1">
      <c r="A27" s="13" t="s">
        <v>282</v>
      </c>
    </row>
    <row r="28" s="2" customFormat="1" ht="24.75" customHeight="1"/>
    <row r="29" s="2" customFormat="1" ht="14.25">
      <c r="A29" s="10" t="s">
        <v>283</v>
      </c>
    </row>
    <row r="30" spans="2:8" s="2" customFormat="1" ht="12" customHeight="1" thickBot="1">
      <c r="B30" s="3"/>
      <c r="C30" s="3"/>
      <c r="D30" s="3"/>
      <c r="E30" s="3"/>
      <c r="H30" s="5" t="s">
        <v>284</v>
      </c>
    </row>
    <row r="31" spans="1:14" s="2" customFormat="1" ht="18" customHeight="1">
      <c r="A31" s="313" t="s">
        <v>699</v>
      </c>
      <c r="B31" s="578"/>
      <c r="C31" s="314" t="s">
        <v>285</v>
      </c>
      <c r="D31" s="315"/>
      <c r="E31" s="314" t="s">
        <v>286</v>
      </c>
      <c r="F31" s="315"/>
      <c r="G31" s="314" t="s">
        <v>287</v>
      </c>
      <c r="H31" s="316"/>
      <c r="I31" s="296" t="s">
        <v>288</v>
      </c>
      <c r="J31" s="593"/>
      <c r="K31" s="594"/>
      <c r="L31" s="307"/>
      <c r="M31" s="595"/>
      <c r="N31" s="595"/>
    </row>
    <row r="32" spans="1:14" s="2" customFormat="1" ht="18" customHeight="1">
      <c r="A32" s="582"/>
      <c r="B32" s="583"/>
      <c r="C32" s="6" t="s">
        <v>289</v>
      </c>
      <c r="D32" s="34" t="s">
        <v>290</v>
      </c>
      <c r="E32" s="6" t="s">
        <v>289</v>
      </c>
      <c r="F32" s="34" t="s">
        <v>290</v>
      </c>
      <c r="G32" s="6" t="s">
        <v>289</v>
      </c>
      <c r="H32" s="6" t="s">
        <v>290</v>
      </c>
      <c r="I32" s="6" t="s">
        <v>289</v>
      </c>
      <c r="J32" s="293" t="s">
        <v>290</v>
      </c>
      <c r="K32" s="596"/>
      <c r="L32" s="38"/>
      <c r="M32" s="308"/>
      <c r="N32" s="597"/>
    </row>
    <row r="33" spans="1:14" s="2" customFormat="1" ht="18" customHeight="1">
      <c r="A33" s="303">
        <v>19</v>
      </c>
      <c r="B33" s="304"/>
      <c r="C33" s="40">
        <v>8</v>
      </c>
      <c r="D33" s="41">
        <v>229</v>
      </c>
      <c r="E33" s="42">
        <v>2</v>
      </c>
      <c r="F33" s="43">
        <v>54</v>
      </c>
      <c r="G33" s="44" t="s">
        <v>700</v>
      </c>
      <c r="H33" s="45" t="s">
        <v>700</v>
      </c>
      <c r="I33" s="42">
        <v>1</v>
      </c>
      <c r="J33" s="312">
        <v>19</v>
      </c>
      <c r="K33" s="306"/>
      <c r="L33" s="46"/>
      <c r="M33" s="309"/>
      <c r="N33" s="598"/>
    </row>
    <row r="34" spans="1:14" s="2" customFormat="1" ht="18" customHeight="1">
      <c r="A34" s="303">
        <v>20</v>
      </c>
      <c r="B34" s="304"/>
      <c r="C34" s="40">
        <v>8</v>
      </c>
      <c r="D34" s="41">
        <v>357</v>
      </c>
      <c r="E34" s="47">
        <v>2</v>
      </c>
      <c r="F34" s="40">
        <v>77</v>
      </c>
      <c r="G34" s="43">
        <v>4</v>
      </c>
      <c r="H34" s="48">
        <v>158</v>
      </c>
      <c r="I34" s="42">
        <v>2</v>
      </c>
      <c r="J34" s="305">
        <v>86</v>
      </c>
      <c r="K34" s="306"/>
      <c r="L34" s="49"/>
      <c r="M34" s="310"/>
      <c r="N34" s="311"/>
    </row>
    <row r="35" spans="1:14" s="51" customFormat="1" ht="18" customHeight="1" thickBot="1">
      <c r="A35" s="599">
        <v>21</v>
      </c>
      <c r="B35" s="600"/>
      <c r="C35" s="601">
        <v>17</v>
      </c>
      <c r="D35" s="602">
        <v>669</v>
      </c>
      <c r="E35" s="603">
        <v>3</v>
      </c>
      <c r="F35" s="601">
        <v>110</v>
      </c>
      <c r="G35" s="604">
        <v>3</v>
      </c>
      <c r="H35" s="605">
        <v>149</v>
      </c>
      <c r="I35" s="606">
        <v>2</v>
      </c>
      <c r="J35" s="607">
        <v>36</v>
      </c>
      <c r="K35" s="608"/>
      <c r="L35" s="50"/>
      <c r="M35" s="301"/>
      <c r="N35" s="302"/>
    </row>
    <row r="36" s="2" customFormat="1" ht="19.5" customHeight="1">
      <c r="A36" s="13" t="s">
        <v>272</v>
      </c>
    </row>
    <row r="37" s="2" customFormat="1" ht="12"/>
    <row r="38" s="2" customFormat="1" ht="12"/>
  </sheetData>
  <sheetProtection/>
  <mergeCells count="46">
    <mergeCell ref="C13:I13"/>
    <mergeCell ref="A13:B13"/>
    <mergeCell ref="C4:I4"/>
    <mergeCell ref="C3:I3"/>
    <mergeCell ref="A6:B6"/>
    <mergeCell ref="C6:I6"/>
    <mergeCell ref="A4:B4"/>
    <mergeCell ref="A5:B5"/>
    <mergeCell ref="A3:B3"/>
    <mergeCell ref="C5:I5"/>
    <mergeCell ref="A12:B12"/>
    <mergeCell ref="A21:B22"/>
    <mergeCell ref="C21:I21"/>
    <mergeCell ref="C22:F22"/>
    <mergeCell ref="G22:H22"/>
    <mergeCell ref="A14:B14"/>
    <mergeCell ref="C14:I14"/>
    <mergeCell ref="A15:B15"/>
    <mergeCell ref="C15:I15"/>
    <mergeCell ref="C12:I12"/>
    <mergeCell ref="A25:B25"/>
    <mergeCell ref="C25:F25"/>
    <mergeCell ref="G25:H25"/>
    <mergeCell ref="C23:F23"/>
    <mergeCell ref="G23:H23"/>
    <mergeCell ref="A23:B23"/>
    <mergeCell ref="A24:B24"/>
    <mergeCell ref="C24:F24"/>
    <mergeCell ref="G24:H24"/>
    <mergeCell ref="M33:N33"/>
    <mergeCell ref="M34:N34"/>
    <mergeCell ref="J33:K33"/>
    <mergeCell ref="A31:B32"/>
    <mergeCell ref="C31:D31"/>
    <mergeCell ref="E31:F31"/>
    <mergeCell ref="G31:H31"/>
    <mergeCell ref="M35:N35"/>
    <mergeCell ref="A35:B35"/>
    <mergeCell ref="J35:K35"/>
    <mergeCell ref="I31:K31"/>
    <mergeCell ref="J32:K32"/>
    <mergeCell ref="A33:B33"/>
    <mergeCell ref="A34:B34"/>
    <mergeCell ref="J34:K34"/>
    <mergeCell ref="L31:N31"/>
    <mergeCell ref="M32:N32"/>
  </mergeCells>
  <printOptions horizontalCentered="1"/>
  <pageMargins left="0.7874015748031497" right="0.5905511811023623" top="0.7874015748031497" bottom="0.46" header="0" footer="0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</sheetPr>
  <dimension ref="A1:N60"/>
  <sheetViews>
    <sheetView workbookViewId="0" topLeftCell="A34">
      <selection activeCell="C2" sqref="C2"/>
    </sheetView>
  </sheetViews>
  <sheetFormatPr defaultColWidth="9.00390625" defaultRowHeight="13.5"/>
  <cols>
    <col min="1" max="1" width="11.625" style="53" customWidth="1"/>
    <col min="2" max="7" width="7.625" style="53" customWidth="1"/>
    <col min="8" max="9" width="6.875" style="53" customWidth="1"/>
    <col min="10" max="15" width="7.625" style="53" customWidth="1"/>
    <col min="16" max="16" width="6.875" style="53" customWidth="1"/>
    <col min="17" max="17" width="7.375" style="53" customWidth="1"/>
    <col min="18" max="20" width="6.875" style="53" customWidth="1"/>
    <col min="21" max="16384" width="9.00390625" style="53" customWidth="1"/>
  </cols>
  <sheetData>
    <row r="1" ht="17.25">
      <c r="A1" s="52" t="s">
        <v>291</v>
      </c>
    </row>
    <row r="2" ht="12">
      <c r="H2" s="53" t="s">
        <v>292</v>
      </c>
    </row>
    <row r="3" ht="14.25">
      <c r="A3" s="54" t="s">
        <v>293</v>
      </c>
    </row>
    <row r="4" s="55" customFormat="1" ht="12"/>
    <row r="5" s="55" customFormat="1" ht="12">
      <c r="A5" s="55" t="s">
        <v>294</v>
      </c>
    </row>
    <row r="6" s="55" customFormat="1" ht="12">
      <c r="A6" s="55" t="s">
        <v>295</v>
      </c>
    </row>
    <row r="7" s="55" customFormat="1" ht="12.75" thickBot="1">
      <c r="A7" s="55" t="s">
        <v>296</v>
      </c>
    </row>
    <row r="8" spans="1:9" s="55" customFormat="1" ht="18" customHeight="1">
      <c r="A8" s="342" t="s">
        <v>297</v>
      </c>
      <c r="B8" s="343"/>
      <c r="C8" s="346" t="s">
        <v>298</v>
      </c>
      <c r="D8" s="347"/>
      <c r="E8" s="347"/>
      <c r="F8" s="347"/>
      <c r="G8" s="347"/>
      <c r="H8" s="347"/>
      <c r="I8" s="348"/>
    </row>
    <row r="9" spans="1:9" s="55" customFormat="1" ht="18" customHeight="1" thickBot="1">
      <c r="A9" s="344"/>
      <c r="B9" s="345"/>
      <c r="C9" s="349" t="s">
        <v>299</v>
      </c>
      <c r="D9" s="350"/>
      <c r="E9" s="350"/>
      <c r="F9" s="350"/>
      <c r="G9" s="351"/>
      <c r="H9" s="352" t="s">
        <v>300</v>
      </c>
      <c r="I9" s="353"/>
    </row>
    <row r="10" spans="1:9" s="55" customFormat="1" ht="18" customHeight="1">
      <c r="A10" s="336" t="s">
        <v>301</v>
      </c>
      <c r="B10" s="337"/>
      <c r="C10" s="338" t="s">
        <v>302</v>
      </c>
      <c r="D10" s="337"/>
      <c r="E10" s="337"/>
      <c r="F10" s="339"/>
      <c r="G10" s="16"/>
      <c r="H10" s="340">
        <v>5264</v>
      </c>
      <c r="I10" s="341"/>
    </row>
    <row r="11" spans="1:9" s="55" customFormat="1" ht="18" customHeight="1">
      <c r="A11" s="336" t="s">
        <v>303</v>
      </c>
      <c r="B11" s="337"/>
      <c r="C11" s="338" t="s">
        <v>304</v>
      </c>
      <c r="D11" s="337"/>
      <c r="E11" s="337"/>
      <c r="F11" s="339"/>
      <c r="G11" s="58"/>
      <c r="H11" s="340">
        <v>1200</v>
      </c>
      <c r="I11" s="341"/>
    </row>
    <row r="12" spans="1:9" s="55" customFormat="1" ht="18" customHeight="1">
      <c r="A12" s="336" t="s">
        <v>305</v>
      </c>
      <c r="B12" s="337"/>
      <c r="C12" s="338" t="s">
        <v>306</v>
      </c>
      <c r="D12" s="337"/>
      <c r="E12" s="337"/>
      <c r="F12" s="339"/>
      <c r="G12" s="58"/>
      <c r="H12" s="340">
        <v>4506</v>
      </c>
      <c r="I12" s="341"/>
    </row>
    <row r="13" spans="1:9" s="55" customFormat="1" ht="18" customHeight="1">
      <c r="A13" s="336" t="s">
        <v>307</v>
      </c>
      <c r="B13" s="337"/>
      <c r="C13" s="338" t="s">
        <v>308</v>
      </c>
      <c r="D13" s="337"/>
      <c r="E13" s="337"/>
      <c r="F13" s="339"/>
      <c r="G13" s="58"/>
      <c r="H13" s="340">
        <v>19355</v>
      </c>
      <c r="I13" s="341"/>
    </row>
    <row r="14" spans="1:9" s="55" customFormat="1" ht="18" customHeight="1">
      <c r="A14" s="336" t="s">
        <v>309</v>
      </c>
      <c r="B14" s="337"/>
      <c r="C14" s="338" t="s">
        <v>310</v>
      </c>
      <c r="D14" s="337"/>
      <c r="E14" s="337"/>
      <c r="F14" s="339"/>
      <c r="G14" s="58"/>
      <c r="H14" s="340">
        <v>6206</v>
      </c>
      <c r="I14" s="341"/>
    </row>
    <row r="15" spans="1:9" s="55" customFormat="1" ht="18" customHeight="1">
      <c r="A15" s="336" t="s">
        <v>311</v>
      </c>
      <c r="B15" s="337"/>
      <c r="C15" s="338" t="s">
        <v>312</v>
      </c>
      <c r="D15" s="337"/>
      <c r="E15" s="337"/>
      <c r="F15" s="339"/>
      <c r="G15" s="58"/>
      <c r="H15" s="340">
        <v>530</v>
      </c>
      <c r="I15" s="341"/>
    </row>
    <row r="16" spans="1:9" s="55" customFormat="1" ht="18" customHeight="1">
      <c r="A16" s="336" t="s">
        <v>313</v>
      </c>
      <c r="B16" s="337"/>
      <c r="C16" s="338" t="s">
        <v>314</v>
      </c>
      <c r="D16" s="337"/>
      <c r="E16" s="337"/>
      <c r="F16" s="339"/>
      <c r="G16" s="58"/>
      <c r="H16" s="340">
        <v>1260</v>
      </c>
      <c r="I16" s="341"/>
    </row>
    <row r="17" spans="1:9" s="55" customFormat="1" ht="18" customHeight="1">
      <c r="A17" s="336" t="s">
        <v>315</v>
      </c>
      <c r="B17" s="337"/>
      <c r="C17" s="338" t="s">
        <v>316</v>
      </c>
      <c r="D17" s="337"/>
      <c r="E17" s="337"/>
      <c r="F17" s="339"/>
      <c r="G17" s="58"/>
      <c r="H17" s="340">
        <v>6708</v>
      </c>
      <c r="I17" s="341"/>
    </row>
    <row r="18" spans="1:9" s="55" customFormat="1" ht="18" customHeight="1">
      <c r="A18" s="336" t="s">
        <v>317</v>
      </c>
      <c r="B18" s="337"/>
      <c r="C18" s="338" t="s">
        <v>318</v>
      </c>
      <c r="D18" s="337"/>
      <c r="E18" s="337"/>
      <c r="F18" s="339"/>
      <c r="G18" s="58"/>
      <c r="H18" s="340">
        <v>1540</v>
      </c>
      <c r="I18" s="341"/>
    </row>
    <row r="19" spans="1:9" s="55" customFormat="1" ht="18" customHeight="1">
      <c r="A19" s="336" t="s">
        <v>319</v>
      </c>
      <c r="B19" s="337"/>
      <c r="C19" s="338" t="s">
        <v>320</v>
      </c>
      <c r="D19" s="337"/>
      <c r="E19" s="337"/>
      <c r="F19" s="339"/>
      <c r="G19" s="58"/>
      <c r="H19" s="340">
        <v>21</v>
      </c>
      <c r="I19" s="341"/>
    </row>
    <row r="20" spans="1:9" s="55" customFormat="1" ht="18" customHeight="1">
      <c r="A20" s="336" t="s">
        <v>321</v>
      </c>
      <c r="B20" s="337"/>
      <c r="C20" s="338" t="s">
        <v>322</v>
      </c>
      <c r="D20" s="337"/>
      <c r="E20" s="337"/>
      <c r="F20" s="339"/>
      <c r="G20" s="58"/>
      <c r="H20" s="340">
        <v>1812</v>
      </c>
      <c r="I20" s="341"/>
    </row>
    <row r="21" spans="1:9" s="55" customFormat="1" ht="18" customHeight="1">
      <c r="A21" s="336" t="s">
        <v>323</v>
      </c>
      <c r="B21" s="337"/>
      <c r="C21" s="338" t="s">
        <v>324</v>
      </c>
      <c r="D21" s="337"/>
      <c r="E21" s="337"/>
      <c r="F21" s="339"/>
      <c r="G21" s="58"/>
      <c r="H21" s="340">
        <v>2185</v>
      </c>
      <c r="I21" s="341"/>
    </row>
    <row r="22" spans="1:9" s="55" customFormat="1" ht="18" customHeight="1">
      <c r="A22" s="336" t="s">
        <v>325</v>
      </c>
      <c r="B22" s="337"/>
      <c r="C22" s="338" t="s">
        <v>326</v>
      </c>
      <c r="D22" s="337"/>
      <c r="E22" s="337"/>
      <c r="F22" s="339"/>
      <c r="G22" s="58"/>
      <c r="H22" s="340">
        <v>500</v>
      </c>
      <c r="I22" s="341"/>
    </row>
    <row r="23" spans="1:9" s="55" customFormat="1" ht="18" customHeight="1">
      <c r="A23" s="336" t="s">
        <v>327</v>
      </c>
      <c r="B23" s="337"/>
      <c r="C23" s="338" t="s">
        <v>328</v>
      </c>
      <c r="D23" s="337"/>
      <c r="E23" s="337"/>
      <c r="F23" s="339"/>
      <c r="G23" s="58"/>
      <c r="H23" s="340">
        <v>1108</v>
      </c>
      <c r="I23" s="341"/>
    </row>
    <row r="24" spans="1:9" s="55" customFormat="1" ht="18" customHeight="1">
      <c r="A24" s="336" t="s">
        <v>329</v>
      </c>
      <c r="B24" s="337"/>
      <c r="C24" s="338" t="s">
        <v>330</v>
      </c>
      <c r="D24" s="337"/>
      <c r="E24" s="337"/>
      <c r="F24" s="339"/>
      <c r="G24" s="58"/>
      <c r="H24" s="340">
        <v>67</v>
      </c>
      <c r="I24" s="341"/>
    </row>
    <row r="25" spans="1:9" s="55" customFormat="1" ht="18" customHeight="1">
      <c r="A25" s="336" t="s">
        <v>331</v>
      </c>
      <c r="B25" s="337"/>
      <c r="C25" s="338" t="s">
        <v>332</v>
      </c>
      <c r="D25" s="337"/>
      <c r="E25" s="337"/>
      <c r="F25" s="339"/>
      <c r="G25" s="58"/>
      <c r="H25" s="340">
        <v>520</v>
      </c>
      <c r="I25" s="341"/>
    </row>
    <row r="26" spans="1:9" s="55" customFormat="1" ht="18" customHeight="1">
      <c r="A26" s="336" t="s">
        <v>333</v>
      </c>
      <c r="B26" s="337"/>
      <c r="C26" s="338" t="s">
        <v>334</v>
      </c>
      <c r="D26" s="337"/>
      <c r="E26" s="337"/>
      <c r="F26" s="339"/>
      <c r="G26" s="58"/>
      <c r="H26" s="340">
        <v>7548</v>
      </c>
      <c r="I26" s="341"/>
    </row>
    <row r="27" spans="1:9" s="55" customFormat="1" ht="18" customHeight="1">
      <c r="A27" s="336" t="s">
        <v>335</v>
      </c>
      <c r="B27" s="337"/>
      <c r="C27" s="338" t="s">
        <v>336</v>
      </c>
      <c r="D27" s="337"/>
      <c r="E27" s="337"/>
      <c r="F27" s="339"/>
      <c r="G27" s="58"/>
      <c r="H27" s="340">
        <v>3419</v>
      </c>
      <c r="I27" s="341"/>
    </row>
    <row r="28" spans="1:9" s="55" customFormat="1" ht="18" customHeight="1">
      <c r="A28" s="336" t="s">
        <v>337</v>
      </c>
      <c r="B28" s="337"/>
      <c r="C28" s="338" t="s">
        <v>338</v>
      </c>
      <c r="D28" s="337"/>
      <c r="E28" s="337"/>
      <c r="F28" s="339"/>
      <c r="G28" s="58"/>
      <c r="H28" s="340">
        <v>45</v>
      </c>
      <c r="I28" s="341"/>
    </row>
    <row r="29" spans="1:9" s="55" customFormat="1" ht="18" customHeight="1">
      <c r="A29" s="336" t="s">
        <v>339</v>
      </c>
      <c r="B29" s="337"/>
      <c r="C29" s="338" t="s">
        <v>340</v>
      </c>
      <c r="D29" s="337"/>
      <c r="E29" s="337"/>
      <c r="F29" s="339"/>
      <c r="G29" s="58"/>
      <c r="H29" s="340">
        <v>11325</v>
      </c>
      <c r="I29" s="341"/>
    </row>
    <row r="30" spans="1:9" s="55" customFormat="1" ht="18" customHeight="1" thickBot="1">
      <c r="A30" s="354" t="s">
        <v>341</v>
      </c>
      <c r="B30" s="345"/>
      <c r="C30" s="352"/>
      <c r="D30" s="345"/>
      <c r="E30" s="345"/>
      <c r="F30" s="355"/>
      <c r="G30" s="60"/>
      <c r="H30" s="356">
        <f>SUM(H10:I29)</f>
        <v>75119</v>
      </c>
      <c r="I30" s="353"/>
    </row>
    <row r="31" spans="8:9" s="55" customFormat="1" ht="12">
      <c r="H31" s="62"/>
      <c r="I31" s="62"/>
    </row>
    <row r="32" s="55" customFormat="1" ht="12.75" thickBot="1">
      <c r="A32" s="55" t="s">
        <v>342</v>
      </c>
    </row>
    <row r="33" spans="1:9" s="55" customFormat="1" ht="18" customHeight="1">
      <c r="A33" s="342" t="s">
        <v>297</v>
      </c>
      <c r="B33" s="343"/>
      <c r="C33" s="346" t="s">
        <v>343</v>
      </c>
      <c r="D33" s="343"/>
      <c r="E33" s="343"/>
      <c r="F33" s="343"/>
      <c r="G33" s="343"/>
      <c r="H33" s="343"/>
      <c r="I33" s="348"/>
    </row>
    <row r="34" spans="1:9" s="55" customFormat="1" ht="18" customHeight="1" thickBot="1">
      <c r="A34" s="344"/>
      <c r="B34" s="345"/>
      <c r="C34" s="349" t="s">
        <v>299</v>
      </c>
      <c r="D34" s="350"/>
      <c r="E34" s="350"/>
      <c r="F34" s="350"/>
      <c r="G34" s="351"/>
      <c r="H34" s="352" t="s">
        <v>300</v>
      </c>
      <c r="I34" s="353"/>
    </row>
    <row r="35" spans="1:9" s="55" customFormat="1" ht="18" customHeight="1">
      <c r="A35" s="336" t="s">
        <v>344</v>
      </c>
      <c r="B35" s="337"/>
      <c r="C35" s="338" t="s">
        <v>345</v>
      </c>
      <c r="D35" s="337"/>
      <c r="E35" s="337"/>
      <c r="F35" s="339"/>
      <c r="G35" s="16"/>
      <c r="H35" s="340">
        <v>76258</v>
      </c>
      <c r="I35" s="341"/>
    </row>
    <row r="36" spans="1:9" s="55" customFormat="1" ht="18" customHeight="1">
      <c r="A36" s="336" t="s">
        <v>346</v>
      </c>
      <c r="B36" s="337"/>
      <c r="C36" s="338" t="s">
        <v>347</v>
      </c>
      <c r="D36" s="337"/>
      <c r="E36" s="337"/>
      <c r="F36" s="339"/>
      <c r="G36" s="58"/>
      <c r="H36" s="340">
        <v>42199</v>
      </c>
      <c r="I36" s="341"/>
    </row>
    <row r="37" spans="1:9" s="55" customFormat="1" ht="18" customHeight="1">
      <c r="A37" s="336" t="s">
        <v>348</v>
      </c>
      <c r="B37" s="337"/>
      <c r="C37" s="357" t="s">
        <v>349</v>
      </c>
      <c r="D37" s="337"/>
      <c r="E37" s="337"/>
      <c r="F37" s="339"/>
      <c r="G37" s="58"/>
      <c r="H37" s="340">
        <v>2780</v>
      </c>
      <c r="I37" s="341"/>
    </row>
    <row r="38" spans="1:9" s="55" customFormat="1" ht="18" customHeight="1">
      <c r="A38" s="336" t="s">
        <v>350</v>
      </c>
      <c r="B38" s="337"/>
      <c r="C38" s="338" t="s">
        <v>351</v>
      </c>
      <c r="D38" s="337"/>
      <c r="E38" s="337"/>
      <c r="F38" s="339"/>
      <c r="G38" s="58"/>
      <c r="H38" s="340">
        <v>17347</v>
      </c>
      <c r="I38" s="341"/>
    </row>
    <row r="39" spans="1:9" s="55" customFormat="1" ht="18" customHeight="1">
      <c r="A39" s="336" t="s">
        <v>352</v>
      </c>
      <c r="B39" s="337"/>
      <c r="C39" s="338" t="s">
        <v>353</v>
      </c>
      <c r="D39" s="337"/>
      <c r="E39" s="337"/>
      <c r="F39" s="339"/>
      <c r="G39" s="58"/>
      <c r="H39" s="340">
        <v>10024</v>
      </c>
      <c r="I39" s="341"/>
    </row>
    <row r="40" spans="1:9" s="55" customFormat="1" ht="18" customHeight="1">
      <c r="A40" s="336" t="s">
        <v>354</v>
      </c>
      <c r="B40" s="337"/>
      <c r="C40" s="63" t="s">
        <v>355</v>
      </c>
      <c r="D40" s="64"/>
      <c r="E40" s="64"/>
      <c r="F40" s="64"/>
      <c r="G40" s="58"/>
      <c r="H40" s="340">
        <v>34834</v>
      </c>
      <c r="I40" s="341"/>
    </row>
    <row r="41" spans="1:9" s="55" customFormat="1" ht="18" customHeight="1">
      <c r="A41" s="336" t="s">
        <v>356</v>
      </c>
      <c r="B41" s="337"/>
      <c r="C41" s="338" t="s">
        <v>357</v>
      </c>
      <c r="D41" s="337"/>
      <c r="E41" s="337"/>
      <c r="F41" s="339"/>
      <c r="G41" s="58"/>
      <c r="H41" s="340">
        <v>3465</v>
      </c>
      <c r="I41" s="341"/>
    </row>
    <row r="42" spans="1:9" s="55" customFormat="1" ht="18" customHeight="1">
      <c r="A42" s="336" t="s">
        <v>358</v>
      </c>
      <c r="B42" s="337"/>
      <c r="C42" s="338" t="s">
        <v>359</v>
      </c>
      <c r="D42" s="337"/>
      <c r="E42" s="337"/>
      <c r="F42" s="339"/>
      <c r="G42" s="58"/>
      <c r="H42" s="340">
        <v>2977</v>
      </c>
      <c r="I42" s="341"/>
    </row>
    <row r="43" spans="1:9" s="55" customFormat="1" ht="18" customHeight="1">
      <c r="A43" s="336" t="s">
        <v>360</v>
      </c>
      <c r="B43" s="337"/>
      <c r="C43" s="338" t="s">
        <v>361</v>
      </c>
      <c r="D43" s="337"/>
      <c r="E43" s="337"/>
      <c r="F43" s="339"/>
      <c r="G43" s="58"/>
      <c r="H43" s="340">
        <v>1348</v>
      </c>
      <c r="I43" s="341"/>
    </row>
    <row r="44" spans="1:9" s="55" customFormat="1" ht="18" customHeight="1">
      <c r="A44" s="358" t="s">
        <v>362</v>
      </c>
      <c r="B44" s="359"/>
      <c r="C44" s="360" t="s">
        <v>363</v>
      </c>
      <c r="D44" s="361"/>
      <c r="E44" s="361"/>
      <c r="F44" s="361"/>
      <c r="G44" s="359"/>
      <c r="H44" s="362">
        <v>202</v>
      </c>
      <c r="I44" s="363"/>
    </row>
    <row r="45" spans="1:9" s="55" customFormat="1" ht="18" customHeight="1" thickBot="1">
      <c r="A45" s="354" t="s">
        <v>341</v>
      </c>
      <c r="B45" s="345"/>
      <c r="C45" s="352"/>
      <c r="D45" s="345"/>
      <c r="E45" s="345"/>
      <c r="F45" s="355"/>
      <c r="G45" s="60"/>
      <c r="H45" s="356">
        <f>SUM(H35:I44)</f>
        <v>191434</v>
      </c>
      <c r="I45" s="353"/>
    </row>
    <row r="46" s="55" customFormat="1" ht="12"/>
    <row r="47" spans="1:14" s="55" customFormat="1" ht="12.75" thickBot="1">
      <c r="A47" s="55" t="s">
        <v>364</v>
      </c>
      <c r="N47" s="65" t="s">
        <v>365</v>
      </c>
    </row>
    <row r="48" spans="1:14" s="55" customFormat="1" ht="18" customHeight="1">
      <c r="A48" s="56" t="s">
        <v>366</v>
      </c>
      <c r="B48" s="57">
        <v>12</v>
      </c>
      <c r="C48" s="57">
        <v>13</v>
      </c>
      <c r="D48" s="57">
        <v>14</v>
      </c>
      <c r="E48" s="57">
        <v>15</v>
      </c>
      <c r="F48" s="57">
        <v>16</v>
      </c>
      <c r="G48" s="57">
        <v>17</v>
      </c>
      <c r="H48" s="57">
        <v>18</v>
      </c>
      <c r="I48" s="57">
        <v>19</v>
      </c>
      <c r="J48" s="57">
        <v>20</v>
      </c>
      <c r="K48" s="57">
        <v>21</v>
      </c>
      <c r="L48" s="66"/>
      <c r="M48" s="67" t="s">
        <v>367</v>
      </c>
      <c r="N48" s="68"/>
    </row>
    <row r="49" spans="1:14" s="55" customFormat="1" ht="18" customHeight="1" thickBot="1">
      <c r="A49" s="69" t="s">
        <v>368</v>
      </c>
      <c r="B49" s="61">
        <v>7265</v>
      </c>
      <c r="C49" s="61">
        <v>7280</v>
      </c>
      <c r="D49" s="70">
        <v>7300</v>
      </c>
      <c r="E49" s="70">
        <v>7300</v>
      </c>
      <c r="F49" s="70">
        <v>7300</v>
      </c>
      <c r="G49" s="71">
        <v>7300</v>
      </c>
      <c r="H49" s="71">
        <v>6570</v>
      </c>
      <c r="I49" s="71">
        <v>6570</v>
      </c>
      <c r="J49" s="71">
        <v>6570</v>
      </c>
      <c r="K49" s="71">
        <v>6370</v>
      </c>
      <c r="L49" s="72" t="s">
        <v>369</v>
      </c>
      <c r="M49" s="73"/>
      <c r="N49" s="74"/>
    </row>
    <row r="50" s="55" customFormat="1" ht="12"/>
    <row r="51" s="55" customFormat="1" ht="12">
      <c r="A51" s="55" t="s">
        <v>370</v>
      </c>
    </row>
    <row r="52" s="55" customFormat="1" ht="12.75" thickBot="1">
      <c r="A52" s="55" t="s">
        <v>371</v>
      </c>
    </row>
    <row r="53" spans="1:14" s="55" customFormat="1" ht="18" customHeight="1">
      <c r="A53" s="56" t="s">
        <v>372</v>
      </c>
      <c r="B53" s="75">
        <v>9</v>
      </c>
      <c r="C53" s="75">
        <v>10</v>
      </c>
      <c r="D53" s="75">
        <v>11</v>
      </c>
      <c r="E53" s="75">
        <v>12</v>
      </c>
      <c r="F53" s="75">
        <v>13</v>
      </c>
      <c r="G53" s="75">
        <v>14</v>
      </c>
      <c r="H53" s="75">
        <v>15</v>
      </c>
      <c r="I53" s="75">
        <v>16</v>
      </c>
      <c r="J53" s="57">
        <v>17</v>
      </c>
      <c r="K53" s="75">
        <v>18</v>
      </c>
      <c r="L53" s="57">
        <v>19</v>
      </c>
      <c r="M53" s="67">
        <v>20</v>
      </c>
      <c r="N53" s="76">
        <v>21</v>
      </c>
    </row>
    <row r="54" spans="1:14" s="55" customFormat="1" ht="18" customHeight="1" thickBot="1">
      <c r="A54" s="59" t="s">
        <v>373</v>
      </c>
      <c r="B54" s="61">
        <v>20858</v>
      </c>
      <c r="C54" s="61">
        <v>16448</v>
      </c>
      <c r="D54" s="77">
        <v>16478</v>
      </c>
      <c r="E54" s="77">
        <v>16442</v>
      </c>
      <c r="F54" s="77">
        <v>15442</v>
      </c>
      <c r="G54" s="70">
        <v>13490</v>
      </c>
      <c r="H54" s="71">
        <v>9499</v>
      </c>
      <c r="I54" s="71">
        <v>8615</v>
      </c>
      <c r="J54" s="71">
        <v>9982</v>
      </c>
      <c r="K54" s="70">
        <v>9960</v>
      </c>
      <c r="L54" s="71">
        <v>9167</v>
      </c>
      <c r="M54" s="78">
        <v>7204</v>
      </c>
      <c r="N54" s="79">
        <v>8246</v>
      </c>
    </row>
    <row r="55" s="55" customFormat="1" ht="12"/>
    <row r="56" s="55" customFormat="1" ht="12.75" thickBot="1">
      <c r="A56" s="55" t="s">
        <v>374</v>
      </c>
    </row>
    <row r="57" spans="1:14" s="55" customFormat="1" ht="18" customHeight="1">
      <c r="A57" s="56" t="s">
        <v>375</v>
      </c>
      <c r="B57" s="57">
        <v>4</v>
      </c>
      <c r="C57" s="57">
        <v>5</v>
      </c>
      <c r="D57" s="57">
        <v>6</v>
      </c>
      <c r="E57" s="57">
        <v>7</v>
      </c>
      <c r="F57" s="57">
        <v>8</v>
      </c>
      <c r="G57" s="57">
        <v>9</v>
      </c>
      <c r="H57" s="57">
        <v>10</v>
      </c>
      <c r="I57" s="57">
        <v>11</v>
      </c>
      <c r="J57" s="57">
        <v>12</v>
      </c>
      <c r="K57" s="57" t="s">
        <v>376</v>
      </c>
      <c r="L57" s="57">
        <v>2</v>
      </c>
      <c r="M57" s="57">
        <v>3</v>
      </c>
      <c r="N57" s="76" t="s">
        <v>341</v>
      </c>
    </row>
    <row r="58" spans="1:14" s="55" customFormat="1" ht="18" customHeight="1" thickBot="1">
      <c r="A58" s="59" t="s">
        <v>373</v>
      </c>
      <c r="B58" s="71">
        <v>850</v>
      </c>
      <c r="C58" s="71">
        <v>1530</v>
      </c>
      <c r="D58" s="71">
        <v>513</v>
      </c>
      <c r="E58" s="71">
        <v>573</v>
      </c>
      <c r="F58" s="71">
        <v>934</v>
      </c>
      <c r="G58" s="71">
        <v>908</v>
      </c>
      <c r="H58" s="71">
        <v>773</v>
      </c>
      <c r="I58" s="71">
        <v>893</v>
      </c>
      <c r="J58" s="71">
        <v>339</v>
      </c>
      <c r="K58" s="71">
        <v>311</v>
      </c>
      <c r="L58" s="71">
        <v>319</v>
      </c>
      <c r="M58" s="71">
        <v>303</v>
      </c>
      <c r="N58" s="80">
        <f>SUM(B58:M58)</f>
        <v>8246</v>
      </c>
    </row>
    <row r="59" s="55" customFormat="1" ht="7.5" customHeight="1"/>
    <row r="60" s="55" customFormat="1" ht="12">
      <c r="A60" s="55" t="s">
        <v>377</v>
      </c>
    </row>
    <row r="61" s="55" customFormat="1" ht="12"/>
    <row r="62" s="55" customFormat="1" ht="12"/>
    <row r="63" s="55" customFormat="1" ht="12"/>
    <row r="64" s="55" customFormat="1" ht="12"/>
    <row r="65" s="55" customFormat="1" ht="12"/>
    <row r="66" s="55" customFormat="1" ht="12"/>
    <row r="67" s="55" customFormat="1" ht="12"/>
    <row r="68" s="55" customFormat="1" ht="12"/>
    <row r="69" s="55" customFormat="1" ht="12"/>
    <row r="70" s="55" customFormat="1" ht="12"/>
    <row r="71" s="55" customFormat="1" ht="12"/>
    <row r="72" s="55" customFormat="1" ht="12"/>
    <row r="73" s="55" customFormat="1" ht="12"/>
    <row r="74" s="55" customFormat="1" ht="12"/>
    <row r="75" s="55" customFormat="1" ht="12"/>
    <row r="76" s="55" customFormat="1" ht="12"/>
    <row r="77" s="55" customFormat="1" ht="12"/>
    <row r="78" s="55" customFormat="1" ht="12"/>
    <row r="79" s="55" customFormat="1" ht="12"/>
    <row r="80" s="55" customFormat="1" ht="12"/>
    <row r="81" s="55" customFormat="1" ht="12"/>
    <row r="82" s="55" customFormat="1" ht="12"/>
  </sheetData>
  <sheetProtection/>
  <mergeCells count="103">
    <mergeCell ref="A41:B41"/>
    <mergeCell ref="C41:F41"/>
    <mergeCell ref="H41:I41"/>
    <mergeCell ref="A45:B45"/>
    <mergeCell ref="C45:F45"/>
    <mergeCell ref="H45:I45"/>
    <mergeCell ref="A43:B43"/>
    <mergeCell ref="C43:F43"/>
    <mergeCell ref="H43:I43"/>
    <mergeCell ref="A44:B44"/>
    <mergeCell ref="C44:G44"/>
    <mergeCell ref="H44:I44"/>
    <mergeCell ref="C39:F39"/>
    <mergeCell ref="H39:I39"/>
    <mergeCell ref="A40:B40"/>
    <mergeCell ref="H40:I40"/>
    <mergeCell ref="A37:B37"/>
    <mergeCell ref="C37:F37"/>
    <mergeCell ref="H37:I37"/>
    <mergeCell ref="A42:B42"/>
    <mergeCell ref="C42:F42"/>
    <mergeCell ref="H42:I42"/>
    <mergeCell ref="A38:B38"/>
    <mergeCell ref="C38:F38"/>
    <mergeCell ref="H38:I38"/>
    <mergeCell ref="A39:B39"/>
    <mergeCell ref="C33:I33"/>
    <mergeCell ref="C34:G34"/>
    <mergeCell ref="H34:I34"/>
    <mergeCell ref="A36:B36"/>
    <mergeCell ref="C36:F36"/>
    <mergeCell ref="H36:I36"/>
    <mergeCell ref="A35:B35"/>
    <mergeCell ref="C35:F35"/>
    <mergeCell ref="H35:I35"/>
    <mergeCell ref="A33:B34"/>
    <mergeCell ref="A29:B29"/>
    <mergeCell ref="C29:F29"/>
    <mergeCell ref="H29:I29"/>
    <mergeCell ref="A30:B30"/>
    <mergeCell ref="C30:F30"/>
    <mergeCell ref="H30:I30"/>
    <mergeCell ref="A27:B27"/>
    <mergeCell ref="C27:F27"/>
    <mergeCell ref="H27:I27"/>
    <mergeCell ref="A28:B28"/>
    <mergeCell ref="C28:F28"/>
    <mergeCell ref="H28:I28"/>
    <mergeCell ref="A25:B25"/>
    <mergeCell ref="C25:F25"/>
    <mergeCell ref="H25:I25"/>
    <mergeCell ref="A26:B26"/>
    <mergeCell ref="C26:F26"/>
    <mergeCell ref="H26:I26"/>
    <mergeCell ref="A23:B23"/>
    <mergeCell ref="C23:F23"/>
    <mergeCell ref="H23:I23"/>
    <mergeCell ref="A24:B24"/>
    <mergeCell ref="C24:F24"/>
    <mergeCell ref="H24:I24"/>
    <mergeCell ref="A21:B21"/>
    <mergeCell ref="C21:F21"/>
    <mergeCell ref="H21:I21"/>
    <mergeCell ref="A22:B22"/>
    <mergeCell ref="C22:F22"/>
    <mergeCell ref="H22:I22"/>
    <mergeCell ref="A19:B19"/>
    <mergeCell ref="C19:F19"/>
    <mergeCell ref="H19:I19"/>
    <mergeCell ref="A20:B20"/>
    <mergeCell ref="C20:F20"/>
    <mergeCell ref="H20:I20"/>
    <mergeCell ref="A17:B17"/>
    <mergeCell ref="C17:F17"/>
    <mergeCell ref="H17:I17"/>
    <mergeCell ref="A18:B18"/>
    <mergeCell ref="C18:F18"/>
    <mergeCell ref="H18:I18"/>
    <mergeCell ref="A15:B15"/>
    <mergeCell ref="C15:F15"/>
    <mergeCell ref="H15:I15"/>
    <mergeCell ref="A16:B16"/>
    <mergeCell ref="C16:F16"/>
    <mergeCell ref="H16:I16"/>
    <mergeCell ref="A13:B13"/>
    <mergeCell ref="C13:F13"/>
    <mergeCell ref="H13:I13"/>
    <mergeCell ref="A14:B14"/>
    <mergeCell ref="C14:F14"/>
    <mergeCell ref="H14:I14"/>
    <mergeCell ref="A11:B11"/>
    <mergeCell ref="C11:F11"/>
    <mergeCell ref="H11:I11"/>
    <mergeCell ref="A12:B12"/>
    <mergeCell ref="C12:F12"/>
    <mergeCell ref="H12:I12"/>
    <mergeCell ref="A10:B10"/>
    <mergeCell ref="C10:F10"/>
    <mergeCell ref="H10:I10"/>
    <mergeCell ref="A8:B9"/>
    <mergeCell ref="C8:I8"/>
    <mergeCell ref="C9:G9"/>
    <mergeCell ref="H9:I9"/>
  </mergeCells>
  <printOptions horizontalCentered="1"/>
  <pageMargins left="0.7480314960629921" right="0.5905511811023623" top="0.5905511811023623" bottom="0.5905511811023623" header="0" footer="0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O195"/>
  <sheetViews>
    <sheetView workbookViewId="0" topLeftCell="A1">
      <selection activeCell="P13" sqref="P13"/>
    </sheetView>
  </sheetViews>
  <sheetFormatPr defaultColWidth="9.00390625" defaultRowHeight="13.5"/>
  <cols>
    <col min="1" max="1" width="11.625" style="208" customWidth="1"/>
    <col min="2" max="6" width="7.625" style="208" customWidth="1"/>
    <col min="7" max="8" width="6.875" style="208" customWidth="1"/>
    <col min="9" max="15" width="7.625" style="208" customWidth="1"/>
    <col min="16" max="16" width="18.625" style="11" customWidth="1"/>
    <col min="17" max="18" width="0.875" style="11" customWidth="1"/>
    <col min="19" max="19" width="28.625" style="11" customWidth="1"/>
    <col min="20" max="20" width="9.00390625" style="11" customWidth="1"/>
    <col min="21" max="21" width="0.875" style="11" customWidth="1"/>
    <col min="22" max="22" width="22.625" style="11" customWidth="1"/>
    <col min="23" max="23" width="9.00390625" style="11" customWidth="1"/>
    <col min="24" max="24" width="2.625" style="11" customWidth="1"/>
    <col min="25" max="38" width="7.375" style="11" customWidth="1"/>
    <col min="39" max="16384" width="9.00390625" style="11" customWidth="1"/>
  </cols>
  <sheetData>
    <row r="1" spans="1:15" ht="14.25">
      <c r="A1" s="125" t="s">
        <v>542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</row>
    <row r="2" s="2" customFormat="1" ht="14.25">
      <c r="A2" s="10"/>
    </row>
    <row r="3" s="2" customFormat="1" ht="12">
      <c r="A3" s="2" t="s">
        <v>543</v>
      </c>
    </row>
    <row r="4" s="2" customFormat="1" ht="12">
      <c r="A4" s="2" t="s">
        <v>544</v>
      </c>
    </row>
    <row r="5" s="2" customFormat="1" ht="12.75" thickBot="1">
      <c r="A5" s="2" t="s">
        <v>545</v>
      </c>
    </row>
    <row r="6" spans="1:12" s="2" customFormat="1" ht="19.5" customHeight="1">
      <c r="A6" s="371" t="s">
        <v>546</v>
      </c>
      <c r="B6" s="370"/>
      <c r="C6" s="370" t="s">
        <v>547</v>
      </c>
      <c r="D6" s="609"/>
      <c r="E6" s="609"/>
      <c r="F6" s="609"/>
      <c r="G6" s="609"/>
      <c r="H6" s="610"/>
      <c r="I6" s="100"/>
      <c r="J6" s="611"/>
      <c r="K6" s="611"/>
      <c r="L6" s="611"/>
    </row>
    <row r="7" spans="1:12" s="2" customFormat="1" ht="19.5" customHeight="1" thickBot="1">
      <c r="A7" s="372"/>
      <c r="B7" s="373"/>
      <c r="C7" s="375" t="s">
        <v>548</v>
      </c>
      <c r="D7" s="376"/>
      <c r="E7" s="376"/>
      <c r="F7" s="376"/>
      <c r="G7" s="376"/>
      <c r="H7" s="377"/>
      <c r="I7" s="100"/>
      <c r="J7" s="146"/>
      <c r="K7" s="146"/>
      <c r="L7" s="611"/>
    </row>
    <row r="8" spans="1:12" s="2" customFormat="1" ht="19.5" customHeight="1">
      <c r="A8" s="367" t="s">
        <v>549</v>
      </c>
      <c r="B8" s="612"/>
      <c r="C8" s="364" t="s">
        <v>550</v>
      </c>
      <c r="D8" s="612"/>
      <c r="E8" s="612"/>
      <c r="F8" s="613"/>
      <c r="G8" s="374"/>
      <c r="H8" s="614"/>
      <c r="I8" s="196"/>
      <c r="J8" s="611"/>
      <c r="K8" s="197"/>
      <c r="L8" s="611"/>
    </row>
    <row r="9" spans="1:12" s="2" customFormat="1" ht="19.5" customHeight="1">
      <c r="A9" s="367" t="s">
        <v>551</v>
      </c>
      <c r="B9" s="612"/>
      <c r="C9" s="364" t="s">
        <v>552</v>
      </c>
      <c r="D9" s="612"/>
      <c r="E9" s="612"/>
      <c r="F9" s="613"/>
      <c r="G9" s="365"/>
      <c r="H9" s="615"/>
      <c r="I9" s="196"/>
      <c r="J9" s="611"/>
      <c r="K9" s="198"/>
      <c r="L9" s="611"/>
    </row>
    <row r="10" spans="1:12" s="2" customFormat="1" ht="19.5" customHeight="1">
      <c r="A10" s="367" t="s">
        <v>553</v>
      </c>
      <c r="B10" s="612"/>
      <c r="C10" s="364" t="s">
        <v>554</v>
      </c>
      <c r="D10" s="612"/>
      <c r="E10" s="612"/>
      <c r="F10" s="613"/>
      <c r="G10" s="365"/>
      <c r="H10" s="615"/>
      <c r="I10" s="196"/>
      <c r="J10" s="611"/>
      <c r="K10" s="198"/>
      <c r="L10" s="611"/>
    </row>
    <row r="11" spans="1:12" s="2" customFormat="1" ht="19.5" customHeight="1">
      <c r="A11" s="367" t="s">
        <v>555</v>
      </c>
      <c r="B11" s="612"/>
      <c r="C11" s="364" t="s">
        <v>556</v>
      </c>
      <c r="D11" s="612"/>
      <c r="E11" s="612"/>
      <c r="F11" s="613"/>
      <c r="G11" s="365"/>
      <c r="H11" s="615"/>
      <c r="I11" s="196"/>
      <c r="J11" s="611"/>
      <c r="K11" s="198"/>
      <c r="L11" s="611"/>
    </row>
    <row r="12" spans="1:12" s="2" customFormat="1" ht="19.5" customHeight="1">
      <c r="A12" s="367" t="s">
        <v>557</v>
      </c>
      <c r="B12" s="612"/>
      <c r="C12" s="364" t="s">
        <v>558</v>
      </c>
      <c r="D12" s="612"/>
      <c r="E12" s="612"/>
      <c r="F12" s="613"/>
      <c r="G12" s="365"/>
      <c r="H12" s="615"/>
      <c r="I12" s="100"/>
      <c r="J12" s="611"/>
      <c r="K12" s="198"/>
      <c r="L12" s="611"/>
    </row>
    <row r="13" spans="1:12" s="2" customFormat="1" ht="19.5" customHeight="1">
      <c r="A13" s="367" t="s">
        <v>559</v>
      </c>
      <c r="B13" s="612"/>
      <c r="C13" s="364" t="s">
        <v>560</v>
      </c>
      <c r="D13" s="612"/>
      <c r="E13" s="612"/>
      <c r="F13" s="613"/>
      <c r="G13" s="365"/>
      <c r="H13" s="615"/>
      <c r="I13" s="196"/>
      <c r="J13" s="611"/>
      <c r="K13" s="198"/>
      <c r="L13" s="611"/>
    </row>
    <row r="14" spans="1:12" s="2" customFormat="1" ht="19.5" customHeight="1">
      <c r="A14" s="367" t="s">
        <v>561</v>
      </c>
      <c r="B14" s="612"/>
      <c r="C14" s="364" t="s">
        <v>562</v>
      </c>
      <c r="D14" s="612"/>
      <c r="E14" s="612"/>
      <c r="F14" s="613"/>
      <c r="G14" s="365"/>
      <c r="H14" s="615"/>
      <c r="I14" s="196"/>
      <c r="J14" s="611"/>
      <c r="K14" s="198"/>
      <c r="L14" s="611"/>
    </row>
    <row r="15" spans="1:12" s="2" customFormat="1" ht="19.5" customHeight="1">
      <c r="A15" s="367" t="s">
        <v>563</v>
      </c>
      <c r="B15" s="612"/>
      <c r="C15" s="364" t="s">
        <v>556</v>
      </c>
      <c r="D15" s="612"/>
      <c r="E15" s="612"/>
      <c r="F15" s="613"/>
      <c r="G15" s="365"/>
      <c r="H15" s="615"/>
      <c r="I15" s="196"/>
      <c r="J15" s="611"/>
      <c r="K15" s="198"/>
      <c r="L15" s="611"/>
    </row>
    <row r="16" spans="1:12" s="2" customFormat="1" ht="19.5" customHeight="1">
      <c r="A16" s="367" t="s">
        <v>564</v>
      </c>
      <c r="B16" s="612"/>
      <c r="C16" s="364" t="s">
        <v>565</v>
      </c>
      <c r="D16" s="612"/>
      <c r="E16" s="612"/>
      <c r="F16" s="613"/>
      <c r="G16" s="365"/>
      <c r="H16" s="615"/>
      <c r="I16" s="100"/>
      <c r="J16" s="611"/>
      <c r="K16" s="198"/>
      <c r="L16" s="611"/>
    </row>
    <row r="17" spans="1:12" s="2" customFormat="1" ht="19.5" customHeight="1">
      <c r="A17" s="367" t="s">
        <v>566</v>
      </c>
      <c r="B17" s="612"/>
      <c r="C17" s="364" t="s">
        <v>701</v>
      </c>
      <c r="D17" s="612"/>
      <c r="E17" s="612"/>
      <c r="F17" s="613"/>
      <c r="G17" s="365"/>
      <c r="H17" s="615"/>
      <c r="I17" s="196"/>
      <c r="J17" s="611"/>
      <c r="K17" s="198"/>
      <c r="L17" s="611"/>
    </row>
    <row r="18" spans="1:12" s="2" customFormat="1" ht="19.5" customHeight="1">
      <c r="A18" s="367" t="s">
        <v>567</v>
      </c>
      <c r="B18" s="612"/>
      <c r="C18" s="364" t="s">
        <v>568</v>
      </c>
      <c r="D18" s="612"/>
      <c r="E18" s="612"/>
      <c r="F18" s="613"/>
      <c r="G18" s="365"/>
      <c r="H18" s="615"/>
      <c r="I18" s="196"/>
      <c r="J18" s="611"/>
      <c r="K18" s="198"/>
      <c r="L18" s="611"/>
    </row>
    <row r="19" spans="1:12" s="2" customFormat="1" ht="19.5" customHeight="1">
      <c r="A19" s="367" t="s">
        <v>569</v>
      </c>
      <c r="B19" s="612"/>
      <c r="C19" s="364" t="s">
        <v>570</v>
      </c>
      <c r="D19" s="612"/>
      <c r="E19" s="612"/>
      <c r="F19" s="613"/>
      <c r="G19" s="365"/>
      <c r="H19" s="615"/>
      <c r="I19" s="196"/>
      <c r="J19" s="611"/>
      <c r="K19" s="198"/>
      <c r="L19" s="611"/>
    </row>
    <row r="20" spans="1:12" s="2" customFormat="1" ht="19.5" customHeight="1">
      <c r="A20" s="367" t="s">
        <v>571</v>
      </c>
      <c r="B20" s="612"/>
      <c r="C20" s="364" t="s">
        <v>572</v>
      </c>
      <c r="D20" s="612"/>
      <c r="E20" s="612"/>
      <c r="F20" s="613"/>
      <c r="G20" s="365"/>
      <c r="H20" s="615"/>
      <c r="I20" s="196"/>
      <c r="J20" s="611"/>
      <c r="K20" s="198"/>
      <c r="L20" s="611"/>
    </row>
    <row r="21" spans="1:12" s="2" customFormat="1" ht="19.5" customHeight="1">
      <c r="A21" s="367" t="s">
        <v>573</v>
      </c>
      <c r="B21" s="612"/>
      <c r="C21" s="364" t="s">
        <v>574</v>
      </c>
      <c r="D21" s="612"/>
      <c r="E21" s="612"/>
      <c r="F21" s="613"/>
      <c r="G21" s="365"/>
      <c r="H21" s="615"/>
      <c r="I21" s="196"/>
      <c r="J21" s="611"/>
      <c r="K21" s="611"/>
      <c r="L21" s="611"/>
    </row>
    <row r="22" spans="1:12" s="2" customFormat="1" ht="19.5" customHeight="1">
      <c r="A22" s="367" t="s">
        <v>575</v>
      </c>
      <c r="B22" s="612"/>
      <c r="C22" s="364" t="s">
        <v>702</v>
      </c>
      <c r="D22" s="612"/>
      <c r="E22" s="612"/>
      <c r="F22" s="613"/>
      <c r="G22" s="365"/>
      <c r="H22" s="615"/>
      <c r="I22" s="100"/>
      <c r="J22" s="611"/>
      <c r="K22" s="198"/>
      <c r="L22" s="611"/>
    </row>
    <row r="23" spans="1:12" s="2" customFormat="1" ht="19.5" customHeight="1">
      <c r="A23" s="367" t="s">
        <v>576</v>
      </c>
      <c r="B23" s="612"/>
      <c r="C23" s="364" t="s">
        <v>577</v>
      </c>
      <c r="D23" s="612"/>
      <c r="E23" s="612"/>
      <c r="F23" s="613"/>
      <c r="G23" s="365"/>
      <c r="H23" s="615"/>
      <c r="I23" s="196"/>
      <c r="J23" s="611"/>
      <c r="K23" s="198"/>
      <c r="L23" s="611"/>
    </row>
    <row r="24" spans="1:12" s="2" customFormat="1" ht="19.5" customHeight="1">
      <c r="A24" s="367" t="s">
        <v>578</v>
      </c>
      <c r="B24" s="612"/>
      <c r="C24" s="364" t="s">
        <v>703</v>
      </c>
      <c r="D24" s="612"/>
      <c r="E24" s="612"/>
      <c r="F24" s="613"/>
      <c r="G24" s="365"/>
      <c r="H24" s="615"/>
      <c r="I24" s="196"/>
      <c r="J24" s="611"/>
      <c r="K24" s="198"/>
      <c r="L24" s="611"/>
    </row>
    <row r="25" spans="1:12" s="2" customFormat="1" ht="19.5" customHeight="1" thickBot="1">
      <c r="A25" s="369" t="s">
        <v>579</v>
      </c>
      <c r="B25" s="616"/>
      <c r="C25" s="368" t="s">
        <v>580</v>
      </c>
      <c r="D25" s="616"/>
      <c r="E25" s="616"/>
      <c r="F25" s="617"/>
      <c r="G25" s="366"/>
      <c r="H25" s="618"/>
      <c r="I25" s="200"/>
      <c r="J25" s="201"/>
      <c r="K25" s="198"/>
      <c r="L25" s="611"/>
    </row>
    <row r="26" s="2" customFormat="1" ht="12"/>
    <row r="27" s="2" customFormat="1" ht="12">
      <c r="A27" s="2" t="s">
        <v>581</v>
      </c>
    </row>
    <row r="28" s="2" customFormat="1" ht="12.75" thickBot="1">
      <c r="A28" s="2" t="s">
        <v>582</v>
      </c>
    </row>
    <row r="29" spans="1:14" s="2" customFormat="1" ht="19.5" customHeight="1">
      <c r="A29" s="194" t="s">
        <v>583</v>
      </c>
      <c r="B29" s="25" t="s">
        <v>704</v>
      </c>
      <c r="C29" s="25" t="s">
        <v>705</v>
      </c>
      <c r="D29" s="25" t="s">
        <v>706</v>
      </c>
      <c r="E29" s="25">
        <v>7</v>
      </c>
      <c r="F29" s="14">
        <v>12</v>
      </c>
      <c r="G29" s="14">
        <v>14</v>
      </c>
      <c r="H29" s="14">
        <v>15</v>
      </c>
      <c r="I29" s="14">
        <v>16</v>
      </c>
      <c r="J29" s="14">
        <v>17</v>
      </c>
      <c r="K29" s="14">
        <v>18</v>
      </c>
      <c r="L29" s="25">
        <v>19</v>
      </c>
      <c r="M29" s="15">
        <v>20</v>
      </c>
      <c r="N29" s="619">
        <v>21</v>
      </c>
    </row>
    <row r="30" spans="1:14" s="2" customFormat="1" ht="19.5" customHeight="1" thickBot="1">
      <c r="A30" s="177" t="s">
        <v>584</v>
      </c>
      <c r="B30" s="202">
        <v>40580</v>
      </c>
      <c r="C30" s="202">
        <v>85710</v>
      </c>
      <c r="D30" s="202">
        <v>116260</v>
      </c>
      <c r="E30" s="202">
        <v>130559</v>
      </c>
      <c r="F30" s="203">
        <v>110665</v>
      </c>
      <c r="G30" s="204">
        <v>111702</v>
      </c>
      <c r="H30" s="204">
        <v>97382</v>
      </c>
      <c r="I30" s="204">
        <v>97435</v>
      </c>
      <c r="J30" s="204">
        <v>103693</v>
      </c>
      <c r="K30" s="204">
        <v>90847</v>
      </c>
      <c r="L30" s="205">
        <v>99672</v>
      </c>
      <c r="M30" s="206">
        <v>63568</v>
      </c>
      <c r="N30" s="620">
        <v>84186</v>
      </c>
    </row>
    <row r="31" s="2" customFormat="1" ht="12"/>
    <row r="32" s="518" customFormat="1" ht="12.75" thickBot="1">
      <c r="A32" s="518" t="s">
        <v>585</v>
      </c>
    </row>
    <row r="33" spans="1:15" s="518" customFormat="1" ht="19.5" customHeight="1">
      <c r="A33" s="621" t="s">
        <v>586</v>
      </c>
      <c r="B33" s="622">
        <v>4</v>
      </c>
      <c r="C33" s="622">
        <f aca="true" t="shared" si="0" ref="C33:J33">B33+1</f>
        <v>5</v>
      </c>
      <c r="D33" s="622">
        <f t="shared" si="0"/>
        <v>6</v>
      </c>
      <c r="E33" s="622">
        <f t="shared" si="0"/>
        <v>7</v>
      </c>
      <c r="F33" s="622">
        <f t="shared" si="0"/>
        <v>8</v>
      </c>
      <c r="G33" s="622">
        <f t="shared" si="0"/>
        <v>9</v>
      </c>
      <c r="H33" s="622">
        <f t="shared" si="0"/>
        <v>10</v>
      </c>
      <c r="I33" s="622">
        <f t="shared" si="0"/>
        <v>11</v>
      </c>
      <c r="J33" s="622">
        <f t="shared" si="0"/>
        <v>12</v>
      </c>
      <c r="K33" s="622" t="s">
        <v>587</v>
      </c>
      <c r="L33" s="622">
        <v>2</v>
      </c>
      <c r="M33" s="622">
        <f>L33+1</f>
        <v>3</v>
      </c>
      <c r="N33" s="619" t="s">
        <v>588</v>
      </c>
      <c r="O33" s="623"/>
    </row>
    <row r="34" spans="1:15" s="518" customFormat="1" ht="19.5" customHeight="1" thickBot="1">
      <c r="A34" s="624" t="s">
        <v>584</v>
      </c>
      <c r="B34" s="625">
        <v>10050</v>
      </c>
      <c r="C34" s="625">
        <v>24930</v>
      </c>
      <c r="D34" s="625">
        <v>7812</v>
      </c>
      <c r="E34" s="625">
        <v>4903</v>
      </c>
      <c r="F34" s="625">
        <v>9659</v>
      </c>
      <c r="G34" s="625">
        <v>12982</v>
      </c>
      <c r="H34" s="625">
        <v>10443</v>
      </c>
      <c r="I34" s="625">
        <v>2003</v>
      </c>
      <c r="J34" s="625">
        <v>416</v>
      </c>
      <c r="K34" s="625">
        <v>341</v>
      </c>
      <c r="L34" s="625">
        <v>188</v>
      </c>
      <c r="M34" s="625">
        <v>459</v>
      </c>
      <c r="N34" s="626">
        <f>SUM(B34:M34)</f>
        <v>84186</v>
      </c>
      <c r="O34" s="627"/>
    </row>
    <row r="35" spans="1:15" s="2" customFormat="1" ht="7.5" customHeight="1">
      <c r="A35" s="207"/>
      <c r="B35" s="207"/>
      <c r="C35" s="207"/>
      <c r="D35" s="207"/>
      <c r="E35" s="207"/>
      <c r="F35" s="207"/>
      <c r="G35" s="207"/>
      <c r="H35" s="207"/>
      <c r="I35" s="207"/>
      <c r="J35" s="207"/>
      <c r="K35" s="207"/>
      <c r="L35" s="207"/>
      <c r="M35" s="207"/>
      <c r="N35" s="207"/>
      <c r="O35" s="207"/>
    </row>
    <row r="36" spans="1:15" s="2" customFormat="1" ht="12">
      <c r="A36" s="9" t="s">
        <v>589</v>
      </c>
      <c r="B36" s="207"/>
      <c r="C36" s="207"/>
      <c r="D36" s="207"/>
      <c r="E36" s="207"/>
      <c r="F36" s="207"/>
      <c r="G36" s="207"/>
      <c r="H36" s="207"/>
      <c r="I36" s="207"/>
      <c r="J36" s="207"/>
      <c r="K36" s="207"/>
      <c r="L36" s="207"/>
      <c r="M36" s="207"/>
      <c r="N36" s="207"/>
      <c r="O36" s="207"/>
    </row>
    <row r="37" spans="1:15" s="2" customFormat="1" ht="12">
      <c r="A37" s="207"/>
      <c r="B37" s="207"/>
      <c r="C37" s="207"/>
      <c r="D37" s="207"/>
      <c r="E37" s="207"/>
      <c r="F37" s="207"/>
      <c r="G37" s="207"/>
      <c r="H37" s="207"/>
      <c r="I37" s="207"/>
      <c r="J37" s="207"/>
      <c r="K37" s="207"/>
      <c r="L37" s="207"/>
      <c r="M37" s="207"/>
      <c r="N37" s="207"/>
      <c r="O37" s="207"/>
    </row>
    <row r="38" spans="1:15" s="2" customFormat="1" ht="12">
      <c r="A38" s="207"/>
      <c r="B38" s="207"/>
      <c r="C38" s="207"/>
      <c r="D38" s="207"/>
      <c r="E38" s="207"/>
      <c r="F38" s="207"/>
      <c r="G38" s="207"/>
      <c r="H38" s="207"/>
      <c r="I38" s="207"/>
      <c r="J38" s="207"/>
      <c r="K38" s="207"/>
      <c r="L38" s="207"/>
      <c r="M38" s="207"/>
      <c r="N38" s="207"/>
      <c r="O38" s="207"/>
    </row>
    <row r="39" spans="1:15" s="2" customFormat="1" ht="12">
      <c r="A39" s="207"/>
      <c r="B39" s="207"/>
      <c r="C39" s="207"/>
      <c r="D39" s="207"/>
      <c r="E39" s="207"/>
      <c r="F39" s="207"/>
      <c r="G39" s="207"/>
      <c r="H39" s="207"/>
      <c r="I39" s="207"/>
      <c r="J39" s="207"/>
      <c r="K39" s="207"/>
      <c r="L39" s="207"/>
      <c r="M39" s="207"/>
      <c r="N39" s="207"/>
      <c r="O39" s="207"/>
    </row>
    <row r="40" spans="1:15" s="2" customFormat="1" ht="12">
      <c r="A40" s="207"/>
      <c r="B40" s="207"/>
      <c r="C40" s="207"/>
      <c r="D40" s="207"/>
      <c r="E40" s="207"/>
      <c r="F40" s="207"/>
      <c r="G40" s="207"/>
      <c r="H40" s="207"/>
      <c r="I40" s="207"/>
      <c r="J40" s="207"/>
      <c r="K40" s="207"/>
      <c r="L40" s="207"/>
      <c r="M40" s="207"/>
      <c r="N40" s="207"/>
      <c r="O40" s="207"/>
    </row>
    <row r="41" spans="1:15" s="2" customFormat="1" ht="12">
      <c r="A41" s="207"/>
      <c r="B41" s="207"/>
      <c r="C41" s="207"/>
      <c r="D41" s="207"/>
      <c r="E41" s="207"/>
      <c r="F41" s="207"/>
      <c r="G41" s="207"/>
      <c r="H41" s="207"/>
      <c r="I41" s="207"/>
      <c r="J41" s="207"/>
      <c r="K41" s="207"/>
      <c r="L41" s="207"/>
      <c r="M41" s="207"/>
      <c r="N41" s="207"/>
      <c r="O41" s="207"/>
    </row>
    <row r="42" spans="1:15" s="2" customFormat="1" ht="12">
      <c r="A42" s="207"/>
      <c r="B42" s="207"/>
      <c r="C42" s="207"/>
      <c r="D42" s="207"/>
      <c r="E42" s="207"/>
      <c r="F42" s="207"/>
      <c r="G42" s="207"/>
      <c r="H42" s="207"/>
      <c r="I42" s="207"/>
      <c r="J42" s="207"/>
      <c r="K42" s="207"/>
      <c r="L42" s="207"/>
      <c r="M42" s="207"/>
      <c r="N42" s="207"/>
      <c r="O42" s="207"/>
    </row>
    <row r="43" spans="1:15" s="2" customFormat="1" ht="12">
      <c r="A43" s="207"/>
      <c r="B43" s="207"/>
      <c r="C43" s="207"/>
      <c r="D43" s="207"/>
      <c r="E43" s="207"/>
      <c r="F43" s="207"/>
      <c r="G43" s="207"/>
      <c r="H43" s="207"/>
      <c r="I43" s="207"/>
      <c r="J43" s="207"/>
      <c r="K43" s="207"/>
      <c r="L43" s="207"/>
      <c r="M43" s="207"/>
      <c r="N43" s="207"/>
      <c r="O43" s="207"/>
    </row>
    <row r="44" spans="1:15" s="2" customFormat="1" ht="12">
      <c r="A44" s="207"/>
      <c r="B44" s="207"/>
      <c r="C44" s="207"/>
      <c r="D44" s="207"/>
      <c r="E44" s="207"/>
      <c r="F44" s="207"/>
      <c r="G44" s="207"/>
      <c r="H44" s="207"/>
      <c r="I44" s="207"/>
      <c r="J44" s="207"/>
      <c r="K44" s="207"/>
      <c r="L44" s="207"/>
      <c r="M44" s="207"/>
      <c r="N44" s="207"/>
      <c r="O44" s="207"/>
    </row>
    <row r="45" spans="1:15" s="2" customFormat="1" ht="12">
      <c r="A45" s="207"/>
      <c r="B45" s="207"/>
      <c r="C45" s="207"/>
      <c r="D45" s="207"/>
      <c r="E45" s="207"/>
      <c r="F45" s="207"/>
      <c r="G45" s="207"/>
      <c r="H45" s="207"/>
      <c r="I45" s="207"/>
      <c r="J45" s="207"/>
      <c r="K45" s="207"/>
      <c r="L45" s="207"/>
      <c r="M45" s="207"/>
      <c r="N45" s="207"/>
      <c r="O45" s="207"/>
    </row>
    <row r="46" spans="1:15" s="2" customFormat="1" ht="12">
      <c r="A46" s="207"/>
      <c r="B46" s="207"/>
      <c r="C46" s="207"/>
      <c r="D46" s="207"/>
      <c r="E46" s="207"/>
      <c r="F46" s="207"/>
      <c r="G46" s="207"/>
      <c r="H46" s="207"/>
      <c r="I46" s="207"/>
      <c r="J46" s="207"/>
      <c r="K46" s="207"/>
      <c r="L46" s="207"/>
      <c r="M46" s="207"/>
      <c r="N46" s="207"/>
      <c r="O46" s="207"/>
    </row>
    <row r="47" spans="1:15" s="2" customFormat="1" ht="12">
      <c r="A47" s="207"/>
      <c r="B47" s="207"/>
      <c r="C47" s="207"/>
      <c r="D47" s="207"/>
      <c r="E47" s="207"/>
      <c r="F47" s="207"/>
      <c r="G47" s="207"/>
      <c r="H47" s="207"/>
      <c r="I47" s="207"/>
      <c r="J47" s="207"/>
      <c r="K47" s="207"/>
      <c r="L47" s="207"/>
      <c r="M47" s="207"/>
      <c r="N47" s="207"/>
      <c r="O47" s="207"/>
    </row>
    <row r="48" spans="1:15" s="2" customFormat="1" ht="12">
      <c r="A48" s="207"/>
      <c r="B48" s="207"/>
      <c r="C48" s="207"/>
      <c r="D48" s="207"/>
      <c r="E48" s="207"/>
      <c r="F48" s="207"/>
      <c r="G48" s="207"/>
      <c r="H48" s="207"/>
      <c r="I48" s="207"/>
      <c r="J48" s="207"/>
      <c r="K48" s="207"/>
      <c r="L48" s="207"/>
      <c r="M48" s="207"/>
      <c r="N48" s="207"/>
      <c r="O48" s="207"/>
    </row>
    <row r="49" spans="1:15" s="2" customFormat="1" ht="12">
      <c r="A49" s="207"/>
      <c r="B49" s="207"/>
      <c r="C49" s="207"/>
      <c r="D49" s="207"/>
      <c r="E49" s="207"/>
      <c r="F49" s="207"/>
      <c r="G49" s="207"/>
      <c r="H49" s="207"/>
      <c r="I49" s="207"/>
      <c r="J49" s="207"/>
      <c r="K49" s="207"/>
      <c r="L49" s="207"/>
      <c r="M49" s="207"/>
      <c r="N49" s="207"/>
      <c r="O49" s="207"/>
    </row>
    <row r="50" spans="1:15" s="2" customFormat="1" ht="12">
      <c r="A50" s="207"/>
      <c r="B50" s="207"/>
      <c r="C50" s="207"/>
      <c r="D50" s="207"/>
      <c r="E50" s="207"/>
      <c r="F50" s="207"/>
      <c r="G50" s="207"/>
      <c r="H50" s="207"/>
      <c r="I50" s="207"/>
      <c r="J50" s="207"/>
      <c r="K50" s="207"/>
      <c r="L50" s="207"/>
      <c r="M50" s="207"/>
      <c r="N50" s="207"/>
      <c r="O50" s="207"/>
    </row>
    <row r="51" spans="1:15" s="2" customFormat="1" ht="12">
      <c r="A51" s="207"/>
      <c r="B51" s="207"/>
      <c r="C51" s="207"/>
      <c r="D51" s="207"/>
      <c r="E51" s="207"/>
      <c r="F51" s="207"/>
      <c r="G51" s="207"/>
      <c r="H51" s="207"/>
      <c r="I51" s="207"/>
      <c r="J51" s="207"/>
      <c r="K51" s="207"/>
      <c r="L51" s="207"/>
      <c r="M51" s="207"/>
      <c r="N51" s="207"/>
      <c r="O51" s="207"/>
    </row>
    <row r="52" spans="1:15" s="2" customFormat="1" ht="12">
      <c r="A52" s="207"/>
      <c r="B52" s="207"/>
      <c r="C52" s="207"/>
      <c r="D52" s="207"/>
      <c r="E52" s="207"/>
      <c r="F52" s="207"/>
      <c r="G52" s="207"/>
      <c r="H52" s="207"/>
      <c r="I52" s="207"/>
      <c r="J52" s="207"/>
      <c r="K52" s="207"/>
      <c r="L52" s="207"/>
      <c r="M52" s="207"/>
      <c r="N52" s="207"/>
      <c r="O52" s="207"/>
    </row>
    <row r="53" spans="1:15" s="2" customFormat="1" ht="12">
      <c r="A53" s="207"/>
      <c r="B53" s="207"/>
      <c r="C53" s="207"/>
      <c r="D53" s="207"/>
      <c r="E53" s="207"/>
      <c r="F53" s="207"/>
      <c r="G53" s="207"/>
      <c r="H53" s="207"/>
      <c r="I53" s="207"/>
      <c r="J53" s="207"/>
      <c r="K53" s="207"/>
      <c r="L53" s="207"/>
      <c r="M53" s="207"/>
      <c r="N53" s="207"/>
      <c r="O53" s="207"/>
    </row>
    <row r="54" spans="1:15" s="2" customFormat="1" ht="12">
      <c r="A54" s="207"/>
      <c r="B54" s="207"/>
      <c r="C54" s="207"/>
      <c r="D54" s="207"/>
      <c r="E54" s="207"/>
      <c r="F54" s="207"/>
      <c r="G54" s="207"/>
      <c r="H54" s="207"/>
      <c r="I54" s="207"/>
      <c r="J54" s="207"/>
      <c r="K54" s="207"/>
      <c r="L54" s="207"/>
      <c r="M54" s="207"/>
      <c r="N54" s="207"/>
      <c r="O54" s="207"/>
    </row>
    <row r="55" spans="1:15" s="2" customFormat="1" ht="12">
      <c r="A55" s="207"/>
      <c r="B55" s="207"/>
      <c r="C55" s="207"/>
      <c r="D55" s="207"/>
      <c r="E55" s="207"/>
      <c r="F55" s="207"/>
      <c r="G55" s="207"/>
      <c r="H55" s="207"/>
      <c r="I55" s="207"/>
      <c r="J55" s="207"/>
      <c r="K55" s="207"/>
      <c r="L55" s="207"/>
      <c r="M55" s="207"/>
      <c r="N55" s="207"/>
      <c r="O55" s="207"/>
    </row>
    <row r="56" spans="1:15" s="2" customFormat="1" ht="12">
      <c r="A56" s="207"/>
      <c r="B56" s="207"/>
      <c r="C56" s="207"/>
      <c r="D56" s="207"/>
      <c r="E56" s="207"/>
      <c r="F56" s="207"/>
      <c r="G56" s="207"/>
      <c r="H56" s="207"/>
      <c r="I56" s="207"/>
      <c r="J56" s="207"/>
      <c r="K56" s="207"/>
      <c r="L56" s="207"/>
      <c r="M56" s="207"/>
      <c r="N56" s="207"/>
      <c r="O56" s="207"/>
    </row>
    <row r="57" spans="1:15" s="2" customFormat="1" ht="12">
      <c r="A57" s="207"/>
      <c r="B57" s="207"/>
      <c r="C57" s="207"/>
      <c r="D57" s="207"/>
      <c r="E57" s="207"/>
      <c r="F57" s="207"/>
      <c r="G57" s="207"/>
      <c r="H57" s="207"/>
      <c r="I57" s="207"/>
      <c r="J57" s="207"/>
      <c r="K57" s="207"/>
      <c r="L57" s="207"/>
      <c r="M57" s="207"/>
      <c r="N57" s="207"/>
      <c r="O57" s="207"/>
    </row>
    <row r="58" spans="1:15" s="2" customFormat="1" ht="12">
      <c r="A58" s="207"/>
      <c r="B58" s="207"/>
      <c r="C58" s="207"/>
      <c r="D58" s="207"/>
      <c r="E58" s="207"/>
      <c r="F58" s="207"/>
      <c r="G58" s="207"/>
      <c r="H58" s="207"/>
      <c r="I58" s="207"/>
      <c r="J58" s="207"/>
      <c r="K58" s="207"/>
      <c r="L58" s="207"/>
      <c r="M58" s="207"/>
      <c r="N58" s="207"/>
      <c r="O58" s="207"/>
    </row>
    <row r="59" spans="1:15" s="2" customFormat="1" ht="12">
      <c r="A59" s="207"/>
      <c r="B59" s="207"/>
      <c r="C59" s="207"/>
      <c r="D59" s="207"/>
      <c r="E59" s="207"/>
      <c r="F59" s="207"/>
      <c r="G59" s="207"/>
      <c r="H59" s="207"/>
      <c r="I59" s="207"/>
      <c r="J59" s="207"/>
      <c r="K59" s="207"/>
      <c r="L59" s="207"/>
      <c r="M59" s="207"/>
      <c r="N59" s="207"/>
      <c r="O59" s="207"/>
    </row>
    <row r="60" spans="1:15" s="2" customFormat="1" ht="12">
      <c r="A60" s="207"/>
      <c r="B60" s="207"/>
      <c r="C60" s="207"/>
      <c r="D60" s="207"/>
      <c r="E60" s="207"/>
      <c r="F60" s="207"/>
      <c r="G60" s="207"/>
      <c r="H60" s="207"/>
      <c r="I60" s="207"/>
      <c r="J60" s="207"/>
      <c r="K60" s="207"/>
      <c r="L60" s="207"/>
      <c r="M60" s="207"/>
      <c r="N60" s="207"/>
      <c r="O60" s="207"/>
    </row>
    <row r="61" spans="1:15" s="2" customFormat="1" ht="12">
      <c r="A61" s="207"/>
      <c r="B61" s="207"/>
      <c r="C61" s="207"/>
      <c r="D61" s="207"/>
      <c r="E61" s="207"/>
      <c r="F61" s="207"/>
      <c r="G61" s="207"/>
      <c r="H61" s="207"/>
      <c r="I61" s="207"/>
      <c r="J61" s="207"/>
      <c r="K61" s="207"/>
      <c r="L61" s="207"/>
      <c r="M61" s="207"/>
      <c r="N61" s="207"/>
      <c r="O61" s="207"/>
    </row>
    <row r="62" spans="1:15" s="2" customFormat="1" ht="12">
      <c r="A62" s="207"/>
      <c r="B62" s="207"/>
      <c r="C62" s="207"/>
      <c r="D62" s="207"/>
      <c r="E62" s="207"/>
      <c r="F62" s="207"/>
      <c r="G62" s="207"/>
      <c r="H62" s="207"/>
      <c r="I62" s="207"/>
      <c r="J62" s="207"/>
      <c r="K62" s="207"/>
      <c r="L62" s="207"/>
      <c r="M62" s="207"/>
      <c r="N62" s="207"/>
      <c r="O62" s="207"/>
    </row>
    <row r="63" spans="1:15" s="2" customFormat="1" ht="12">
      <c r="A63" s="207"/>
      <c r="B63" s="207"/>
      <c r="C63" s="207"/>
      <c r="D63" s="207"/>
      <c r="E63" s="207"/>
      <c r="F63" s="207"/>
      <c r="G63" s="207"/>
      <c r="H63" s="207"/>
      <c r="I63" s="207"/>
      <c r="J63" s="207"/>
      <c r="K63" s="207"/>
      <c r="L63" s="207"/>
      <c r="M63" s="207"/>
      <c r="N63" s="207"/>
      <c r="O63" s="207"/>
    </row>
    <row r="64" spans="1:15" s="2" customFormat="1" ht="12">
      <c r="A64" s="207"/>
      <c r="B64" s="207"/>
      <c r="C64" s="207"/>
      <c r="D64" s="207"/>
      <c r="E64" s="207"/>
      <c r="F64" s="207"/>
      <c r="G64" s="207"/>
      <c r="H64" s="207"/>
      <c r="I64" s="207"/>
      <c r="J64" s="207"/>
      <c r="K64" s="207"/>
      <c r="L64" s="207"/>
      <c r="M64" s="207"/>
      <c r="N64" s="207"/>
      <c r="O64" s="207"/>
    </row>
    <row r="65" spans="1:15" s="2" customFormat="1" ht="12">
      <c r="A65" s="207"/>
      <c r="B65" s="207"/>
      <c r="C65" s="207"/>
      <c r="D65" s="207"/>
      <c r="E65" s="207"/>
      <c r="F65" s="207"/>
      <c r="G65" s="207"/>
      <c r="H65" s="207"/>
      <c r="I65" s="207"/>
      <c r="J65" s="207"/>
      <c r="K65" s="207"/>
      <c r="L65" s="207"/>
      <c r="M65" s="207"/>
      <c r="N65" s="207"/>
      <c r="O65" s="207"/>
    </row>
    <row r="66" spans="1:15" s="2" customFormat="1" ht="12">
      <c r="A66" s="207"/>
      <c r="B66" s="207"/>
      <c r="C66" s="207"/>
      <c r="D66" s="207"/>
      <c r="E66" s="207"/>
      <c r="F66" s="207"/>
      <c r="G66" s="207"/>
      <c r="H66" s="207"/>
      <c r="I66" s="207"/>
      <c r="J66" s="207"/>
      <c r="K66" s="207"/>
      <c r="L66" s="207"/>
      <c r="M66" s="207"/>
      <c r="N66" s="207"/>
      <c r="O66" s="207"/>
    </row>
    <row r="67" spans="1:15" s="2" customFormat="1" ht="12">
      <c r="A67" s="207"/>
      <c r="B67" s="207"/>
      <c r="C67" s="207"/>
      <c r="D67" s="207"/>
      <c r="E67" s="207"/>
      <c r="F67" s="207"/>
      <c r="G67" s="207"/>
      <c r="H67" s="207"/>
      <c r="I67" s="207"/>
      <c r="J67" s="207"/>
      <c r="K67" s="207"/>
      <c r="L67" s="207"/>
      <c r="M67" s="207"/>
      <c r="N67" s="207"/>
      <c r="O67" s="207"/>
    </row>
    <row r="68" spans="1:15" s="2" customFormat="1" ht="12">
      <c r="A68" s="207"/>
      <c r="B68" s="207"/>
      <c r="C68" s="207"/>
      <c r="D68" s="207"/>
      <c r="E68" s="207"/>
      <c r="F68" s="207"/>
      <c r="G68" s="207"/>
      <c r="H68" s="207"/>
      <c r="I68" s="207"/>
      <c r="J68" s="207"/>
      <c r="K68" s="207"/>
      <c r="L68" s="207"/>
      <c r="M68" s="207"/>
      <c r="N68" s="207"/>
      <c r="O68" s="207"/>
    </row>
    <row r="69" spans="1:15" s="2" customFormat="1" ht="12">
      <c r="A69" s="207"/>
      <c r="B69" s="207"/>
      <c r="C69" s="207"/>
      <c r="D69" s="207"/>
      <c r="E69" s="207"/>
      <c r="F69" s="207"/>
      <c r="G69" s="207"/>
      <c r="H69" s="207"/>
      <c r="I69" s="207"/>
      <c r="J69" s="207"/>
      <c r="K69" s="207"/>
      <c r="L69" s="207"/>
      <c r="M69" s="207"/>
      <c r="N69" s="207"/>
      <c r="O69" s="207"/>
    </row>
    <row r="70" spans="1:15" s="2" customFormat="1" ht="12">
      <c r="A70" s="207"/>
      <c r="B70" s="207"/>
      <c r="C70" s="207"/>
      <c r="D70" s="207"/>
      <c r="E70" s="207"/>
      <c r="F70" s="207"/>
      <c r="G70" s="207"/>
      <c r="H70" s="207"/>
      <c r="I70" s="207"/>
      <c r="J70" s="207"/>
      <c r="K70" s="207"/>
      <c r="L70" s="207"/>
      <c r="M70" s="207"/>
      <c r="N70" s="207"/>
      <c r="O70" s="207"/>
    </row>
    <row r="71" spans="1:15" s="2" customFormat="1" ht="12">
      <c r="A71" s="207"/>
      <c r="B71" s="207"/>
      <c r="C71" s="207"/>
      <c r="D71" s="207"/>
      <c r="E71" s="207"/>
      <c r="F71" s="207"/>
      <c r="G71" s="207"/>
      <c r="H71" s="207"/>
      <c r="I71" s="207"/>
      <c r="J71" s="207"/>
      <c r="K71" s="207"/>
      <c r="L71" s="207"/>
      <c r="M71" s="207"/>
      <c r="N71" s="207"/>
      <c r="O71" s="207"/>
    </row>
    <row r="72" spans="1:15" s="2" customFormat="1" ht="12">
      <c r="A72" s="207"/>
      <c r="B72" s="207"/>
      <c r="C72" s="207"/>
      <c r="D72" s="207"/>
      <c r="E72" s="207"/>
      <c r="F72" s="207"/>
      <c r="G72" s="207"/>
      <c r="H72" s="207"/>
      <c r="I72" s="207"/>
      <c r="J72" s="207"/>
      <c r="K72" s="207"/>
      <c r="L72" s="207"/>
      <c r="M72" s="207"/>
      <c r="N72" s="207"/>
      <c r="O72" s="207"/>
    </row>
    <row r="73" spans="1:15" s="2" customFormat="1" ht="12">
      <c r="A73" s="207"/>
      <c r="B73" s="207"/>
      <c r="C73" s="207"/>
      <c r="D73" s="207"/>
      <c r="E73" s="207"/>
      <c r="F73" s="207"/>
      <c r="G73" s="207"/>
      <c r="H73" s="207"/>
      <c r="I73" s="207"/>
      <c r="J73" s="207"/>
      <c r="K73" s="207"/>
      <c r="L73" s="207"/>
      <c r="M73" s="207"/>
      <c r="N73" s="207"/>
      <c r="O73" s="207"/>
    </row>
    <row r="74" spans="1:15" s="2" customFormat="1" ht="12">
      <c r="A74" s="207"/>
      <c r="B74" s="207"/>
      <c r="C74" s="207"/>
      <c r="D74" s="207"/>
      <c r="E74" s="207"/>
      <c r="F74" s="207"/>
      <c r="G74" s="207"/>
      <c r="H74" s="207"/>
      <c r="I74" s="207"/>
      <c r="J74" s="207"/>
      <c r="K74" s="207"/>
      <c r="L74" s="207"/>
      <c r="M74" s="207"/>
      <c r="N74" s="207"/>
      <c r="O74" s="207"/>
    </row>
    <row r="75" spans="1:15" s="2" customFormat="1" ht="12">
      <c r="A75" s="207"/>
      <c r="B75" s="207"/>
      <c r="C75" s="207"/>
      <c r="D75" s="207"/>
      <c r="E75" s="207"/>
      <c r="F75" s="207"/>
      <c r="G75" s="207"/>
      <c r="H75" s="207"/>
      <c r="I75" s="207"/>
      <c r="J75" s="207"/>
      <c r="K75" s="207"/>
      <c r="L75" s="207"/>
      <c r="M75" s="207"/>
      <c r="N75" s="207"/>
      <c r="O75" s="207"/>
    </row>
    <row r="76" spans="1:15" s="2" customFormat="1" ht="12">
      <c r="A76" s="207"/>
      <c r="B76" s="207"/>
      <c r="C76" s="207"/>
      <c r="D76" s="207"/>
      <c r="E76" s="207"/>
      <c r="F76" s="207"/>
      <c r="G76" s="207"/>
      <c r="H76" s="207"/>
      <c r="I76" s="207"/>
      <c r="J76" s="207"/>
      <c r="K76" s="207"/>
      <c r="L76" s="207"/>
      <c r="M76" s="207"/>
      <c r="N76" s="207"/>
      <c r="O76" s="207"/>
    </row>
    <row r="77" spans="1:15" s="2" customFormat="1" ht="12">
      <c r="A77" s="207"/>
      <c r="B77" s="207"/>
      <c r="C77" s="207"/>
      <c r="D77" s="207"/>
      <c r="E77" s="207"/>
      <c r="F77" s="207"/>
      <c r="G77" s="207"/>
      <c r="H77" s="207"/>
      <c r="I77" s="207"/>
      <c r="J77" s="207"/>
      <c r="K77" s="207"/>
      <c r="L77" s="207"/>
      <c r="M77" s="207"/>
      <c r="N77" s="207"/>
      <c r="O77" s="207"/>
    </row>
    <row r="78" spans="1:15" s="2" customFormat="1" ht="12">
      <c r="A78" s="207"/>
      <c r="B78" s="207"/>
      <c r="C78" s="207"/>
      <c r="D78" s="207"/>
      <c r="E78" s="207"/>
      <c r="F78" s="207"/>
      <c r="G78" s="207"/>
      <c r="H78" s="207"/>
      <c r="I78" s="207"/>
      <c r="J78" s="207"/>
      <c r="K78" s="207"/>
      <c r="L78" s="207"/>
      <c r="M78" s="207"/>
      <c r="N78" s="207"/>
      <c r="O78" s="207"/>
    </row>
    <row r="79" spans="1:15" s="2" customFormat="1" ht="12">
      <c r="A79" s="207"/>
      <c r="B79" s="207"/>
      <c r="C79" s="207"/>
      <c r="D79" s="207"/>
      <c r="E79" s="207"/>
      <c r="F79" s="207"/>
      <c r="G79" s="207"/>
      <c r="H79" s="207"/>
      <c r="I79" s="207"/>
      <c r="J79" s="207"/>
      <c r="K79" s="207"/>
      <c r="L79" s="207"/>
      <c r="M79" s="207"/>
      <c r="N79" s="207"/>
      <c r="O79" s="207"/>
    </row>
    <row r="80" spans="1:15" s="2" customFormat="1" ht="12">
      <c r="A80" s="207"/>
      <c r="B80" s="207"/>
      <c r="C80" s="207"/>
      <c r="D80" s="207"/>
      <c r="E80" s="207"/>
      <c r="F80" s="207"/>
      <c r="G80" s="207"/>
      <c r="H80" s="207"/>
      <c r="I80" s="207"/>
      <c r="J80" s="207"/>
      <c r="K80" s="207"/>
      <c r="L80" s="207"/>
      <c r="M80" s="207"/>
      <c r="N80" s="207"/>
      <c r="O80" s="207"/>
    </row>
    <row r="81" spans="1:15" s="2" customFormat="1" ht="12">
      <c r="A81" s="207"/>
      <c r="B81" s="207"/>
      <c r="C81" s="207"/>
      <c r="D81" s="207"/>
      <c r="E81" s="207"/>
      <c r="F81" s="207"/>
      <c r="G81" s="207"/>
      <c r="H81" s="207"/>
      <c r="I81" s="207"/>
      <c r="J81" s="207"/>
      <c r="K81" s="207"/>
      <c r="L81" s="207"/>
      <c r="M81" s="207"/>
      <c r="N81" s="207"/>
      <c r="O81" s="207"/>
    </row>
    <row r="82" spans="1:15" s="2" customFormat="1" ht="12">
      <c r="A82" s="207"/>
      <c r="B82" s="207"/>
      <c r="C82" s="207"/>
      <c r="D82" s="207"/>
      <c r="E82" s="207"/>
      <c r="F82" s="207"/>
      <c r="G82" s="207"/>
      <c r="H82" s="207"/>
      <c r="I82" s="207"/>
      <c r="J82" s="207"/>
      <c r="K82" s="207"/>
      <c r="L82" s="207"/>
      <c r="M82" s="207"/>
      <c r="N82" s="207"/>
      <c r="O82" s="207"/>
    </row>
    <row r="83" spans="1:15" s="2" customFormat="1" ht="12">
      <c r="A83" s="207"/>
      <c r="B83" s="207"/>
      <c r="C83" s="207"/>
      <c r="D83" s="207"/>
      <c r="E83" s="207"/>
      <c r="F83" s="207"/>
      <c r="G83" s="207"/>
      <c r="H83" s="207"/>
      <c r="I83" s="207"/>
      <c r="J83" s="207"/>
      <c r="K83" s="207"/>
      <c r="L83" s="207"/>
      <c r="M83" s="207"/>
      <c r="N83" s="207"/>
      <c r="O83" s="207"/>
    </row>
    <row r="84" spans="1:15" s="2" customFormat="1" ht="12">
      <c r="A84" s="207"/>
      <c r="B84" s="207"/>
      <c r="C84" s="207"/>
      <c r="D84" s="207"/>
      <c r="E84" s="207"/>
      <c r="F84" s="207"/>
      <c r="G84" s="207"/>
      <c r="H84" s="207"/>
      <c r="I84" s="207"/>
      <c r="J84" s="207"/>
      <c r="K84" s="207"/>
      <c r="L84" s="207"/>
      <c r="M84" s="207"/>
      <c r="N84" s="207"/>
      <c r="O84" s="207"/>
    </row>
    <row r="85" spans="1:15" s="2" customFormat="1" ht="12">
      <c r="A85" s="207"/>
      <c r="B85" s="207"/>
      <c r="C85" s="207"/>
      <c r="D85" s="207"/>
      <c r="E85" s="207"/>
      <c r="F85" s="207"/>
      <c r="G85" s="207"/>
      <c r="H85" s="207"/>
      <c r="I85" s="207"/>
      <c r="J85" s="207"/>
      <c r="K85" s="207"/>
      <c r="L85" s="207"/>
      <c r="M85" s="207"/>
      <c r="N85" s="207"/>
      <c r="O85" s="207"/>
    </row>
    <row r="86" spans="1:15" s="2" customFormat="1" ht="12">
      <c r="A86" s="207"/>
      <c r="B86" s="207"/>
      <c r="C86" s="207"/>
      <c r="D86" s="207"/>
      <c r="E86" s="207"/>
      <c r="F86" s="207"/>
      <c r="G86" s="207"/>
      <c r="H86" s="207"/>
      <c r="I86" s="207"/>
      <c r="J86" s="207"/>
      <c r="K86" s="207"/>
      <c r="L86" s="207"/>
      <c r="M86" s="207"/>
      <c r="N86" s="207"/>
      <c r="O86" s="207"/>
    </row>
    <row r="87" spans="1:15" s="2" customFormat="1" ht="12">
      <c r="A87" s="207"/>
      <c r="B87" s="207"/>
      <c r="C87" s="207"/>
      <c r="D87" s="207"/>
      <c r="E87" s="207"/>
      <c r="F87" s="207"/>
      <c r="G87" s="207"/>
      <c r="H87" s="207"/>
      <c r="I87" s="207"/>
      <c r="J87" s="207"/>
      <c r="K87" s="207"/>
      <c r="L87" s="207"/>
      <c r="M87" s="207"/>
      <c r="N87" s="207"/>
      <c r="O87" s="207"/>
    </row>
    <row r="88" spans="1:15" s="2" customFormat="1" ht="12">
      <c r="A88" s="207"/>
      <c r="B88" s="207"/>
      <c r="C88" s="207"/>
      <c r="D88" s="207"/>
      <c r="E88" s="207"/>
      <c r="F88" s="207"/>
      <c r="G88" s="207"/>
      <c r="H88" s="207"/>
      <c r="I88" s="207"/>
      <c r="J88" s="207"/>
      <c r="K88" s="207"/>
      <c r="L88" s="207"/>
      <c r="M88" s="207"/>
      <c r="N88" s="207"/>
      <c r="O88" s="207"/>
    </row>
    <row r="89" spans="1:15" s="2" customFormat="1" ht="12">
      <c r="A89" s="207"/>
      <c r="B89" s="207"/>
      <c r="C89" s="207"/>
      <c r="D89" s="207"/>
      <c r="E89" s="207"/>
      <c r="F89" s="207"/>
      <c r="G89" s="207"/>
      <c r="H89" s="207"/>
      <c r="I89" s="207"/>
      <c r="J89" s="207"/>
      <c r="K89" s="207"/>
      <c r="L89" s="207"/>
      <c r="M89" s="207"/>
      <c r="N89" s="207"/>
      <c r="O89" s="207"/>
    </row>
    <row r="90" spans="1:15" s="2" customFormat="1" ht="12">
      <c r="A90" s="207"/>
      <c r="B90" s="207"/>
      <c r="C90" s="207"/>
      <c r="D90" s="207"/>
      <c r="E90" s="207"/>
      <c r="F90" s="207"/>
      <c r="G90" s="207"/>
      <c r="H90" s="207"/>
      <c r="I90" s="207"/>
      <c r="J90" s="207"/>
      <c r="K90" s="207"/>
      <c r="L90" s="207"/>
      <c r="M90" s="207"/>
      <c r="N90" s="207"/>
      <c r="O90" s="207"/>
    </row>
    <row r="91" spans="1:15" s="2" customFormat="1" ht="12">
      <c r="A91" s="207"/>
      <c r="B91" s="207"/>
      <c r="C91" s="207"/>
      <c r="D91" s="207"/>
      <c r="E91" s="207"/>
      <c r="F91" s="207"/>
      <c r="G91" s="207"/>
      <c r="H91" s="207"/>
      <c r="I91" s="207"/>
      <c r="J91" s="207"/>
      <c r="K91" s="207"/>
      <c r="L91" s="207"/>
      <c r="M91" s="207"/>
      <c r="N91" s="207"/>
      <c r="O91" s="207"/>
    </row>
    <row r="92" spans="1:15" s="2" customFormat="1" ht="12">
      <c r="A92" s="207"/>
      <c r="B92" s="207"/>
      <c r="C92" s="207"/>
      <c r="D92" s="207"/>
      <c r="E92" s="207"/>
      <c r="F92" s="207"/>
      <c r="G92" s="207"/>
      <c r="H92" s="207"/>
      <c r="I92" s="207"/>
      <c r="J92" s="207"/>
      <c r="K92" s="207"/>
      <c r="L92" s="207"/>
      <c r="M92" s="207"/>
      <c r="N92" s="207"/>
      <c r="O92" s="207"/>
    </row>
    <row r="93" spans="1:15" s="2" customFormat="1" ht="12">
      <c r="A93" s="207"/>
      <c r="B93" s="207"/>
      <c r="C93" s="207"/>
      <c r="D93" s="207"/>
      <c r="E93" s="207"/>
      <c r="F93" s="207"/>
      <c r="G93" s="207"/>
      <c r="H93" s="207"/>
      <c r="I93" s="207"/>
      <c r="J93" s="207"/>
      <c r="K93" s="207"/>
      <c r="L93" s="207"/>
      <c r="M93" s="207"/>
      <c r="N93" s="207"/>
      <c r="O93" s="207"/>
    </row>
    <row r="94" spans="1:15" s="2" customFormat="1" ht="12">
      <c r="A94" s="207"/>
      <c r="B94" s="207"/>
      <c r="C94" s="207"/>
      <c r="D94" s="207"/>
      <c r="E94" s="207"/>
      <c r="F94" s="207"/>
      <c r="G94" s="207"/>
      <c r="H94" s="207"/>
      <c r="I94" s="207"/>
      <c r="J94" s="207"/>
      <c r="K94" s="207"/>
      <c r="L94" s="207"/>
      <c r="M94" s="207"/>
      <c r="N94" s="207"/>
      <c r="O94" s="207"/>
    </row>
    <row r="95" spans="1:15" s="2" customFormat="1" ht="12">
      <c r="A95" s="207"/>
      <c r="B95" s="207"/>
      <c r="C95" s="207"/>
      <c r="D95" s="207"/>
      <c r="E95" s="207"/>
      <c r="F95" s="207"/>
      <c r="G95" s="207"/>
      <c r="H95" s="207"/>
      <c r="I95" s="207"/>
      <c r="J95" s="207"/>
      <c r="K95" s="207"/>
      <c r="L95" s="207"/>
      <c r="M95" s="207"/>
      <c r="N95" s="207"/>
      <c r="O95" s="207"/>
    </row>
    <row r="96" spans="1:15" s="2" customFormat="1" ht="12">
      <c r="A96" s="207"/>
      <c r="B96" s="207"/>
      <c r="C96" s="207"/>
      <c r="D96" s="207"/>
      <c r="E96" s="207"/>
      <c r="F96" s="207"/>
      <c r="G96" s="207"/>
      <c r="H96" s="207"/>
      <c r="I96" s="207"/>
      <c r="J96" s="207"/>
      <c r="K96" s="207"/>
      <c r="L96" s="207"/>
      <c r="M96" s="207"/>
      <c r="N96" s="207"/>
      <c r="O96" s="207"/>
    </row>
    <row r="97" spans="1:15" s="2" customFormat="1" ht="12">
      <c r="A97" s="207"/>
      <c r="B97" s="207"/>
      <c r="C97" s="207"/>
      <c r="D97" s="207"/>
      <c r="E97" s="207"/>
      <c r="F97" s="207"/>
      <c r="G97" s="207"/>
      <c r="H97" s="207"/>
      <c r="I97" s="207"/>
      <c r="J97" s="207"/>
      <c r="K97" s="207"/>
      <c r="L97" s="207"/>
      <c r="M97" s="207"/>
      <c r="N97" s="207"/>
      <c r="O97" s="207"/>
    </row>
    <row r="98" spans="1:15" s="2" customFormat="1" ht="12">
      <c r="A98" s="207"/>
      <c r="B98" s="207"/>
      <c r="C98" s="207"/>
      <c r="D98" s="207"/>
      <c r="E98" s="207"/>
      <c r="F98" s="207"/>
      <c r="G98" s="207"/>
      <c r="H98" s="207"/>
      <c r="I98" s="207"/>
      <c r="J98" s="207"/>
      <c r="K98" s="207"/>
      <c r="L98" s="207"/>
      <c r="M98" s="207"/>
      <c r="N98" s="207"/>
      <c r="O98" s="207"/>
    </row>
    <row r="99" spans="1:15" s="2" customFormat="1" ht="12">
      <c r="A99" s="207"/>
      <c r="B99" s="207"/>
      <c r="C99" s="207"/>
      <c r="D99" s="207"/>
      <c r="E99" s="207"/>
      <c r="F99" s="207"/>
      <c r="G99" s="207"/>
      <c r="H99" s="207"/>
      <c r="I99" s="207"/>
      <c r="J99" s="207"/>
      <c r="K99" s="207"/>
      <c r="L99" s="207"/>
      <c r="M99" s="207"/>
      <c r="N99" s="207"/>
      <c r="O99" s="207"/>
    </row>
    <row r="100" spans="1:15" s="2" customFormat="1" ht="12">
      <c r="A100" s="207"/>
      <c r="B100" s="207"/>
      <c r="C100" s="207"/>
      <c r="D100" s="207"/>
      <c r="E100" s="207"/>
      <c r="F100" s="207"/>
      <c r="G100" s="207"/>
      <c r="H100" s="207"/>
      <c r="I100" s="207"/>
      <c r="J100" s="207"/>
      <c r="K100" s="207"/>
      <c r="L100" s="207"/>
      <c r="M100" s="207"/>
      <c r="N100" s="207"/>
      <c r="O100" s="207"/>
    </row>
    <row r="101" spans="1:15" s="2" customFormat="1" ht="12">
      <c r="A101" s="207"/>
      <c r="B101" s="207"/>
      <c r="C101" s="207"/>
      <c r="D101" s="207"/>
      <c r="E101" s="207"/>
      <c r="F101" s="207"/>
      <c r="G101" s="207"/>
      <c r="H101" s="207"/>
      <c r="I101" s="207"/>
      <c r="J101" s="207"/>
      <c r="K101" s="207"/>
      <c r="L101" s="207"/>
      <c r="M101" s="207"/>
      <c r="N101" s="207"/>
      <c r="O101" s="207"/>
    </row>
    <row r="102" spans="1:15" s="2" customFormat="1" ht="12">
      <c r="A102" s="207"/>
      <c r="B102" s="207"/>
      <c r="C102" s="207"/>
      <c r="D102" s="207"/>
      <c r="E102" s="207"/>
      <c r="F102" s="207"/>
      <c r="G102" s="207"/>
      <c r="H102" s="207"/>
      <c r="I102" s="207"/>
      <c r="J102" s="207"/>
      <c r="K102" s="207"/>
      <c r="L102" s="207"/>
      <c r="M102" s="207"/>
      <c r="N102" s="207"/>
      <c r="O102" s="207"/>
    </row>
    <row r="103" spans="1:15" s="2" customFormat="1" ht="12">
      <c r="A103" s="207"/>
      <c r="B103" s="207"/>
      <c r="C103" s="207"/>
      <c r="D103" s="207"/>
      <c r="E103" s="207"/>
      <c r="F103" s="207"/>
      <c r="G103" s="207"/>
      <c r="H103" s="207"/>
      <c r="I103" s="207"/>
      <c r="J103" s="207"/>
      <c r="K103" s="207"/>
      <c r="L103" s="207"/>
      <c r="M103" s="207"/>
      <c r="N103" s="207"/>
      <c r="O103" s="207"/>
    </row>
    <row r="104" spans="1:15" s="2" customFormat="1" ht="12">
      <c r="A104" s="207"/>
      <c r="B104" s="207"/>
      <c r="C104" s="207"/>
      <c r="D104" s="207"/>
      <c r="E104" s="207"/>
      <c r="F104" s="207"/>
      <c r="G104" s="207"/>
      <c r="H104" s="207"/>
      <c r="I104" s="207"/>
      <c r="J104" s="207"/>
      <c r="K104" s="207"/>
      <c r="L104" s="207"/>
      <c r="M104" s="207"/>
      <c r="N104" s="207"/>
      <c r="O104" s="207"/>
    </row>
    <row r="105" spans="1:15" s="2" customFormat="1" ht="12">
      <c r="A105" s="207"/>
      <c r="B105" s="207"/>
      <c r="C105" s="207"/>
      <c r="D105" s="207"/>
      <c r="E105" s="207"/>
      <c r="F105" s="207"/>
      <c r="G105" s="207"/>
      <c r="H105" s="207"/>
      <c r="I105" s="207"/>
      <c r="J105" s="207"/>
      <c r="K105" s="207"/>
      <c r="L105" s="207"/>
      <c r="M105" s="207"/>
      <c r="N105" s="207"/>
      <c r="O105" s="207"/>
    </row>
    <row r="106" spans="1:15" s="2" customFormat="1" ht="12">
      <c r="A106" s="207"/>
      <c r="B106" s="207"/>
      <c r="C106" s="207"/>
      <c r="D106" s="207"/>
      <c r="E106" s="207"/>
      <c r="F106" s="207"/>
      <c r="G106" s="207"/>
      <c r="H106" s="207"/>
      <c r="I106" s="207"/>
      <c r="J106" s="207"/>
      <c r="K106" s="207"/>
      <c r="L106" s="207"/>
      <c r="M106" s="207"/>
      <c r="N106" s="207"/>
      <c r="O106" s="207"/>
    </row>
    <row r="107" spans="1:15" s="2" customFormat="1" ht="12">
      <c r="A107" s="207"/>
      <c r="B107" s="207"/>
      <c r="C107" s="207"/>
      <c r="D107" s="207"/>
      <c r="E107" s="207"/>
      <c r="F107" s="207"/>
      <c r="G107" s="207"/>
      <c r="H107" s="207"/>
      <c r="I107" s="207"/>
      <c r="J107" s="207"/>
      <c r="K107" s="207"/>
      <c r="L107" s="207"/>
      <c r="M107" s="207"/>
      <c r="N107" s="207"/>
      <c r="O107" s="207"/>
    </row>
    <row r="108" spans="1:15" s="2" customFormat="1" ht="12">
      <c r="A108" s="207"/>
      <c r="B108" s="207"/>
      <c r="C108" s="207"/>
      <c r="D108" s="207"/>
      <c r="E108" s="207"/>
      <c r="F108" s="207"/>
      <c r="G108" s="207"/>
      <c r="H108" s="207"/>
      <c r="I108" s="207"/>
      <c r="J108" s="207"/>
      <c r="K108" s="207"/>
      <c r="L108" s="207"/>
      <c r="M108" s="207"/>
      <c r="N108" s="207"/>
      <c r="O108" s="207"/>
    </row>
    <row r="109" spans="1:15" s="2" customFormat="1" ht="12">
      <c r="A109" s="207"/>
      <c r="B109" s="207"/>
      <c r="C109" s="207"/>
      <c r="D109" s="207"/>
      <c r="E109" s="207"/>
      <c r="F109" s="207"/>
      <c r="G109" s="207"/>
      <c r="H109" s="207"/>
      <c r="I109" s="207"/>
      <c r="J109" s="207"/>
      <c r="K109" s="207"/>
      <c r="L109" s="207"/>
      <c r="M109" s="207"/>
      <c r="N109" s="207"/>
      <c r="O109" s="207"/>
    </row>
    <row r="110" spans="1:15" s="2" customFormat="1" ht="12">
      <c r="A110" s="207"/>
      <c r="B110" s="207"/>
      <c r="C110" s="207"/>
      <c r="D110" s="207"/>
      <c r="E110" s="207"/>
      <c r="F110" s="207"/>
      <c r="G110" s="207"/>
      <c r="H110" s="207"/>
      <c r="I110" s="207"/>
      <c r="J110" s="207"/>
      <c r="K110" s="207"/>
      <c r="L110" s="207"/>
      <c r="M110" s="207"/>
      <c r="N110" s="207"/>
      <c r="O110" s="207"/>
    </row>
    <row r="111" spans="1:15" s="2" customFormat="1" ht="12">
      <c r="A111" s="207"/>
      <c r="B111" s="207"/>
      <c r="C111" s="207"/>
      <c r="D111" s="207"/>
      <c r="E111" s="207"/>
      <c r="F111" s="207"/>
      <c r="G111" s="207"/>
      <c r="H111" s="207"/>
      <c r="I111" s="207"/>
      <c r="J111" s="207"/>
      <c r="K111" s="207"/>
      <c r="L111" s="207"/>
      <c r="M111" s="207"/>
      <c r="N111" s="207"/>
      <c r="O111" s="207"/>
    </row>
    <row r="112" spans="1:15" s="2" customFormat="1" ht="12">
      <c r="A112" s="207"/>
      <c r="B112" s="207"/>
      <c r="C112" s="207"/>
      <c r="D112" s="207"/>
      <c r="E112" s="207"/>
      <c r="F112" s="207"/>
      <c r="G112" s="207"/>
      <c r="H112" s="207"/>
      <c r="I112" s="207"/>
      <c r="J112" s="207"/>
      <c r="K112" s="207"/>
      <c r="L112" s="207"/>
      <c r="M112" s="207"/>
      <c r="N112" s="207"/>
      <c r="O112" s="207"/>
    </row>
    <row r="113" spans="1:15" s="2" customFormat="1" ht="12">
      <c r="A113" s="207"/>
      <c r="B113" s="207"/>
      <c r="C113" s="207"/>
      <c r="D113" s="207"/>
      <c r="E113" s="207"/>
      <c r="F113" s="207"/>
      <c r="G113" s="207"/>
      <c r="H113" s="207"/>
      <c r="I113" s="207"/>
      <c r="J113" s="207"/>
      <c r="K113" s="207"/>
      <c r="L113" s="207"/>
      <c r="M113" s="207"/>
      <c r="N113" s="207"/>
      <c r="O113" s="207"/>
    </row>
    <row r="114" spans="1:15" s="2" customFormat="1" ht="12">
      <c r="A114" s="207"/>
      <c r="B114" s="207"/>
      <c r="C114" s="207"/>
      <c r="D114" s="207"/>
      <c r="E114" s="207"/>
      <c r="F114" s="207"/>
      <c r="G114" s="207"/>
      <c r="H114" s="207"/>
      <c r="I114" s="207"/>
      <c r="J114" s="207"/>
      <c r="K114" s="207"/>
      <c r="L114" s="207"/>
      <c r="M114" s="207"/>
      <c r="N114" s="207"/>
      <c r="O114" s="207"/>
    </row>
    <row r="115" spans="1:15" s="2" customFormat="1" ht="12">
      <c r="A115" s="207"/>
      <c r="B115" s="207"/>
      <c r="C115" s="207"/>
      <c r="D115" s="207"/>
      <c r="E115" s="207"/>
      <c r="F115" s="207"/>
      <c r="G115" s="207"/>
      <c r="H115" s="207"/>
      <c r="I115" s="207"/>
      <c r="J115" s="207"/>
      <c r="K115" s="207"/>
      <c r="L115" s="207"/>
      <c r="M115" s="207"/>
      <c r="N115" s="207"/>
      <c r="O115" s="207"/>
    </row>
    <row r="116" spans="1:15" s="2" customFormat="1" ht="12">
      <c r="A116" s="207"/>
      <c r="B116" s="207"/>
      <c r="C116" s="207"/>
      <c r="D116" s="207"/>
      <c r="E116" s="207"/>
      <c r="F116" s="207"/>
      <c r="G116" s="207"/>
      <c r="H116" s="207"/>
      <c r="I116" s="207"/>
      <c r="J116" s="207"/>
      <c r="K116" s="207"/>
      <c r="L116" s="207"/>
      <c r="M116" s="207"/>
      <c r="N116" s="207"/>
      <c r="O116" s="207"/>
    </row>
    <row r="117" spans="1:15" s="2" customFormat="1" ht="12">
      <c r="A117" s="207"/>
      <c r="B117" s="207"/>
      <c r="C117" s="207"/>
      <c r="D117" s="207"/>
      <c r="E117" s="207"/>
      <c r="F117" s="207"/>
      <c r="G117" s="207"/>
      <c r="H117" s="207"/>
      <c r="I117" s="207"/>
      <c r="J117" s="207"/>
      <c r="K117" s="207"/>
      <c r="L117" s="207"/>
      <c r="M117" s="207"/>
      <c r="N117" s="207"/>
      <c r="O117" s="207"/>
    </row>
    <row r="118" spans="1:15" s="2" customFormat="1" ht="12">
      <c r="A118" s="207"/>
      <c r="B118" s="207"/>
      <c r="C118" s="207"/>
      <c r="D118" s="207"/>
      <c r="E118" s="207"/>
      <c r="F118" s="207"/>
      <c r="G118" s="207"/>
      <c r="H118" s="207"/>
      <c r="I118" s="207"/>
      <c r="J118" s="207"/>
      <c r="K118" s="207"/>
      <c r="L118" s="207"/>
      <c r="M118" s="207"/>
      <c r="N118" s="207"/>
      <c r="O118" s="207"/>
    </row>
    <row r="119" spans="1:15" s="2" customFormat="1" ht="12">
      <c r="A119" s="207"/>
      <c r="B119" s="207"/>
      <c r="C119" s="207"/>
      <c r="D119" s="207"/>
      <c r="E119" s="207"/>
      <c r="F119" s="207"/>
      <c r="G119" s="207"/>
      <c r="H119" s="207"/>
      <c r="I119" s="207"/>
      <c r="J119" s="207"/>
      <c r="K119" s="207"/>
      <c r="L119" s="207"/>
      <c r="M119" s="207"/>
      <c r="N119" s="207"/>
      <c r="O119" s="207"/>
    </row>
    <row r="120" spans="1:15" s="2" customFormat="1" ht="12">
      <c r="A120" s="207"/>
      <c r="B120" s="207"/>
      <c r="C120" s="207"/>
      <c r="D120" s="207"/>
      <c r="E120" s="207"/>
      <c r="F120" s="207"/>
      <c r="G120" s="207"/>
      <c r="H120" s="207"/>
      <c r="I120" s="207"/>
      <c r="J120" s="207"/>
      <c r="K120" s="207"/>
      <c r="L120" s="207"/>
      <c r="M120" s="207"/>
      <c r="N120" s="207"/>
      <c r="O120" s="207"/>
    </row>
    <row r="121" spans="1:15" s="2" customFormat="1" ht="12">
      <c r="A121" s="207"/>
      <c r="B121" s="207"/>
      <c r="C121" s="207"/>
      <c r="D121" s="207"/>
      <c r="E121" s="207"/>
      <c r="F121" s="207"/>
      <c r="G121" s="207"/>
      <c r="H121" s="207"/>
      <c r="I121" s="207"/>
      <c r="J121" s="207"/>
      <c r="K121" s="207"/>
      <c r="L121" s="207"/>
      <c r="M121" s="207"/>
      <c r="N121" s="207"/>
      <c r="O121" s="207"/>
    </row>
    <row r="122" spans="1:15" s="2" customFormat="1" ht="12">
      <c r="A122" s="207"/>
      <c r="B122" s="207"/>
      <c r="C122" s="207"/>
      <c r="D122" s="207"/>
      <c r="E122" s="207"/>
      <c r="F122" s="207"/>
      <c r="G122" s="207"/>
      <c r="H122" s="207"/>
      <c r="I122" s="207"/>
      <c r="J122" s="207"/>
      <c r="K122" s="207"/>
      <c r="L122" s="207"/>
      <c r="M122" s="207"/>
      <c r="N122" s="207"/>
      <c r="O122" s="207"/>
    </row>
    <row r="123" spans="1:15" s="2" customFormat="1" ht="12">
      <c r="A123" s="207"/>
      <c r="B123" s="207"/>
      <c r="C123" s="207"/>
      <c r="D123" s="207"/>
      <c r="E123" s="207"/>
      <c r="F123" s="207"/>
      <c r="G123" s="207"/>
      <c r="H123" s="207"/>
      <c r="I123" s="207"/>
      <c r="J123" s="207"/>
      <c r="K123" s="207"/>
      <c r="L123" s="207"/>
      <c r="M123" s="207"/>
      <c r="N123" s="207"/>
      <c r="O123" s="207"/>
    </row>
    <row r="124" spans="1:15" s="2" customFormat="1" ht="12">
      <c r="A124" s="207"/>
      <c r="B124" s="207"/>
      <c r="C124" s="207"/>
      <c r="D124" s="207"/>
      <c r="E124" s="207"/>
      <c r="F124" s="207"/>
      <c r="G124" s="207"/>
      <c r="H124" s="207"/>
      <c r="I124" s="207"/>
      <c r="J124" s="207"/>
      <c r="K124" s="207"/>
      <c r="L124" s="207"/>
      <c r="M124" s="207"/>
      <c r="N124" s="207"/>
      <c r="O124" s="207"/>
    </row>
    <row r="125" spans="1:15" s="2" customFormat="1" ht="12">
      <c r="A125" s="207"/>
      <c r="B125" s="207"/>
      <c r="C125" s="207"/>
      <c r="D125" s="207"/>
      <c r="E125" s="207"/>
      <c r="F125" s="207"/>
      <c r="G125" s="207"/>
      <c r="H125" s="207"/>
      <c r="I125" s="207"/>
      <c r="J125" s="207"/>
      <c r="K125" s="207"/>
      <c r="L125" s="207"/>
      <c r="M125" s="207"/>
      <c r="N125" s="207"/>
      <c r="O125" s="207"/>
    </row>
    <row r="126" spans="1:15" s="2" customFormat="1" ht="12">
      <c r="A126" s="207"/>
      <c r="B126" s="207"/>
      <c r="C126" s="207"/>
      <c r="D126" s="207"/>
      <c r="E126" s="207"/>
      <c r="F126" s="207"/>
      <c r="G126" s="207"/>
      <c r="H126" s="207"/>
      <c r="I126" s="207"/>
      <c r="J126" s="207"/>
      <c r="K126" s="207"/>
      <c r="L126" s="207"/>
      <c r="M126" s="207"/>
      <c r="N126" s="207"/>
      <c r="O126" s="207"/>
    </row>
    <row r="127" spans="1:15" s="2" customFormat="1" ht="12">
      <c r="A127" s="207"/>
      <c r="B127" s="207"/>
      <c r="C127" s="207"/>
      <c r="D127" s="207"/>
      <c r="E127" s="207"/>
      <c r="F127" s="207"/>
      <c r="G127" s="207"/>
      <c r="H127" s="207"/>
      <c r="I127" s="207"/>
      <c r="J127" s="207"/>
      <c r="K127" s="207"/>
      <c r="L127" s="207"/>
      <c r="M127" s="207"/>
      <c r="N127" s="207"/>
      <c r="O127" s="207"/>
    </row>
    <row r="128" spans="1:15" s="2" customFormat="1" ht="12">
      <c r="A128" s="207"/>
      <c r="B128" s="207"/>
      <c r="C128" s="207"/>
      <c r="D128" s="207"/>
      <c r="E128" s="207"/>
      <c r="F128" s="207"/>
      <c r="G128" s="207"/>
      <c r="H128" s="207"/>
      <c r="I128" s="207"/>
      <c r="J128" s="207"/>
      <c r="K128" s="207"/>
      <c r="L128" s="207"/>
      <c r="M128" s="207"/>
      <c r="N128" s="207"/>
      <c r="O128" s="207"/>
    </row>
    <row r="129" spans="1:15" s="2" customFormat="1" ht="12">
      <c r="A129" s="207"/>
      <c r="B129" s="207"/>
      <c r="C129" s="207"/>
      <c r="D129" s="207"/>
      <c r="E129" s="207"/>
      <c r="F129" s="207"/>
      <c r="G129" s="207"/>
      <c r="H129" s="207"/>
      <c r="I129" s="207"/>
      <c r="J129" s="207"/>
      <c r="K129" s="207"/>
      <c r="L129" s="207"/>
      <c r="M129" s="207"/>
      <c r="N129" s="207"/>
      <c r="O129" s="207"/>
    </row>
    <row r="130" spans="1:15" s="2" customFormat="1" ht="12">
      <c r="A130" s="207"/>
      <c r="B130" s="207"/>
      <c r="C130" s="207"/>
      <c r="D130" s="207"/>
      <c r="E130" s="207"/>
      <c r="F130" s="207"/>
      <c r="G130" s="207"/>
      <c r="H130" s="207"/>
      <c r="I130" s="207"/>
      <c r="J130" s="207"/>
      <c r="K130" s="207"/>
      <c r="L130" s="207"/>
      <c r="M130" s="207"/>
      <c r="N130" s="207"/>
      <c r="O130" s="207"/>
    </row>
    <row r="131" spans="1:15" s="2" customFormat="1" ht="12">
      <c r="A131" s="207"/>
      <c r="B131" s="207"/>
      <c r="C131" s="207"/>
      <c r="D131" s="207"/>
      <c r="E131" s="207"/>
      <c r="F131" s="207"/>
      <c r="G131" s="207"/>
      <c r="H131" s="207"/>
      <c r="I131" s="207"/>
      <c r="J131" s="207"/>
      <c r="K131" s="207"/>
      <c r="L131" s="207"/>
      <c r="M131" s="207"/>
      <c r="N131" s="207"/>
      <c r="O131" s="207"/>
    </row>
    <row r="132" spans="1:15" s="2" customFormat="1" ht="12">
      <c r="A132" s="207"/>
      <c r="B132" s="207"/>
      <c r="C132" s="207"/>
      <c r="D132" s="207"/>
      <c r="E132" s="207"/>
      <c r="F132" s="207"/>
      <c r="G132" s="207"/>
      <c r="H132" s="207"/>
      <c r="I132" s="207"/>
      <c r="J132" s="207"/>
      <c r="K132" s="207"/>
      <c r="L132" s="207"/>
      <c r="M132" s="207"/>
      <c r="N132" s="207"/>
      <c r="O132" s="207"/>
    </row>
    <row r="133" spans="1:15" s="2" customFormat="1" ht="12">
      <c r="A133" s="207"/>
      <c r="B133" s="207"/>
      <c r="C133" s="207"/>
      <c r="D133" s="207"/>
      <c r="E133" s="207"/>
      <c r="F133" s="207"/>
      <c r="G133" s="207"/>
      <c r="H133" s="207"/>
      <c r="I133" s="207"/>
      <c r="J133" s="207"/>
      <c r="K133" s="207"/>
      <c r="L133" s="207"/>
      <c r="M133" s="207"/>
      <c r="N133" s="207"/>
      <c r="O133" s="207"/>
    </row>
    <row r="134" spans="1:15" s="2" customFormat="1" ht="12">
      <c r="A134" s="207"/>
      <c r="B134" s="207"/>
      <c r="C134" s="207"/>
      <c r="D134" s="207"/>
      <c r="E134" s="207"/>
      <c r="F134" s="207"/>
      <c r="G134" s="207"/>
      <c r="H134" s="207"/>
      <c r="I134" s="207"/>
      <c r="J134" s="207"/>
      <c r="K134" s="207"/>
      <c r="L134" s="207"/>
      <c r="M134" s="207"/>
      <c r="N134" s="207"/>
      <c r="O134" s="207"/>
    </row>
    <row r="135" spans="1:15" s="2" customFormat="1" ht="12">
      <c r="A135" s="207"/>
      <c r="B135" s="207"/>
      <c r="C135" s="207"/>
      <c r="D135" s="207"/>
      <c r="E135" s="207"/>
      <c r="F135" s="207"/>
      <c r="G135" s="207"/>
      <c r="H135" s="207"/>
      <c r="I135" s="207"/>
      <c r="J135" s="207"/>
      <c r="K135" s="207"/>
      <c r="L135" s="207"/>
      <c r="M135" s="207"/>
      <c r="N135" s="207"/>
      <c r="O135" s="207"/>
    </row>
    <row r="136" spans="1:15" s="2" customFormat="1" ht="12">
      <c r="A136" s="207"/>
      <c r="B136" s="207"/>
      <c r="C136" s="207"/>
      <c r="D136" s="207"/>
      <c r="E136" s="207"/>
      <c r="F136" s="207"/>
      <c r="G136" s="207"/>
      <c r="H136" s="207"/>
      <c r="I136" s="207"/>
      <c r="J136" s="207"/>
      <c r="K136" s="207"/>
      <c r="L136" s="207"/>
      <c r="M136" s="207"/>
      <c r="N136" s="207"/>
      <c r="O136" s="207"/>
    </row>
    <row r="137" spans="1:15" s="2" customFormat="1" ht="12">
      <c r="A137" s="207"/>
      <c r="B137" s="207"/>
      <c r="C137" s="207"/>
      <c r="D137" s="207"/>
      <c r="E137" s="207"/>
      <c r="F137" s="207"/>
      <c r="G137" s="207"/>
      <c r="H137" s="207"/>
      <c r="I137" s="207"/>
      <c r="J137" s="207"/>
      <c r="K137" s="207"/>
      <c r="L137" s="207"/>
      <c r="M137" s="207"/>
      <c r="N137" s="207"/>
      <c r="O137" s="207"/>
    </row>
    <row r="138" spans="1:15" s="2" customFormat="1" ht="12">
      <c r="A138" s="207"/>
      <c r="B138" s="207"/>
      <c r="C138" s="207"/>
      <c r="D138" s="207"/>
      <c r="E138" s="207"/>
      <c r="F138" s="207"/>
      <c r="G138" s="207"/>
      <c r="H138" s="207"/>
      <c r="I138" s="207"/>
      <c r="J138" s="207"/>
      <c r="K138" s="207"/>
      <c r="L138" s="207"/>
      <c r="M138" s="207"/>
      <c r="N138" s="207"/>
      <c r="O138" s="207"/>
    </row>
    <row r="139" spans="1:15" s="2" customFormat="1" ht="12">
      <c r="A139" s="207"/>
      <c r="B139" s="207"/>
      <c r="C139" s="207"/>
      <c r="D139" s="207"/>
      <c r="E139" s="207"/>
      <c r="F139" s="207"/>
      <c r="G139" s="207"/>
      <c r="H139" s="207"/>
      <c r="I139" s="207"/>
      <c r="J139" s="207"/>
      <c r="K139" s="207"/>
      <c r="L139" s="207"/>
      <c r="M139" s="207"/>
      <c r="N139" s="207"/>
      <c r="O139" s="207"/>
    </row>
    <row r="140" spans="1:15" s="2" customFormat="1" ht="12">
      <c r="A140" s="207"/>
      <c r="B140" s="207"/>
      <c r="C140" s="207"/>
      <c r="D140" s="207"/>
      <c r="E140" s="207"/>
      <c r="F140" s="207"/>
      <c r="G140" s="207"/>
      <c r="H140" s="207"/>
      <c r="I140" s="207"/>
      <c r="J140" s="207"/>
      <c r="K140" s="207"/>
      <c r="L140" s="207"/>
      <c r="M140" s="207"/>
      <c r="N140" s="207"/>
      <c r="O140" s="207"/>
    </row>
    <row r="141" spans="1:15" s="2" customFormat="1" ht="12">
      <c r="A141" s="207"/>
      <c r="B141" s="207"/>
      <c r="C141" s="207"/>
      <c r="D141" s="207"/>
      <c r="E141" s="207"/>
      <c r="F141" s="207"/>
      <c r="G141" s="207"/>
      <c r="H141" s="207"/>
      <c r="I141" s="207"/>
      <c r="J141" s="207"/>
      <c r="K141" s="207"/>
      <c r="L141" s="207"/>
      <c r="M141" s="207"/>
      <c r="N141" s="207"/>
      <c r="O141" s="207"/>
    </row>
    <row r="142" spans="1:15" s="2" customFormat="1" ht="12">
      <c r="A142" s="207"/>
      <c r="B142" s="207"/>
      <c r="C142" s="207"/>
      <c r="D142" s="207"/>
      <c r="E142" s="207"/>
      <c r="F142" s="207"/>
      <c r="G142" s="207"/>
      <c r="H142" s="207"/>
      <c r="I142" s="207"/>
      <c r="J142" s="207"/>
      <c r="K142" s="207"/>
      <c r="L142" s="207"/>
      <c r="M142" s="207"/>
      <c r="N142" s="207"/>
      <c r="O142" s="207"/>
    </row>
    <row r="143" spans="1:15" s="2" customFormat="1" ht="12">
      <c r="A143" s="207"/>
      <c r="B143" s="207"/>
      <c r="C143" s="207"/>
      <c r="D143" s="207"/>
      <c r="E143" s="207"/>
      <c r="F143" s="207"/>
      <c r="G143" s="207"/>
      <c r="H143" s="207"/>
      <c r="I143" s="207"/>
      <c r="J143" s="207"/>
      <c r="K143" s="207"/>
      <c r="L143" s="207"/>
      <c r="M143" s="207"/>
      <c r="N143" s="207"/>
      <c r="O143" s="207"/>
    </row>
    <row r="144" spans="1:15" s="2" customFormat="1" ht="12">
      <c r="A144" s="207"/>
      <c r="B144" s="207"/>
      <c r="C144" s="207"/>
      <c r="D144" s="207"/>
      <c r="E144" s="207"/>
      <c r="F144" s="207"/>
      <c r="G144" s="207"/>
      <c r="H144" s="207"/>
      <c r="I144" s="207"/>
      <c r="J144" s="207"/>
      <c r="K144" s="207"/>
      <c r="L144" s="207"/>
      <c r="M144" s="207"/>
      <c r="N144" s="207"/>
      <c r="O144" s="207"/>
    </row>
    <row r="145" spans="1:15" s="2" customFormat="1" ht="12">
      <c r="A145" s="207"/>
      <c r="B145" s="207"/>
      <c r="C145" s="207"/>
      <c r="D145" s="207"/>
      <c r="E145" s="207"/>
      <c r="F145" s="207"/>
      <c r="G145" s="207"/>
      <c r="H145" s="207"/>
      <c r="I145" s="207"/>
      <c r="J145" s="207"/>
      <c r="K145" s="207"/>
      <c r="L145" s="207"/>
      <c r="M145" s="207"/>
      <c r="N145" s="207"/>
      <c r="O145" s="207"/>
    </row>
    <row r="146" spans="1:15" s="2" customFormat="1" ht="12">
      <c r="A146" s="207"/>
      <c r="B146" s="207"/>
      <c r="C146" s="207"/>
      <c r="D146" s="207"/>
      <c r="E146" s="207"/>
      <c r="F146" s="207"/>
      <c r="G146" s="207"/>
      <c r="H146" s="207"/>
      <c r="I146" s="207"/>
      <c r="J146" s="207"/>
      <c r="K146" s="207"/>
      <c r="L146" s="207"/>
      <c r="M146" s="207"/>
      <c r="N146" s="207"/>
      <c r="O146" s="207"/>
    </row>
    <row r="147" spans="1:15" s="2" customFormat="1" ht="12">
      <c r="A147" s="207"/>
      <c r="B147" s="207"/>
      <c r="C147" s="207"/>
      <c r="D147" s="207"/>
      <c r="E147" s="207"/>
      <c r="F147" s="207"/>
      <c r="G147" s="207"/>
      <c r="H147" s="207"/>
      <c r="I147" s="207"/>
      <c r="J147" s="207"/>
      <c r="K147" s="207"/>
      <c r="L147" s="207"/>
      <c r="M147" s="207"/>
      <c r="N147" s="207"/>
      <c r="O147" s="207"/>
    </row>
    <row r="148" spans="1:15" s="2" customFormat="1" ht="12">
      <c r="A148" s="207"/>
      <c r="B148" s="207"/>
      <c r="C148" s="207"/>
      <c r="D148" s="207"/>
      <c r="E148" s="207"/>
      <c r="F148" s="207"/>
      <c r="G148" s="207"/>
      <c r="H148" s="207"/>
      <c r="I148" s="207"/>
      <c r="J148" s="207"/>
      <c r="K148" s="207"/>
      <c r="L148" s="207"/>
      <c r="M148" s="207"/>
      <c r="N148" s="207"/>
      <c r="O148" s="207"/>
    </row>
    <row r="149" spans="1:15" s="2" customFormat="1" ht="12">
      <c r="A149" s="207"/>
      <c r="B149" s="207"/>
      <c r="C149" s="207"/>
      <c r="D149" s="207"/>
      <c r="E149" s="207"/>
      <c r="F149" s="207"/>
      <c r="G149" s="207"/>
      <c r="H149" s="207"/>
      <c r="I149" s="207"/>
      <c r="J149" s="207"/>
      <c r="K149" s="207"/>
      <c r="L149" s="207"/>
      <c r="M149" s="207"/>
      <c r="N149" s="207"/>
      <c r="O149" s="207"/>
    </row>
    <row r="150" spans="1:15" s="2" customFormat="1" ht="12">
      <c r="A150" s="207"/>
      <c r="B150" s="207"/>
      <c r="C150" s="207"/>
      <c r="D150" s="207"/>
      <c r="E150" s="207"/>
      <c r="F150" s="207"/>
      <c r="G150" s="207"/>
      <c r="H150" s="207"/>
      <c r="I150" s="207"/>
      <c r="J150" s="207"/>
      <c r="K150" s="207"/>
      <c r="L150" s="207"/>
      <c r="M150" s="207"/>
      <c r="N150" s="207"/>
      <c r="O150" s="207"/>
    </row>
    <row r="151" spans="1:15" s="2" customFormat="1" ht="12">
      <c r="A151" s="207"/>
      <c r="B151" s="207"/>
      <c r="C151" s="207"/>
      <c r="D151" s="207"/>
      <c r="E151" s="207"/>
      <c r="F151" s="207"/>
      <c r="G151" s="207"/>
      <c r="H151" s="207"/>
      <c r="I151" s="207"/>
      <c r="J151" s="207"/>
      <c r="K151" s="207"/>
      <c r="L151" s="207"/>
      <c r="M151" s="207"/>
      <c r="N151" s="207"/>
      <c r="O151" s="207"/>
    </row>
    <row r="152" spans="1:15" s="2" customFormat="1" ht="12">
      <c r="A152" s="207"/>
      <c r="B152" s="207"/>
      <c r="C152" s="207"/>
      <c r="D152" s="207"/>
      <c r="E152" s="207"/>
      <c r="F152" s="207"/>
      <c r="G152" s="207"/>
      <c r="H152" s="207"/>
      <c r="I152" s="207"/>
      <c r="J152" s="207"/>
      <c r="K152" s="207"/>
      <c r="L152" s="207"/>
      <c r="M152" s="207"/>
      <c r="N152" s="207"/>
      <c r="O152" s="207"/>
    </row>
    <row r="153" spans="1:15" s="2" customFormat="1" ht="12">
      <c r="A153" s="207"/>
      <c r="B153" s="207"/>
      <c r="C153" s="207"/>
      <c r="D153" s="207"/>
      <c r="E153" s="207"/>
      <c r="F153" s="207"/>
      <c r="G153" s="207"/>
      <c r="H153" s="207"/>
      <c r="I153" s="207"/>
      <c r="J153" s="207"/>
      <c r="K153" s="207"/>
      <c r="L153" s="207"/>
      <c r="M153" s="207"/>
      <c r="N153" s="207"/>
      <c r="O153" s="207"/>
    </row>
    <row r="154" spans="1:15" s="2" customFormat="1" ht="12">
      <c r="A154" s="207"/>
      <c r="B154" s="207"/>
      <c r="C154" s="207"/>
      <c r="D154" s="207"/>
      <c r="E154" s="207"/>
      <c r="F154" s="207"/>
      <c r="G154" s="207"/>
      <c r="H154" s="207"/>
      <c r="I154" s="207"/>
      <c r="J154" s="207"/>
      <c r="K154" s="207"/>
      <c r="L154" s="207"/>
      <c r="M154" s="207"/>
      <c r="N154" s="207"/>
      <c r="O154" s="207"/>
    </row>
    <row r="155" spans="1:15" s="2" customFormat="1" ht="12">
      <c r="A155" s="207"/>
      <c r="B155" s="207"/>
      <c r="C155" s="207"/>
      <c r="D155" s="207"/>
      <c r="E155" s="207"/>
      <c r="F155" s="207"/>
      <c r="G155" s="207"/>
      <c r="H155" s="207"/>
      <c r="I155" s="207"/>
      <c r="J155" s="207"/>
      <c r="K155" s="207"/>
      <c r="L155" s="207"/>
      <c r="M155" s="207"/>
      <c r="N155" s="207"/>
      <c r="O155" s="207"/>
    </row>
    <row r="156" spans="1:15" s="2" customFormat="1" ht="12">
      <c r="A156" s="207"/>
      <c r="B156" s="207"/>
      <c r="C156" s="207"/>
      <c r="D156" s="207"/>
      <c r="E156" s="207"/>
      <c r="F156" s="207"/>
      <c r="G156" s="207"/>
      <c r="H156" s="207"/>
      <c r="I156" s="207"/>
      <c r="J156" s="207"/>
      <c r="K156" s="207"/>
      <c r="L156" s="207"/>
      <c r="M156" s="207"/>
      <c r="N156" s="207"/>
      <c r="O156" s="207"/>
    </row>
    <row r="157" spans="1:15" s="2" customFormat="1" ht="12">
      <c r="A157" s="207"/>
      <c r="B157" s="207"/>
      <c r="C157" s="207"/>
      <c r="D157" s="207"/>
      <c r="E157" s="207"/>
      <c r="F157" s="207"/>
      <c r="G157" s="207"/>
      <c r="H157" s="207"/>
      <c r="I157" s="207"/>
      <c r="J157" s="207"/>
      <c r="K157" s="207"/>
      <c r="L157" s="207"/>
      <c r="M157" s="207"/>
      <c r="N157" s="207"/>
      <c r="O157" s="207"/>
    </row>
    <row r="158" spans="1:15" s="2" customFormat="1" ht="12">
      <c r="A158" s="207"/>
      <c r="B158" s="207"/>
      <c r="C158" s="207"/>
      <c r="D158" s="207"/>
      <c r="E158" s="207"/>
      <c r="F158" s="207"/>
      <c r="G158" s="207"/>
      <c r="H158" s="207"/>
      <c r="I158" s="207"/>
      <c r="J158" s="207"/>
      <c r="K158" s="207"/>
      <c r="L158" s="207"/>
      <c r="M158" s="207"/>
      <c r="N158" s="207"/>
      <c r="O158" s="207"/>
    </row>
    <row r="159" spans="1:15" s="2" customFormat="1" ht="12">
      <c r="A159" s="207"/>
      <c r="B159" s="207"/>
      <c r="C159" s="207"/>
      <c r="D159" s="207"/>
      <c r="E159" s="207"/>
      <c r="F159" s="207"/>
      <c r="G159" s="207"/>
      <c r="H159" s="207"/>
      <c r="I159" s="207"/>
      <c r="J159" s="207"/>
      <c r="K159" s="207"/>
      <c r="L159" s="207"/>
      <c r="M159" s="207"/>
      <c r="N159" s="207"/>
      <c r="O159" s="207"/>
    </row>
    <row r="160" spans="1:15" s="2" customFormat="1" ht="12">
      <c r="A160" s="207"/>
      <c r="B160" s="207"/>
      <c r="C160" s="207"/>
      <c r="D160" s="207"/>
      <c r="E160" s="207"/>
      <c r="F160" s="207"/>
      <c r="G160" s="207"/>
      <c r="H160" s="207"/>
      <c r="I160" s="207"/>
      <c r="J160" s="207"/>
      <c r="K160" s="207"/>
      <c r="L160" s="207"/>
      <c r="M160" s="207"/>
      <c r="N160" s="207"/>
      <c r="O160" s="207"/>
    </row>
    <row r="161" spans="1:15" s="2" customFormat="1" ht="12">
      <c r="A161" s="207"/>
      <c r="B161" s="207"/>
      <c r="C161" s="207"/>
      <c r="D161" s="207"/>
      <c r="E161" s="207"/>
      <c r="F161" s="207"/>
      <c r="G161" s="207"/>
      <c r="H161" s="207"/>
      <c r="I161" s="207"/>
      <c r="J161" s="207"/>
      <c r="K161" s="207"/>
      <c r="L161" s="207"/>
      <c r="M161" s="207"/>
      <c r="N161" s="207"/>
      <c r="O161" s="207"/>
    </row>
    <row r="162" spans="1:15" s="2" customFormat="1" ht="12">
      <c r="A162" s="207"/>
      <c r="B162" s="207"/>
      <c r="C162" s="207"/>
      <c r="D162" s="207"/>
      <c r="E162" s="207"/>
      <c r="F162" s="207"/>
      <c r="G162" s="207"/>
      <c r="H162" s="207"/>
      <c r="I162" s="207"/>
      <c r="J162" s="207"/>
      <c r="K162" s="207"/>
      <c r="L162" s="207"/>
      <c r="M162" s="207"/>
      <c r="N162" s="207"/>
      <c r="O162" s="207"/>
    </row>
    <row r="163" spans="1:15" s="2" customFormat="1" ht="12">
      <c r="A163" s="207"/>
      <c r="B163" s="207"/>
      <c r="C163" s="207"/>
      <c r="D163" s="207"/>
      <c r="E163" s="207"/>
      <c r="F163" s="207"/>
      <c r="G163" s="207"/>
      <c r="H163" s="207"/>
      <c r="I163" s="207"/>
      <c r="J163" s="207"/>
      <c r="K163" s="207"/>
      <c r="L163" s="207"/>
      <c r="M163" s="207"/>
      <c r="N163" s="207"/>
      <c r="O163" s="207"/>
    </row>
    <row r="164" spans="1:15" s="2" customFormat="1" ht="12">
      <c r="A164" s="207"/>
      <c r="B164" s="207"/>
      <c r="C164" s="207"/>
      <c r="D164" s="207"/>
      <c r="E164" s="207"/>
      <c r="F164" s="207"/>
      <c r="G164" s="207"/>
      <c r="H164" s="207"/>
      <c r="I164" s="207"/>
      <c r="J164" s="207"/>
      <c r="K164" s="207"/>
      <c r="L164" s="207"/>
      <c r="M164" s="207"/>
      <c r="N164" s="207"/>
      <c r="O164" s="207"/>
    </row>
    <row r="165" spans="1:15" s="2" customFormat="1" ht="12">
      <c r="A165" s="207"/>
      <c r="B165" s="207"/>
      <c r="C165" s="207"/>
      <c r="D165" s="207"/>
      <c r="E165" s="207"/>
      <c r="F165" s="207"/>
      <c r="G165" s="207"/>
      <c r="H165" s="207"/>
      <c r="I165" s="207"/>
      <c r="J165" s="207"/>
      <c r="K165" s="207"/>
      <c r="L165" s="207"/>
      <c r="M165" s="207"/>
      <c r="N165" s="207"/>
      <c r="O165" s="207"/>
    </row>
    <row r="166" spans="1:15" s="2" customFormat="1" ht="12">
      <c r="A166" s="207"/>
      <c r="B166" s="207"/>
      <c r="C166" s="207"/>
      <c r="D166" s="207"/>
      <c r="E166" s="207"/>
      <c r="F166" s="207"/>
      <c r="G166" s="207"/>
      <c r="H166" s="207"/>
      <c r="I166" s="207"/>
      <c r="J166" s="207"/>
      <c r="K166" s="207"/>
      <c r="L166" s="207"/>
      <c r="M166" s="207"/>
      <c r="N166" s="207"/>
      <c r="O166" s="207"/>
    </row>
    <row r="167" spans="1:15" s="2" customFormat="1" ht="12">
      <c r="A167" s="207"/>
      <c r="B167" s="207"/>
      <c r="C167" s="207"/>
      <c r="D167" s="207"/>
      <c r="E167" s="207"/>
      <c r="F167" s="207"/>
      <c r="G167" s="207"/>
      <c r="H167" s="207"/>
      <c r="I167" s="207"/>
      <c r="J167" s="207"/>
      <c r="K167" s="207"/>
      <c r="L167" s="207"/>
      <c r="M167" s="207"/>
      <c r="N167" s="207"/>
      <c r="O167" s="207"/>
    </row>
    <row r="168" spans="1:15" s="2" customFormat="1" ht="12">
      <c r="A168" s="207"/>
      <c r="B168" s="207"/>
      <c r="C168" s="207"/>
      <c r="D168" s="207"/>
      <c r="E168" s="207"/>
      <c r="F168" s="207"/>
      <c r="G168" s="207"/>
      <c r="H168" s="207"/>
      <c r="I168" s="207"/>
      <c r="J168" s="207"/>
      <c r="K168" s="207"/>
      <c r="L168" s="207"/>
      <c r="M168" s="207"/>
      <c r="N168" s="207"/>
      <c r="O168" s="207"/>
    </row>
    <row r="169" spans="1:15" s="2" customFormat="1" ht="12">
      <c r="A169" s="207"/>
      <c r="B169" s="207"/>
      <c r="C169" s="207"/>
      <c r="D169" s="207"/>
      <c r="E169" s="207"/>
      <c r="F169" s="207"/>
      <c r="G169" s="207"/>
      <c r="H169" s="207"/>
      <c r="I169" s="207"/>
      <c r="J169" s="207"/>
      <c r="K169" s="207"/>
      <c r="L169" s="207"/>
      <c r="M169" s="207"/>
      <c r="N169" s="207"/>
      <c r="O169" s="207"/>
    </row>
    <row r="170" spans="1:15" s="2" customFormat="1" ht="12">
      <c r="A170" s="207"/>
      <c r="B170" s="207"/>
      <c r="C170" s="207"/>
      <c r="D170" s="207"/>
      <c r="E170" s="207"/>
      <c r="F170" s="207"/>
      <c r="G170" s="207"/>
      <c r="H170" s="207"/>
      <c r="I170" s="207"/>
      <c r="J170" s="207"/>
      <c r="K170" s="207"/>
      <c r="L170" s="207"/>
      <c r="M170" s="207"/>
      <c r="N170" s="207"/>
      <c r="O170" s="207"/>
    </row>
    <row r="171" spans="1:15" s="2" customFormat="1" ht="12">
      <c r="A171" s="207"/>
      <c r="B171" s="207"/>
      <c r="C171" s="207"/>
      <c r="D171" s="207"/>
      <c r="E171" s="207"/>
      <c r="F171" s="207"/>
      <c r="G171" s="207"/>
      <c r="H171" s="207"/>
      <c r="I171" s="207"/>
      <c r="J171" s="207"/>
      <c r="K171" s="207"/>
      <c r="L171" s="207"/>
      <c r="M171" s="207"/>
      <c r="N171" s="207"/>
      <c r="O171" s="207"/>
    </row>
    <row r="172" spans="1:15" s="2" customFormat="1" ht="12">
      <c r="A172" s="207"/>
      <c r="B172" s="207"/>
      <c r="C172" s="207"/>
      <c r="D172" s="207"/>
      <c r="E172" s="207"/>
      <c r="F172" s="207"/>
      <c r="G172" s="207"/>
      <c r="H172" s="207"/>
      <c r="I172" s="207"/>
      <c r="J172" s="207"/>
      <c r="K172" s="207"/>
      <c r="L172" s="207"/>
      <c r="M172" s="207"/>
      <c r="N172" s="207"/>
      <c r="O172" s="207"/>
    </row>
    <row r="173" spans="1:15" s="2" customFormat="1" ht="12">
      <c r="A173" s="207"/>
      <c r="B173" s="207"/>
      <c r="C173" s="207"/>
      <c r="D173" s="207"/>
      <c r="E173" s="207"/>
      <c r="F173" s="207"/>
      <c r="G173" s="207"/>
      <c r="H173" s="207"/>
      <c r="I173" s="207"/>
      <c r="J173" s="207"/>
      <c r="K173" s="207"/>
      <c r="L173" s="207"/>
      <c r="M173" s="207"/>
      <c r="N173" s="207"/>
      <c r="O173" s="207"/>
    </row>
    <row r="174" spans="1:15" s="2" customFormat="1" ht="12">
      <c r="A174" s="207"/>
      <c r="B174" s="207"/>
      <c r="C174" s="207"/>
      <c r="D174" s="207"/>
      <c r="E174" s="207"/>
      <c r="F174" s="207"/>
      <c r="G174" s="207"/>
      <c r="H174" s="207"/>
      <c r="I174" s="207"/>
      <c r="J174" s="207"/>
      <c r="K174" s="207"/>
      <c r="L174" s="207"/>
      <c r="M174" s="207"/>
      <c r="N174" s="207"/>
      <c r="O174" s="207"/>
    </row>
    <row r="175" spans="1:15" s="2" customFormat="1" ht="12">
      <c r="A175" s="207"/>
      <c r="B175" s="207"/>
      <c r="C175" s="207"/>
      <c r="D175" s="207"/>
      <c r="E175" s="207"/>
      <c r="F175" s="207"/>
      <c r="G175" s="207"/>
      <c r="H175" s="207"/>
      <c r="I175" s="207"/>
      <c r="J175" s="207"/>
      <c r="K175" s="207"/>
      <c r="L175" s="207"/>
      <c r="M175" s="207"/>
      <c r="N175" s="207"/>
      <c r="O175" s="207"/>
    </row>
    <row r="176" spans="1:15" s="2" customFormat="1" ht="12">
      <c r="A176" s="207"/>
      <c r="B176" s="207"/>
      <c r="C176" s="207"/>
      <c r="D176" s="207"/>
      <c r="E176" s="207"/>
      <c r="F176" s="207"/>
      <c r="G176" s="207"/>
      <c r="H176" s="207"/>
      <c r="I176" s="207"/>
      <c r="J176" s="207"/>
      <c r="K176" s="207"/>
      <c r="L176" s="207"/>
      <c r="M176" s="207"/>
      <c r="N176" s="207"/>
      <c r="O176" s="207"/>
    </row>
    <row r="177" spans="1:15" s="2" customFormat="1" ht="12">
      <c r="A177" s="207"/>
      <c r="B177" s="207"/>
      <c r="C177" s="207"/>
      <c r="D177" s="207"/>
      <c r="E177" s="207"/>
      <c r="F177" s="207"/>
      <c r="G177" s="207"/>
      <c r="H177" s="207"/>
      <c r="I177" s="207"/>
      <c r="J177" s="207"/>
      <c r="K177" s="207"/>
      <c r="L177" s="207"/>
      <c r="M177" s="207"/>
      <c r="N177" s="207"/>
      <c r="O177" s="207"/>
    </row>
    <row r="178" spans="1:15" s="2" customFormat="1" ht="12">
      <c r="A178" s="207"/>
      <c r="B178" s="207"/>
      <c r="C178" s="207"/>
      <c r="D178" s="207"/>
      <c r="E178" s="207"/>
      <c r="F178" s="207"/>
      <c r="G178" s="207"/>
      <c r="H178" s="207"/>
      <c r="I178" s="207"/>
      <c r="J178" s="207"/>
      <c r="K178" s="207"/>
      <c r="L178" s="207"/>
      <c r="M178" s="207"/>
      <c r="N178" s="207"/>
      <c r="O178" s="207"/>
    </row>
    <row r="179" spans="1:15" s="2" customFormat="1" ht="12">
      <c r="A179" s="207"/>
      <c r="B179" s="207"/>
      <c r="C179" s="207"/>
      <c r="D179" s="207"/>
      <c r="E179" s="207"/>
      <c r="F179" s="207"/>
      <c r="G179" s="207"/>
      <c r="H179" s="207"/>
      <c r="I179" s="207"/>
      <c r="J179" s="207"/>
      <c r="K179" s="207"/>
      <c r="L179" s="207"/>
      <c r="M179" s="207"/>
      <c r="N179" s="207"/>
      <c r="O179" s="207"/>
    </row>
    <row r="180" spans="1:15" s="2" customFormat="1" ht="12">
      <c r="A180" s="207"/>
      <c r="B180" s="207"/>
      <c r="C180" s="207"/>
      <c r="D180" s="207"/>
      <c r="E180" s="207"/>
      <c r="F180" s="207"/>
      <c r="G180" s="207"/>
      <c r="H180" s="207"/>
      <c r="I180" s="207"/>
      <c r="J180" s="207"/>
      <c r="K180" s="207"/>
      <c r="L180" s="207"/>
      <c r="M180" s="207"/>
      <c r="N180" s="207"/>
      <c r="O180" s="207"/>
    </row>
    <row r="181" spans="1:15" s="2" customFormat="1" ht="12">
      <c r="A181" s="207"/>
      <c r="B181" s="207"/>
      <c r="C181" s="207"/>
      <c r="D181" s="207"/>
      <c r="E181" s="207"/>
      <c r="F181" s="207"/>
      <c r="G181" s="207"/>
      <c r="H181" s="207"/>
      <c r="I181" s="207"/>
      <c r="J181" s="207"/>
      <c r="K181" s="207"/>
      <c r="L181" s="207"/>
      <c r="M181" s="207"/>
      <c r="N181" s="207"/>
      <c r="O181" s="207"/>
    </row>
    <row r="182" spans="1:15" s="2" customFormat="1" ht="12">
      <c r="A182" s="207"/>
      <c r="B182" s="207"/>
      <c r="C182" s="207"/>
      <c r="D182" s="207"/>
      <c r="E182" s="207"/>
      <c r="F182" s="207"/>
      <c r="G182" s="207"/>
      <c r="H182" s="207"/>
      <c r="I182" s="207"/>
      <c r="J182" s="207"/>
      <c r="K182" s="207"/>
      <c r="L182" s="207"/>
      <c r="M182" s="207"/>
      <c r="N182" s="207"/>
      <c r="O182" s="207"/>
    </row>
    <row r="183" spans="1:15" s="2" customFormat="1" ht="12">
      <c r="A183" s="207"/>
      <c r="B183" s="207"/>
      <c r="C183" s="207"/>
      <c r="D183" s="207"/>
      <c r="E183" s="207"/>
      <c r="F183" s="207"/>
      <c r="G183" s="207"/>
      <c r="H183" s="207"/>
      <c r="I183" s="207"/>
      <c r="J183" s="207"/>
      <c r="K183" s="207"/>
      <c r="L183" s="207"/>
      <c r="M183" s="207"/>
      <c r="N183" s="207"/>
      <c r="O183" s="207"/>
    </row>
    <row r="184" spans="1:15" s="2" customFormat="1" ht="12">
      <c r="A184" s="207"/>
      <c r="B184" s="207"/>
      <c r="C184" s="207"/>
      <c r="D184" s="207"/>
      <c r="E184" s="207"/>
      <c r="F184" s="207"/>
      <c r="G184" s="207"/>
      <c r="H184" s="207"/>
      <c r="I184" s="207"/>
      <c r="J184" s="207"/>
      <c r="K184" s="207"/>
      <c r="L184" s="207"/>
      <c r="M184" s="207"/>
      <c r="N184" s="207"/>
      <c r="O184" s="207"/>
    </row>
    <row r="185" spans="1:15" s="2" customFormat="1" ht="12">
      <c r="A185" s="207"/>
      <c r="B185" s="207"/>
      <c r="C185" s="207"/>
      <c r="D185" s="207"/>
      <c r="E185" s="207"/>
      <c r="F185" s="207"/>
      <c r="G185" s="207"/>
      <c r="H185" s="207"/>
      <c r="I185" s="207"/>
      <c r="J185" s="207"/>
      <c r="K185" s="207"/>
      <c r="L185" s="207"/>
      <c r="M185" s="207"/>
      <c r="N185" s="207"/>
      <c r="O185" s="207"/>
    </row>
    <row r="186" spans="1:15" s="2" customFormat="1" ht="12">
      <c r="A186" s="207"/>
      <c r="B186" s="207"/>
      <c r="C186" s="207"/>
      <c r="D186" s="207"/>
      <c r="E186" s="207"/>
      <c r="F186" s="207"/>
      <c r="G186" s="207"/>
      <c r="H186" s="207"/>
      <c r="I186" s="207"/>
      <c r="J186" s="207"/>
      <c r="K186" s="207"/>
      <c r="L186" s="207"/>
      <c r="M186" s="207"/>
      <c r="N186" s="207"/>
      <c r="O186" s="207"/>
    </row>
    <row r="187" spans="1:15" s="2" customFormat="1" ht="12">
      <c r="A187" s="207"/>
      <c r="B187" s="207"/>
      <c r="C187" s="207"/>
      <c r="D187" s="207"/>
      <c r="E187" s="207"/>
      <c r="F187" s="207"/>
      <c r="G187" s="207"/>
      <c r="H187" s="207"/>
      <c r="I187" s="207"/>
      <c r="J187" s="207"/>
      <c r="K187" s="207"/>
      <c r="L187" s="207"/>
      <c r="M187" s="207"/>
      <c r="N187" s="207"/>
      <c r="O187" s="207"/>
    </row>
    <row r="188" spans="1:15" s="2" customFormat="1" ht="12">
      <c r="A188" s="207"/>
      <c r="B188" s="207"/>
      <c r="C188" s="207"/>
      <c r="D188" s="207"/>
      <c r="E188" s="207"/>
      <c r="F188" s="207"/>
      <c r="G188" s="207"/>
      <c r="H188" s="207"/>
      <c r="I188" s="207"/>
      <c r="J188" s="207"/>
      <c r="K188" s="207"/>
      <c r="L188" s="207"/>
      <c r="M188" s="207"/>
      <c r="N188" s="207"/>
      <c r="O188" s="207"/>
    </row>
    <row r="189" spans="1:15" s="2" customFormat="1" ht="12">
      <c r="A189" s="207"/>
      <c r="B189" s="207"/>
      <c r="C189" s="207"/>
      <c r="D189" s="207"/>
      <c r="E189" s="207"/>
      <c r="F189" s="207"/>
      <c r="G189" s="207"/>
      <c r="H189" s="207"/>
      <c r="I189" s="207"/>
      <c r="J189" s="207"/>
      <c r="K189" s="207"/>
      <c r="L189" s="207"/>
      <c r="M189" s="207"/>
      <c r="N189" s="207"/>
      <c r="O189" s="207"/>
    </row>
    <row r="190" spans="1:15" s="2" customFormat="1" ht="12">
      <c r="A190" s="207"/>
      <c r="B190" s="207"/>
      <c r="C190" s="207"/>
      <c r="D190" s="207"/>
      <c r="E190" s="207"/>
      <c r="F190" s="207"/>
      <c r="G190" s="207"/>
      <c r="H190" s="207"/>
      <c r="I190" s="207"/>
      <c r="J190" s="207"/>
      <c r="K190" s="207"/>
      <c r="L190" s="207"/>
      <c r="M190" s="207"/>
      <c r="N190" s="207"/>
      <c r="O190" s="207"/>
    </row>
    <row r="191" spans="1:15" s="2" customFormat="1" ht="12">
      <c r="A191" s="207"/>
      <c r="B191" s="207"/>
      <c r="C191" s="207"/>
      <c r="D191" s="207"/>
      <c r="E191" s="207"/>
      <c r="F191" s="207"/>
      <c r="G191" s="207"/>
      <c r="H191" s="207"/>
      <c r="I191" s="207"/>
      <c r="J191" s="207"/>
      <c r="K191" s="207"/>
      <c r="L191" s="207"/>
      <c r="M191" s="207"/>
      <c r="N191" s="207"/>
      <c r="O191" s="207"/>
    </row>
    <row r="192" spans="1:15" s="2" customFormat="1" ht="12">
      <c r="A192" s="207"/>
      <c r="B192" s="207"/>
      <c r="C192" s="207"/>
      <c r="D192" s="207"/>
      <c r="E192" s="207"/>
      <c r="F192" s="207"/>
      <c r="G192" s="207"/>
      <c r="H192" s="207"/>
      <c r="I192" s="207"/>
      <c r="J192" s="207"/>
      <c r="K192" s="207"/>
      <c r="L192" s="207"/>
      <c r="M192" s="207"/>
      <c r="N192" s="207"/>
      <c r="O192" s="207"/>
    </row>
    <row r="193" spans="1:15" s="2" customFormat="1" ht="12">
      <c r="A193" s="207"/>
      <c r="B193" s="207"/>
      <c r="C193" s="207"/>
      <c r="D193" s="207"/>
      <c r="E193" s="207"/>
      <c r="F193" s="207"/>
      <c r="G193" s="207"/>
      <c r="H193" s="207"/>
      <c r="I193" s="207"/>
      <c r="J193" s="207"/>
      <c r="K193" s="207"/>
      <c r="L193" s="207"/>
      <c r="M193" s="207"/>
      <c r="N193" s="207"/>
      <c r="O193" s="207"/>
    </row>
    <row r="194" spans="1:15" s="2" customFormat="1" ht="12">
      <c r="A194" s="207"/>
      <c r="B194" s="207"/>
      <c r="C194" s="207"/>
      <c r="D194" s="207"/>
      <c r="E194" s="207"/>
      <c r="F194" s="207"/>
      <c r="G194" s="207"/>
      <c r="H194" s="207"/>
      <c r="I194" s="207"/>
      <c r="J194" s="207"/>
      <c r="K194" s="207"/>
      <c r="L194" s="207"/>
      <c r="M194" s="207"/>
      <c r="N194" s="207"/>
      <c r="O194" s="207"/>
    </row>
    <row r="195" spans="1:15" s="2" customFormat="1" ht="12">
      <c r="A195" s="207"/>
      <c r="B195" s="207"/>
      <c r="C195" s="207"/>
      <c r="D195" s="207"/>
      <c r="E195" s="207"/>
      <c r="F195" s="207"/>
      <c r="G195" s="207"/>
      <c r="H195" s="207"/>
      <c r="I195" s="207"/>
      <c r="J195" s="207"/>
      <c r="K195" s="207"/>
      <c r="L195" s="207"/>
      <c r="M195" s="207"/>
      <c r="N195" s="207"/>
      <c r="O195" s="207"/>
    </row>
  </sheetData>
  <sheetProtection/>
  <mergeCells count="57">
    <mergeCell ref="C9:F9"/>
    <mergeCell ref="A9:B9"/>
    <mergeCell ref="A10:B10"/>
    <mergeCell ref="A16:B16"/>
    <mergeCell ref="C11:F11"/>
    <mergeCell ref="C12:F12"/>
    <mergeCell ref="C13:F13"/>
    <mergeCell ref="A14:B14"/>
    <mergeCell ref="A11:B11"/>
    <mergeCell ref="A12:B12"/>
    <mergeCell ref="C6:H6"/>
    <mergeCell ref="A6:B7"/>
    <mergeCell ref="C8:F8"/>
    <mergeCell ref="G8:H8"/>
    <mergeCell ref="C7:H7"/>
    <mergeCell ref="A8:B8"/>
    <mergeCell ref="A15:B15"/>
    <mergeCell ref="A13:B13"/>
    <mergeCell ref="A24:B24"/>
    <mergeCell ref="A25:B25"/>
    <mergeCell ref="A22:B22"/>
    <mergeCell ref="A23:B23"/>
    <mergeCell ref="A21:B21"/>
    <mergeCell ref="A19:B19"/>
    <mergeCell ref="A20:B20"/>
    <mergeCell ref="A17:B17"/>
    <mergeCell ref="A18:B18"/>
    <mergeCell ref="C21:F21"/>
    <mergeCell ref="C25:F25"/>
    <mergeCell ref="C22:F22"/>
    <mergeCell ref="C23:F23"/>
    <mergeCell ref="C24:F24"/>
    <mergeCell ref="C15:F15"/>
    <mergeCell ref="C16:F16"/>
    <mergeCell ref="C17:F17"/>
    <mergeCell ref="C20:F20"/>
    <mergeCell ref="C18:F18"/>
    <mergeCell ref="C19:F19"/>
    <mergeCell ref="G15:H15"/>
    <mergeCell ref="G18:H18"/>
    <mergeCell ref="G20:H20"/>
    <mergeCell ref="G21:H21"/>
    <mergeCell ref="G19:H19"/>
    <mergeCell ref="G9:H9"/>
    <mergeCell ref="G10:H10"/>
    <mergeCell ref="G11:H11"/>
    <mergeCell ref="G12:H12"/>
    <mergeCell ref="C14:F14"/>
    <mergeCell ref="C10:F10"/>
    <mergeCell ref="G24:H24"/>
    <mergeCell ref="G25:H25"/>
    <mergeCell ref="G22:H22"/>
    <mergeCell ref="G13:H13"/>
    <mergeCell ref="G14:H14"/>
    <mergeCell ref="G16:H16"/>
    <mergeCell ref="G17:H17"/>
    <mergeCell ref="G23:H23"/>
  </mergeCells>
  <printOptions horizontalCentered="1"/>
  <pageMargins left="0.7874015748031497" right="0.5905511811023623" top="0.7874015748031497" bottom="0.5905511811023623" header="0" footer="0"/>
  <pageSetup horizontalDpi="600" verticalDpi="600" orientation="portrait" paperSize="9" scale="81" r:id="rId1"/>
  <colBreaks count="2" manualBreakCount="2">
    <brk id="14" max="65535" man="1"/>
    <brk id="23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</sheetPr>
  <dimension ref="A1:X39"/>
  <sheetViews>
    <sheetView workbookViewId="0" topLeftCell="A1">
      <selection activeCell="O7" sqref="O7"/>
    </sheetView>
  </sheetViews>
  <sheetFormatPr defaultColWidth="9.00390625" defaultRowHeight="13.5"/>
  <cols>
    <col min="1" max="1" width="11.625" style="208" customWidth="1"/>
    <col min="2" max="6" width="7.625" style="208" customWidth="1"/>
    <col min="7" max="8" width="6.875" style="208" customWidth="1"/>
    <col min="9" max="14" width="7.625" style="208" customWidth="1"/>
    <col min="15" max="15" width="15.25390625" style="208" customWidth="1"/>
    <col min="16" max="16" width="27.25390625" style="208" customWidth="1"/>
    <col min="17" max="17" width="9.00390625" style="208" customWidth="1"/>
    <col min="18" max="18" width="2.875" style="208" customWidth="1"/>
    <col min="19" max="19" width="11.625" style="208" customWidth="1"/>
    <col min="20" max="20" width="7.00390625" style="208" bestFit="1" customWidth="1"/>
    <col min="21" max="28" width="5.75390625" style="208" customWidth="1"/>
    <col min="29" max="29" width="8.125" style="208" bestFit="1" customWidth="1"/>
    <col min="30" max="35" width="5.75390625" style="208" customWidth="1"/>
    <col min="36" max="16384" width="9.00390625" style="208" customWidth="1"/>
  </cols>
  <sheetData>
    <row r="1" ht="12" customHeight="1">
      <c r="A1" s="209" t="s">
        <v>590</v>
      </c>
    </row>
    <row r="2" ht="12" customHeight="1"/>
    <row r="3" ht="12" customHeight="1">
      <c r="A3" s="208" t="s">
        <v>591</v>
      </c>
    </row>
    <row r="4" spans="1:19" s="210" customFormat="1" ht="12" customHeight="1">
      <c r="A4" s="208" t="s">
        <v>592</v>
      </c>
      <c r="B4" s="208"/>
      <c r="C4" s="208"/>
      <c r="S4" s="208"/>
    </row>
    <row r="5" spans="1:3" s="211" customFormat="1" ht="12" customHeight="1" thickBot="1">
      <c r="A5" s="207" t="s">
        <v>593</v>
      </c>
      <c r="B5" s="207"/>
      <c r="C5" s="207"/>
    </row>
    <row r="6" spans="1:24" s="207" customFormat="1" ht="19.5" customHeight="1">
      <c r="A6" s="384" t="s">
        <v>594</v>
      </c>
      <c r="B6" s="609"/>
      <c r="C6" s="385" t="s">
        <v>595</v>
      </c>
      <c r="D6" s="609"/>
      <c r="E6" s="609"/>
      <c r="F6" s="609"/>
      <c r="G6" s="385" t="s">
        <v>596</v>
      </c>
      <c r="H6" s="614"/>
      <c r="X6" s="211"/>
    </row>
    <row r="7" spans="1:8" s="207" customFormat="1" ht="19.5" customHeight="1" thickBot="1">
      <c r="A7" s="628"/>
      <c r="B7" s="616"/>
      <c r="C7" s="386" t="s">
        <v>597</v>
      </c>
      <c r="D7" s="616"/>
      <c r="E7" s="616"/>
      <c r="F7" s="616"/>
      <c r="G7" s="629"/>
      <c r="H7" s="618"/>
    </row>
    <row r="8" spans="1:8" s="207" customFormat="1" ht="19.5" customHeight="1">
      <c r="A8" s="378" t="s">
        <v>598</v>
      </c>
      <c r="B8" s="609"/>
      <c r="C8" s="379" t="s">
        <v>599</v>
      </c>
      <c r="D8" s="609"/>
      <c r="E8" s="609"/>
      <c r="F8" s="609"/>
      <c r="G8" s="379"/>
      <c r="H8" s="614"/>
    </row>
    <row r="9" spans="1:8" s="207" customFormat="1" ht="19.5" customHeight="1">
      <c r="A9" s="380" t="s">
        <v>600</v>
      </c>
      <c r="B9" s="612"/>
      <c r="C9" s="381" t="s">
        <v>601</v>
      </c>
      <c r="D9" s="612"/>
      <c r="E9" s="612"/>
      <c r="F9" s="612"/>
      <c r="G9" s="381"/>
      <c r="H9" s="615"/>
    </row>
    <row r="10" spans="1:8" s="207" customFormat="1" ht="19.5" customHeight="1">
      <c r="A10" s="380" t="s">
        <v>602</v>
      </c>
      <c r="B10" s="612"/>
      <c r="C10" s="381" t="s">
        <v>603</v>
      </c>
      <c r="D10" s="612"/>
      <c r="E10" s="612"/>
      <c r="F10" s="612"/>
      <c r="G10" s="381"/>
      <c r="H10" s="615"/>
    </row>
    <row r="11" spans="1:8" s="207" customFormat="1" ht="19.5" customHeight="1">
      <c r="A11" s="380" t="s">
        <v>350</v>
      </c>
      <c r="B11" s="612"/>
      <c r="C11" s="381" t="s">
        <v>604</v>
      </c>
      <c r="D11" s="612"/>
      <c r="E11" s="612"/>
      <c r="F11" s="612"/>
      <c r="G11" s="381"/>
      <c r="H11" s="615"/>
    </row>
    <row r="12" spans="1:24" s="207" customFormat="1" ht="19.5" customHeight="1">
      <c r="A12" s="380" t="s">
        <v>348</v>
      </c>
      <c r="B12" s="612"/>
      <c r="C12" s="381" t="s">
        <v>707</v>
      </c>
      <c r="D12" s="612"/>
      <c r="E12" s="612"/>
      <c r="F12" s="612"/>
      <c r="G12" s="381"/>
      <c r="H12" s="615"/>
      <c r="X12" s="214"/>
    </row>
    <row r="13" spans="1:8" s="207" customFormat="1" ht="19.5" customHeight="1">
      <c r="A13" s="380" t="s">
        <v>605</v>
      </c>
      <c r="B13" s="612"/>
      <c r="C13" s="381" t="s">
        <v>606</v>
      </c>
      <c r="D13" s="612"/>
      <c r="E13" s="612"/>
      <c r="F13" s="612"/>
      <c r="G13" s="381"/>
      <c r="H13" s="615"/>
    </row>
    <row r="14" spans="1:24" s="207" customFormat="1" ht="19.5" customHeight="1">
      <c r="A14" s="380" t="s">
        <v>607</v>
      </c>
      <c r="B14" s="612"/>
      <c r="C14" s="381" t="s">
        <v>708</v>
      </c>
      <c r="D14" s="612"/>
      <c r="E14" s="612"/>
      <c r="F14" s="612"/>
      <c r="G14" s="381"/>
      <c r="H14" s="615"/>
      <c r="J14" s="215"/>
      <c r="K14" s="215"/>
      <c r="L14" s="215"/>
      <c r="M14" s="215"/>
      <c r="N14" s="215"/>
      <c r="O14" s="215"/>
      <c r="P14" s="215"/>
      <c r="Q14" s="215"/>
      <c r="R14" s="215"/>
      <c r="S14" s="215"/>
      <c r="T14" s="215"/>
      <c r="U14" s="215"/>
      <c r="V14" s="215"/>
      <c r="W14" s="215"/>
      <c r="X14" s="215"/>
    </row>
    <row r="15" spans="1:24" s="207" customFormat="1" ht="19.5" customHeight="1">
      <c r="A15" s="380" t="s">
        <v>608</v>
      </c>
      <c r="B15" s="612"/>
      <c r="C15" s="381" t="s">
        <v>709</v>
      </c>
      <c r="D15" s="612"/>
      <c r="E15" s="612"/>
      <c r="F15" s="612"/>
      <c r="G15" s="381"/>
      <c r="H15" s="615"/>
      <c r="J15" s="215"/>
      <c r="K15" s="216"/>
      <c r="L15" s="216"/>
      <c r="M15" s="216"/>
      <c r="N15" s="216"/>
      <c r="O15" s="216"/>
      <c r="P15" s="216"/>
      <c r="Q15" s="216"/>
      <c r="R15" s="216"/>
      <c r="S15" s="216"/>
      <c r="T15" s="216"/>
      <c r="U15" s="216"/>
      <c r="V15" s="216"/>
      <c r="W15" s="216"/>
      <c r="X15" s="215"/>
    </row>
    <row r="16" spans="1:24" s="207" customFormat="1" ht="19.5" customHeight="1">
      <c r="A16" s="380" t="s">
        <v>609</v>
      </c>
      <c r="B16" s="612"/>
      <c r="C16" s="381" t="s">
        <v>710</v>
      </c>
      <c r="D16" s="612"/>
      <c r="E16" s="612"/>
      <c r="F16" s="612"/>
      <c r="G16" s="381"/>
      <c r="H16" s="615"/>
      <c r="J16" s="215"/>
      <c r="K16" s="215"/>
      <c r="L16" s="215"/>
      <c r="M16" s="215"/>
      <c r="N16" s="215"/>
      <c r="O16" s="215"/>
      <c r="P16" s="215"/>
      <c r="Q16" s="215"/>
      <c r="R16" s="215"/>
      <c r="S16" s="215"/>
      <c r="T16" s="215"/>
      <c r="U16" s="215"/>
      <c r="V16" s="215"/>
      <c r="W16" s="215"/>
      <c r="X16" s="215"/>
    </row>
    <row r="17" spans="1:24" s="207" customFormat="1" ht="19.5" customHeight="1">
      <c r="A17" s="380" t="s">
        <v>610</v>
      </c>
      <c r="B17" s="612"/>
      <c r="C17" s="381" t="s">
        <v>711</v>
      </c>
      <c r="D17" s="612"/>
      <c r="E17" s="612"/>
      <c r="F17" s="612"/>
      <c r="G17" s="381"/>
      <c r="H17" s="615"/>
      <c r="J17" s="215"/>
      <c r="K17" s="215"/>
      <c r="L17" s="215"/>
      <c r="M17" s="215"/>
      <c r="N17" s="215"/>
      <c r="O17" s="215"/>
      <c r="P17" s="215"/>
      <c r="Q17" s="215"/>
      <c r="R17" s="215"/>
      <c r="S17" s="215"/>
      <c r="T17" s="215"/>
      <c r="U17" s="215"/>
      <c r="V17" s="215"/>
      <c r="W17" s="215"/>
      <c r="X17" s="215"/>
    </row>
    <row r="18" spans="1:24" s="207" customFormat="1" ht="19.5" customHeight="1">
      <c r="A18" s="380" t="s">
        <v>611</v>
      </c>
      <c r="B18" s="612"/>
      <c r="C18" s="381" t="s">
        <v>712</v>
      </c>
      <c r="D18" s="612"/>
      <c r="E18" s="612"/>
      <c r="F18" s="612"/>
      <c r="G18" s="381"/>
      <c r="H18" s="615"/>
      <c r="J18" s="215"/>
      <c r="K18" s="215"/>
      <c r="L18" s="215"/>
      <c r="M18" s="215"/>
      <c r="N18" s="215"/>
      <c r="O18" s="215"/>
      <c r="P18" s="215"/>
      <c r="Q18" s="215"/>
      <c r="R18" s="215"/>
      <c r="S18" s="215"/>
      <c r="T18" s="215"/>
      <c r="U18" s="215"/>
      <c r="V18" s="215"/>
      <c r="W18" s="215"/>
      <c r="X18" s="215"/>
    </row>
    <row r="19" spans="1:8" s="207" customFormat="1" ht="19.5" customHeight="1">
      <c r="A19" s="380" t="s">
        <v>612</v>
      </c>
      <c r="B19" s="612"/>
      <c r="C19" s="381" t="s">
        <v>713</v>
      </c>
      <c r="D19" s="612"/>
      <c r="E19" s="612"/>
      <c r="F19" s="612"/>
      <c r="G19" s="381"/>
      <c r="H19" s="615"/>
    </row>
    <row r="20" spans="1:8" s="207" customFormat="1" ht="19.5" customHeight="1">
      <c r="A20" s="380" t="s">
        <v>613</v>
      </c>
      <c r="B20" s="612"/>
      <c r="C20" s="381" t="s">
        <v>614</v>
      </c>
      <c r="D20" s="612"/>
      <c r="E20" s="612"/>
      <c r="F20" s="612"/>
      <c r="G20" s="381"/>
      <c r="H20" s="615"/>
    </row>
    <row r="21" spans="1:8" s="207" customFormat="1" ht="19.5" customHeight="1">
      <c r="A21" s="380" t="s">
        <v>615</v>
      </c>
      <c r="B21" s="612"/>
      <c r="C21" s="381" t="s">
        <v>616</v>
      </c>
      <c r="D21" s="612"/>
      <c r="E21" s="612"/>
      <c r="F21" s="612"/>
      <c r="G21" s="381"/>
      <c r="H21" s="615"/>
    </row>
    <row r="22" spans="1:8" s="207" customFormat="1" ht="19.5" customHeight="1">
      <c r="A22" s="380" t="s">
        <v>617</v>
      </c>
      <c r="B22" s="612"/>
      <c r="C22" s="381" t="s">
        <v>618</v>
      </c>
      <c r="D22" s="612"/>
      <c r="E22" s="612"/>
      <c r="F22" s="612"/>
      <c r="G22" s="381"/>
      <c r="H22" s="615"/>
    </row>
    <row r="23" spans="1:8" s="207" customFormat="1" ht="19.5" customHeight="1">
      <c r="A23" s="380" t="s">
        <v>305</v>
      </c>
      <c r="B23" s="612"/>
      <c r="C23" s="381" t="s">
        <v>619</v>
      </c>
      <c r="D23" s="612"/>
      <c r="E23" s="612"/>
      <c r="F23" s="612"/>
      <c r="G23" s="381"/>
      <c r="H23" s="615"/>
    </row>
    <row r="24" spans="1:8" s="2" customFormat="1" ht="19.5" customHeight="1" thickBot="1">
      <c r="A24" s="382" t="s">
        <v>620</v>
      </c>
      <c r="B24" s="616"/>
      <c r="C24" s="383" t="s">
        <v>621</v>
      </c>
      <c r="D24" s="616"/>
      <c r="E24" s="616"/>
      <c r="F24" s="616"/>
      <c r="G24" s="383"/>
      <c r="H24" s="618"/>
    </row>
    <row r="25" s="207" customFormat="1" ht="19.5" customHeight="1"/>
    <row r="26" s="207" customFormat="1" ht="12">
      <c r="A26" s="207" t="s">
        <v>622</v>
      </c>
    </row>
    <row r="27" spans="1:14" s="207" customFormat="1" ht="12.75" thickBot="1">
      <c r="A27" s="207" t="s">
        <v>623</v>
      </c>
      <c r="K27" s="217"/>
      <c r="N27" s="217"/>
    </row>
    <row r="28" spans="1:14" s="207" customFormat="1" ht="19.5" customHeight="1">
      <c r="A28" s="212" t="s">
        <v>372</v>
      </c>
      <c r="B28" s="213">
        <v>2</v>
      </c>
      <c r="C28" s="213">
        <v>7</v>
      </c>
      <c r="D28" s="213">
        <v>11</v>
      </c>
      <c r="E28" s="213">
        <v>12</v>
      </c>
      <c r="F28" s="218">
        <v>13</v>
      </c>
      <c r="G28" s="213">
        <v>14</v>
      </c>
      <c r="H28" s="218">
        <v>15</v>
      </c>
      <c r="I28" s="218">
        <v>16</v>
      </c>
      <c r="J28" s="218">
        <v>17</v>
      </c>
      <c r="K28" s="218">
        <v>18</v>
      </c>
      <c r="L28" s="213">
        <v>19</v>
      </c>
      <c r="M28" s="219">
        <v>20</v>
      </c>
      <c r="N28" s="630">
        <v>21</v>
      </c>
    </row>
    <row r="29" spans="1:14" s="207" customFormat="1" ht="19.5" customHeight="1" thickBot="1">
      <c r="A29" s="220" t="s">
        <v>624</v>
      </c>
      <c r="B29" s="221">
        <v>10773</v>
      </c>
      <c r="C29" s="221">
        <v>7756</v>
      </c>
      <c r="D29" s="221">
        <v>7654</v>
      </c>
      <c r="E29" s="221">
        <v>7001</v>
      </c>
      <c r="F29" s="222">
        <v>7875</v>
      </c>
      <c r="G29" s="221">
        <v>8231</v>
      </c>
      <c r="H29" s="222">
        <v>9269</v>
      </c>
      <c r="I29" s="222">
        <v>4263</v>
      </c>
      <c r="J29" s="222">
        <v>6891</v>
      </c>
      <c r="K29" s="222">
        <v>10462</v>
      </c>
      <c r="L29" s="221">
        <v>9966</v>
      </c>
      <c r="M29" s="223">
        <v>10041</v>
      </c>
      <c r="N29" s="631">
        <v>9052</v>
      </c>
    </row>
    <row r="30" s="207" customFormat="1" ht="12"/>
    <row r="31" spans="1:13" s="632" customFormat="1" ht="12.75" thickBot="1">
      <c r="A31" s="632" t="s">
        <v>625</v>
      </c>
      <c r="M31" s="633"/>
    </row>
    <row r="32" spans="1:14" s="632" customFormat="1" ht="19.5" customHeight="1">
      <c r="A32" s="634" t="s">
        <v>375</v>
      </c>
      <c r="B32" s="635">
        <v>4</v>
      </c>
      <c r="C32" s="635">
        <v>5</v>
      </c>
      <c r="D32" s="635">
        <v>6</v>
      </c>
      <c r="E32" s="635">
        <v>7</v>
      </c>
      <c r="F32" s="635">
        <v>8</v>
      </c>
      <c r="G32" s="635">
        <v>9</v>
      </c>
      <c r="H32" s="635">
        <v>10</v>
      </c>
      <c r="I32" s="635">
        <v>11</v>
      </c>
      <c r="J32" s="635">
        <v>12</v>
      </c>
      <c r="K32" s="622" t="s">
        <v>587</v>
      </c>
      <c r="L32" s="635">
        <v>2</v>
      </c>
      <c r="M32" s="635">
        <v>3</v>
      </c>
      <c r="N32" s="619" t="s">
        <v>588</v>
      </c>
    </row>
    <row r="33" spans="1:15" s="632" customFormat="1" ht="19.5" customHeight="1" thickBot="1">
      <c r="A33" s="636" t="s">
        <v>624</v>
      </c>
      <c r="B33" s="637">
        <v>762</v>
      </c>
      <c r="C33" s="637">
        <v>786</v>
      </c>
      <c r="D33" s="637">
        <v>638</v>
      </c>
      <c r="E33" s="637">
        <v>1286</v>
      </c>
      <c r="F33" s="637">
        <v>1601</v>
      </c>
      <c r="G33" s="637">
        <v>705</v>
      </c>
      <c r="H33" s="637">
        <v>912</v>
      </c>
      <c r="I33" s="637">
        <v>779</v>
      </c>
      <c r="J33" s="637">
        <v>363</v>
      </c>
      <c r="K33" s="637">
        <v>178</v>
      </c>
      <c r="L33" s="637">
        <v>514</v>
      </c>
      <c r="M33" s="637">
        <v>528</v>
      </c>
      <c r="N33" s="638">
        <f>SUM(B33:M33)</f>
        <v>9052</v>
      </c>
      <c r="O33" s="639"/>
    </row>
    <row r="34" s="207" customFormat="1" ht="7.5" customHeight="1"/>
    <row r="35" s="207" customFormat="1" ht="12">
      <c r="A35" s="9" t="s">
        <v>589</v>
      </c>
    </row>
    <row r="36" s="207" customFormat="1" ht="12"/>
    <row r="37" s="207" customFormat="1" ht="12"/>
    <row r="38" s="207" customFormat="1" ht="12"/>
    <row r="39" s="207" customFormat="1" ht="12">
      <c r="O39" s="207">
        <f>SUM(N38:N39)</f>
        <v>0</v>
      </c>
    </row>
    <row r="40" s="207" customFormat="1" ht="12"/>
    <row r="41" s="207" customFormat="1" ht="12"/>
    <row r="42" s="207" customFormat="1" ht="12"/>
    <row r="43" s="207" customFormat="1" ht="12"/>
    <row r="44" s="207" customFormat="1" ht="12"/>
    <row r="45" s="207" customFormat="1" ht="12"/>
    <row r="46" s="207" customFormat="1" ht="12"/>
    <row r="47" s="207" customFormat="1" ht="12"/>
    <row r="48" s="207" customFormat="1" ht="12"/>
    <row r="49" s="207" customFormat="1" ht="12"/>
    <row r="50" s="207" customFormat="1" ht="12"/>
    <row r="51" s="207" customFormat="1" ht="12"/>
    <row r="52" s="207" customFormat="1" ht="12"/>
  </sheetData>
  <sheetProtection/>
  <mergeCells count="55">
    <mergeCell ref="A6:B7"/>
    <mergeCell ref="C6:F6"/>
    <mergeCell ref="G6:H7"/>
    <mergeCell ref="C7:F7"/>
    <mergeCell ref="A16:B16"/>
    <mergeCell ref="A19:B19"/>
    <mergeCell ref="C19:F19"/>
    <mergeCell ref="G19:H19"/>
    <mergeCell ref="C16:F16"/>
    <mergeCell ref="G16:H16"/>
    <mergeCell ref="A17:B17"/>
    <mergeCell ref="C17:F17"/>
    <mergeCell ref="G17:H17"/>
    <mergeCell ref="A24:B24"/>
    <mergeCell ref="C24:F24"/>
    <mergeCell ref="G24:H24"/>
    <mergeCell ref="A22:B22"/>
    <mergeCell ref="C22:F22"/>
    <mergeCell ref="G22:H22"/>
    <mergeCell ref="A23:B23"/>
    <mergeCell ref="C23:F23"/>
    <mergeCell ref="G23:H23"/>
    <mergeCell ref="A21:B21"/>
    <mergeCell ref="C21:F21"/>
    <mergeCell ref="G21:H21"/>
    <mergeCell ref="A18:B18"/>
    <mergeCell ref="C18:F18"/>
    <mergeCell ref="G18:H18"/>
    <mergeCell ref="G20:H20"/>
    <mergeCell ref="A20:B20"/>
    <mergeCell ref="C20:F20"/>
    <mergeCell ref="G12:H12"/>
    <mergeCell ref="A13:B13"/>
    <mergeCell ref="C13:F13"/>
    <mergeCell ref="G13:H13"/>
    <mergeCell ref="A12:B12"/>
    <mergeCell ref="C12:F12"/>
    <mergeCell ref="G14:H14"/>
    <mergeCell ref="A15:B15"/>
    <mergeCell ref="C15:F15"/>
    <mergeCell ref="G15:H15"/>
    <mergeCell ref="A14:B14"/>
    <mergeCell ref="C14:F14"/>
    <mergeCell ref="A10:B10"/>
    <mergeCell ref="C10:F10"/>
    <mergeCell ref="G10:H10"/>
    <mergeCell ref="A11:B11"/>
    <mergeCell ref="C11:F11"/>
    <mergeCell ref="G11:H11"/>
    <mergeCell ref="A8:B8"/>
    <mergeCell ref="C8:F8"/>
    <mergeCell ref="G8:H8"/>
    <mergeCell ref="A9:B9"/>
    <mergeCell ref="C9:F9"/>
    <mergeCell ref="G9:H9"/>
  </mergeCells>
  <printOptions horizontalCentered="1"/>
  <pageMargins left="0.7874015748031497" right="0.5905511811023623" top="0.7874015748031497" bottom="0.5905511811023623" header="0" footer="0"/>
  <pageSetup horizontalDpi="600" verticalDpi="600" orientation="portrait" paperSize="9" scale="8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4"/>
  </sheetPr>
  <dimension ref="A1:O57"/>
  <sheetViews>
    <sheetView workbookViewId="0" topLeftCell="A10">
      <selection activeCell="O9" sqref="O9"/>
    </sheetView>
  </sheetViews>
  <sheetFormatPr defaultColWidth="9.00390625" defaultRowHeight="13.5"/>
  <cols>
    <col min="1" max="1" width="11.625" style="208" customWidth="1"/>
    <col min="2" max="6" width="7.625" style="208" customWidth="1"/>
    <col min="7" max="8" width="6.875" style="208" customWidth="1"/>
    <col min="9" max="14" width="7.625" style="208" customWidth="1"/>
    <col min="15" max="15" width="18.625" style="11" customWidth="1"/>
    <col min="16" max="17" width="0.875" style="11" customWidth="1"/>
    <col min="18" max="18" width="32.125" style="11" customWidth="1"/>
    <col min="19" max="19" width="9.00390625" style="11" customWidth="1"/>
    <col min="20" max="20" width="0.875" style="11" customWidth="1"/>
    <col min="21" max="21" width="22.625" style="11" customWidth="1"/>
    <col min="22" max="22" width="9.00390625" style="11" customWidth="1"/>
    <col min="23" max="23" width="2.625" style="11" customWidth="1"/>
    <col min="24" max="24" width="9.00390625" style="11" customWidth="1"/>
    <col min="25" max="33" width="6.625" style="11" customWidth="1"/>
    <col min="34" max="34" width="8.125" style="11" bestFit="1" customWidth="1"/>
    <col min="35" max="37" width="6.625" style="11" customWidth="1"/>
    <col min="38" max="16384" width="9.00390625" style="11" customWidth="1"/>
  </cols>
  <sheetData>
    <row r="1" spans="1:14" ht="14.25">
      <c r="A1" s="125" t="s">
        <v>626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ht="12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1:15" ht="12">
      <c r="A3" s="2" t="s">
        <v>627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12">
      <c r="A4" s="2" t="s">
        <v>628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5" ht="12.75" thickBot="1">
      <c r="A5" s="2" t="s">
        <v>629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2" s="2" customFormat="1" ht="19.5" customHeight="1">
      <c r="A6" s="371" t="s">
        <v>546</v>
      </c>
      <c r="B6" s="370"/>
      <c r="C6" s="370" t="s">
        <v>547</v>
      </c>
      <c r="D6" s="370"/>
      <c r="E6" s="370"/>
      <c r="F6" s="370"/>
      <c r="G6" s="370"/>
      <c r="H6" s="314"/>
      <c r="I6" s="100"/>
      <c r="J6" s="611"/>
      <c r="K6" s="611"/>
      <c r="L6" s="611"/>
    </row>
    <row r="7" spans="1:12" s="2" customFormat="1" ht="19.5" customHeight="1" thickBot="1">
      <c r="A7" s="372"/>
      <c r="B7" s="373"/>
      <c r="C7" s="375" t="s">
        <v>548</v>
      </c>
      <c r="D7" s="376"/>
      <c r="E7" s="376"/>
      <c r="F7" s="376"/>
      <c r="G7" s="376"/>
      <c r="H7" s="377"/>
      <c r="I7" s="100"/>
      <c r="J7" s="146"/>
      <c r="K7" s="146"/>
      <c r="L7" s="146"/>
    </row>
    <row r="8" spans="1:12" s="2" customFormat="1" ht="19.5" customHeight="1">
      <c r="A8" s="367" t="s">
        <v>630</v>
      </c>
      <c r="B8" s="612"/>
      <c r="C8" s="394" t="s">
        <v>631</v>
      </c>
      <c r="D8" s="568"/>
      <c r="E8" s="568"/>
      <c r="F8" s="568"/>
      <c r="G8" s="395"/>
      <c r="H8" s="396"/>
      <c r="I8" s="224"/>
      <c r="J8" s="611"/>
      <c r="K8" s="198"/>
      <c r="L8" s="611"/>
    </row>
    <row r="9" spans="1:12" s="2" customFormat="1" ht="19.5" customHeight="1">
      <c r="A9" s="367" t="s">
        <v>632</v>
      </c>
      <c r="B9" s="612"/>
      <c r="C9" s="388" t="s">
        <v>714</v>
      </c>
      <c r="D9" s="640"/>
      <c r="E9" s="640"/>
      <c r="F9" s="640"/>
      <c r="G9" s="389"/>
      <c r="H9" s="390"/>
      <c r="I9" s="224"/>
      <c r="J9" s="611"/>
      <c r="K9" s="198"/>
      <c r="L9" s="611"/>
    </row>
    <row r="10" spans="1:12" s="2" customFormat="1" ht="19.5" customHeight="1">
      <c r="A10" s="367" t="s">
        <v>715</v>
      </c>
      <c r="B10" s="612"/>
      <c r="C10" s="388" t="s">
        <v>633</v>
      </c>
      <c r="D10" s="640"/>
      <c r="E10" s="640"/>
      <c r="F10" s="640"/>
      <c r="G10" s="641"/>
      <c r="H10" s="642"/>
      <c r="I10" s="224"/>
      <c r="J10" s="611"/>
      <c r="K10" s="198"/>
      <c r="L10" s="611"/>
    </row>
    <row r="11" spans="1:12" s="2" customFormat="1" ht="19.5" customHeight="1">
      <c r="A11" s="367" t="s">
        <v>716</v>
      </c>
      <c r="B11" s="612"/>
      <c r="C11" s="388" t="s">
        <v>634</v>
      </c>
      <c r="D11" s="640"/>
      <c r="E11" s="640"/>
      <c r="F11" s="640"/>
      <c r="G11" s="389"/>
      <c r="H11" s="390"/>
      <c r="I11" s="224"/>
      <c r="J11" s="611"/>
      <c r="K11" s="198"/>
      <c r="L11" s="611"/>
    </row>
    <row r="12" spans="1:12" s="2" customFormat="1" ht="19.5" customHeight="1">
      <c r="A12" s="367" t="s">
        <v>557</v>
      </c>
      <c r="B12" s="612"/>
      <c r="C12" s="388" t="s">
        <v>717</v>
      </c>
      <c r="D12" s="640"/>
      <c r="E12" s="640"/>
      <c r="F12" s="640"/>
      <c r="G12" s="389"/>
      <c r="H12" s="390"/>
      <c r="I12" s="224"/>
      <c r="J12" s="611"/>
      <c r="K12" s="198"/>
      <c r="L12" s="611"/>
    </row>
    <row r="13" spans="1:12" s="2" customFormat="1" ht="19.5" customHeight="1">
      <c r="A13" s="367" t="s">
        <v>635</v>
      </c>
      <c r="B13" s="612"/>
      <c r="C13" s="388" t="s">
        <v>636</v>
      </c>
      <c r="D13" s="640"/>
      <c r="E13" s="640"/>
      <c r="F13" s="640"/>
      <c r="G13" s="389"/>
      <c r="H13" s="390"/>
      <c r="I13" s="224"/>
      <c r="J13" s="611"/>
      <c r="K13" s="198"/>
      <c r="L13" s="611"/>
    </row>
    <row r="14" spans="1:12" s="2" customFormat="1" ht="19.5" customHeight="1">
      <c r="A14" s="367" t="s">
        <v>637</v>
      </c>
      <c r="B14" s="612"/>
      <c r="C14" s="388" t="s">
        <v>638</v>
      </c>
      <c r="D14" s="640"/>
      <c r="E14" s="640"/>
      <c r="F14" s="640"/>
      <c r="G14" s="389"/>
      <c r="H14" s="390"/>
      <c r="I14" s="224"/>
      <c r="J14" s="611"/>
      <c r="K14" s="198"/>
      <c r="L14" s="611"/>
    </row>
    <row r="15" spans="1:12" s="2" customFormat="1" ht="19.5" customHeight="1">
      <c r="A15" s="367" t="s">
        <v>639</v>
      </c>
      <c r="B15" s="612"/>
      <c r="C15" s="388" t="s">
        <v>718</v>
      </c>
      <c r="D15" s="640"/>
      <c r="E15" s="640"/>
      <c r="F15" s="640"/>
      <c r="G15" s="389"/>
      <c r="H15" s="390"/>
      <c r="I15" s="224"/>
      <c r="J15" s="611"/>
      <c r="K15" s="198"/>
      <c r="L15" s="611"/>
    </row>
    <row r="16" spans="1:12" s="2" customFormat="1" ht="19.5" customHeight="1">
      <c r="A16" s="367" t="s">
        <v>640</v>
      </c>
      <c r="B16" s="612"/>
      <c r="C16" s="388" t="s">
        <v>641</v>
      </c>
      <c r="D16" s="640"/>
      <c r="E16" s="640"/>
      <c r="F16" s="640"/>
      <c r="G16" s="389"/>
      <c r="H16" s="390"/>
      <c r="I16" s="224"/>
      <c r="J16" s="611"/>
      <c r="K16" s="198"/>
      <c r="L16" s="611"/>
    </row>
    <row r="17" spans="1:12" s="2" customFormat="1" ht="19.5" customHeight="1">
      <c r="A17" s="367" t="s">
        <v>642</v>
      </c>
      <c r="B17" s="612"/>
      <c r="C17" s="388" t="s">
        <v>643</v>
      </c>
      <c r="D17" s="640"/>
      <c r="E17" s="640"/>
      <c r="F17" s="640"/>
      <c r="G17" s="389"/>
      <c r="H17" s="390"/>
      <c r="I17" s="224"/>
      <c r="J17" s="611"/>
      <c r="K17" s="198"/>
      <c r="L17" s="611"/>
    </row>
    <row r="18" spans="1:12" s="2" customFormat="1" ht="19.5" customHeight="1">
      <c r="A18" s="367" t="s">
        <v>719</v>
      </c>
      <c r="B18" s="612"/>
      <c r="C18" s="388" t="s">
        <v>644</v>
      </c>
      <c r="D18" s="640"/>
      <c r="E18" s="640"/>
      <c r="F18" s="640"/>
      <c r="G18" s="389"/>
      <c r="H18" s="390"/>
      <c r="I18" s="224"/>
      <c r="J18" s="611"/>
      <c r="K18" s="198"/>
      <c r="L18" s="611"/>
    </row>
    <row r="19" spans="1:12" s="2" customFormat="1" ht="19.5" customHeight="1">
      <c r="A19" s="367" t="s">
        <v>564</v>
      </c>
      <c r="B19" s="612"/>
      <c r="C19" s="388" t="s">
        <v>645</v>
      </c>
      <c r="D19" s="640"/>
      <c r="E19" s="640"/>
      <c r="F19" s="640"/>
      <c r="G19" s="389"/>
      <c r="H19" s="390"/>
      <c r="I19" s="224"/>
      <c r="J19" s="611"/>
      <c r="K19" s="198"/>
      <c r="L19" s="611"/>
    </row>
    <row r="20" spans="1:12" s="2" customFormat="1" ht="19.5" customHeight="1">
      <c r="A20" s="367" t="s">
        <v>646</v>
      </c>
      <c r="B20" s="612"/>
      <c r="C20" s="388" t="s">
        <v>647</v>
      </c>
      <c r="D20" s="640"/>
      <c r="E20" s="640"/>
      <c r="F20" s="640"/>
      <c r="G20" s="389"/>
      <c r="H20" s="390"/>
      <c r="I20" s="224"/>
      <c r="J20" s="611"/>
      <c r="K20" s="198"/>
      <c r="L20" s="611"/>
    </row>
    <row r="21" spans="1:12" s="2" customFormat="1" ht="19.5" customHeight="1">
      <c r="A21" s="367" t="s">
        <v>648</v>
      </c>
      <c r="B21" s="612"/>
      <c r="C21" s="388" t="s">
        <v>649</v>
      </c>
      <c r="D21" s="640"/>
      <c r="E21" s="640"/>
      <c r="F21" s="640"/>
      <c r="G21" s="389"/>
      <c r="H21" s="390"/>
      <c r="I21" s="224"/>
      <c r="J21" s="611"/>
      <c r="K21" s="198"/>
      <c r="L21" s="611"/>
    </row>
    <row r="22" spans="1:12" s="2" customFormat="1" ht="19.5" customHeight="1">
      <c r="A22" s="367" t="s">
        <v>650</v>
      </c>
      <c r="B22" s="612"/>
      <c r="C22" s="388" t="s">
        <v>651</v>
      </c>
      <c r="D22" s="640"/>
      <c r="E22" s="640"/>
      <c r="F22" s="640"/>
      <c r="G22" s="389"/>
      <c r="H22" s="390"/>
      <c r="I22" s="224"/>
      <c r="J22" s="611"/>
      <c r="K22" s="198"/>
      <c r="L22" s="611"/>
    </row>
    <row r="23" spans="1:12" s="2" customFormat="1" ht="19.5" customHeight="1">
      <c r="A23" s="367" t="s">
        <v>573</v>
      </c>
      <c r="B23" s="612"/>
      <c r="C23" s="388" t="s">
        <v>652</v>
      </c>
      <c r="D23" s="640"/>
      <c r="E23" s="640"/>
      <c r="F23" s="640"/>
      <c r="G23" s="389"/>
      <c r="H23" s="390"/>
      <c r="I23" s="224"/>
      <c r="J23" s="611"/>
      <c r="K23" s="198"/>
      <c r="L23" s="611"/>
    </row>
    <row r="24" spans="1:12" s="2" customFormat="1" ht="19.5" customHeight="1">
      <c r="A24" s="367" t="s">
        <v>653</v>
      </c>
      <c r="B24" s="612"/>
      <c r="C24" s="388" t="s">
        <v>654</v>
      </c>
      <c r="D24" s="640"/>
      <c r="E24" s="640"/>
      <c r="F24" s="640"/>
      <c r="G24" s="389"/>
      <c r="H24" s="390"/>
      <c r="I24" s="224"/>
      <c r="J24" s="611"/>
      <c r="K24" s="198"/>
      <c r="L24" s="611"/>
    </row>
    <row r="25" spans="1:12" s="2" customFormat="1" ht="19.5" customHeight="1">
      <c r="A25" s="367" t="s">
        <v>655</v>
      </c>
      <c r="B25" s="612"/>
      <c r="C25" s="388" t="s">
        <v>656</v>
      </c>
      <c r="D25" s="640"/>
      <c r="E25" s="640"/>
      <c r="F25" s="640"/>
      <c r="G25" s="389"/>
      <c r="H25" s="390"/>
      <c r="I25" s="224"/>
      <c r="J25" s="611"/>
      <c r="K25" s="198"/>
      <c r="L25" s="611"/>
    </row>
    <row r="26" spans="1:12" s="2" customFormat="1" ht="19.5" customHeight="1">
      <c r="A26" s="367" t="s">
        <v>657</v>
      </c>
      <c r="B26" s="612"/>
      <c r="C26" s="388" t="s">
        <v>658</v>
      </c>
      <c r="D26" s="640"/>
      <c r="E26" s="640"/>
      <c r="F26" s="640"/>
      <c r="G26" s="389"/>
      <c r="H26" s="390"/>
      <c r="I26" s="224"/>
      <c r="J26" s="611"/>
      <c r="K26" s="198"/>
      <c r="L26" s="611"/>
    </row>
    <row r="27" spans="1:12" s="2" customFormat="1" ht="19.5" customHeight="1">
      <c r="A27" s="367" t="s">
        <v>659</v>
      </c>
      <c r="B27" s="612"/>
      <c r="C27" s="388" t="s">
        <v>660</v>
      </c>
      <c r="D27" s="640"/>
      <c r="E27" s="640"/>
      <c r="F27" s="640"/>
      <c r="G27" s="389"/>
      <c r="H27" s="390"/>
      <c r="I27" s="224"/>
      <c r="J27" s="611"/>
      <c r="K27" s="198"/>
      <c r="L27" s="611"/>
    </row>
    <row r="28" spans="1:12" s="2" customFormat="1" ht="19.5" customHeight="1">
      <c r="A28" s="367" t="s">
        <v>661</v>
      </c>
      <c r="B28" s="612"/>
      <c r="C28" s="388" t="s">
        <v>662</v>
      </c>
      <c r="D28" s="640"/>
      <c r="E28" s="640"/>
      <c r="F28" s="640"/>
      <c r="G28" s="389"/>
      <c r="H28" s="390"/>
      <c r="I28" s="224"/>
      <c r="J28" s="611"/>
      <c r="K28" s="198"/>
      <c r="L28" s="611"/>
    </row>
    <row r="29" spans="1:12" s="2" customFormat="1" ht="19.5" customHeight="1" thickBot="1">
      <c r="A29" s="369" t="s">
        <v>663</v>
      </c>
      <c r="B29" s="616"/>
      <c r="C29" s="393" t="s">
        <v>664</v>
      </c>
      <c r="D29" s="643"/>
      <c r="E29" s="643"/>
      <c r="F29" s="643"/>
      <c r="G29" s="391"/>
      <c r="H29" s="392"/>
      <c r="I29" s="224"/>
      <c r="J29" s="611"/>
      <c r="K29" s="198"/>
      <c r="L29" s="611"/>
    </row>
    <row r="30" spans="3:8" s="2" customFormat="1" ht="7.5" customHeight="1">
      <c r="C30" s="387"/>
      <c r="D30" s="644"/>
      <c r="E30" s="644"/>
      <c r="F30" s="645"/>
      <c r="G30" s="146"/>
      <c r="H30" s="197"/>
    </row>
    <row r="31" spans="1:4" s="2" customFormat="1" ht="12">
      <c r="A31" s="9" t="s">
        <v>665</v>
      </c>
      <c r="B31" s="39"/>
      <c r="C31" s="146"/>
      <c r="D31" s="146"/>
    </row>
    <row r="32" s="2" customFormat="1" ht="12">
      <c r="A32" s="9" t="s">
        <v>666</v>
      </c>
    </row>
    <row r="33" s="2" customFormat="1" ht="12"/>
    <row r="34" s="2" customFormat="1" ht="12">
      <c r="A34" s="2" t="s">
        <v>581</v>
      </c>
    </row>
    <row r="35" s="2" customFormat="1" ht="12.75" thickBot="1">
      <c r="A35" s="2" t="s">
        <v>582</v>
      </c>
    </row>
    <row r="36" spans="1:14" s="2" customFormat="1" ht="19.5" customHeight="1">
      <c r="A36" s="194" t="s">
        <v>583</v>
      </c>
      <c r="B36" s="25" t="s">
        <v>705</v>
      </c>
      <c r="C36" s="25">
        <v>2</v>
      </c>
      <c r="D36" s="25">
        <v>7</v>
      </c>
      <c r="E36" s="25">
        <v>11</v>
      </c>
      <c r="F36" s="14">
        <v>12</v>
      </c>
      <c r="G36" s="14">
        <v>14</v>
      </c>
      <c r="H36" s="14">
        <v>15</v>
      </c>
      <c r="I36" s="14">
        <v>16</v>
      </c>
      <c r="J36" s="14">
        <v>17</v>
      </c>
      <c r="K36" s="14">
        <v>18</v>
      </c>
      <c r="L36" s="25">
        <v>19</v>
      </c>
      <c r="M36" s="15">
        <v>20</v>
      </c>
      <c r="N36" s="619">
        <v>21</v>
      </c>
    </row>
    <row r="37" spans="1:14" s="2" customFormat="1" ht="19.5" customHeight="1" thickBot="1">
      <c r="A37" s="177" t="s">
        <v>584</v>
      </c>
      <c r="B37" s="229">
        <v>22617</v>
      </c>
      <c r="C37" s="229">
        <v>83672</v>
      </c>
      <c r="D37" s="229">
        <v>167237</v>
      </c>
      <c r="E37" s="229">
        <v>182025</v>
      </c>
      <c r="F37" s="230">
        <v>195430</v>
      </c>
      <c r="G37" s="230">
        <v>177708</v>
      </c>
      <c r="H37" s="230">
        <v>149233</v>
      </c>
      <c r="I37" s="230">
        <v>169712</v>
      </c>
      <c r="J37" s="230">
        <v>187659</v>
      </c>
      <c r="K37" s="231">
        <v>114992</v>
      </c>
      <c r="L37" s="144">
        <v>116225</v>
      </c>
      <c r="M37" s="232">
        <v>131517</v>
      </c>
      <c r="N37" s="646">
        <v>103177</v>
      </c>
    </row>
    <row r="38" s="2" customFormat="1" ht="12"/>
    <row r="39" s="518" customFormat="1" ht="12.75" thickBot="1">
      <c r="A39" s="518" t="s">
        <v>585</v>
      </c>
    </row>
    <row r="40" spans="1:14" s="518" customFormat="1" ht="19.5" customHeight="1">
      <c r="A40" s="621" t="s">
        <v>586</v>
      </c>
      <c r="B40" s="622">
        <v>4</v>
      </c>
      <c r="C40" s="622">
        <f aca="true" t="shared" si="0" ref="C40:J40">B40+1</f>
        <v>5</v>
      </c>
      <c r="D40" s="622">
        <f t="shared" si="0"/>
        <v>6</v>
      </c>
      <c r="E40" s="622">
        <f t="shared" si="0"/>
        <v>7</v>
      </c>
      <c r="F40" s="622">
        <f t="shared" si="0"/>
        <v>8</v>
      </c>
      <c r="G40" s="622">
        <f t="shared" si="0"/>
        <v>9</v>
      </c>
      <c r="H40" s="622">
        <f t="shared" si="0"/>
        <v>10</v>
      </c>
      <c r="I40" s="622">
        <f t="shared" si="0"/>
        <v>11</v>
      </c>
      <c r="J40" s="622">
        <f t="shared" si="0"/>
        <v>12</v>
      </c>
      <c r="K40" s="622" t="s">
        <v>587</v>
      </c>
      <c r="L40" s="622">
        <v>2</v>
      </c>
      <c r="M40" s="622">
        <f>L40+1</f>
        <v>3</v>
      </c>
      <c r="N40" s="619" t="s">
        <v>588</v>
      </c>
    </row>
    <row r="41" spans="1:14" s="518" customFormat="1" ht="19.5" customHeight="1" thickBot="1">
      <c r="A41" s="624" t="s">
        <v>584</v>
      </c>
      <c r="B41" s="625">
        <v>57660</v>
      </c>
      <c r="C41" s="625">
        <v>18857</v>
      </c>
      <c r="D41" s="625">
        <v>3263</v>
      </c>
      <c r="E41" s="625">
        <v>2506</v>
      </c>
      <c r="F41" s="625">
        <v>1784</v>
      </c>
      <c r="G41" s="625">
        <v>2457</v>
      </c>
      <c r="H41" s="625">
        <v>3943</v>
      </c>
      <c r="I41" s="625">
        <v>7014</v>
      </c>
      <c r="J41" s="625">
        <v>1263</v>
      </c>
      <c r="K41" s="625">
        <v>1187</v>
      </c>
      <c r="L41" s="625">
        <v>907</v>
      </c>
      <c r="M41" s="625">
        <v>2336</v>
      </c>
      <c r="N41" s="626">
        <f>SUM(B41:M41)</f>
        <v>103177</v>
      </c>
    </row>
    <row r="42" spans="1:14" s="2" customFormat="1" ht="12">
      <c r="A42" s="9" t="s">
        <v>589</v>
      </c>
      <c r="B42" s="207"/>
      <c r="C42" s="207"/>
      <c r="D42" s="207"/>
      <c r="E42" s="207"/>
      <c r="F42" s="207"/>
      <c r="G42" s="207"/>
      <c r="H42" s="207"/>
      <c r="I42" s="207"/>
      <c r="J42" s="207"/>
      <c r="K42" s="207"/>
      <c r="L42" s="207"/>
      <c r="M42" s="207"/>
      <c r="N42" s="207"/>
    </row>
    <row r="43" spans="1:14" s="2" customFormat="1" ht="12">
      <c r="A43" s="207"/>
      <c r="B43" s="207"/>
      <c r="C43" s="207"/>
      <c r="D43" s="207"/>
      <c r="E43" s="207"/>
      <c r="F43" s="207"/>
      <c r="G43" s="207"/>
      <c r="H43" s="207"/>
      <c r="I43" s="207"/>
      <c r="J43" s="207"/>
      <c r="K43" s="207"/>
      <c r="L43" s="207"/>
      <c r="M43" s="207"/>
      <c r="N43" s="207"/>
    </row>
    <row r="44" spans="1:14" s="2" customFormat="1" ht="12">
      <c r="A44" s="207"/>
      <c r="B44" s="207"/>
      <c r="C44" s="207"/>
      <c r="D44" s="207"/>
      <c r="E44" s="207"/>
      <c r="F44" s="207"/>
      <c r="G44" s="207"/>
      <c r="H44" s="207"/>
      <c r="I44" s="207"/>
      <c r="J44" s="207"/>
      <c r="K44" s="207"/>
      <c r="L44" s="207"/>
      <c r="M44" s="207"/>
      <c r="N44" s="207"/>
    </row>
    <row r="45" spans="1:14" s="2" customFormat="1" ht="12">
      <c r="A45" s="207"/>
      <c r="B45" s="207"/>
      <c r="C45" s="207"/>
      <c r="D45" s="207"/>
      <c r="E45" s="207"/>
      <c r="F45" s="207"/>
      <c r="G45" s="207"/>
      <c r="H45" s="207"/>
      <c r="I45" s="207"/>
      <c r="J45" s="207"/>
      <c r="K45" s="207"/>
      <c r="L45" s="207"/>
      <c r="M45" s="207"/>
      <c r="N45" s="207"/>
    </row>
    <row r="46" spans="1:14" s="2" customFormat="1" ht="12">
      <c r="A46" s="207"/>
      <c r="B46" s="207"/>
      <c r="C46" s="207"/>
      <c r="D46" s="207"/>
      <c r="E46" s="207"/>
      <c r="F46" s="207"/>
      <c r="G46" s="207"/>
      <c r="H46" s="207"/>
      <c r="I46" s="207"/>
      <c r="J46" s="207"/>
      <c r="K46" s="207"/>
      <c r="L46" s="207"/>
      <c r="M46" s="207"/>
      <c r="N46" s="207"/>
    </row>
    <row r="47" spans="1:14" s="2" customFormat="1" ht="12">
      <c r="A47" s="207"/>
      <c r="B47" s="207"/>
      <c r="C47" s="207"/>
      <c r="D47" s="207"/>
      <c r="E47" s="207"/>
      <c r="F47" s="207"/>
      <c r="G47" s="207"/>
      <c r="H47" s="207"/>
      <c r="I47" s="207"/>
      <c r="J47" s="207"/>
      <c r="K47" s="207"/>
      <c r="L47" s="207"/>
      <c r="M47" s="207"/>
      <c r="N47" s="207"/>
    </row>
    <row r="48" spans="1:14" s="2" customFormat="1" ht="12">
      <c r="A48" s="207"/>
      <c r="B48" s="207"/>
      <c r="C48" s="207"/>
      <c r="D48" s="207"/>
      <c r="E48" s="207"/>
      <c r="F48" s="207"/>
      <c r="G48" s="207"/>
      <c r="H48" s="207"/>
      <c r="I48" s="207"/>
      <c r="J48" s="207"/>
      <c r="K48" s="207"/>
      <c r="L48" s="207"/>
      <c r="M48" s="207"/>
      <c r="N48" s="207"/>
    </row>
    <row r="49" spans="1:14" s="2" customFormat="1" ht="12">
      <c r="A49" s="207"/>
      <c r="B49" s="207"/>
      <c r="C49" s="207"/>
      <c r="D49" s="207"/>
      <c r="E49" s="207"/>
      <c r="F49" s="207"/>
      <c r="G49" s="207"/>
      <c r="H49" s="207"/>
      <c r="I49" s="207"/>
      <c r="J49" s="207"/>
      <c r="K49" s="207"/>
      <c r="L49" s="207"/>
      <c r="M49" s="207"/>
      <c r="N49" s="207"/>
    </row>
    <row r="50" spans="1:14" s="2" customFormat="1" ht="12">
      <c r="A50" s="207"/>
      <c r="B50" s="207"/>
      <c r="C50" s="207"/>
      <c r="D50" s="207"/>
      <c r="E50" s="207"/>
      <c r="F50" s="207"/>
      <c r="G50" s="207"/>
      <c r="H50" s="207"/>
      <c r="I50" s="207"/>
      <c r="J50" s="207"/>
      <c r="K50" s="207"/>
      <c r="L50" s="207"/>
      <c r="M50" s="207"/>
      <c r="N50" s="207"/>
    </row>
    <row r="51" spans="1:14" s="2" customFormat="1" ht="12">
      <c r="A51" s="207"/>
      <c r="B51" s="207"/>
      <c r="C51" s="207"/>
      <c r="D51" s="207"/>
      <c r="E51" s="207"/>
      <c r="F51" s="207"/>
      <c r="G51" s="207"/>
      <c r="H51" s="207"/>
      <c r="I51" s="207"/>
      <c r="J51" s="207"/>
      <c r="K51" s="207"/>
      <c r="L51" s="207"/>
      <c r="M51" s="207"/>
      <c r="N51" s="207"/>
    </row>
    <row r="52" spans="1:14" s="2" customFormat="1" ht="12">
      <c r="A52" s="207"/>
      <c r="B52" s="207"/>
      <c r="C52" s="207"/>
      <c r="D52" s="207"/>
      <c r="E52" s="207"/>
      <c r="F52" s="207"/>
      <c r="G52" s="207"/>
      <c r="H52" s="207"/>
      <c r="I52" s="207"/>
      <c r="J52" s="207"/>
      <c r="K52" s="207"/>
      <c r="L52" s="207"/>
      <c r="M52" s="207"/>
      <c r="N52" s="207"/>
    </row>
    <row r="53" spans="1:14" s="2" customFormat="1" ht="12">
      <c r="A53" s="207"/>
      <c r="B53" s="207"/>
      <c r="C53" s="207"/>
      <c r="D53" s="207"/>
      <c r="E53" s="207"/>
      <c r="F53" s="207"/>
      <c r="G53" s="207"/>
      <c r="H53" s="207"/>
      <c r="I53" s="207"/>
      <c r="J53" s="207"/>
      <c r="K53" s="207"/>
      <c r="L53" s="207"/>
      <c r="M53" s="207"/>
      <c r="N53" s="207"/>
    </row>
    <row r="54" spans="1:14" s="2" customFormat="1" ht="12">
      <c r="A54" s="207"/>
      <c r="B54" s="207"/>
      <c r="C54" s="207"/>
      <c r="D54" s="207"/>
      <c r="E54" s="207"/>
      <c r="F54" s="207"/>
      <c r="G54" s="207"/>
      <c r="H54" s="207"/>
      <c r="I54" s="207"/>
      <c r="J54" s="207"/>
      <c r="K54" s="207"/>
      <c r="L54" s="207"/>
      <c r="M54" s="207"/>
      <c r="N54" s="207"/>
    </row>
    <row r="55" spans="1:14" s="2" customFormat="1" ht="12">
      <c r="A55" s="207"/>
      <c r="B55" s="207"/>
      <c r="C55" s="207"/>
      <c r="D55" s="207"/>
      <c r="E55" s="207"/>
      <c r="F55" s="207"/>
      <c r="G55" s="207"/>
      <c r="H55" s="207"/>
      <c r="I55" s="207"/>
      <c r="J55" s="207"/>
      <c r="K55" s="207"/>
      <c r="L55" s="207"/>
      <c r="M55" s="207"/>
      <c r="N55" s="207"/>
    </row>
    <row r="56" spans="1:14" s="2" customFormat="1" ht="12">
      <c r="A56" s="207"/>
      <c r="B56" s="207"/>
      <c r="C56" s="207"/>
      <c r="D56" s="207"/>
      <c r="E56" s="207"/>
      <c r="F56" s="207"/>
      <c r="G56" s="207"/>
      <c r="H56" s="207"/>
      <c r="I56" s="207"/>
      <c r="J56" s="207"/>
      <c r="K56" s="207"/>
      <c r="L56" s="207"/>
      <c r="M56" s="207"/>
      <c r="N56" s="207"/>
    </row>
    <row r="57" spans="1:14" s="2" customFormat="1" ht="12">
      <c r="A57" s="207"/>
      <c r="B57" s="207"/>
      <c r="C57" s="207"/>
      <c r="D57" s="207"/>
      <c r="E57" s="207"/>
      <c r="F57" s="207"/>
      <c r="G57" s="207"/>
      <c r="H57" s="207"/>
      <c r="I57" s="207"/>
      <c r="J57" s="207"/>
      <c r="K57" s="207"/>
      <c r="L57" s="207"/>
      <c r="M57" s="207"/>
      <c r="N57" s="207"/>
    </row>
  </sheetData>
  <sheetProtection/>
  <mergeCells count="69">
    <mergeCell ref="A24:B24"/>
    <mergeCell ref="A18:B18"/>
    <mergeCell ref="A20:B20"/>
    <mergeCell ref="A21:B21"/>
    <mergeCell ref="A22:B22"/>
    <mergeCell ref="C13:F13"/>
    <mergeCell ref="G13:H13"/>
    <mergeCell ref="A6:B7"/>
    <mergeCell ref="A8:B8"/>
    <mergeCell ref="G9:H9"/>
    <mergeCell ref="A12:B12"/>
    <mergeCell ref="C6:H6"/>
    <mergeCell ref="C7:H7"/>
    <mergeCell ref="A9:B9"/>
    <mergeCell ref="A11:B11"/>
    <mergeCell ref="C15:F15"/>
    <mergeCell ref="C16:F16"/>
    <mergeCell ref="G16:H16"/>
    <mergeCell ref="C18:F18"/>
    <mergeCell ref="G18:H18"/>
    <mergeCell ref="G15:H15"/>
    <mergeCell ref="G17:H17"/>
    <mergeCell ref="G23:H23"/>
    <mergeCell ref="C19:F19"/>
    <mergeCell ref="C20:F20"/>
    <mergeCell ref="C21:F21"/>
    <mergeCell ref="G21:H21"/>
    <mergeCell ref="G22:H22"/>
    <mergeCell ref="G25:H25"/>
    <mergeCell ref="C14:F14"/>
    <mergeCell ref="G14:H14"/>
    <mergeCell ref="C8:F8"/>
    <mergeCell ref="G8:H8"/>
    <mergeCell ref="C9:F9"/>
    <mergeCell ref="C10:H10"/>
    <mergeCell ref="C12:F12"/>
    <mergeCell ref="G12:H12"/>
    <mergeCell ref="C23:F23"/>
    <mergeCell ref="G28:H28"/>
    <mergeCell ref="G29:H29"/>
    <mergeCell ref="C26:F26"/>
    <mergeCell ref="G26:H26"/>
    <mergeCell ref="C28:F28"/>
    <mergeCell ref="C29:F29"/>
    <mergeCell ref="G27:H27"/>
    <mergeCell ref="G24:H24"/>
    <mergeCell ref="A26:B26"/>
    <mergeCell ref="C11:F11"/>
    <mergeCell ref="G11:H11"/>
    <mergeCell ref="C22:F22"/>
    <mergeCell ref="G20:H20"/>
    <mergeCell ref="G19:H19"/>
    <mergeCell ref="A23:B23"/>
    <mergeCell ref="C17:F17"/>
    <mergeCell ref="C24:F24"/>
    <mergeCell ref="A13:B13"/>
    <mergeCell ref="A15:B15"/>
    <mergeCell ref="A14:B14"/>
    <mergeCell ref="A10:B10"/>
    <mergeCell ref="A16:B16"/>
    <mergeCell ref="C30:F30"/>
    <mergeCell ref="A25:B25"/>
    <mergeCell ref="C27:F27"/>
    <mergeCell ref="A17:B17"/>
    <mergeCell ref="A19:B19"/>
    <mergeCell ref="A29:B29"/>
    <mergeCell ref="C25:F25"/>
    <mergeCell ref="A27:B27"/>
    <mergeCell ref="A28:B28"/>
  </mergeCells>
  <printOptions horizontalCentered="1"/>
  <pageMargins left="0.7874015748031497" right="0.5905511811023623" top="0.7874015748031497" bottom="0.5905511811023623" header="0" footer="0"/>
  <pageSetup horizontalDpi="600" verticalDpi="600" orientation="portrait" paperSize="9" scale="81" r:id="rId1"/>
  <colBreaks count="1" manualBreakCount="1">
    <brk id="22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</sheetPr>
  <dimension ref="A1:F22"/>
  <sheetViews>
    <sheetView workbookViewId="0" topLeftCell="A7">
      <selection activeCell="E35" sqref="E35"/>
    </sheetView>
  </sheetViews>
  <sheetFormatPr defaultColWidth="9.00390625" defaultRowHeight="13.5"/>
  <cols>
    <col min="1" max="1" width="18.625" style="11" customWidth="1"/>
    <col min="2" max="2" width="28.625" style="11" customWidth="1"/>
    <col min="3" max="5" width="14.625" style="11" customWidth="1"/>
    <col min="6" max="16384" width="9.00390625" style="11" customWidth="1"/>
  </cols>
  <sheetData>
    <row r="1" spans="1:6" ht="14.25">
      <c r="A1" s="10" t="s">
        <v>667</v>
      </c>
      <c r="B1" s="2"/>
      <c r="C1" s="2"/>
      <c r="D1" s="2"/>
      <c r="E1" s="2"/>
      <c r="F1" s="2"/>
    </row>
    <row r="2" spans="1:6" ht="12">
      <c r="A2" s="2"/>
      <c r="B2" s="2"/>
      <c r="C2" s="2"/>
      <c r="D2" s="2"/>
      <c r="E2" s="2"/>
      <c r="F2" s="2"/>
    </row>
    <row r="3" spans="1:6" ht="12">
      <c r="A3" s="2" t="s">
        <v>668</v>
      </c>
      <c r="B3" s="2"/>
      <c r="C3" s="2"/>
      <c r="D3" s="2"/>
      <c r="E3" s="2"/>
      <c r="F3" s="2"/>
    </row>
    <row r="4" spans="1:6" ht="12">
      <c r="A4" s="2" t="s">
        <v>669</v>
      </c>
      <c r="B4" s="2"/>
      <c r="C4" s="2"/>
      <c r="D4" s="2"/>
      <c r="E4" s="2"/>
      <c r="F4" s="2"/>
    </row>
    <row r="5" spans="1:6" ht="12.75" thickBot="1">
      <c r="A5" s="2" t="s">
        <v>670</v>
      </c>
      <c r="B5" s="2"/>
      <c r="C5" s="2"/>
      <c r="D5" s="2"/>
      <c r="E5" s="2"/>
      <c r="F5" s="2"/>
    </row>
    <row r="6" spans="1:5" s="2" customFormat="1" ht="19.5" customHeight="1">
      <c r="A6" s="371" t="s">
        <v>546</v>
      </c>
      <c r="B6" s="370" t="s">
        <v>547</v>
      </c>
      <c r="C6" s="397"/>
      <c r="D6" s="307"/>
      <c r="E6" s="398"/>
    </row>
    <row r="7" spans="1:5" s="2" customFormat="1" ht="19.5" customHeight="1" thickBot="1">
      <c r="A7" s="372"/>
      <c r="B7" s="375" t="s">
        <v>548</v>
      </c>
      <c r="C7" s="377"/>
      <c r="D7" s="38"/>
      <c r="E7" s="39"/>
    </row>
    <row r="8" spans="1:5" s="2" customFormat="1" ht="19.5" customHeight="1">
      <c r="A8" s="195" t="s">
        <v>671</v>
      </c>
      <c r="B8" s="225" t="s">
        <v>672</v>
      </c>
      <c r="C8" s="226"/>
      <c r="D8" s="233"/>
      <c r="E8" s="198"/>
    </row>
    <row r="9" spans="1:5" s="2" customFormat="1" ht="19.5" customHeight="1">
      <c r="A9" s="195" t="s">
        <v>557</v>
      </c>
      <c r="B9" s="225" t="s">
        <v>673</v>
      </c>
      <c r="C9" s="226"/>
      <c r="D9" s="233"/>
      <c r="E9" s="198"/>
    </row>
    <row r="10" spans="1:5" s="2" customFormat="1" ht="19.5" customHeight="1">
      <c r="A10" s="195" t="s">
        <v>573</v>
      </c>
      <c r="B10" s="225" t="s">
        <v>674</v>
      </c>
      <c r="C10" s="226"/>
      <c r="D10" s="233"/>
      <c r="E10" s="198"/>
    </row>
    <row r="11" spans="1:5" s="2" customFormat="1" ht="19.5" customHeight="1">
      <c r="A11" s="195" t="s">
        <v>564</v>
      </c>
      <c r="B11" s="225" t="s">
        <v>675</v>
      </c>
      <c r="C11" s="226"/>
      <c r="D11" s="233"/>
      <c r="E11" s="198"/>
    </row>
    <row r="12" spans="1:5" s="2" customFormat="1" ht="19.5" customHeight="1">
      <c r="A12" s="195" t="s">
        <v>676</v>
      </c>
      <c r="B12" s="225" t="s">
        <v>677</v>
      </c>
      <c r="C12" s="226"/>
      <c r="D12" s="233"/>
      <c r="E12" s="198"/>
    </row>
    <row r="13" spans="1:5" s="2" customFormat="1" ht="19.5" customHeight="1">
      <c r="A13" s="195" t="s">
        <v>678</v>
      </c>
      <c r="B13" s="225" t="s">
        <v>679</v>
      </c>
      <c r="C13" s="226"/>
      <c r="D13" s="233"/>
      <c r="E13" s="198"/>
    </row>
    <row r="14" spans="1:5" s="2" customFormat="1" ht="19.5" customHeight="1">
      <c r="A14" s="195" t="s">
        <v>680</v>
      </c>
      <c r="B14" s="225" t="s">
        <v>681</v>
      </c>
      <c r="C14" s="226"/>
      <c r="D14" s="233"/>
      <c r="E14" s="198"/>
    </row>
    <row r="15" spans="1:5" s="2" customFormat="1" ht="19.5" customHeight="1">
      <c r="A15" s="195" t="s">
        <v>682</v>
      </c>
      <c r="B15" s="225" t="s">
        <v>683</v>
      </c>
      <c r="C15" s="226"/>
      <c r="D15" s="233"/>
      <c r="E15" s="198"/>
    </row>
    <row r="16" spans="1:5" s="2" customFormat="1" ht="19.5" customHeight="1">
      <c r="A16" s="195" t="s">
        <v>684</v>
      </c>
      <c r="B16" s="225" t="s">
        <v>685</v>
      </c>
      <c r="C16" s="226"/>
      <c r="D16" s="233"/>
      <c r="E16" s="198"/>
    </row>
    <row r="17" spans="1:5" s="2" customFormat="1" ht="19.5" customHeight="1">
      <c r="A17" s="195" t="s">
        <v>567</v>
      </c>
      <c r="B17" s="225" t="s">
        <v>686</v>
      </c>
      <c r="C17" s="226"/>
      <c r="D17" s="233"/>
      <c r="E17" s="198"/>
    </row>
    <row r="18" spans="1:5" s="2" customFormat="1" ht="19.5" customHeight="1">
      <c r="A18" s="195" t="s">
        <v>687</v>
      </c>
      <c r="B18" s="225" t="s">
        <v>688</v>
      </c>
      <c r="C18" s="226"/>
      <c r="D18" s="233"/>
      <c r="E18" s="198"/>
    </row>
    <row r="19" spans="1:5" s="2" customFormat="1" ht="19.5" customHeight="1">
      <c r="A19" s="195" t="s">
        <v>575</v>
      </c>
      <c r="B19" s="225" t="s">
        <v>689</v>
      </c>
      <c r="C19" s="226"/>
      <c r="D19" s="233"/>
      <c r="E19" s="198"/>
    </row>
    <row r="20" spans="1:5" s="2" customFormat="1" ht="19.5" customHeight="1" thickBot="1">
      <c r="A20" s="199" t="s">
        <v>690</v>
      </c>
      <c r="B20" s="227" t="s">
        <v>691</v>
      </c>
      <c r="C20" s="228"/>
      <c r="D20" s="233"/>
      <c r="E20" s="198"/>
    </row>
    <row r="21" s="2" customFormat="1" ht="7.5" customHeight="1"/>
    <row r="22" s="2" customFormat="1" ht="12">
      <c r="A22" s="9" t="s">
        <v>589</v>
      </c>
    </row>
    <row r="23" s="2" customFormat="1" ht="12"/>
    <row r="24" s="2" customFormat="1" ht="12"/>
    <row r="25" s="2" customFormat="1" ht="12"/>
    <row r="26" s="2" customFormat="1" ht="12"/>
    <row r="27" s="2" customFormat="1" ht="12"/>
    <row r="28" s="2" customFormat="1" ht="12"/>
    <row r="29" s="2" customFormat="1" ht="12"/>
    <row r="30" s="2" customFormat="1" ht="12"/>
    <row r="31" s="2" customFormat="1" ht="12"/>
    <row r="32" s="2" customFormat="1" ht="12"/>
    <row r="33" s="2" customFormat="1" ht="12"/>
    <row r="34" s="2" customFormat="1" ht="12"/>
    <row r="35" s="2" customFormat="1" ht="12"/>
    <row r="36" s="2" customFormat="1" ht="12"/>
    <row r="37" s="2" customFormat="1" ht="12"/>
    <row r="38" s="2" customFormat="1" ht="12"/>
    <row r="39" s="2" customFormat="1" ht="12"/>
    <row r="40" s="2" customFormat="1" ht="12"/>
    <row r="41" s="2" customFormat="1" ht="12"/>
    <row r="42" s="2" customFormat="1" ht="12"/>
    <row r="43" s="2" customFormat="1" ht="12"/>
    <row r="44" s="2" customFormat="1" ht="12"/>
  </sheetData>
  <sheetProtection/>
  <mergeCells count="4">
    <mergeCell ref="B6:C6"/>
    <mergeCell ref="D6:E6"/>
    <mergeCell ref="A6:A7"/>
    <mergeCell ref="B7:C7"/>
  </mergeCells>
  <printOptions horizontalCentered="1"/>
  <pageMargins left="0.7874015748031497" right="0.5905511811023623" top="0.7874015748031497" bottom="0.5905511811023623" header="0" footer="0"/>
  <pageSetup horizontalDpi="600" verticalDpi="600" orientation="portrait" paperSize="9" scale="9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</sheetPr>
  <dimension ref="A1:O64"/>
  <sheetViews>
    <sheetView workbookViewId="0" topLeftCell="A1">
      <selection activeCell="R34" sqref="R34"/>
    </sheetView>
  </sheetViews>
  <sheetFormatPr defaultColWidth="9.00390625" defaultRowHeight="13.5"/>
  <cols>
    <col min="1" max="1" width="11.625" style="208" customWidth="1"/>
    <col min="2" max="6" width="7.625" style="208" customWidth="1"/>
    <col min="7" max="8" width="6.875" style="208" customWidth="1"/>
    <col min="9" max="14" width="7.625" style="208" customWidth="1"/>
    <col min="15" max="15" width="18.625" style="11" customWidth="1"/>
    <col min="16" max="17" width="0.875" style="11" customWidth="1"/>
    <col min="18" max="18" width="33.625" style="11" customWidth="1"/>
    <col min="19" max="19" width="9.125" style="11" bestFit="1" customWidth="1"/>
    <col min="20" max="20" width="0.875" style="11" customWidth="1"/>
    <col min="21" max="21" width="17.50390625" style="11" customWidth="1"/>
    <col min="22" max="22" width="9.00390625" style="11" customWidth="1"/>
    <col min="23" max="23" width="2.625" style="11" customWidth="1"/>
    <col min="24" max="24" width="9.00390625" style="11" customWidth="1"/>
    <col min="25" max="37" width="7.375" style="11" customWidth="1"/>
    <col min="38" max="16384" width="9.00390625" style="11" customWidth="1"/>
  </cols>
  <sheetData>
    <row r="1" spans="1:15" ht="14.25">
      <c r="A1" s="10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2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="2" customFormat="1" ht="12">
      <c r="A4" s="2" t="s">
        <v>2</v>
      </c>
    </row>
    <row r="5" s="2" customFormat="1" ht="12.75" thickBot="1">
      <c r="A5" s="2" t="s">
        <v>3</v>
      </c>
    </row>
    <row r="6" spans="1:12" s="2" customFormat="1" ht="15" customHeight="1">
      <c r="A6" s="371" t="s">
        <v>546</v>
      </c>
      <c r="B6" s="370"/>
      <c r="C6" s="370" t="s">
        <v>547</v>
      </c>
      <c r="D6" s="370"/>
      <c r="E6" s="370"/>
      <c r="F6" s="370"/>
      <c r="G6" s="370"/>
      <c r="H6" s="314"/>
      <c r="I6" s="307"/>
      <c r="J6" s="647"/>
      <c r="K6" s="647"/>
      <c r="L6" s="647"/>
    </row>
    <row r="7" spans="1:12" s="2" customFormat="1" ht="15" customHeight="1" thickBot="1">
      <c r="A7" s="372"/>
      <c r="B7" s="373"/>
      <c r="C7" s="375" t="s">
        <v>548</v>
      </c>
      <c r="D7" s="376"/>
      <c r="E7" s="376"/>
      <c r="F7" s="376"/>
      <c r="G7" s="376"/>
      <c r="H7" s="377"/>
      <c r="I7" s="307"/>
      <c r="J7" s="308"/>
      <c r="K7" s="308"/>
      <c r="L7" s="308"/>
    </row>
    <row r="8" spans="1:12" s="2" customFormat="1" ht="15" customHeight="1">
      <c r="A8" s="367" t="s">
        <v>4</v>
      </c>
      <c r="B8" s="612"/>
      <c r="C8" s="364" t="s">
        <v>5</v>
      </c>
      <c r="D8" s="612"/>
      <c r="E8" s="612"/>
      <c r="F8" s="613"/>
      <c r="G8" s="365"/>
      <c r="H8" s="615"/>
      <c r="I8" s="401"/>
      <c r="J8" s="648"/>
      <c r="K8" s="400"/>
      <c r="L8" s="504"/>
    </row>
    <row r="9" spans="1:12" s="2" customFormat="1" ht="15" customHeight="1">
      <c r="A9" s="367" t="s">
        <v>6</v>
      </c>
      <c r="B9" s="612"/>
      <c r="C9" s="364" t="s">
        <v>720</v>
      </c>
      <c r="D9" s="612"/>
      <c r="E9" s="612"/>
      <c r="F9" s="613"/>
      <c r="G9" s="365"/>
      <c r="H9" s="615"/>
      <c r="I9" s="401"/>
      <c r="J9" s="648"/>
      <c r="K9" s="400"/>
      <c r="L9" s="504"/>
    </row>
    <row r="10" spans="1:12" s="2" customFormat="1" ht="15" customHeight="1">
      <c r="A10" s="367" t="s">
        <v>7</v>
      </c>
      <c r="B10" s="612"/>
      <c r="C10" s="388" t="s">
        <v>8</v>
      </c>
      <c r="D10" s="640"/>
      <c r="E10" s="640"/>
      <c r="F10" s="640"/>
      <c r="G10" s="641"/>
      <c r="H10" s="642"/>
      <c r="I10" s="401"/>
      <c r="J10" s="648"/>
      <c r="K10" s="400"/>
      <c r="L10" s="504"/>
    </row>
    <row r="11" spans="1:12" s="2" customFormat="1" ht="15" customHeight="1">
      <c r="A11" s="367" t="s">
        <v>9</v>
      </c>
      <c r="B11" s="612"/>
      <c r="C11" s="364" t="s">
        <v>10</v>
      </c>
      <c r="D11" s="612"/>
      <c r="E11" s="612"/>
      <c r="F11" s="613"/>
      <c r="G11" s="365"/>
      <c r="H11" s="615"/>
      <c r="I11" s="401"/>
      <c r="J11" s="648"/>
      <c r="K11" s="400"/>
      <c r="L11" s="504"/>
    </row>
    <row r="12" spans="1:12" s="2" customFormat="1" ht="15" customHeight="1">
      <c r="A12" s="367" t="s">
        <v>721</v>
      </c>
      <c r="B12" s="612"/>
      <c r="C12" s="364" t="s">
        <v>11</v>
      </c>
      <c r="D12" s="612"/>
      <c r="E12" s="612"/>
      <c r="F12" s="613"/>
      <c r="G12" s="365"/>
      <c r="H12" s="615"/>
      <c r="I12" s="403"/>
      <c r="J12" s="649"/>
      <c r="K12" s="400"/>
      <c r="L12" s="504"/>
    </row>
    <row r="13" spans="1:12" s="2" customFormat="1" ht="15" customHeight="1">
      <c r="A13" s="367" t="s">
        <v>12</v>
      </c>
      <c r="B13" s="612"/>
      <c r="C13" s="364" t="s">
        <v>13</v>
      </c>
      <c r="D13" s="612"/>
      <c r="E13" s="612"/>
      <c r="F13" s="613"/>
      <c r="G13" s="365"/>
      <c r="H13" s="615"/>
      <c r="I13" s="401"/>
      <c r="J13" s="648"/>
      <c r="K13" s="400"/>
      <c r="L13" s="504"/>
    </row>
    <row r="14" spans="1:12" s="2" customFormat="1" ht="15" customHeight="1">
      <c r="A14" s="367" t="s">
        <v>14</v>
      </c>
      <c r="B14" s="612"/>
      <c r="C14" s="364" t="s">
        <v>683</v>
      </c>
      <c r="D14" s="612"/>
      <c r="E14" s="612"/>
      <c r="F14" s="613"/>
      <c r="G14" s="365"/>
      <c r="H14" s="615"/>
      <c r="I14" s="401"/>
      <c r="J14" s="648"/>
      <c r="K14" s="400"/>
      <c r="L14" s="504"/>
    </row>
    <row r="15" spans="1:12" s="2" customFormat="1" ht="15" customHeight="1">
      <c r="A15" s="367" t="s">
        <v>557</v>
      </c>
      <c r="B15" s="612"/>
      <c r="C15" s="364" t="s">
        <v>15</v>
      </c>
      <c r="D15" s="612"/>
      <c r="E15" s="612"/>
      <c r="F15" s="613"/>
      <c r="G15" s="365"/>
      <c r="H15" s="615"/>
      <c r="I15" s="401"/>
      <c r="J15" s="648"/>
      <c r="K15" s="400"/>
      <c r="L15" s="504"/>
    </row>
    <row r="16" spans="1:12" s="2" customFormat="1" ht="15" customHeight="1">
      <c r="A16" s="367" t="s">
        <v>16</v>
      </c>
      <c r="B16" s="612"/>
      <c r="C16" s="364" t="s">
        <v>17</v>
      </c>
      <c r="D16" s="612"/>
      <c r="E16" s="612"/>
      <c r="F16" s="613"/>
      <c r="G16" s="365"/>
      <c r="H16" s="615"/>
      <c r="I16" s="401"/>
      <c r="J16" s="648"/>
      <c r="K16" s="400"/>
      <c r="L16" s="504"/>
    </row>
    <row r="17" spans="1:12" s="2" customFormat="1" ht="15" customHeight="1">
      <c r="A17" s="367" t="s">
        <v>18</v>
      </c>
      <c r="B17" s="612"/>
      <c r="C17" s="364" t="s">
        <v>19</v>
      </c>
      <c r="D17" s="612"/>
      <c r="E17" s="612"/>
      <c r="F17" s="613"/>
      <c r="G17" s="365"/>
      <c r="H17" s="615"/>
      <c r="I17" s="401"/>
      <c r="J17" s="648"/>
      <c r="K17" s="400"/>
      <c r="L17" s="504"/>
    </row>
    <row r="18" spans="1:12" s="2" customFormat="1" ht="15" customHeight="1">
      <c r="A18" s="367" t="s">
        <v>20</v>
      </c>
      <c r="B18" s="612"/>
      <c r="C18" s="364" t="s">
        <v>683</v>
      </c>
      <c r="D18" s="612"/>
      <c r="E18" s="612"/>
      <c r="F18" s="613"/>
      <c r="G18" s="365"/>
      <c r="H18" s="615"/>
      <c r="I18" s="401"/>
      <c r="J18" s="648"/>
      <c r="K18" s="400"/>
      <c r="L18" s="504"/>
    </row>
    <row r="19" spans="1:12" s="2" customFormat="1" ht="15" customHeight="1">
      <c r="A19" s="367" t="s">
        <v>21</v>
      </c>
      <c r="B19" s="612"/>
      <c r="C19" s="364" t="s">
        <v>683</v>
      </c>
      <c r="D19" s="612"/>
      <c r="E19" s="612"/>
      <c r="F19" s="613"/>
      <c r="G19" s="365"/>
      <c r="H19" s="615"/>
      <c r="I19" s="401"/>
      <c r="J19" s="648"/>
      <c r="K19" s="400"/>
      <c r="L19" s="504"/>
    </row>
    <row r="20" spans="1:12" s="2" customFormat="1" ht="15" customHeight="1">
      <c r="A20" s="367" t="s">
        <v>22</v>
      </c>
      <c r="B20" s="612"/>
      <c r="C20" s="364" t="s">
        <v>683</v>
      </c>
      <c r="D20" s="612"/>
      <c r="E20" s="612"/>
      <c r="F20" s="613"/>
      <c r="G20" s="365"/>
      <c r="H20" s="615"/>
      <c r="I20" s="401"/>
      <c r="J20" s="648"/>
      <c r="K20" s="400"/>
      <c r="L20" s="504"/>
    </row>
    <row r="21" spans="1:12" s="2" customFormat="1" ht="15" customHeight="1">
      <c r="A21" s="367" t="s">
        <v>23</v>
      </c>
      <c r="B21" s="612"/>
      <c r="C21" s="364" t="s">
        <v>24</v>
      </c>
      <c r="D21" s="612"/>
      <c r="E21" s="612"/>
      <c r="F21" s="613"/>
      <c r="G21" s="365"/>
      <c r="H21" s="615"/>
      <c r="I21" s="401"/>
      <c r="J21" s="648"/>
      <c r="K21" s="400"/>
      <c r="L21" s="504"/>
    </row>
    <row r="22" spans="1:12" s="2" customFormat="1" ht="15" customHeight="1">
      <c r="A22" s="367" t="s">
        <v>25</v>
      </c>
      <c r="B22" s="612"/>
      <c r="C22" s="364" t="s">
        <v>26</v>
      </c>
      <c r="D22" s="612"/>
      <c r="E22" s="612"/>
      <c r="F22" s="613"/>
      <c r="G22" s="365"/>
      <c r="H22" s="615"/>
      <c r="I22" s="401"/>
      <c r="J22" s="648"/>
      <c r="K22" s="400"/>
      <c r="L22" s="504"/>
    </row>
    <row r="23" spans="1:12" s="2" customFormat="1" ht="15" customHeight="1">
      <c r="A23" s="367" t="s">
        <v>27</v>
      </c>
      <c r="B23" s="612"/>
      <c r="C23" s="364" t="s">
        <v>683</v>
      </c>
      <c r="D23" s="612"/>
      <c r="E23" s="612"/>
      <c r="F23" s="613"/>
      <c r="G23" s="365"/>
      <c r="H23" s="615"/>
      <c r="I23" s="401"/>
      <c r="J23" s="648"/>
      <c r="K23" s="400"/>
      <c r="L23" s="504"/>
    </row>
    <row r="24" spans="1:12" s="2" customFormat="1" ht="15" customHeight="1">
      <c r="A24" s="367" t="s">
        <v>28</v>
      </c>
      <c r="B24" s="612"/>
      <c r="C24" s="364" t="s">
        <v>29</v>
      </c>
      <c r="D24" s="612"/>
      <c r="E24" s="612"/>
      <c r="F24" s="613"/>
      <c r="G24" s="365"/>
      <c r="H24" s="615"/>
      <c r="I24" s="401"/>
      <c r="J24" s="648"/>
      <c r="K24" s="400"/>
      <c r="L24" s="504"/>
    </row>
    <row r="25" spans="1:12" s="2" customFormat="1" ht="15" customHeight="1">
      <c r="A25" s="367" t="s">
        <v>30</v>
      </c>
      <c r="B25" s="612"/>
      <c r="C25" s="364" t="s">
        <v>654</v>
      </c>
      <c r="D25" s="612"/>
      <c r="E25" s="612"/>
      <c r="F25" s="613"/>
      <c r="G25" s="365"/>
      <c r="H25" s="615"/>
      <c r="I25" s="401"/>
      <c r="J25" s="648"/>
      <c r="K25" s="400"/>
      <c r="L25" s="504"/>
    </row>
    <row r="26" spans="1:12" s="2" customFormat="1" ht="15" customHeight="1">
      <c r="A26" s="367" t="s">
        <v>573</v>
      </c>
      <c r="B26" s="612"/>
      <c r="C26" s="364" t="s">
        <v>31</v>
      </c>
      <c r="D26" s="612"/>
      <c r="E26" s="612"/>
      <c r="F26" s="613"/>
      <c r="G26" s="365"/>
      <c r="H26" s="615"/>
      <c r="I26" s="402"/>
      <c r="J26" s="648"/>
      <c r="K26" s="399"/>
      <c r="L26" s="504"/>
    </row>
    <row r="27" spans="1:12" s="2" customFormat="1" ht="15" customHeight="1">
      <c r="A27" s="367" t="s">
        <v>32</v>
      </c>
      <c r="B27" s="612"/>
      <c r="C27" s="364" t="s">
        <v>722</v>
      </c>
      <c r="D27" s="612"/>
      <c r="E27" s="612"/>
      <c r="F27" s="613"/>
      <c r="G27" s="365"/>
      <c r="H27" s="615"/>
      <c r="I27" s="401"/>
      <c r="J27" s="648"/>
      <c r="K27" s="400"/>
      <c r="L27" s="504"/>
    </row>
    <row r="28" spans="1:12" s="2" customFormat="1" ht="15" customHeight="1">
      <c r="A28" s="367" t="s">
        <v>33</v>
      </c>
      <c r="B28" s="612"/>
      <c r="C28" s="364" t="s">
        <v>723</v>
      </c>
      <c r="D28" s="612"/>
      <c r="E28" s="612"/>
      <c r="F28" s="613"/>
      <c r="G28" s="365"/>
      <c r="H28" s="615"/>
      <c r="I28" s="402"/>
      <c r="J28" s="648"/>
      <c r="K28" s="399"/>
      <c r="L28" s="504"/>
    </row>
    <row r="29" spans="1:12" s="2" customFormat="1" ht="15" customHeight="1">
      <c r="A29" s="367" t="s">
        <v>34</v>
      </c>
      <c r="B29" s="612"/>
      <c r="C29" s="364" t="s">
        <v>724</v>
      </c>
      <c r="D29" s="612"/>
      <c r="E29" s="612"/>
      <c r="F29" s="613"/>
      <c r="G29" s="365"/>
      <c r="H29" s="615"/>
      <c r="I29" s="402"/>
      <c r="J29" s="648"/>
      <c r="K29" s="399"/>
      <c r="L29" s="504"/>
    </row>
    <row r="30" spans="1:12" s="2" customFormat="1" ht="15" customHeight="1">
      <c r="A30" s="367" t="s">
        <v>35</v>
      </c>
      <c r="B30" s="612"/>
      <c r="C30" s="364" t="s">
        <v>725</v>
      </c>
      <c r="D30" s="612"/>
      <c r="E30" s="612"/>
      <c r="F30" s="613"/>
      <c r="G30" s="365"/>
      <c r="H30" s="615"/>
      <c r="I30" s="401"/>
      <c r="J30" s="648"/>
      <c r="K30" s="400"/>
      <c r="L30" s="504"/>
    </row>
    <row r="31" spans="1:12" s="2" customFormat="1" ht="15" customHeight="1">
      <c r="A31" s="367" t="s">
        <v>36</v>
      </c>
      <c r="B31" s="612"/>
      <c r="C31" s="364" t="s">
        <v>37</v>
      </c>
      <c r="D31" s="612"/>
      <c r="E31" s="612"/>
      <c r="F31" s="613"/>
      <c r="G31" s="365"/>
      <c r="H31" s="615"/>
      <c r="I31" s="401"/>
      <c r="J31" s="648"/>
      <c r="K31" s="400"/>
      <c r="L31" s="504"/>
    </row>
    <row r="32" spans="1:12" s="2" customFormat="1" ht="15" customHeight="1">
      <c r="A32" s="367" t="s">
        <v>38</v>
      </c>
      <c r="B32" s="612"/>
      <c r="C32" s="364" t="s">
        <v>39</v>
      </c>
      <c r="D32" s="612"/>
      <c r="E32" s="612"/>
      <c r="F32" s="613"/>
      <c r="G32" s="365"/>
      <c r="H32" s="615"/>
      <c r="I32" s="401"/>
      <c r="J32" s="648"/>
      <c r="K32" s="400"/>
      <c r="L32" s="504"/>
    </row>
    <row r="33" spans="1:12" s="2" customFormat="1" ht="15" customHeight="1">
      <c r="A33" s="367" t="s">
        <v>40</v>
      </c>
      <c r="B33" s="612"/>
      <c r="C33" s="364" t="s">
        <v>41</v>
      </c>
      <c r="D33" s="612"/>
      <c r="E33" s="612"/>
      <c r="F33" s="613"/>
      <c r="G33" s="365"/>
      <c r="H33" s="615"/>
      <c r="I33" s="401"/>
      <c r="J33" s="648"/>
      <c r="K33" s="400"/>
      <c r="L33" s="504"/>
    </row>
    <row r="34" spans="1:12" s="2" customFormat="1" ht="15" customHeight="1">
      <c r="A34" s="367" t="s">
        <v>42</v>
      </c>
      <c r="B34" s="612"/>
      <c r="C34" s="364" t="s">
        <v>43</v>
      </c>
      <c r="D34" s="612"/>
      <c r="E34" s="612"/>
      <c r="F34" s="613"/>
      <c r="G34" s="365"/>
      <c r="H34" s="615"/>
      <c r="I34" s="401"/>
      <c r="J34" s="648"/>
      <c r="K34" s="400"/>
      <c r="L34" s="504"/>
    </row>
    <row r="35" spans="1:12" s="2" customFormat="1" ht="15" customHeight="1">
      <c r="A35" s="367" t="s">
        <v>44</v>
      </c>
      <c r="B35" s="612"/>
      <c r="C35" s="364" t="s">
        <v>45</v>
      </c>
      <c r="D35" s="612"/>
      <c r="E35" s="612"/>
      <c r="F35" s="613"/>
      <c r="G35" s="365"/>
      <c r="H35" s="615"/>
      <c r="I35" s="401"/>
      <c r="J35" s="648"/>
      <c r="K35" s="400"/>
      <c r="L35" s="504"/>
    </row>
    <row r="36" spans="1:12" s="2" customFormat="1" ht="15" customHeight="1">
      <c r="A36" s="367" t="s">
        <v>46</v>
      </c>
      <c r="B36" s="612"/>
      <c r="C36" s="364" t="s">
        <v>726</v>
      </c>
      <c r="D36" s="612"/>
      <c r="E36" s="612"/>
      <c r="F36" s="613"/>
      <c r="G36" s="365"/>
      <c r="H36" s="615"/>
      <c r="I36" s="401"/>
      <c r="J36" s="648"/>
      <c r="K36" s="400"/>
      <c r="L36" s="504"/>
    </row>
    <row r="37" spans="1:12" s="2" customFormat="1" ht="15" customHeight="1">
      <c r="A37" s="367" t="s">
        <v>47</v>
      </c>
      <c r="B37" s="612"/>
      <c r="C37" s="364" t="s">
        <v>48</v>
      </c>
      <c r="D37" s="612"/>
      <c r="E37" s="612"/>
      <c r="F37" s="613"/>
      <c r="G37" s="365"/>
      <c r="H37" s="615"/>
      <c r="I37" s="401"/>
      <c r="J37" s="648"/>
      <c r="K37" s="400"/>
      <c r="L37" s="504"/>
    </row>
    <row r="38" spans="1:12" s="2" customFormat="1" ht="15" customHeight="1">
      <c r="A38" s="367" t="s">
        <v>575</v>
      </c>
      <c r="B38" s="612"/>
      <c r="C38" s="364" t="s">
        <v>49</v>
      </c>
      <c r="D38" s="612"/>
      <c r="E38" s="612"/>
      <c r="F38" s="613"/>
      <c r="G38" s="365"/>
      <c r="H38" s="615"/>
      <c r="I38" s="402"/>
      <c r="J38" s="648"/>
      <c r="K38" s="399"/>
      <c r="L38" s="504"/>
    </row>
    <row r="39" spans="1:12" s="2" customFormat="1" ht="15" customHeight="1">
      <c r="A39" s="367" t="s">
        <v>50</v>
      </c>
      <c r="B39" s="612"/>
      <c r="C39" s="364" t="s">
        <v>683</v>
      </c>
      <c r="D39" s="612"/>
      <c r="E39" s="612"/>
      <c r="F39" s="613"/>
      <c r="G39" s="365"/>
      <c r="H39" s="615"/>
      <c r="I39" s="401"/>
      <c r="J39" s="648"/>
      <c r="K39" s="400"/>
      <c r="L39" s="504"/>
    </row>
    <row r="40" spans="1:12" s="2" customFormat="1" ht="15" customHeight="1">
      <c r="A40" s="367" t="s">
        <v>51</v>
      </c>
      <c r="B40" s="612"/>
      <c r="C40" s="364" t="s">
        <v>727</v>
      </c>
      <c r="D40" s="612"/>
      <c r="E40" s="612"/>
      <c r="F40" s="613"/>
      <c r="G40" s="365"/>
      <c r="H40" s="615"/>
      <c r="I40" s="401"/>
      <c r="J40" s="648"/>
      <c r="K40" s="400"/>
      <c r="L40" s="504"/>
    </row>
    <row r="41" spans="1:12" s="2" customFormat="1" ht="15" customHeight="1">
      <c r="A41" s="367" t="s">
        <v>52</v>
      </c>
      <c r="B41" s="612"/>
      <c r="C41" s="364" t="s">
        <v>728</v>
      </c>
      <c r="D41" s="612"/>
      <c r="E41" s="612"/>
      <c r="F41" s="613"/>
      <c r="G41" s="365"/>
      <c r="H41" s="615"/>
      <c r="I41" s="401"/>
      <c r="J41" s="648"/>
      <c r="K41" s="400"/>
      <c r="L41" s="504"/>
    </row>
    <row r="42" spans="1:12" s="2" customFormat="1" ht="15" customHeight="1">
      <c r="A42" s="367" t="s">
        <v>53</v>
      </c>
      <c r="B42" s="612"/>
      <c r="C42" s="364" t="s">
        <v>729</v>
      </c>
      <c r="D42" s="612"/>
      <c r="E42" s="612"/>
      <c r="F42" s="613"/>
      <c r="G42" s="365"/>
      <c r="H42" s="615"/>
      <c r="I42" s="401"/>
      <c r="J42" s="648"/>
      <c r="K42" s="400"/>
      <c r="L42" s="504"/>
    </row>
    <row r="43" spans="1:12" s="2" customFormat="1" ht="15" customHeight="1">
      <c r="A43" s="367" t="s">
        <v>54</v>
      </c>
      <c r="B43" s="612"/>
      <c r="C43" s="364" t="s">
        <v>55</v>
      </c>
      <c r="D43" s="612"/>
      <c r="E43" s="612"/>
      <c r="F43" s="613"/>
      <c r="G43" s="365"/>
      <c r="H43" s="615"/>
      <c r="I43" s="401"/>
      <c r="J43" s="648"/>
      <c r="K43" s="400"/>
      <c r="L43" s="504"/>
    </row>
    <row r="44" spans="1:12" s="2" customFormat="1" ht="15" customHeight="1">
      <c r="A44" s="367" t="s">
        <v>579</v>
      </c>
      <c r="B44" s="612"/>
      <c r="C44" s="364" t="s">
        <v>689</v>
      </c>
      <c r="D44" s="612"/>
      <c r="E44" s="612"/>
      <c r="F44" s="613"/>
      <c r="G44" s="365"/>
      <c r="H44" s="615"/>
      <c r="I44" s="401"/>
      <c r="J44" s="648"/>
      <c r="K44" s="400"/>
      <c r="L44" s="504"/>
    </row>
    <row r="45" spans="1:12" s="2" customFormat="1" ht="15" customHeight="1">
      <c r="A45" s="367" t="s">
        <v>56</v>
      </c>
      <c r="B45" s="612"/>
      <c r="C45" s="364" t="s">
        <v>57</v>
      </c>
      <c r="D45" s="612"/>
      <c r="E45" s="612"/>
      <c r="F45" s="613"/>
      <c r="G45" s="365"/>
      <c r="H45" s="615"/>
      <c r="I45" s="401"/>
      <c r="J45" s="648"/>
      <c r="K45" s="400"/>
      <c r="L45" s="504"/>
    </row>
    <row r="46" spans="1:12" s="2" customFormat="1" ht="15" customHeight="1">
      <c r="A46" s="367" t="s">
        <v>58</v>
      </c>
      <c r="B46" s="612"/>
      <c r="C46" s="364" t="s">
        <v>730</v>
      </c>
      <c r="D46" s="612"/>
      <c r="E46" s="612"/>
      <c r="F46" s="613"/>
      <c r="G46" s="365"/>
      <c r="H46" s="615"/>
      <c r="I46" s="401"/>
      <c r="J46" s="648"/>
      <c r="K46" s="400"/>
      <c r="L46" s="504"/>
    </row>
    <row r="47" spans="1:12" s="2" customFormat="1" ht="15" customHeight="1">
      <c r="A47" s="367" t="s">
        <v>59</v>
      </c>
      <c r="B47" s="612"/>
      <c r="C47" s="364" t="s">
        <v>60</v>
      </c>
      <c r="D47" s="612"/>
      <c r="E47" s="612"/>
      <c r="F47" s="613"/>
      <c r="G47" s="365"/>
      <c r="H47" s="615"/>
      <c r="I47" s="401"/>
      <c r="J47" s="648"/>
      <c r="K47" s="400"/>
      <c r="L47" s="504"/>
    </row>
    <row r="48" spans="1:12" s="2" customFormat="1" ht="15" customHeight="1" thickBot="1">
      <c r="A48" s="369" t="s">
        <v>61</v>
      </c>
      <c r="B48" s="616"/>
      <c r="C48" s="368" t="s">
        <v>60</v>
      </c>
      <c r="D48" s="616"/>
      <c r="E48" s="616"/>
      <c r="F48" s="617"/>
      <c r="G48" s="366"/>
      <c r="H48" s="618"/>
      <c r="I48" s="401"/>
      <c r="J48" s="648"/>
      <c r="K48" s="400"/>
      <c r="L48" s="504"/>
    </row>
    <row r="49" spans="1:14" s="2" customFormat="1" ht="12">
      <c r="A49" s="207"/>
      <c r="B49" s="207"/>
      <c r="C49" s="207"/>
      <c r="D49" s="207"/>
      <c r="E49" s="207"/>
      <c r="F49" s="207"/>
      <c r="G49" s="207"/>
      <c r="H49" s="207"/>
      <c r="I49" s="207"/>
      <c r="J49" s="207"/>
      <c r="K49" s="207"/>
      <c r="L49" s="207"/>
      <c r="M49" s="207"/>
      <c r="N49" s="207"/>
    </row>
    <row r="50" s="2" customFormat="1" ht="12">
      <c r="A50" s="2" t="s">
        <v>581</v>
      </c>
    </row>
    <row r="51" s="2" customFormat="1" ht="12.75" thickBot="1">
      <c r="A51" s="2" t="s">
        <v>582</v>
      </c>
    </row>
    <row r="52" spans="1:14" s="2" customFormat="1" ht="15" customHeight="1">
      <c r="A52" s="194" t="s">
        <v>583</v>
      </c>
      <c r="B52" s="25">
        <v>2</v>
      </c>
      <c r="C52" s="25">
        <v>7</v>
      </c>
      <c r="D52" s="25">
        <v>11</v>
      </c>
      <c r="E52" s="14">
        <v>12</v>
      </c>
      <c r="F52" s="14">
        <v>13</v>
      </c>
      <c r="G52" s="14">
        <v>14</v>
      </c>
      <c r="H52" s="25">
        <v>15</v>
      </c>
      <c r="I52" s="15">
        <v>16</v>
      </c>
      <c r="J52" s="14">
        <v>17</v>
      </c>
      <c r="K52" s="14">
        <v>18</v>
      </c>
      <c r="L52" s="25">
        <v>19</v>
      </c>
      <c r="M52" s="15">
        <v>20</v>
      </c>
      <c r="N52" s="619">
        <v>21</v>
      </c>
    </row>
    <row r="53" spans="1:14" s="2" customFormat="1" ht="15" customHeight="1" thickBot="1">
      <c r="A53" s="177" t="s">
        <v>584</v>
      </c>
      <c r="B53" s="229">
        <v>222400</v>
      </c>
      <c r="C53" s="229">
        <v>195127</v>
      </c>
      <c r="D53" s="229">
        <v>386764</v>
      </c>
      <c r="E53" s="230">
        <v>385157</v>
      </c>
      <c r="F53" s="230">
        <v>342126</v>
      </c>
      <c r="G53" s="230">
        <v>331344</v>
      </c>
      <c r="H53" s="229">
        <v>278230</v>
      </c>
      <c r="I53" s="234">
        <v>336180</v>
      </c>
      <c r="J53" s="230">
        <v>351303</v>
      </c>
      <c r="K53" s="231">
        <v>299143</v>
      </c>
      <c r="L53" s="144">
        <v>335316</v>
      </c>
      <c r="M53" s="232">
        <v>343183</v>
      </c>
      <c r="N53" s="646">
        <v>365395</v>
      </c>
    </row>
    <row r="54" s="2" customFormat="1" ht="12"/>
    <row r="55" s="518" customFormat="1" ht="12.75" thickBot="1">
      <c r="A55" s="518" t="s">
        <v>585</v>
      </c>
    </row>
    <row r="56" spans="1:14" s="518" customFormat="1" ht="15" customHeight="1">
      <c r="A56" s="621" t="s">
        <v>586</v>
      </c>
      <c r="B56" s="622">
        <v>4</v>
      </c>
      <c r="C56" s="622">
        <f aca="true" t="shared" si="0" ref="C56:J56">B56+1</f>
        <v>5</v>
      </c>
      <c r="D56" s="622">
        <f t="shared" si="0"/>
        <v>6</v>
      </c>
      <c r="E56" s="622">
        <f t="shared" si="0"/>
        <v>7</v>
      </c>
      <c r="F56" s="622">
        <f t="shared" si="0"/>
        <v>8</v>
      </c>
      <c r="G56" s="622">
        <f t="shared" si="0"/>
        <v>9</v>
      </c>
      <c r="H56" s="622">
        <f t="shared" si="0"/>
        <v>10</v>
      </c>
      <c r="I56" s="622">
        <f t="shared" si="0"/>
        <v>11</v>
      </c>
      <c r="J56" s="622">
        <f t="shared" si="0"/>
        <v>12</v>
      </c>
      <c r="K56" s="622" t="s">
        <v>587</v>
      </c>
      <c r="L56" s="622">
        <v>2</v>
      </c>
      <c r="M56" s="622">
        <f>L56+1</f>
        <v>3</v>
      </c>
      <c r="N56" s="619" t="s">
        <v>588</v>
      </c>
    </row>
    <row r="57" spans="1:14" s="518" customFormat="1" ht="15" customHeight="1" thickBot="1">
      <c r="A57" s="624" t="s">
        <v>584</v>
      </c>
      <c r="B57" s="625">
        <v>25684</v>
      </c>
      <c r="C57" s="625">
        <v>53249</v>
      </c>
      <c r="D57" s="625">
        <v>41372</v>
      </c>
      <c r="E57" s="625">
        <v>34961</v>
      </c>
      <c r="F57" s="625">
        <v>71396</v>
      </c>
      <c r="G57" s="625">
        <v>50392</v>
      </c>
      <c r="H57" s="625">
        <v>50878</v>
      </c>
      <c r="I57" s="625">
        <v>28838</v>
      </c>
      <c r="J57" s="625">
        <v>2441</v>
      </c>
      <c r="K57" s="625">
        <v>2261</v>
      </c>
      <c r="L57" s="625">
        <v>1761</v>
      </c>
      <c r="M57" s="625">
        <v>2162</v>
      </c>
      <c r="N57" s="626">
        <f>SUM(B57:M57)</f>
        <v>365395</v>
      </c>
    </row>
    <row r="58" s="2" customFormat="1" ht="7.5" customHeight="1"/>
    <row r="59" s="2" customFormat="1" ht="12">
      <c r="A59" s="9" t="s">
        <v>589</v>
      </c>
    </row>
    <row r="60" spans="1:14" s="2" customFormat="1" ht="12">
      <c r="A60" s="207"/>
      <c r="B60" s="207"/>
      <c r="C60" s="207"/>
      <c r="D60" s="207"/>
      <c r="E60" s="207"/>
      <c r="F60" s="207"/>
      <c r="G60" s="207"/>
      <c r="H60" s="207"/>
      <c r="I60" s="207"/>
      <c r="J60" s="207"/>
      <c r="K60" s="207"/>
      <c r="L60" s="207"/>
      <c r="M60" s="207"/>
      <c r="N60" s="207"/>
    </row>
    <row r="61" spans="1:14" s="2" customFormat="1" ht="12">
      <c r="A61" s="207"/>
      <c r="B61" s="207"/>
      <c r="C61" s="207"/>
      <c r="D61" s="207"/>
      <c r="E61" s="207"/>
      <c r="F61" s="207"/>
      <c r="G61" s="207"/>
      <c r="H61" s="207"/>
      <c r="I61" s="207"/>
      <c r="J61" s="207"/>
      <c r="K61" s="207"/>
      <c r="L61" s="207"/>
      <c r="M61" s="207"/>
      <c r="N61" s="207"/>
    </row>
    <row r="62" spans="1:14" s="2" customFormat="1" ht="12">
      <c r="A62" s="207"/>
      <c r="B62" s="207"/>
      <c r="C62" s="207"/>
      <c r="D62" s="207"/>
      <c r="E62" s="207"/>
      <c r="F62" s="207"/>
      <c r="G62" s="207"/>
      <c r="H62" s="207"/>
      <c r="I62" s="207"/>
      <c r="J62" s="207"/>
      <c r="K62" s="207"/>
      <c r="L62" s="207"/>
      <c r="M62" s="207"/>
      <c r="N62" s="207"/>
    </row>
    <row r="63" spans="1:14" s="2" customFormat="1" ht="12">
      <c r="A63" s="207"/>
      <c r="B63" s="207"/>
      <c r="C63" s="207"/>
      <c r="D63" s="207"/>
      <c r="E63" s="207"/>
      <c r="F63" s="207"/>
      <c r="G63" s="207"/>
      <c r="H63" s="207"/>
      <c r="I63" s="207"/>
      <c r="J63" s="207"/>
      <c r="K63" s="207"/>
      <c r="L63" s="207"/>
      <c r="M63" s="207"/>
      <c r="N63" s="207"/>
    </row>
    <row r="64" spans="1:14" s="2" customFormat="1" ht="12">
      <c r="A64" s="207"/>
      <c r="B64" s="207"/>
      <c r="C64" s="207"/>
      <c r="D64" s="207"/>
      <c r="E64" s="207"/>
      <c r="F64" s="207"/>
      <c r="G64" s="207"/>
      <c r="H64" s="207"/>
      <c r="I64" s="207"/>
      <c r="J64" s="207"/>
      <c r="K64" s="207"/>
      <c r="L64" s="207"/>
      <c r="M64" s="207"/>
      <c r="N64" s="207"/>
    </row>
  </sheetData>
  <sheetProtection/>
  <mergeCells count="210">
    <mergeCell ref="A6:B7"/>
    <mergeCell ref="A38:B38"/>
    <mergeCell ref="A39:B39"/>
    <mergeCell ref="A9:B9"/>
    <mergeCell ref="A35:B35"/>
    <mergeCell ref="A36:B36"/>
    <mergeCell ref="A37:B37"/>
    <mergeCell ref="A27:B27"/>
    <mergeCell ref="A28:B28"/>
    <mergeCell ref="A23:B23"/>
    <mergeCell ref="K9:L9"/>
    <mergeCell ref="A41:B41"/>
    <mergeCell ref="A14:B14"/>
    <mergeCell ref="A16:B16"/>
    <mergeCell ref="A18:B18"/>
    <mergeCell ref="A19:B19"/>
    <mergeCell ref="A15:B15"/>
    <mergeCell ref="A17:B17"/>
    <mergeCell ref="A20:B20"/>
    <mergeCell ref="C10:H10"/>
    <mergeCell ref="G8:H8"/>
    <mergeCell ref="I8:J8"/>
    <mergeCell ref="A8:B8"/>
    <mergeCell ref="A12:B12"/>
    <mergeCell ref="C12:F12"/>
    <mergeCell ref="C8:F8"/>
    <mergeCell ref="C9:F9"/>
    <mergeCell ref="G9:H9"/>
    <mergeCell ref="I9:J9"/>
    <mergeCell ref="K10:L10"/>
    <mergeCell ref="A11:B11"/>
    <mergeCell ref="C11:F11"/>
    <mergeCell ref="G11:H11"/>
    <mergeCell ref="I11:J11"/>
    <mergeCell ref="K11:L11"/>
    <mergeCell ref="I10:J10"/>
    <mergeCell ref="A10:B10"/>
    <mergeCell ref="G14:H14"/>
    <mergeCell ref="I14:J14"/>
    <mergeCell ref="K12:L12"/>
    <mergeCell ref="A13:B13"/>
    <mergeCell ref="C13:F13"/>
    <mergeCell ref="G13:H13"/>
    <mergeCell ref="I13:J13"/>
    <mergeCell ref="K13:L13"/>
    <mergeCell ref="G12:H12"/>
    <mergeCell ref="I12:J12"/>
    <mergeCell ref="C16:F16"/>
    <mergeCell ref="G16:H16"/>
    <mergeCell ref="I16:J16"/>
    <mergeCell ref="K14:L14"/>
    <mergeCell ref="C15:F15"/>
    <mergeCell ref="G15:H15"/>
    <mergeCell ref="I15:J15"/>
    <mergeCell ref="K15:L15"/>
    <mergeCell ref="C14:F14"/>
    <mergeCell ref="K16:L16"/>
    <mergeCell ref="G18:H18"/>
    <mergeCell ref="I18:J18"/>
    <mergeCell ref="K18:L18"/>
    <mergeCell ref="C17:F17"/>
    <mergeCell ref="G17:H17"/>
    <mergeCell ref="I17:J17"/>
    <mergeCell ref="K17:L17"/>
    <mergeCell ref="C18:F18"/>
    <mergeCell ref="K19:L19"/>
    <mergeCell ref="C19:F19"/>
    <mergeCell ref="G19:H19"/>
    <mergeCell ref="I19:J19"/>
    <mergeCell ref="K20:L20"/>
    <mergeCell ref="A21:B21"/>
    <mergeCell ref="C21:F21"/>
    <mergeCell ref="G21:H21"/>
    <mergeCell ref="I21:J21"/>
    <mergeCell ref="K21:L21"/>
    <mergeCell ref="C20:F20"/>
    <mergeCell ref="G20:H20"/>
    <mergeCell ref="I20:J20"/>
    <mergeCell ref="A22:B22"/>
    <mergeCell ref="C22:F22"/>
    <mergeCell ref="G22:H22"/>
    <mergeCell ref="I22:J22"/>
    <mergeCell ref="K22:L22"/>
    <mergeCell ref="A25:B25"/>
    <mergeCell ref="K23:L23"/>
    <mergeCell ref="A24:B24"/>
    <mergeCell ref="C24:F24"/>
    <mergeCell ref="G24:H24"/>
    <mergeCell ref="I24:J24"/>
    <mergeCell ref="K24:L24"/>
    <mergeCell ref="C23:F23"/>
    <mergeCell ref="I23:J23"/>
    <mergeCell ref="I27:J27"/>
    <mergeCell ref="G27:H27"/>
    <mergeCell ref="C29:F29"/>
    <mergeCell ref="K25:L25"/>
    <mergeCell ref="C26:F26"/>
    <mergeCell ref="G26:H26"/>
    <mergeCell ref="I26:J26"/>
    <mergeCell ref="C25:F25"/>
    <mergeCell ref="K28:L28"/>
    <mergeCell ref="I28:J28"/>
    <mergeCell ref="K26:L26"/>
    <mergeCell ref="A40:B40"/>
    <mergeCell ref="A34:B34"/>
    <mergeCell ref="A31:B31"/>
    <mergeCell ref="A32:B32"/>
    <mergeCell ref="A33:B33"/>
    <mergeCell ref="I29:J29"/>
    <mergeCell ref="I40:J40"/>
    <mergeCell ref="C27:F27"/>
    <mergeCell ref="G25:H25"/>
    <mergeCell ref="A30:B30"/>
    <mergeCell ref="G23:H23"/>
    <mergeCell ref="A29:B29"/>
    <mergeCell ref="C28:F28"/>
    <mergeCell ref="G29:H29"/>
    <mergeCell ref="A26:B26"/>
    <mergeCell ref="I6:L6"/>
    <mergeCell ref="I7:J7"/>
    <mergeCell ref="K7:L7"/>
    <mergeCell ref="C7:H7"/>
    <mergeCell ref="C6:H6"/>
    <mergeCell ref="K8:L8"/>
    <mergeCell ref="I38:J38"/>
    <mergeCell ref="C37:F37"/>
    <mergeCell ref="C38:F38"/>
    <mergeCell ref="G37:H37"/>
    <mergeCell ref="G38:H38"/>
    <mergeCell ref="I37:J37"/>
    <mergeCell ref="K27:L27"/>
    <mergeCell ref="I25:J25"/>
    <mergeCell ref="G28:H28"/>
    <mergeCell ref="A46:B46"/>
    <mergeCell ref="C45:F45"/>
    <mergeCell ref="C46:F46"/>
    <mergeCell ref="C39:F39"/>
    <mergeCell ref="C40:F40"/>
    <mergeCell ref="C42:F42"/>
    <mergeCell ref="C41:F41"/>
    <mergeCell ref="A45:B45"/>
    <mergeCell ref="A42:B42"/>
    <mergeCell ref="A43:B43"/>
    <mergeCell ref="A47:B47"/>
    <mergeCell ref="A44:B44"/>
    <mergeCell ref="A48:B48"/>
    <mergeCell ref="C30:F30"/>
    <mergeCell ref="C31:F31"/>
    <mergeCell ref="C32:F32"/>
    <mergeCell ref="C33:F33"/>
    <mergeCell ref="C34:F34"/>
    <mergeCell ref="C35:F35"/>
    <mergeCell ref="C36:F36"/>
    <mergeCell ref="C44:F44"/>
    <mergeCell ref="C47:F47"/>
    <mergeCell ref="C48:F48"/>
    <mergeCell ref="G30:H30"/>
    <mergeCell ref="G31:H31"/>
    <mergeCell ref="G32:H32"/>
    <mergeCell ref="G33:H33"/>
    <mergeCell ref="G34:H34"/>
    <mergeCell ref="G35:H35"/>
    <mergeCell ref="G36:H36"/>
    <mergeCell ref="C43:F43"/>
    <mergeCell ref="G39:H39"/>
    <mergeCell ref="G40:H40"/>
    <mergeCell ref="G41:H41"/>
    <mergeCell ref="G42:H42"/>
    <mergeCell ref="G43:H43"/>
    <mergeCell ref="G48:H48"/>
    <mergeCell ref="I44:J44"/>
    <mergeCell ref="I45:J45"/>
    <mergeCell ref="I46:J46"/>
    <mergeCell ref="I47:J47"/>
    <mergeCell ref="I48:J48"/>
    <mergeCell ref="G44:H44"/>
    <mergeCell ref="G45:H45"/>
    <mergeCell ref="G46:H46"/>
    <mergeCell ref="G47:H47"/>
    <mergeCell ref="I41:J41"/>
    <mergeCell ref="K42:L42"/>
    <mergeCell ref="K43:L43"/>
    <mergeCell ref="I42:J42"/>
    <mergeCell ref="I43:J43"/>
    <mergeCell ref="I39:J39"/>
    <mergeCell ref="I30:J30"/>
    <mergeCell ref="I31:J31"/>
    <mergeCell ref="I32:J32"/>
    <mergeCell ref="I33:J33"/>
    <mergeCell ref="I34:J34"/>
    <mergeCell ref="I35:J35"/>
    <mergeCell ref="I36:J36"/>
    <mergeCell ref="K46:L46"/>
    <mergeCell ref="K47:L47"/>
    <mergeCell ref="K48:L48"/>
    <mergeCell ref="K39:L39"/>
    <mergeCell ref="K40:L40"/>
    <mergeCell ref="K41:L41"/>
    <mergeCell ref="K44:L44"/>
    <mergeCell ref="K45:L45"/>
    <mergeCell ref="K38:L38"/>
    <mergeCell ref="K29:L29"/>
    <mergeCell ref="K30:L30"/>
    <mergeCell ref="K31:L31"/>
    <mergeCell ref="K32:L32"/>
    <mergeCell ref="K35:L35"/>
    <mergeCell ref="K36:L36"/>
    <mergeCell ref="K33:L33"/>
    <mergeCell ref="K37:L37"/>
    <mergeCell ref="K34:L34"/>
  </mergeCells>
  <printOptions horizontalCentered="1"/>
  <pageMargins left="0.7874015748031497" right="0.5905511811023623" top="0.7874015748031497" bottom="0.5905511811023623" header="0" footer="0"/>
  <pageSetup horizontalDpi="600" verticalDpi="600" orientation="portrait" paperSize="9" scale="81" r:id="rId1"/>
  <colBreaks count="1" manualBreakCount="1">
    <brk id="22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3"/>
  </sheetPr>
  <dimension ref="A1:O98"/>
  <sheetViews>
    <sheetView workbookViewId="0" topLeftCell="A28">
      <selection activeCell="O32" sqref="O32"/>
    </sheetView>
  </sheetViews>
  <sheetFormatPr defaultColWidth="9.00390625" defaultRowHeight="13.5"/>
  <cols>
    <col min="1" max="1" width="11.625" style="208" customWidth="1"/>
    <col min="2" max="6" width="7.625" style="208" customWidth="1"/>
    <col min="7" max="8" width="6.875" style="208" customWidth="1"/>
    <col min="9" max="14" width="7.625" style="208" customWidth="1"/>
    <col min="15" max="15" width="18.625" style="163" customWidth="1"/>
    <col min="16" max="17" width="0.875" style="163" customWidth="1"/>
    <col min="18" max="18" width="16.00390625" style="163" customWidth="1"/>
    <col min="19" max="19" width="9.00390625" style="163" customWidth="1"/>
    <col min="20" max="20" width="0.875" style="163" customWidth="1"/>
    <col min="21" max="21" width="14.00390625" style="163" customWidth="1"/>
    <col min="22" max="22" width="9.00390625" style="163" customWidth="1"/>
    <col min="23" max="23" width="2.625" style="163" customWidth="1"/>
    <col min="24" max="24" width="9.00390625" style="163" customWidth="1"/>
    <col min="25" max="37" width="7.375" style="163" customWidth="1"/>
    <col min="38" max="16384" width="9.00390625" style="163" customWidth="1"/>
  </cols>
  <sheetData>
    <row r="1" spans="1:14" ht="14.25">
      <c r="A1" s="164" t="s">
        <v>62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</row>
    <row r="2" spans="1:15" ht="12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</row>
    <row r="3" spans="1:15" ht="12">
      <c r="A3" s="13" t="s">
        <v>63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</row>
    <row r="4" spans="1:15" ht="12">
      <c r="A4" s="13" t="s">
        <v>64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</row>
    <row r="5" spans="1:15" ht="12.75" thickBot="1">
      <c r="A5" s="13" t="s">
        <v>65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</row>
    <row r="6" spans="1:12" s="2" customFormat="1" ht="15" customHeight="1">
      <c r="A6" s="371" t="s">
        <v>546</v>
      </c>
      <c r="B6" s="370"/>
      <c r="C6" s="370" t="s">
        <v>547</v>
      </c>
      <c r="D6" s="370"/>
      <c r="E6" s="370"/>
      <c r="F6" s="370"/>
      <c r="G6" s="370"/>
      <c r="H6" s="314"/>
      <c r="I6" s="307"/>
      <c r="J6" s="647"/>
      <c r="K6" s="647"/>
      <c r="L6" s="647"/>
    </row>
    <row r="7" spans="1:12" s="2" customFormat="1" ht="15" customHeight="1" thickBot="1">
      <c r="A7" s="372"/>
      <c r="B7" s="373"/>
      <c r="C7" s="375" t="s">
        <v>548</v>
      </c>
      <c r="D7" s="376"/>
      <c r="E7" s="376"/>
      <c r="F7" s="376"/>
      <c r="G7" s="376"/>
      <c r="H7" s="377"/>
      <c r="I7" s="307"/>
      <c r="J7" s="308"/>
      <c r="K7" s="308"/>
      <c r="L7" s="308"/>
    </row>
    <row r="8" spans="1:13" s="13" customFormat="1" ht="15" customHeight="1">
      <c r="A8" s="410" t="s">
        <v>66</v>
      </c>
      <c r="B8" s="650"/>
      <c r="C8" s="411"/>
      <c r="D8" s="609"/>
      <c r="E8" s="609"/>
      <c r="F8" s="610"/>
      <c r="G8" s="412"/>
      <c r="H8" s="614"/>
      <c r="I8" s="401"/>
      <c r="J8" s="648"/>
      <c r="K8" s="405"/>
      <c r="L8" s="504"/>
      <c r="M8" s="236"/>
    </row>
    <row r="9" spans="1:13" s="13" customFormat="1" ht="15" customHeight="1">
      <c r="A9" s="367" t="s">
        <v>67</v>
      </c>
      <c r="B9" s="651"/>
      <c r="C9" s="364" t="s">
        <v>68</v>
      </c>
      <c r="D9" s="651"/>
      <c r="E9" s="651"/>
      <c r="F9" s="652"/>
      <c r="G9" s="365"/>
      <c r="H9" s="653"/>
      <c r="I9" s="408"/>
      <c r="J9" s="409"/>
      <c r="K9" s="405"/>
      <c r="L9" s="504"/>
      <c r="M9" s="198"/>
    </row>
    <row r="10" spans="1:13" s="13" customFormat="1" ht="15" customHeight="1">
      <c r="A10" s="367" t="s">
        <v>9</v>
      </c>
      <c r="B10" s="651"/>
      <c r="C10" s="364" t="s">
        <v>731</v>
      </c>
      <c r="D10" s="651"/>
      <c r="E10" s="651"/>
      <c r="F10" s="652"/>
      <c r="G10" s="365"/>
      <c r="H10" s="653"/>
      <c r="I10" s="401"/>
      <c r="J10" s="648"/>
      <c r="K10" s="405"/>
      <c r="L10" s="504"/>
      <c r="M10" s="198"/>
    </row>
    <row r="11" spans="1:13" s="13" customFormat="1" ht="15" customHeight="1">
      <c r="A11" s="367" t="s">
        <v>69</v>
      </c>
      <c r="B11" s="651"/>
      <c r="C11" s="364" t="s">
        <v>683</v>
      </c>
      <c r="D11" s="651"/>
      <c r="E11" s="651"/>
      <c r="F11" s="652"/>
      <c r="G11" s="365"/>
      <c r="H11" s="653"/>
      <c r="I11" s="401"/>
      <c r="J11" s="648"/>
      <c r="K11" s="405"/>
      <c r="L11" s="504"/>
      <c r="M11" s="198"/>
    </row>
    <row r="12" spans="1:13" s="13" customFormat="1" ht="15" customHeight="1">
      <c r="A12" s="367" t="s">
        <v>70</v>
      </c>
      <c r="B12" s="651"/>
      <c r="C12" s="364" t="s">
        <v>683</v>
      </c>
      <c r="D12" s="651"/>
      <c r="E12" s="651"/>
      <c r="F12" s="652"/>
      <c r="G12" s="365"/>
      <c r="H12" s="653"/>
      <c r="I12" s="401"/>
      <c r="J12" s="648"/>
      <c r="K12" s="405"/>
      <c r="L12" s="504"/>
      <c r="M12" s="198"/>
    </row>
    <row r="13" spans="1:13" s="13" customFormat="1" ht="15" customHeight="1">
      <c r="A13" s="367" t="s">
        <v>71</v>
      </c>
      <c r="B13" s="651"/>
      <c r="C13" s="364" t="s">
        <v>683</v>
      </c>
      <c r="D13" s="651"/>
      <c r="E13" s="651"/>
      <c r="F13" s="652"/>
      <c r="G13" s="365"/>
      <c r="H13" s="653"/>
      <c r="I13" s="401"/>
      <c r="J13" s="648"/>
      <c r="K13" s="405"/>
      <c r="L13" s="504"/>
      <c r="M13" s="198"/>
    </row>
    <row r="14" spans="1:13" s="13" customFormat="1" ht="15" customHeight="1">
      <c r="A14" s="367" t="s">
        <v>72</v>
      </c>
      <c r="B14" s="651"/>
      <c r="C14" s="364" t="s">
        <v>683</v>
      </c>
      <c r="D14" s="651"/>
      <c r="E14" s="651"/>
      <c r="F14" s="652"/>
      <c r="G14" s="365"/>
      <c r="H14" s="653"/>
      <c r="I14" s="401"/>
      <c r="J14" s="648"/>
      <c r="K14" s="405"/>
      <c r="L14" s="504"/>
      <c r="M14" s="198"/>
    </row>
    <row r="15" spans="1:13" s="13" customFormat="1" ht="15" customHeight="1">
      <c r="A15" s="367" t="s">
        <v>579</v>
      </c>
      <c r="B15" s="651"/>
      <c r="C15" s="364" t="s">
        <v>683</v>
      </c>
      <c r="D15" s="651"/>
      <c r="E15" s="651"/>
      <c r="F15" s="652"/>
      <c r="G15" s="365"/>
      <c r="H15" s="653"/>
      <c r="I15" s="401"/>
      <c r="J15" s="648"/>
      <c r="K15" s="405"/>
      <c r="L15" s="504"/>
      <c r="M15" s="198"/>
    </row>
    <row r="16" spans="1:13" s="13" customFormat="1" ht="15" customHeight="1">
      <c r="A16" s="367" t="s">
        <v>73</v>
      </c>
      <c r="B16" s="651"/>
      <c r="C16" s="364" t="s">
        <v>74</v>
      </c>
      <c r="D16" s="651"/>
      <c r="E16" s="651"/>
      <c r="F16" s="652"/>
      <c r="G16" s="365"/>
      <c r="H16" s="653"/>
      <c r="I16" s="401"/>
      <c r="J16" s="648"/>
      <c r="K16" s="405"/>
      <c r="L16" s="504"/>
      <c r="M16" s="198"/>
    </row>
    <row r="17" spans="1:13" s="13" customFormat="1" ht="15" customHeight="1">
      <c r="A17" s="367" t="s">
        <v>75</v>
      </c>
      <c r="B17" s="651"/>
      <c r="C17" s="364" t="s">
        <v>683</v>
      </c>
      <c r="D17" s="651"/>
      <c r="E17" s="651"/>
      <c r="F17" s="652"/>
      <c r="G17" s="365"/>
      <c r="H17" s="653"/>
      <c r="I17" s="401"/>
      <c r="J17" s="648"/>
      <c r="K17" s="405"/>
      <c r="L17" s="504"/>
      <c r="M17" s="198"/>
    </row>
    <row r="18" spans="1:13" s="13" customFormat="1" ht="15" customHeight="1">
      <c r="A18" s="367" t="s">
        <v>76</v>
      </c>
      <c r="B18" s="651"/>
      <c r="C18" s="407" t="s">
        <v>77</v>
      </c>
      <c r="D18" s="651"/>
      <c r="E18" s="651"/>
      <c r="F18" s="652"/>
      <c r="G18" s="365"/>
      <c r="H18" s="653"/>
      <c r="I18" s="401"/>
      <c r="J18" s="648"/>
      <c r="K18" s="405"/>
      <c r="L18" s="504"/>
      <c r="M18" s="198"/>
    </row>
    <row r="19" spans="1:13" s="13" customFormat="1" ht="15" customHeight="1">
      <c r="A19" s="367" t="s">
        <v>78</v>
      </c>
      <c r="B19" s="651"/>
      <c r="C19" s="364" t="s">
        <v>79</v>
      </c>
      <c r="D19" s="364"/>
      <c r="E19" s="364"/>
      <c r="F19" s="388"/>
      <c r="G19" s="365"/>
      <c r="H19" s="653"/>
      <c r="I19" s="401"/>
      <c r="J19" s="648"/>
      <c r="K19" s="405"/>
      <c r="L19" s="504"/>
      <c r="M19" s="198"/>
    </row>
    <row r="20" spans="1:13" s="13" customFormat="1" ht="15" customHeight="1">
      <c r="A20" s="367" t="s">
        <v>80</v>
      </c>
      <c r="B20" s="651"/>
      <c r="C20" s="364"/>
      <c r="D20" s="364"/>
      <c r="E20" s="364"/>
      <c r="F20" s="388"/>
      <c r="G20" s="404"/>
      <c r="H20" s="615"/>
      <c r="I20" s="401"/>
      <c r="J20" s="648"/>
      <c r="K20" s="405"/>
      <c r="L20" s="504"/>
      <c r="M20" s="198"/>
    </row>
    <row r="21" spans="1:13" s="13" customFormat="1" ht="15" customHeight="1">
      <c r="A21" s="367" t="s">
        <v>9</v>
      </c>
      <c r="B21" s="651"/>
      <c r="C21" s="364" t="s">
        <v>732</v>
      </c>
      <c r="D21" s="651"/>
      <c r="E21" s="651"/>
      <c r="F21" s="652"/>
      <c r="G21" s="365"/>
      <c r="H21" s="653"/>
      <c r="I21" s="401"/>
      <c r="J21" s="648"/>
      <c r="K21" s="405"/>
      <c r="L21" s="504"/>
      <c r="M21" s="198"/>
    </row>
    <row r="22" spans="1:13" s="13" customFormat="1" ht="15" customHeight="1">
      <c r="A22" s="367" t="s">
        <v>81</v>
      </c>
      <c r="B22" s="651"/>
      <c r="C22" s="364" t="s">
        <v>683</v>
      </c>
      <c r="D22" s="651"/>
      <c r="E22" s="651"/>
      <c r="F22" s="652"/>
      <c r="G22" s="365"/>
      <c r="H22" s="653"/>
      <c r="I22" s="402"/>
      <c r="J22" s="654"/>
      <c r="K22" s="399"/>
      <c r="L22" s="655"/>
      <c r="M22" s="198"/>
    </row>
    <row r="23" spans="1:13" s="13" customFormat="1" ht="15" customHeight="1">
      <c r="A23" s="367" t="s">
        <v>579</v>
      </c>
      <c r="B23" s="651"/>
      <c r="C23" s="364" t="s">
        <v>683</v>
      </c>
      <c r="D23" s="651"/>
      <c r="E23" s="651"/>
      <c r="F23" s="652"/>
      <c r="G23" s="365"/>
      <c r="H23" s="653"/>
      <c r="I23" s="401"/>
      <c r="J23" s="648"/>
      <c r="K23" s="405"/>
      <c r="L23" s="504"/>
      <c r="M23" s="198"/>
    </row>
    <row r="24" spans="1:13" s="13" customFormat="1" ht="15" customHeight="1">
      <c r="A24" s="367" t="s">
        <v>71</v>
      </c>
      <c r="B24" s="651"/>
      <c r="C24" s="364" t="s">
        <v>683</v>
      </c>
      <c r="D24" s="651"/>
      <c r="E24" s="651"/>
      <c r="F24" s="652"/>
      <c r="G24" s="365"/>
      <c r="H24" s="653"/>
      <c r="I24" s="401"/>
      <c r="J24" s="648"/>
      <c r="K24" s="405"/>
      <c r="L24" s="504"/>
      <c r="M24" s="198"/>
    </row>
    <row r="25" spans="1:13" s="13" customFormat="1" ht="15" customHeight="1">
      <c r="A25" s="367" t="s">
        <v>557</v>
      </c>
      <c r="B25" s="651"/>
      <c r="C25" s="364" t="s">
        <v>82</v>
      </c>
      <c r="D25" s="651"/>
      <c r="E25" s="651"/>
      <c r="F25" s="652"/>
      <c r="G25" s="365"/>
      <c r="H25" s="653"/>
      <c r="I25" s="401"/>
      <c r="J25" s="648"/>
      <c r="K25" s="405"/>
      <c r="L25" s="504"/>
      <c r="M25" s="198"/>
    </row>
    <row r="26" spans="1:13" s="13" customFormat="1" ht="15" customHeight="1">
      <c r="A26" s="367" t="s">
        <v>73</v>
      </c>
      <c r="B26" s="651"/>
      <c r="C26" s="364" t="s">
        <v>83</v>
      </c>
      <c r="D26" s="651"/>
      <c r="E26" s="651"/>
      <c r="F26" s="652"/>
      <c r="G26" s="365"/>
      <c r="H26" s="653"/>
      <c r="I26" s="401"/>
      <c r="J26" s="648"/>
      <c r="K26" s="405"/>
      <c r="L26" s="504"/>
      <c r="M26" s="198"/>
    </row>
    <row r="27" spans="1:13" s="13" customFormat="1" ht="15" customHeight="1">
      <c r="A27" s="367" t="s">
        <v>69</v>
      </c>
      <c r="B27" s="651"/>
      <c r="C27" s="364" t="s">
        <v>683</v>
      </c>
      <c r="D27" s="651"/>
      <c r="E27" s="651"/>
      <c r="F27" s="652"/>
      <c r="G27" s="365"/>
      <c r="H27" s="653"/>
      <c r="I27" s="401"/>
      <c r="J27" s="648"/>
      <c r="K27" s="405"/>
      <c r="L27" s="504"/>
      <c r="M27" s="198"/>
    </row>
    <row r="28" spans="1:13" s="13" customFormat="1" ht="15" customHeight="1">
      <c r="A28" s="367" t="s">
        <v>84</v>
      </c>
      <c r="B28" s="651"/>
      <c r="C28" s="364" t="s">
        <v>683</v>
      </c>
      <c r="D28" s="651"/>
      <c r="E28" s="651"/>
      <c r="F28" s="652"/>
      <c r="G28" s="365"/>
      <c r="H28" s="653"/>
      <c r="I28" s="401"/>
      <c r="J28" s="648"/>
      <c r="K28" s="405"/>
      <c r="L28" s="504"/>
      <c r="M28" s="198"/>
    </row>
    <row r="29" spans="1:13" s="13" customFormat="1" ht="15" customHeight="1">
      <c r="A29" s="367" t="s">
        <v>85</v>
      </c>
      <c r="B29" s="651"/>
      <c r="C29" s="364"/>
      <c r="D29" s="364"/>
      <c r="E29" s="364"/>
      <c r="F29" s="388"/>
      <c r="G29" s="404"/>
      <c r="H29" s="615"/>
      <c r="I29" s="401"/>
      <c r="J29" s="648"/>
      <c r="K29" s="405"/>
      <c r="L29" s="504"/>
      <c r="M29" s="198"/>
    </row>
    <row r="30" spans="1:13" s="13" customFormat="1" ht="15" customHeight="1">
      <c r="A30" s="367" t="s">
        <v>9</v>
      </c>
      <c r="B30" s="651"/>
      <c r="C30" s="364" t="s">
        <v>733</v>
      </c>
      <c r="D30" s="651"/>
      <c r="E30" s="651"/>
      <c r="F30" s="652"/>
      <c r="G30" s="365"/>
      <c r="H30" s="653"/>
      <c r="I30" s="401"/>
      <c r="J30" s="648"/>
      <c r="K30" s="405"/>
      <c r="L30" s="504"/>
      <c r="M30" s="198"/>
    </row>
    <row r="31" spans="1:13" s="13" customFormat="1" ht="15" customHeight="1">
      <c r="A31" s="367" t="s">
        <v>73</v>
      </c>
      <c r="B31" s="651"/>
      <c r="C31" s="364" t="s">
        <v>86</v>
      </c>
      <c r="D31" s="651"/>
      <c r="E31" s="651"/>
      <c r="F31" s="652"/>
      <c r="G31" s="365"/>
      <c r="H31" s="653"/>
      <c r="I31" s="401"/>
      <c r="J31" s="648"/>
      <c r="K31" s="405"/>
      <c r="L31" s="504"/>
      <c r="M31" s="198"/>
    </row>
    <row r="32" spans="1:13" s="13" customFormat="1" ht="15" customHeight="1">
      <c r="A32" s="367" t="s">
        <v>81</v>
      </c>
      <c r="B32" s="651"/>
      <c r="C32" s="364" t="s">
        <v>683</v>
      </c>
      <c r="D32" s="651"/>
      <c r="E32" s="651"/>
      <c r="F32" s="652"/>
      <c r="G32" s="365"/>
      <c r="H32" s="653"/>
      <c r="I32" s="401"/>
      <c r="J32" s="648"/>
      <c r="K32" s="405"/>
      <c r="L32" s="504"/>
      <c r="M32" s="198"/>
    </row>
    <row r="33" spans="1:13" s="13" customFormat="1" ht="15" customHeight="1">
      <c r="A33" s="367" t="s">
        <v>69</v>
      </c>
      <c r="B33" s="651"/>
      <c r="C33" s="364" t="s">
        <v>683</v>
      </c>
      <c r="D33" s="651"/>
      <c r="E33" s="651"/>
      <c r="F33" s="652"/>
      <c r="G33" s="365"/>
      <c r="H33" s="653"/>
      <c r="I33" s="401"/>
      <c r="J33" s="648"/>
      <c r="K33" s="405"/>
      <c r="L33" s="504"/>
      <c r="M33" s="198"/>
    </row>
    <row r="34" spans="1:13" s="13" customFormat="1" ht="15" customHeight="1">
      <c r="A34" s="367" t="s">
        <v>84</v>
      </c>
      <c r="B34" s="651"/>
      <c r="C34" s="364" t="s">
        <v>683</v>
      </c>
      <c r="D34" s="651"/>
      <c r="E34" s="651"/>
      <c r="F34" s="652"/>
      <c r="G34" s="365"/>
      <c r="H34" s="653"/>
      <c r="I34" s="401"/>
      <c r="J34" s="648"/>
      <c r="K34" s="405"/>
      <c r="L34" s="504"/>
      <c r="M34" s="198"/>
    </row>
    <row r="35" spans="1:13" s="13" customFormat="1" ht="15" customHeight="1">
      <c r="A35" s="367" t="s">
        <v>70</v>
      </c>
      <c r="B35" s="651"/>
      <c r="C35" s="364" t="s">
        <v>683</v>
      </c>
      <c r="D35" s="651"/>
      <c r="E35" s="651"/>
      <c r="F35" s="652"/>
      <c r="G35" s="365"/>
      <c r="H35" s="653"/>
      <c r="I35" s="401"/>
      <c r="J35" s="648"/>
      <c r="K35" s="405"/>
      <c r="L35" s="504"/>
      <c r="M35" s="198"/>
    </row>
    <row r="36" spans="1:13" s="13" customFormat="1" ht="15" customHeight="1">
      <c r="A36" s="367" t="s">
        <v>71</v>
      </c>
      <c r="B36" s="651"/>
      <c r="C36" s="364" t="s">
        <v>683</v>
      </c>
      <c r="D36" s="651"/>
      <c r="E36" s="651"/>
      <c r="F36" s="652"/>
      <c r="G36" s="365"/>
      <c r="H36" s="653"/>
      <c r="I36" s="401"/>
      <c r="J36" s="648"/>
      <c r="K36" s="405"/>
      <c r="L36" s="504"/>
      <c r="M36" s="198"/>
    </row>
    <row r="37" spans="1:13" s="13" customFormat="1" ht="15" customHeight="1">
      <c r="A37" s="367" t="s">
        <v>579</v>
      </c>
      <c r="B37" s="651"/>
      <c r="C37" s="364" t="s">
        <v>683</v>
      </c>
      <c r="D37" s="651"/>
      <c r="E37" s="651"/>
      <c r="F37" s="652"/>
      <c r="G37" s="365"/>
      <c r="H37" s="653"/>
      <c r="I37" s="401"/>
      <c r="J37" s="648"/>
      <c r="K37" s="405"/>
      <c r="L37" s="504"/>
      <c r="M37" s="198"/>
    </row>
    <row r="38" spans="1:13" s="13" customFormat="1" ht="15" customHeight="1">
      <c r="A38" s="367" t="s">
        <v>87</v>
      </c>
      <c r="B38" s="651"/>
      <c r="C38" s="364" t="s">
        <v>683</v>
      </c>
      <c r="D38" s="651"/>
      <c r="E38" s="651"/>
      <c r="F38" s="652"/>
      <c r="G38" s="365"/>
      <c r="H38" s="653"/>
      <c r="I38" s="401"/>
      <c r="J38" s="648"/>
      <c r="K38" s="405"/>
      <c r="L38" s="504"/>
      <c r="M38" s="198"/>
    </row>
    <row r="39" spans="1:13" s="13" customFormat="1" ht="15" customHeight="1">
      <c r="A39" s="367" t="s">
        <v>557</v>
      </c>
      <c r="B39" s="651"/>
      <c r="C39" s="364" t="s">
        <v>82</v>
      </c>
      <c r="D39" s="651"/>
      <c r="E39" s="651"/>
      <c r="F39" s="652"/>
      <c r="G39" s="365"/>
      <c r="H39" s="653"/>
      <c r="I39" s="401"/>
      <c r="J39" s="648"/>
      <c r="K39" s="405"/>
      <c r="L39" s="504"/>
      <c r="M39" s="198"/>
    </row>
    <row r="40" spans="1:13" s="13" customFormat="1" ht="15" customHeight="1">
      <c r="A40" s="367" t="s">
        <v>655</v>
      </c>
      <c r="B40" s="651"/>
      <c r="C40" s="364" t="s">
        <v>88</v>
      </c>
      <c r="D40" s="651"/>
      <c r="E40" s="651"/>
      <c r="F40" s="652"/>
      <c r="G40" s="365"/>
      <c r="H40" s="653"/>
      <c r="I40" s="401"/>
      <c r="J40" s="648"/>
      <c r="K40" s="405"/>
      <c r="L40" s="504"/>
      <c r="M40" s="198"/>
    </row>
    <row r="41" spans="1:13" s="13" customFormat="1" ht="15" customHeight="1">
      <c r="A41" s="367" t="s">
        <v>89</v>
      </c>
      <c r="B41" s="651"/>
      <c r="C41" s="364" t="s">
        <v>90</v>
      </c>
      <c r="D41" s="651"/>
      <c r="E41" s="651"/>
      <c r="F41" s="652"/>
      <c r="G41" s="365"/>
      <c r="H41" s="653"/>
      <c r="I41" s="402"/>
      <c r="J41" s="654"/>
      <c r="K41" s="399"/>
      <c r="L41" s="655"/>
      <c r="M41" s="198"/>
    </row>
    <row r="42" spans="1:13" s="13" customFormat="1" ht="15" customHeight="1">
      <c r="A42" s="367" t="s">
        <v>91</v>
      </c>
      <c r="B42" s="651"/>
      <c r="C42" s="364"/>
      <c r="D42" s="364"/>
      <c r="E42" s="364"/>
      <c r="F42" s="388"/>
      <c r="G42" s="404"/>
      <c r="H42" s="615"/>
      <c r="I42" s="401"/>
      <c r="J42" s="648"/>
      <c r="K42" s="405"/>
      <c r="L42" s="504"/>
      <c r="M42" s="198"/>
    </row>
    <row r="43" spans="1:13" s="13" customFormat="1" ht="15" customHeight="1">
      <c r="A43" s="367" t="s">
        <v>92</v>
      </c>
      <c r="B43" s="651"/>
      <c r="C43" s="364" t="s">
        <v>734</v>
      </c>
      <c r="D43" s="651"/>
      <c r="E43" s="651"/>
      <c r="F43" s="652"/>
      <c r="G43" s="404"/>
      <c r="H43" s="615"/>
      <c r="I43" s="401"/>
      <c r="J43" s="648"/>
      <c r="K43" s="405"/>
      <c r="L43" s="504"/>
      <c r="M43" s="198"/>
    </row>
    <row r="44" spans="1:13" s="13" customFormat="1" ht="15" customHeight="1">
      <c r="A44" s="367" t="s">
        <v>93</v>
      </c>
      <c r="B44" s="651"/>
      <c r="C44" s="364" t="s">
        <v>735</v>
      </c>
      <c r="D44" s="651"/>
      <c r="E44" s="651"/>
      <c r="F44" s="652"/>
      <c r="G44" s="404"/>
      <c r="H44" s="615"/>
      <c r="I44" s="401"/>
      <c r="J44" s="648"/>
      <c r="K44" s="405"/>
      <c r="L44" s="504"/>
      <c r="M44" s="198"/>
    </row>
    <row r="45" spans="1:13" s="13" customFormat="1" ht="15" customHeight="1">
      <c r="A45" s="367" t="s">
        <v>94</v>
      </c>
      <c r="B45" s="651"/>
      <c r="C45" s="364" t="s">
        <v>683</v>
      </c>
      <c r="D45" s="651"/>
      <c r="E45" s="651"/>
      <c r="F45" s="652"/>
      <c r="G45" s="404"/>
      <c r="H45" s="615"/>
      <c r="I45" s="401"/>
      <c r="J45" s="648"/>
      <c r="K45" s="405"/>
      <c r="L45" s="504"/>
      <c r="M45" s="198"/>
    </row>
    <row r="46" spans="1:13" s="13" customFormat="1" ht="15" customHeight="1">
      <c r="A46" s="367" t="s">
        <v>95</v>
      </c>
      <c r="B46" s="651"/>
      <c r="C46" s="364" t="s">
        <v>736</v>
      </c>
      <c r="D46" s="651"/>
      <c r="E46" s="651"/>
      <c r="F46" s="652"/>
      <c r="G46" s="404"/>
      <c r="H46" s="615"/>
      <c r="I46" s="401"/>
      <c r="J46" s="648"/>
      <c r="K46" s="405"/>
      <c r="L46" s="504"/>
      <c r="M46" s="198"/>
    </row>
    <row r="47" spans="1:13" s="13" customFormat="1" ht="15" customHeight="1" thickBot="1">
      <c r="A47" s="369" t="s">
        <v>36</v>
      </c>
      <c r="B47" s="656"/>
      <c r="C47" s="368" t="s">
        <v>683</v>
      </c>
      <c r="D47" s="656"/>
      <c r="E47" s="656"/>
      <c r="F47" s="657"/>
      <c r="G47" s="406"/>
      <c r="H47" s="618"/>
      <c r="I47" s="401"/>
      <c r="J47" s="648"/>
      <c r="K47" s="405"/>
      <c r="L47" s="504"/>
      <c r="M47" s="198"/>
    </row>
    <row r="48" spans="1:8" s="13" customFormat="1" ht="7.5" customHeight="1">
      <c r="A48" s="39"/>
      <c r="B48" s="39"/>
      <c r="C48" s="146"/>
      <c r="D48" s="146"/>
      <c r="E48" s="237"/>
      <c r="F48" s="197"/>
      <c r="G48" s="146"/>
      <c r="H48" s="238"/>
    </row>
    <row r="49" spans="1:14" s="13" customFormat="1" ht="12">
      <c r="A49" s="207"/>
      <c r="B49" s="207"/>
      <c r="C49" s="207"/>
      <c r="D49" s="207"/>
      <c r="E49" s="207"/>
      <c r="F49" s="207"/>
      <c r="G49" s="207"/>
      <c r="H49" s="207"/>
      <c r="I49" s="207"/>
      <c r="J49" s="207"/>
      <c r="K49" s="207"/>
      <c r="L49" s="207"/>
      <c r="M49" s="207"/>
      <c r="N49" s="207"/>
    </row>
    <row r="50" s="13" customFormat="1" ht="12">
      <c r="A50" s="13" t="s">
        <v>581</v>
      </c>
    </row>
    <row r="51" s="13" customFormat="1" ht="12.75" thickBot="1">
      <c r="A51" s="13" t="s">
        <v>582</v>
      </c>
    </row>
    <row r="52" spans="1:14" s="13" customFormat="1" ht="15" customHeight="1">
      <c r="A52" s="239" t="s">
        <v>583</v>
      </c>
      <c r="B52" s="240">
        <v>2</v>
      </c>
      <c r="C52" s="240">
        <v>7</v>
      </c>
      <c r="D52" s="240">
        <v>11</v>
      </c>
      <c r="E52" s="241">
        <v>12</v>
      </c>
      <c r="F52" s="241">
        <v>13</v>
      </c>
      <c r="G52" s="241">
        <v>14</v>
      </c>
      <c r="H52" s="241">
        <v>15</v>
      </c>
      <c r="I52" s="241">
        <v>16</v>
      </c>
      <c r="J52" s="241">
        <v>17</v>
      </c>
      <c r="K52" s="14">
        <v>18</v>
      </c>
      <c r="L52" s="25">
        <v>19</v>
      </c>
      <c r="M52" s="15">
        <v>20</v>
      </c>
      <c r="N52" s="619">
        <v>21</v>
      </c>
    </row>
    <row r="53" spans="1:14" s="13" customFormat="1" ht="15" customHeight="1" thickBot="1">
      <c r="A53" s="242" t="s">
        <v>584</v>
      </c>
      <c r="B53" s="243">
        <v>101985</v>
      </c>
      <c r="C53" s="243">
        <v>223738</v>
      </c>
      <c r="D53" s="243">
        <v>182159</v>
      </c>
      <c r="E53" s="244">
        <v>157954</v>
      </c>
      <c r="F53" s="244">
        <v>173975</v>
      </c>
      <c r="G53" s="244">
        <v>145188</v>
      </c>
      <c r="H53" s="244">
        <v>150414</v>
      </c>
      <c r="I53" s="244">
        <v>190868</v>
      </c>
      <c r="J53" s="244">
        <v>128280</v>
      </c>
      <c r="K53" s="231">
        <v>111178</v>
      </c>
      <c r="L53" s="144">
        <v>102159</v>
      </c>
      <c r="M53" s="232">
        <v>105378</v>
      </c>
      <c r="N53" s="646">
        <v>106042</v>
      </c>
    </row>
    <row r="54" s="13" customFormat="1" ht="12"/>
    <row r="55" spans="1:14" s="658" customFormat="1" ht="12.75" thickBot="1">
      <c r="A55" s="518" t="s">
        <v>585</v>
      </c>
      <c r="B55" s="518"/>
      <c r="C55" s="518"/>
      <c r="D55" s="518"/>
      <c r="E55" s="518"/>
      <c r="F55" s="518"/>
      <c r="G55" s="518"/>
      <c r="H55" s="518"/>
      <c r="I55" s="518"/>
      <c r="J55" s="518"/>
      <c r="K55" s="518"/>
      <c r="L55" s="518"/>
      <c r="M55" s="518"/>
      <c r="N55" s="518"/>
    </row>
    <row r="56" spans="1:14" s="658" customFormat="1" ht="15" customHeight="1">
      <c r="A56" s="621" t="s">
        <v>586</v>
      </c>
      <c r="B56" s="622">
        <v>4</v>
      </c>
      <c r="C56" s="622">
        <f aca="true" t="shared" si="0" ref="C56:J56">B56+1</f>
        <v>5</v>
      </c>
      <c r="D56" s="622">
        <f t="shared" si="0"/>
        <v>6</v>
      </c>
      <c r="E56" s="622">
        <f t="shared" si="0"/>
        <v>7</v>
      </c>
      <c r="F56" s="622">
        <f t="shared" si="0"/>
        <v>8</v>
      </c>
      <c r="G56" s="622">
        <f t="shared" si="0"/>
        <v>9</v>
      </c>
      <c r="H56" s="622">
        <f t="shared" si="0"/>
        <v>10</v>
      </c>
      <c r="I56" s="622">
        <f t="shared" si="0"/>
        <v>11</v>
      </c>
      <c r="J56" s="622">
        <f t="shared" si="0"/>
        <v>12</v>
      </c>
      <c r="K56" s="622" t="s">
        <v>587</v>
      </c>
      <c r="L56" s="622">
        <v>2</v>
      </c>
      <c r="M56" s="622">
        <f>L56+1</f>
        <v>3</v>
      </c>
      <c r="N56" s="619" t="s">
        <v>588</v>
      </c>
    </row>
    <row r="57" spans="1:14" s="658" customFormat="1" ht="15" customHeight="1" thickBot="1">
      <c r="A57" s="624" t="s">
        <v>584</v>
      </c>
      <c r="B57" s="659">
        <v>6615</v>
      </c>
      <c r="C57" s="659">
        <v>2100</v>
      </c>
      <c r="D57" s="659">
        <v>1120</v>
      </c>
      <c r="E57" s="659">
        <v>1155</v>
      </c>
      <c r="F57" s="659">
        <v>1018</v>
      </c>
      <c r="G57" s="659">
        <v>1053</v>
      </c>
      <c r="H57" s="659">
        <v>4473</v>
      </c>
      <c r="I57" s="659">
        <v>66960</v>
      </c>
      <c r="J57" s="625">
        <v>19296</v>
      </c>
      <c r="K57" s="625">
        <v>973</v>
      </c>
      <c r="L57" s="625">
        <v>735</v>
      </c>
      <c r="M57" s="625">
        <v>544</v>
      </c>
      <c r="N57" s="626">
        <f>SUM(B57:M57)</f>
        <v>106042</v>
      </c>
    </row>
    <row r="58" spans="1:14" s="13" customFormat="1" ht="1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</row>
    <row r="59" spans="1:14" s="13" customFormat="1" ht="12">
      <c r="A59" s="9" t="s">
        <v>589</v>
      </c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</row>
    <row r="60" spans="1:14" s="13" customFormat="1" ht="12">
      <c r="A60" s="207"/>
      <c r="B60" s="207"/>
      <c r="C60" s="207"/>
      <c r="D60" s="207"/>
      <c r="E60" s="207"/>
      <c r="F60" s="207"/>
      <c r="G60" s="207"/>
      <c r="H60" s="207"/>
      <c r="I60" s="207"/>
      <c r="J60" s="207"/>
      <c r="K60" s="207"/>
      <c r="L60" s="207"/>
      <c r="M60" s="207"/>
      <c r="N60" s="207"/>
    </row>
    <row r="61" spans="1:14" s="13" customFormat="1" ht="12">
      <c r="A61" s="207"/>
      <c r="B61" s="207"/>
      <c r="C61" s="207"/>
      <c r="D61" s="207"/>
      <c r="E61" s="207"/>
      <c r="F61" s="207"/>
      <c r="G61" s="207"/>
      <c r="H61" s="207"/>
      <c r="I61" s="207"/>
      <c r="J61" s="207"/>
      <c r="K61" s="207"/>
      <c r="L61" s="207"/>
      <c r="M61" s="207"/>
      <c r="N61" s="207"/>
    </row>
    <row r="62" spans="1:14" s="13" customFormat="1" ht="12">
      <c r="A62" s="207"/>
      <c r="B62" s="207"/>
      <c r="C62" s="207"/>
      <c r="D62" s="207"/>
      <c r="E62" s="207"/>
      <c r="F62" s="207"/>
      <c r="G62" s="207"/>
      <c r="H62" s="207"/>
      <c r="I62" s="207"/>
      <c r="J62" s="207"/>
      <c r="K62" s="207"/>
      <c r="L62" s="207"/>
      <c r="M62" s="207"/>
      <c r="N62" s="207"/>
    </row>
    <row r="63" spans="1:14" s="13" customFormat="1" ht="12">
      <c r="A63" s="207"/>
      <c r="B63" s="207"/>
      <c r="C63" s="207"/>
      <c r="D63" s="207"/>
      <c r="E63" s="207"/>
      <c r="F63" s="207"/>
      <c r="G63" s="207"/>
      <c r="H63" s="207"/>
      <c r="I63" s="207"/>
      <c r="J63" s="207"/>
      <c r="K63" s="207"/>
      <c r="L63" s="207"/>
      <c r="M63" s="207"/>
      <c r="N63" s="207"/>
    </row>
    <row r="64" spans="1:14" s="13" customFormat="1" ht="12">
      <c r="A64" s="207"/>
      <c r="B64" s="207"/>
      <c r="C64" s="207"/>
      <c r="D64" s="207"/>
      <c r="E64" s="207"/>
      <c r="F64" s="207"/>
      <c r="G64" s="207"/>
      <c r="H64" s="207"/>
      <c r="I64" s="207"/>
      <c r="J64" s="207"/>
      <c r="K64" s="207"/>
      <c r="L64" s="207"/>
      <c r="M64" s="207"/>
      <c r="N64" s="207"/>
    </row>
    <row r="65" spans="1:14" s="13" customFormat="1" ht="12">
      <c r="A65" s="207"/>
      <c r="B65" s="207"/>
      <c r="C65" s="207"/>
      <c r="D65" s="207"/>
      <c r="E65" s="207"/>
      <c r="F65" s="207"/>
      <c r="G65" s="207"/>
      <c r="H65" s="207"/>
      <c r="I65" s="207"/>
      <c r="J65" s="207"/>
      <c r="K65" s="207"/>
      <c r="L65" s="207"/>
      <c r="M65" s="207"/>
      <c r="N65" s="207"/>
    </row>
    <row r="66" spans="1:14" s="13" customFormat="1" ht="12">
      <c r="A66" s="207"/>
      <c r="B66" s="207"/>
      <c r="C66" s="207"/>
      <c r="D66" s="207"/>
      <c r="E66" s="207"/>
      <c r="F66" s="207"/>
      <c r="G66" s="207"/>
      <c r="H66" s="207"/>
      <c r="I66" s="207"/>
      <c r="J66" s="207"/>
      <c r="K66" s="207"/>
      <c r="L66" s="207"/>
      <c r="M66" s="207"/>
      <c r="N66" s="207"/>
    </row>
    <row r="67" spans="1:14" s="13" customFormat="1" ht="12">
      <c r="A67" s="207"/>
      <c r="B67" s="207"/>
      <c r="C67" s="207"/>
      <c r="D67" s="207"/>
      <c r="E67" s="207"/>
      <c r="F67" s="207"/>
      <c r="G67" s="207"/>
      <c r="H67" s="207"/>
      <c r="I67" s="207"/>
      <c r="J67" s="207"/>
      <c r="K67" s="207"/>
      <c r="L67" s="207"/>
      <c r="M67" s="207"/>
      <c r="N67" s="207"/>
    </row>
    <row r="68" spans="1:14" s="13" customFormat="1" ht="12">
      <c r="A68" s="207"/>
      <c r="B68" s="207"/>
      <c r="C68" s="207"/>
      <c r="D68" s="207"/>
      <c r="E68" s="207"/>
      <c r="F68" s="207"/>
      <c r="G68" s="207"/>
      <c r="H68" s="207"/>
      <c r="I68" s="207"/>
      <c r="J68" s="207"/>
      <c r="K68" s="207"/>
      <c r="L68" s="207"/>
      <c r="M68" s="207"/>
      <c r="N68" s="207"/>
    </row>
    <row r="69" spans="1:14" s="13" customFormat="1" ht="12">
      <c r="A69" s="207"/>
      <c r="B69" s="207"/>
      <c r="C69" s="207"/>
      <c r="D69" s="207"/>
      <c r="E69" s="207"/>
      <c r="F69" s="207"/>
      <c r="G69" s="207"/>
      <c r="H69" s="207"/>
      <c r="I69" s="207"/>
      <c r="J69" s="207"/>
      <c r="K69" s="207"/>
      <c r="L69" s="207"/>
      <c r="M69" s="207"/>
      <c r="N69" s="207"/>
    </row>
    <row r="70" spans="1:14" s="13" customFormat="1" ht="12">
      <c r="A70" s="207"/>
      <c r="B70" s="207"/>
      <c r="C70" s="207"/>
      <c r="D70" s="207"/>
      <c r="E70" s="207"/>
      <c r="F70" s="207"/>
      <c r="G70" s="207"/>
      <c r="H70" s="207"/>
      <c r="I70" s="207"/>
      <c r="J70" s="207"/>
      <c r="K70" s="207"/>
      <c r="L70" s="207"/>
      <c r="M70" s="207"/>
      <c r="N70" s="207"/>
    </row>
    <row r="71" spans="1:14" s="13" customFormat="1" ht="12">
      <c r="A71" s="207"/>
      <c r="B71" s="207"/>
      <c r="C71" s="207"/>
      <c r="D71" s="207"/>
      <c r="E71" s="207"/>
      <c r="F71" s="207"/>
      <c r="G71" s="207"/>
      <c r="H71" s="207"/>
      <c r="I71" s="207"/>
      <c r="J71" s="207"/>
      <c r="K71" s="207"/>
      <c r="L71" s="207"/>
      <c r="M71" s="207"/>
      <c r="N71" s="207"/>
    </row>
    <row r="72" spans="1:14" s="13" customFormat="1" ht="12">
      <c r="A72" s="207"/>
      <c r="B72" s="207"/>
      <c r="C72" s="207"/>
      <c r="D72" s="207"/>
      <c r="E72" s="207"/>
      <c r="F72" s="207"/>
      <c r="G72" s="207"/>
      <c r="H72" s="207"/>
      <c r="I72" s="207"/>
      <c r="J72" s="207"/>
      <c r="K72" s="207"/>
      <c r="L72" s="207"/>
      <c r="M72" s="207"/>
      <c r="N72" s="207"/>
    </row>
    <row r="73" spans="1:14" s="13" customFormat="1" ht="12">
      <c r="A73" s="207"/>
      <c r="B73" s="207"/>
      <c r="C73" s="207"/>
      <c r="D73" s="207"/>
      <c r="E73" s="207"/>
      <c r="F73" s="207"/>
      <c r="G73" s="207"/>
      <c r="H73" s="207"/>
      <c r="I73" s="207"/>
      <c r="J73" s="207"/>
      <c r="K73" s="207"/>
      <c r="L73" s="207"/>
      <c r="M73" s="207"/>
      <c r="N73" s="207"/>
    </row>
    <row r="74" spans="1:14" s="13" customFormat="1" ht="12">
      <c r="A74" s="207"/>
      <c r="B74" s="207"/>
      <c r="C74" s="207"/>
      <c r="D74" s="207"/>
      <c r="E74" s="207"/>
      <c r="F74" s="207"/>
      <c r="G74" s="207"/>
      <c r="H74" s="207"/>
      <c r="I74" s="207"/>
      <c r="J74" s="207"/>
      <c r="K74" s="207"/>
      <c r="L74" s="207"/>
      <c r="M74" s="207"/>
      <c r="N74" s="207"/>
    </row>
    <row r="75" spans="1:14" s="13" customFormat="1" ht="12">
      <c r="A75" s="207"/>
      <c r="B75" s="207"/>
      <c r="C75" s="207"/>
      <c r="D75" s="207"/>
      <c r="E75" s="207"/>
      <c r="F75" s="207"/>
      <c r="G75" s="207"/>
      <c r="H75" s="207"/>
      <c r="I75" s="207"/>
      <c r="J75" s="207"/>
      <c r="K75" s="207"/>
      <c r="L75" s="207"/>
      <c r="M75" s="207"/>
      <c r="N75" s="207"/>
    </row>
    <row r="76" spans="1:14" s="13" customFormat="1" ht="12">
      <c r="A76" s="207"/>
      <c r="B76" s="207"/>
      <c r="C76" s="207"/>
      <c r="D76" s="207"/>
      <c r="E76" s="207"/>
      <c r="F76" s="207"/>
      <c r="G76" s="207"/>
      <c r="H76" s="207"/>
      <c r="I76" s="207"/>
      <c r="J76" s="207"/>
      <c r="K76" s="207"/>
      <c r="L76" s="207"/>
      <c r="M76" s="207"/>
      <c r="N76" s="207"/>
    </row>
    <row r="77" spans="1:14" s="13" customFormat="1" ht="12">
      <c r="A77" s="207"/>
      <c r="B77" s="207"/>
      <c r="C77" s="207"/>
      <c r="D77" s="207"/>
      <c r="E77" s="207"/>
      <c r="F77" s="207"/>
      <c r="G77" s="207"/>
      <c r="H77" s="207"/>
      <c r="I77" s="207"/>
      <c r="J77" s="207"/>
      <c r="K77" s="207"/>
      <c r="L77" s="207"/>
      <c r="M77" s="207"/>
      <c r="N77" s="207"/>
    </row>
    <row r="78" spans="1:14" s="13" customFormat="1" ht="12">
      <c r="A78" s="207"/>
      <c r="B78" s="207"/>
      <c r="C78" s="207"/>
      <c r="D78" s="207"/>
      <c r="E78" s="207"/>
      <c r="F78" s="207"/>
      <c r="G78" s="207"/>
      <c r="H78" s="207"/>
      <c r="I78" s="207"/>
      <c r="J78" s="207"/>
      <c r="K78" s="207"/>
      <c r="L78" s="207"/>
      <c r="M78" s="207"/>
      <c r="N78" s="207"/>
    </row>
    <row r="79" spans="1:14" s="13" customFormat="1" ht="12">
      <c r="A79" s="207"/>
      <c r="B79" s="207"/>
      <c r="C79" s="207"/>
      <c r="D79" s="207"/>
      <c r="E79" s="207"/>
      <c r="F79" s="207"/>
      <c r="G79" s="207"/>
      <c r="H79" s="207"/>
      <c r="I79" s="207"/>
      <c r="J79" s="207"/>
      <c r="K79" s="207"/>
      <c r="L79" s="207"/>
      <c r="M79" s="207"/>
      <c r="N79" s="207"/>
    </row>
    <row r="80" spans="1:14" s="13" customFormat="1" ht="12">
      <c r="A80" s="207"/>
      <c r="B80" s="207"/>
      <c r="C80" s="207"/>
      <c r="D80" s="207"/>
      <c r="E80" s="207"/>
      <c r="F80" s="207"/>
      <c r="G80" s="207"/>
      <c r="H80" s="207"/>
      <c r="I80" s="207"/>
      <c r="J80" s="207"/>
      <c r="K80" s="207"/>
      <c r="L80" s="207"/>
      <c r="M80" s="207"/>
      <c r="N80" s="207"/>
    </row>
    <row r="81" spans="1:14" s="13" customFormat="1" ht="12">
      <c r="A81" s="207"/>
      <c r="B81" s="207"/>
      <c r="C81" s="207"/>
      <c r="D81" s="207"/>
      <c r="E81" s="207"/>
      <c r="F81" s="207"/>
      <c r="G81" s="207"/>
      <c r="H81" s="207"/>
      <c r="I81" s="207"/>
      <c r="J81" s="207"/>
      <c r="K81" s="207"/>
      <c r="L81" s="207"/>
      <c r="M81" s="207"/>
      <c r="N81" s="207"/>
    </row>
    <row r="82" spans="1:14" s="13" customFormat="1" ht="12">
      <c r="A82" s="207"/>
      <c r="B82" s="207"/>
      <c r="C82" s="207"/>
      <c r="D82" s="207"/>
      <c r="E82" s="207"/>
      <c r="F82" s="207"/>
      <c r="G82" s="207"/>
      <c r="H82" s="207"/>
      <c r="I82" s="207"/>
      <c r="J82" s="207"/>
      <c r="K82" s="207"/>
      <c r="L82" s="207"/>
      <c r="M82" s="207"/>
      <c r="N82" s="207"/>
    </row>
    <row r="83" spans="1:14" s="13" customFormat="1" ht="12">
      <c r="A83" s="207"/>
      <c r="B83" s="207"/>
      <c r="C83" s="207"/>
      <c r="D83" s="207"/>
      <c r="E83" s="207"/>
      <c r="F83" s="207"/>
      <c r="G83" s="207"/>
      <c r="H83" s="207"/>
      <c r="I83" s="207"/>
      <c r="J83" s="207"/>
      <c r="K83" s="207"/>
      <c r="L83" s="207"/>
      <c r="M83" s="207"/>
      <c r="N83" s="207"/>
    </row>
    <row r="84" spans="1:14" s="13" customFormat="1" ht="12">
      <c r="A84" s="207"/>
      <c r="B84" s="207"/>
      <c r="C84" s="207"/>
      <c r="D84" s="207"/>
      <c r="E84" s="207"/>
      <c r="F84" s="207"/>
      <c r="G84" s="207"/>
      <c r="H84" s="207"/>
      <c r="I84" s="207"/>
      <c r="J84" s="207"/>
      <c r="K84" s="207"/>
      <c r="L84" s="207"/>
      <c r="M84" s="207"/>
      <c r="N84" s="207"/>
    </row>
    <row r="85" spans="1:14" s="13" customFormat="1" ht="12">
      <c r="A85" s="207"/>
      <c r="B85" s="207"/>
      <c r="C85" s="207"/>
      <c r="D85" s="207"/>
      <c r="E85" s="207"/>
      <c r="F85" s="207"/>
      <c r="G85" s="207"/>
      <c r="H85" s="207"/>
      <c r="I85" s="207"/>
      <c r="J85" s="207"/>
      <c r="K85" s="207"/>
      <c r="L85" s="207"/>
      <c r="M85" s="207"/>
      <c r="N85" s="207"/>
    </row>
    <row r="86" spans="1:14" s="13" customFormat="1" ht="12">
      <c r="A86" s="207"/>
      <c r="B86" s="207"/>
      <c r="C86" s="207"/>
      <c r="D86" s="207"/>
      <c r="E86" s="207"/>
      <c r="F86" s="207"/>
      <c r="G86" s="207"/>
      <c r="H86" s="207"/>
      <c r="I86" s="207"/>
      <c r="J86" s="207"/>
      <c r="K86" s="207"/>
      <c r="L86" s="207"/>
      <c r="M86" s="207"/>
      <c r="N86" s="207"/>
    </row>
    <row r="87" spans="1:14" s="13" customFormat="1" ht="12">
      <c r="A87" s="207"/>
      <c r="B87" s="207"/>
      <c r="C87" s="207"/>
      <c r="D87" s="207"/>
      <c r="E87" s="207"/>
      <c r="F87" s="207"/>
      <c r="G87" s="207"/>
      <c r="H87" s="207"/>
      <c r="I87" s="207"/>
      <c r="J87" s="207"/>
      <c r="K87" s="207"/>
      <c r="L87" s="207"/>
      <c r="M87" s="207"/>
      <c r="N87" s="207"/>
    </row>
    <row r="88" spans="1:14" s="13" customFormat="1" ht="12">
      <c r="A88" s="207"/>
      <c r="B88" s="207"/>
      <c r="C88" s="207"/>
      <c r="D88" s="207"/>
      <c r="E88" s="207"/>
      <c r="F88" s="207"/>
      <c r="G88" s="207"/>
      <c r="H88" s="207"/>
      <c r="I88" s="207"/>
      <c r="J88" s="207"/>
      <c r="K88" s="207"/>
      <c r="L88" s="207"/>
      <c r="M88" s="207"/>
      <c r="N88" s="207"/>
    </row>
    <row r="89" spans="1:14" s="13" customFormat="1" ht="12">
      <c r="A89" s="207"/>
      <c r="B89" s="207"/>
      <c r="C89" s="207"/>
      <c r="D89" s="207"/>
      <c r="E89" s="207"/>
      <c r="F89" s="207"/>
      <c r="G89" s="207"/>
      <c r="H89" s="207"/>
      <c r="I89" s="207"/>
      <c r="J89" s="207"/>
      <c r="K89" s="207"/>
      <c r="L89" s="207"/>
      <c r="M89" s="207"/>
      <c r="N89" s="207"/>
    </row>
    <row r="90" spans="1:14" s="13" customFormat="1" ht="12">
      <c r="A90" s="207"/>
      <c r="B90" s="207"/>
      <c r="C90" s="207"/>
      <c r="D90" s="207"/>
      <c r="E90" s="207"/>
      <c r="F90" s="207"/>
      <c r="G90" s="207"/>
      <c r="H90" s="207"/>
      <c r="I90" s="207"/>
      <c r="J90" s="207"/>
      <c r="K90" s="207"/>
      <c r="L90" s="207"/>
      <c r="M90" s="207"/>
      <c r="N90" s="207"/>
    </row>
    <row r="91" spans="1:14" s="13" customFormat="1" ht="12">
      <c r="A91" s="207"/>
      <c r="B91" s="207"/>
      <c r="C91" s="207"/>
      <c r="D91" s="207"/>
      <c r="E91" s="207"/>
      <c r="F91" s="207"/>
      <c r="G91" s="207"/>
      <c r="H91" s="207"/>
      <c r="I91" s="207"/>
      <c r="J91" s="207"/>
      <c r="K91" s="207"/>
      <c r="L91" s="207"/>
      <c r="M91" s="207"/>
      <c r="N91" s="207"/>
    </row>
    <row r="92" spans="1:14" s="13" customFormat="1" ht="12">
      <c r="A92" s="207"/>
      <c r="B92" s="207"/>
      <c r="C92" s="207"/>
      <c r="D92" s="207"/>
      <c r="E92" s="207"/>
      <c r="F92" s="207"/>
      <c r="G92" s="207"/>
      <c r="H92" s="207"/>
      <c r="I92" s="207"/>
      <c r="J92" s="207"/>
      <c r="K92" s="207"/>
      <c r="L92" s="207"/>
      <c r="M92" s="207"/>
      <c r="N92" s="207"/>
    </row>
    <row r="93" spans="1:14" s="13" customFormat="1" ht="12">
      <c r="A93" s="207"/>
      <c r="B93" s="207"/>
      <c r="C93" s="207"/>
      <c r="D93" s="207"/>
      <c r="E93" s="207"/>
      <c r="F93" s="207"/>
      <c r="G93" s="207"/>
      <c r="H93" s="207"/>
      <c r="I93" s="207"/>
      <c r="J93" s="207"/>
      <c r="K93" s="207"/>
      <c r="L93" s="207"/>
      <c r="M93" s="207"/>
      <c r="N93" s="207"/>
    </row>
    <row r="94" spans="1:14" s="13" customFormat="1" ht="12">
      <c r="A94" s="207"/>
      <c r="B94" s="207"/>
      <c r="C94" s="207"/>
      <c r="D94" s="207"/>
      <c r="E94" s="207"/>
      <c r="F94" s="207"/>
      <c r="G94" s="207"/>
      <c r="H94" s="207"/>
      <c r="I94" s="207"/>
      <c r="J94" s="207"/>
      <c r="K94" s="207"/>
      <c r="L94" s="207"/>
      <c r="M94" s="207"/>
      <c r="N94" s="207"/>
    </row>
    <row r="95" spans="1:14" s="13" customFormat="1" ht="12">
      <c r="A95" s="207"/>
      <c r="B95" s="207"/>
      <c r="C95" s="207"/>
      <c r="D95" s="207"/>
      <c r="E95" s="207"/>
      <c r="F95" s="207"/>
      <c r="G95" s="207"/>
      <c r="H95" s="207"/>
      <c r="I95" s="207"/>
      <c r="J95" s="207"/>
      <c r="K95" s="207"/>
      <c r="L95" s="207"/>
      <c r="M95" s="207"/>
      <c r="N95" s="207"/>
    </row>
    <row r="96" spans="1:14" s="13" customFormat="1" ht="12">
      <c r="A96" s="207"/>
      <c r="B96" s="207"/>
      <c r="C96" s="207"/>
      <c r="D96" s="207"/>
      <c r="E96" s="207"/>
      <c r="F96" s="207"/>
      <c r="G96" s="207"/>
      <c r="H96" s="207"/>
      <c r="I96" s="207"/>
      <c r="J96" s="207"/>
      <c r="K96" s="207"/>
      <c r="L96" s="207"/>
      <c r="M96" s="207"/>
      <c r="N96" s="207"/>
    </row>
    <row r="97" spans="1:14" s="13" customFormat="1" ht="12">
      <c r="A97" s="207"/>
      <c r="B97" s="207"/>
      <c r="C97" s="207"/>
      <c r="D97" s="207"/>
      <c r="E97" s="207"/>
      <c r="F97" s="207"/>
      <c r="G97" s="207"/>
      <c r="H97" s="207"/>
      <c r="I97" s="207"/>
      <c r="J97" s="207"/>
      <c r="K97" s="207"/>
      <c r="L97" s="207"/>
      <c r="M97" s="207"/>
      <c r="N97" s="207"/>
    </row>
    <row r="98" spans="1:14" s="13" customFormat="1" ht="12">
      <c r="A98" s="207"/>
      <c r="B98" s="207"/>
      <c r="C98" s="207"/>
      <c r="D98" s="207"/>
      <c r="E98" s="207"/>
      <c r="F98" s="207"/>
      <c r="G98" s="207"/>
      <c r="H98" s="207"/>
      <c r="I98" s="207"/>
      <c r="J98" s="207"/>
      <c r="K98" s="207"/>
      <c r="L98" s="207"/>
      <c r="M98" s="207"/>
      <c r="N98" s="207"/>
    </row>
  </sheetData>
  <sheetProtection/>
  <mergeCells count="206">
    <mergeCell ref="A6:B7"/>
    <mergeCell ref="C6:H6"/>
    <mergeCell ref="I6:L6"/>
    <mergeCell ref="I7:J7"/>
    <mergeCell ref="K7:L7"/>
    <mergeCell ref="C7:H7"/>
    <mergeCell ref="K8:L8"/>
    <mergeCell ref="I9:J9"/>
    <mergeCell ref="K9:L9"/>
    <mergeCell ref="A8:B8"/>
    <mergeCell ref="C8:F8"/>
    <mergeCell ref="G8:H8"/>
    <mergeCell ref="I8:J8"/>
    <mergeCell ref="C9:F9"/>
    <mergeCell ref="G9:H9"/>
    <mergeCell ref="A9:B9"/>
    <mergeCell ref="K10:L10"/>
    <mergeCell ref="I11:J11"/>
    <mergeCell ref="K11:L11"/>
    <mergeCell ref="A10:B10"/>
    <mergeCell ref="C10:F10"/>
    <mergeCell ref="G10:H10"/>
    <mergeCell ref="I10:J10"/>
    <mergeCell ref="C11:F11"/>
    <mergeCell ref="G11:H11"/>
    <mergeCell ref="A11:B11"/>
    <mergeCell ref="K12:L12"/>
    <mergeCell ref="I13:J13"/>
    <mergeCell ref="K13:L13"/>
    <mergeCell ref="A12:B12"/>
    <mergeCell ref="C12:F12"/>
    <mergeCell ref="G12:H12"/>
    <mergeCell ref="I12:J12"/>
    <mergeCell ref="C13:F13"/>
    <mergeCell ref="G13:H13"/>
    <mergeCell ref="A13:B13"/>
    <mergeCell ref="K14:L14"/>
    <mergeCell ref="I15:J15"/>
    <mergeCell ref="K15:L15"/>
    <mergeCell ref="A14:B14"/>
    <mergeCell ref="C14:F14"/>
    <mergeCell ref="G14:H14"/>
    <mergeCell ref="I14:J14"/>
    <mergeCell ref="C15:F15"/>
    <mergeCell ref="G15:H15"/>
    <mergeCell ref="A15:B15"/>
    <mergeCell ref="K16:L16"/>
    <mergeCell ref="I17:J17"/>
    <mergeCell ref="K17:L17"/>
    <mergeCell ref="A16:B16"/>
    <mergeCell ref="C16:F16"/>
    <mergeCell ref="G16:H16"/>
    <mergeCell ref="I16:J16"/>
    <mergeCell ref="G17:H17"/>
    <mergeCell ref="C17:F17"/>
    <mergeCell ref="A17:B17"/>
    <mergeCell ref="I18:J18"/>
    <mergeCell ref="K18:L18"/>
    <mergeCell ref="C19:F19"/>
    <mergeCell ref="G19:H19"/>
    <mergeCell ref="I19:J19"/>
    <mergeCell ref="K19:L19"/>
    <mergeCell ref="A18:B18"/>
    <mergeCell ref="C18:F18"/>
    <mergeCell ref="G18:H18"/>
    <mergeCell ref="A23:B23"/>
    <mergeCell ref="G23:H23"/>
    <mergeCell ref="A19:B19"/>
    <mergeCell ref="K20:L20"/>
    <mergeCell ref="I21:J21"/>
    <mergeCell ref="K21:L21"/>
    <mergeCell ref="A20:B20"/>
    <mergeCell ref="C20:F20"/>
    <mergeCell ref="G20:H20"/>
    <mergeCell ref="I20:J20"/>
    <mergeCell ref="C21:F21"/>
    <mergeCell ref="A21:B21"/>
    <mergeCell ref="G21:H21"/>
    <mergeCell ref="A25:B25"/>
    <mergeCell ref="G25:H25"/>
    <mergeCell ref="K22:L22"/>
    <mergeCell ref="I23:J23"/>
    <mergeCell ref="K23:L23"/>
    <mergeCell ref="A22:B22"/>
    <mergeCell ref="C22:F22"/>
    <mergeCell ref="G22:H22"/>
    <mergeCell ref="I22:J22"/>
    <mergeCell ref="C23:F23"/>
    <mergeCell ref="A27:B27"/>
    <mergeCell ref="G27:H27"/>
    <mergeCell ref="K24:L24"/>
    <mergeCell ref="I25:J25"/>
    <mergeCell ref="K25:L25"/>
    <mergeCell ref="A24:B24"/>
    <mergeCell ref="C24:F24"/>
    <mergeCell ref="G24:H24"/>
    <mergeCell ref="I24:J24"/>
    <mergeCell ref="C25:F25"/>
    <mergeCell ref="G29:H29"/>
    <mergeCell ref="I29:J29"/>
    <mergeCell ref="K29:L29"/>
    <mergeCell ref="K26:L26"/>
    <mergeCell ref="I27:J27"/>
    <mergeCell ref="K27:L27"/>
    <mergeCell ref="G26:H26"/>
    <mergeCell ref="I26:J26"/>
    <mergeCell ref="K28:L28"/>
    <mergeCell ref="A28:B28"/>
    <mergeCell ref="C28:F28"/>
    <mergeCell ref="G28:H28"/>
    <mergeCell ref="I28:J28"/>
    <mergeCell ref="A31:B31"/>
    <mergeCell ref="A29:B29"/>
    <mergeCell ref="A30:B30"/>
    <mergeCell ref="C29:F29"/>
    <mergeCell ref="C31:F31"/>
    <mergeCell ref="C30:F30"/>
    <mergeCell ref="K30:L30"/>
    <mergeCell ref="I31:J31"/>
    <mergeCell ref="K31:L31"/>
    <mergeCell ref="G31:H31"/>
    <mergeCell ref="G30:H30"/>
    <mergeCell ref="I30:J30"/>
    <mergeCell ref="K32:L32"/>
    <mergeCell ref="I33:J33"/>
    <mergeCell ref="K33:L33"/>
    <mergeCell ref="A32:B32"/>
    <mergeCell ref="C32:F32"/>
    <mergeCell ref="G32:H32"/>
    <mergeCell ref="I32:J32"/>
    <mergeCell ref="G33:H33"/>
    <mergeCell ref="A33:B33"/>
    <mergeCell ref="C33:F33"/>
    <mergeCell ref="K34:L34"/>
    <mergeCell ref="I35:J35"/>
    <mergeCell ref="K35:L35"/>
    <mergeCell ref="A34:B34"/>
    <mergeCell ref="C34:F34"/>
    <mergeCell ref="G34:H34"/>
    <mergeCell ref="I34:J34"/>
    <mergeCell ref="G35:H35"/>
    <mergeCell ref="C35:F35"/>
    <mergeCell ref="A35:B35"/>
    <mergeCell ref="K36:L36"/>
    <mergeCell ref="I37:J37"/>
    <mergeCell ref="K37:L37"/>
    <mergeCell ref="G37:H37"/>
    <mergeCell ref="A36:B36"/>
    <mergeCell ref="C36:F36"/>
    <mergeCell ref="G36:H36"/>
    <mergeCell ref="I36:J36"/>
    <mergeCell ref="K39:L39"/>
    <mergeCell ref="I38:J38"/>
    <mergeCell ref="K40:L40"/>
    <mergeCell ref="A37:B37"/>
    <mergeCell ref="K38:L38"/>
    <mergeCell ref="C37:F37"/>
    <mergeCell ref="K44:L44"/>
    <mergeCell ref="I42:J42"/>
    <mergeCell ref="I43:J43"/>
    <mergeCell ref="C41:F41"/>
    <mergeCell ref="C43:F43"/>
    <mergeCell ref="K43:L43"/>
    <mergeCell ref="G43:H43"/>
    <mergeCell ref="C42:F42"/>
    <mergeCell ref="I39:J39"/>
    <mergeCell ref="A40:B40"/>
    <mergeCell ref="C40:F40"/>
    <mergeCell ref="G40:H40"/>
    <mergeCell ref="I40:J40"/>
    <mergeCell ref="A39:B39"/>
    <mergeCell ref="C39:F39"/>
    <mergeCell ref="I45:J45"/>
    <mergeCell ref="K45:L45"/>
    <mergeCell ref="G44:H44"/>
    <mergeCell ref="I44:J44"/>
    <mergeCell ref="G41:H41"/>
    <mergeCell ref="I41:J41"/>
    <mergeCell ref="K41:L41"/>
    <mergeCell ref="K42:L42"/>
    <mergeCell ref="K46:L46"/>
    <mergeCell ref="G47:H47"/>
    <mergeCell ref="I47:J47"/>
    <mergeCell ref="K47:L47"/>
    <mergeCell ref="G46:H46"/>
    <mergeCell ref="I46:J46"/>
    <mergeCell ref="C46:F46"/>
    <mergeCell ref="A45:B45"/>
    <mergeCell ref="G38:H38"/>
    <mergeCell ref="G39:H39"/>
    <mergeCell ref="A41:B41"/>
    <mergeCell ref="C44:F44"/>
    <mergeCell ref="G42:H42"/>
    <mergeCell ref="A38:B38"/>
    <mergeCell ref="C38:F38"/>
    <mergeCell ref="G45:H45"/>
    <mergeCell ref="A26:B26"/>
    <mergeCell ref="C26:F26"/>
    <mergeCell ref="C27:F27"/>
    <mergeCell ref="A47:B47"/>
    <mergeCell ref="A46:B46"/>
    <mergeCell ref="A44:B44"/>
    <mergeCell ref="A42:B42"/>
    <mergeCell ref="A43:B43"/>
    <mergeCell ref="C47:F47"/>
    <mergeCell ref="C45:F45"/>
  </mergeCells>
  <printOptions horizontalCentered="1"/>
  <pageMargins left="0.7874015748031497" right="0.5905511811023623" top="0.7874015748031497" bottom="0.5905511811023623" header="0" footer="0"/>
  <pageSetup horizontalDpi="600" verticalDpi="600" orientation="portrait" paperSize="9" scale="80" r:id="rId1"/>
  <colBreaks count="1" manualBreakCount="1">
    <brk id="2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izm-k</dc:creator>
  <cp:keywords/>
  <dc:description/>
  <cp:lastModifiedBy>izm-k</cp:lastModifiedBy>
  <cp:lastPrinted>2010-12-20T09:14:32Z</cp:lastPrinted>
  <dcterms:created xsi:type="dcterms:W3CDTF">2010-11-25T06:43:27Z</dcterms:created>
  <dcterms:modified xsi:type="dcterms:W3CDTF">2010-12-20T09:17:43Z</dcterms:modified>
  <cp:category/>
  <cp:version/>
  <cp:contentType/>
  <cp:contentStatus/>
</cp:coreProperties>
</file>