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60" tabRatio="780" activeTab="0"/>
  </bookViews>
  <sheets>
    <sheet name="8-1・8-2" sheetId="1" r:id="rId1"/>
    <sheet name="8-3・8-4・8-5" sheetId="2" r:id="rId2"/>
    <sheet name="8-6・8-7" sheetId="3" r:id="rId3"/>
  </sheets>
  <definedNames>
    <definedName name="_xlnm.Print_Area" localSheetId="0">'8-1・8-2'!$B$1:$L$50</definedName>
  </definedNames>
  <calcPr fullCalcOnLoad="1"/>
</workbook>
</file>

<file path=xl/sharedStrings.xml><?xml version="1.0" encoding="utf-8"?>
<sst xmlns="http://schemas.openxmlformats.org/spreadsheetml/2006/main" count="209" uniqueCount="132">
  <si>
    <t>林業基盤整備資金</t>
  </si>
  <si>
    <t>　　　　（単位：百万円）</t>
  </si>
  <si>
    <t>区　　　　分</t>
  </si>
  <si>
    <t>累　　　計</t>
  </si>
  <si>
    <t>総　　　数</t>
  </si>
  <si>
    <t>林業公社</t>
  </si>
  <si>
    <t>県市町村</t>
  </si>
  <si>
    <t>森林組合等</t>
  </si>
  <si>
    <t>件数</t>
  </si>
  <si>
    <t>金額</t>
  </si>
  <si>
    <t>総　　　　　　　　　数</t>
  </si>
  <si>
    <t>　  造林</t>
  </si>
  <si>
    <t>　　　　補助</t>
  </si>
  <si>
    <t>　　　　非補助</t>
  </si>
  <si>
    <t>　  樹苗養成施設(非補助)</t>
  </si>
  <si>
    <t>　  林道</t>
  </si>
  <si>
    <t>　　　　構造改善</t>
  </si>
  <si>
    <t>　　　　災害復旧</t>
  </si>
  <si>
    <t>森林整備活性化資金</t>
  </si>
  <si>
    <t>農林漁業施設</t>
  </si>
  <si>
    <t>　　主務大臣指定</t>
  </si>
  <si>
    <t>　　共同利用施設</t>
  </si>
  <si>
    <t>林業経営安定資金</t>
  </si>
  <si>
    <t>　　伐採調整</t>
  </si>
  <si>
    <t>　　林業経営維持</t>
  </si>
  <si>
    <t>林業経営育成資金</t>
  </si>
  <si>
    <t>林業構造改善事業推進事業</t>
  </si>
  <si>
    <t>　　補助</t>
  </si>
  <si>
    <t>　　非補助</t>
  </si>
  <si>
    <t>中山間地域活性化資金</t>
  </si>
  <si>
    <t>区分なし</t>
  </si>
  <si>
    <t>〔資料〕林業振興課</t>
  </si>
  <si>
    <t>　　　 注）～H11年度までは貸付決定を行った額としていたが、H12年度～貸付契約を行った額によるものとした。</t>
  </si>
  <si>
    <t>（単位：千円）</t>
  </si>
  <si>
    <t>区　　分</t>
  </si>
  <si>
    <t>総　　数</t>
  </si>
  <si>
    <t>左　　　　　　の　　　　　　内　　　　　　訳</t>
  </si>
  <si>
    <t>件 数</t>
  </si>
  <si>
    <t>金　　額</t>
  </si>
  <si>
    <t>〔資料〕林業振興課　制度発足　Ｓ５１～</t>
  </si>
  <si>
    <t>林業改善資金との併用</t>
  </si>
  <si>
    <t>本　資　金　単　独</t>
  </si>
  <si>
    <t>件 　　数</t>
  </si>
  <si>
    <t>金 　　額</t>
  </si>
  <si>
    <t>制度発足　昭和５３年～</t>
  </si>
  <si>
    <t>〔資料〕林業振興課</t>
  </si>
  <si>
    <t>左　　　　の　　　　内　　　　訳</t>
  </si>
  <si>
    <t>区　　　分</t>
  </si>
  <si>
    <t>素材生産合理化資金</t>
  </si>
  <si>
    <t>製品流通合理化資金</t>
  </si>
  <si>
    <t>間伐等促進資金</t>
  </si>
  <si>
    <t>件　数</t>
  </si>
  <si>
    <t>金　額</t>
  </si>
  <si>
    <t>累　　　　　計</t>
  </si>
  <si>
    <t>制度発足　昭和５４年～</t>
  </si>
  <si>
    <t>第５表　農林漁業信用基金出資状況</t>
  </si>
  <si>
    <t>県</t>
  </si>
  <si>
    <t>林　　　　　業　　　　　者</t>
  </si>
  <si>
    <t>保証倍率</t>
  </si>
  <si>
    <t>協同組合</t>
  </si>
  <si>
    <t>会　　　社</t>
  </si>
  <si>
    <t>個　　　人</t>
  </si>
  <si>
    <t>出資者</t>
  </si>
  <si>
    <t>第６表　農林漁業信用基金保証状況</t>
  </si>
  <si>
    <t>総　　　　数</t>
  </si>
  <si>
    <t>左　　　　　の　　　　　内　　　　　訳</t>
  </si>
  <si>
    <t>素材生産</t>
  </si>
  <si>
    <t>製材</t>
  </si>
  <si>
    <t>樹苗生産</t>
  </si>
  <si>
    <t>薪炭生産</t>
  </si>
  <si>
    <t>きのこ生産</t>
  </si>
  <si>
    <t>木材卸売</t>
  </si>
  <si>
    <t>金　　　額</t>
  </si>
  <si>
    <t>制度発足　昭和３８年～</t>
  </si>
  <si>
    <t>第７表　間伐材生産流通資金貸付状況</t>
  </si>
  <si>
    <t>（単位：千円）</t>
  </si>
  <si>
    <t>区　　　　　分</t>
  </si>
  <si>
    <t>総　　　　　数</t>
  </si>
  <si>
    <t>立木取得</t>
  </si>
  <si>
    <t>　素材生産</t>
  </si>
  <si>
    <t>素材流通</t>
  </si>
  <si>
    <t>素材加工</t>
  </si>
  <si>
    <t>製品流通</t>
  </si>
  <si>
    <t>累　　　　計</t>
  </si>
  <si>
    <t>制度発足　昭和52年～　（ただし昭和52～54年度の実績は不明）</t>
  </si>
  <si>
    <t>第４表　木材産業等高度化推進資金貸付状況</t>
  </si>
  <si>
    <t>　　農山漁村</t>
  </si>
  <si>
    <t>昭和５０年度</t>
  </si>
  <si>
    <t>昭和５５年度</t>
  </si>
  <si>
    <t>昭和６０年度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</si>
  <si>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</si>
  <si>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</si>
  <si>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</si>
  <si>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</si>
  <si>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</si>
  <si>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</si>
  <si>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</si>
  <si>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</si>
  <si>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</si>
  <si>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</si>
  <si>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</si>
  <si>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木材加工流通
システム整備資金</t>
  </si>
  <si>
    <t>第３表　林業後継者特別対策資金貸付状況</t>
  </si>
  <si>
    <t>　第２表　林業・木材産業改善資金貸付状況</t>
  </si>
  <si>
    <t>金　額</t>
  </si>
  <si>
    <t>林業・木材産業改善資金</t>
  </si>
  <si>
    <t>　 林業生産高度化資金</t>
  </si>
  <si>
    <t xml:space="preserve"> 　新林業部門導入資金</t>
  </si>
  <si>
    <t>　 林業労働福祉施設資金</t>
  </si>
  <si>
    <t>金　額</t>
  </si>
  <si>
    <t>　 青年林業者等養成確保資金</t>
  </si>
  <si>
    <t>　　　　 制度改正により、平成１５年８月貸付から林業・木材産業改善資金となった。</t>
  </si>
  <si>
    <t>林業改善資金</t>
  </si>
  <si>
    <t>平成１６年度</t>
  </si>
  <si>
    <t>平成１５年度</t>
  </si>
  <si>
    <t>平成１７年度</t>
  </si>
  <si>
    <t>造林・育林</t>
  </si>
  <si>
    <t>第１表　日本政策金融公庫資金貸付</t>
  </si>
  <si>
    <t>平成１８年度</t>
  </si>
  <si>
    <t>平成１９年度</t>
  </si>
  <si>
    <t>平成２０年度</t>
  </si>
  <si>
    <t>平成２1年度</t>
  </si>
  <si>
    <t>平成２１年度</t>
  </si>
  <si>
    <t>平成２１年度</t>
  </si>
  <si>
    <t>平成２１年度</t>
  </si>
  <si>
    <t>平成21年度</t>
  </si>
  <si>
    <t>(昭和38年～平成20年度）</t>
  </si>
  <si>
    <t>(昭和52年～平成20年度）</t>
  </si>
  <si>
    <t>（昭和53年度～平成20年度）</t>
  </si>
  <si>
    <t>(昭和54年～平成20年度)</t>
  </si>
  <si>
    <t>昭和26～平成20年度</t>
  </si>
  <si>
    <t>（昭和51年度～２０年度）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</si>
</sst>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35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9"/>
      <name val="ＭＳ ＰＲゴシック"/>
      <family val="3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10"/>
      <name val="ＭＳ ＰＲゴシック"/>
      <family val="3"/>
    </font>
    <font>
      <sz val="9.5"/>
      <name val="ＭＳ Ｐ明朝"/>
      <family val="1"/>
    </font>
    <font>
      <sz val="9"/>
      <name val="ＭＳ ＰＲ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7" fontId="4" fillId="0" borderId="15" xfId="0" applyNumberFormat="1" applyFont="1" applyFill="1" applyBorder="1" applyAlignment="1">
      <alignment vertical="center"/>
    </xf>
    <xf numFmtId="37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7" fontId="4" fillId="0" borderId="18" xfId="0" applyNumberFormat="1" applyFont="1" applyFill="1" applyBorder="1" applyAlignment="1">
      <alignment vertical="center"/>
    </xf>
    <xf numFmtId="37" fontId="4" fillId="0" borderId="19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37" fontId="14" fillId="0" borderId="15" xfId="0" applyNumberFormat="1" applyFont="1" applyFill="1" applyBorder="1" applyAlignment="1">
      <alignment vertical="center"/>
    </xf>
    <xf numFmtId="37" fontId="14" fillId="0" borderId="25" xfId="0" applyNumberFormat="1" applyFont="1" applyFill="1" applyBorder="1" applyAlignment="1">
      <alignment vertical="center"/>
    </xf>
    <xf numFmtId="37" fontId="14" fillId="0" borderId="26" xfId="0" applyNumberFormat="1" applyFont="1" applyFill="1" applyBorder="1" applyAlignment="1">
      <alignment vertical="center"/>
    </xf>
    <xf numFmtId="37" fontId="14" fillId="0" borderId="27" xfId="0" applyNumberFormat="1" applyFont="1" applyFill="1" applyBorder="1" applyAlignment="1">
      <alignment vertical="center"/>
    </xf>
    <xf numFmtId="37" fontId="14" fillId="0" borderId="28" xfId="0" applyNumberFormat="1" applyFont="1" applyFill="1" applyBorder="1" applyAlignment="1">
      <alignment vertical="center"/>
    </xf>
    <xf numFmtId="37" fontId="14" fillId="0" borderId="29" xfId="0" applyNumberFormat="1" applyFont="1" applyFill="1" applyBorder="1" applyAlignment="1">
      <alignment vertical="center"/>
    </xf>
    <xf numFmtId="37" fontId="14" fillId="0" borderId="16" xfId="0" applyNumberFormat="1" applyFont="1" applyFill="1" applyBorder="1" applyAlignment="1">
      <alignment vertical="center"/>
    </xf>
    <xf numFmtId="37" fontId="14" fillId="0" borderId="26" xfId="0" applyNumberFormat="1" applyFont="1" applyFill="1" applyBorder="1" applyAlignment="1">
      <alignment horizontal="right" vertical="center"/>
    </xf>
    <xf numFmtId="37" fontId="14" fillId="0" borderId="27" xfId="0" applyNumberFormat="1" applyFont="1" applyFill="1" applyBorder="1" applyAlignment="1">
      <alignment horizontal="right" vertical="center"/>
    </xf>
    <xf numFmtId="37" fontId="14" fillId="0" borderId="28" xfId="0" applyNumberFormat="1" applyFont="1" applyFill="1" applyBorder="1" applyAlignment="1">
      <alignment horizontal="right" vertical="center"/>
    </xf>
    <xf numFmtId="37" fontId="14" fillId="0" borderId="29" xfId="0" applyNumberFormat="1" applyFont="1" applyFill="1" applyBorder="1" applyAlignment="1">
      <alignment horizontal="right" vertical="center"/>
    </xf>
    <xf numFmtId="37" fontId="14" fillId="0" borderId="16" xfId="0" applyNumberFormat="1" applyFont="1" applyFill="1" applyBorder="1" applyAlignment="1">
      <alignment horizontal="right" vertical="center"/>
    </xf>
    <xf numFmtId="37" fontId="14" fillId="0" borderId="19" xfId="0" applyNumberFormat="1" applyFont="1" applyFill="1" applyBorder="1" applyAlignment="1">
      <alignment horizontal="right" vertical="center"/>
    </xf>
    <xf numFmtId="37" fontId="14" fillId="0" borderId="30" xfId="0" applyNumberFormat="1" applyFont="1" applyFill="1" applyBorder="1" applyAlignment="1">
      <alignment horizontal="right" vertical="center"/>
    </xf>
    <xf numFmtId="37" fontId="14" fillId="0" borderId="31" xfId="0" applyNumberFormat="1" applyFont="1" applyFill="1" applyBorder="1" applyAlignment="1">
      <alignment horizontal="right" vertical="center"/>
    </xf>
    <xf numFmtId="37" fontId="14" fillId="0" borderId="32" xfId="0" applyNumberFormat="1" applyFont="1" applyFill="1" applyBorder="1" applyAlignment="1">
      <alignment horizontal="right" vertical="center"/>
    </xf>
    <xf numFmtId="37" fontId="14" fillId="0" borderId="3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7" fontId="1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7" fontId="14" fillId="0" borderId="38" xfId="0" applyNumberFormat="1" applyFont="1" applyFill="1" applyBorder="1" applyAlignment="1">
      <alignment vertical="center"/>
    </xf>
    <xf numFmtId="37" fontId="14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37" fontId="4" fillId="0" borderId="41" xfId="0" applyNumberFormat="1" applyFont="1" applyFill="1" applyBorder="1" applyAlignment="1">
      <alignment vertical="center"/>
    </xf>
    <xf numFmtId="37" fontId="4" fillId="0" borderId="42" xfId="0" applyNumberFormat="1" applyFont="1" applyFill="1" applyBorder="1" applyAlignment="1">
      <alignment vertical="center"/>
    </xf>
    <xf numFmtId="37" fontId="14" fillId="0" borderId="41" xfId="0" applyNumberFormat="1" applyFont="1" applyFill="1" applyBorder="1" applyAlignment="1">
      <alignment vertical="center"/>
    </xf>
    <xf numFmtId="37" fontId="14" fillId="0" borderId="43" xfId="0" applyNumberFormat="1" applyFont="1" applyFill="1" applyBorder="1" applyAlignment="1">
      <alignment vertical="center"/>
    </xf>
    <xf numFmtId="37" fontId="14" fillId="0" borderId="44" xfId="0" applyNumberFormat="1" applyFont="1" applyFill="1" applyBorder="1" applyAlignment="1">
      <alignment vertical="center"/>
    </xf>
    <xf numFmtId="37" fontId="14" fillId="0" borderId="45" xfId="0" applyNumberFormat="1" applyFont="1" applyFill="1" applyBorder="1" applyAlignment="1">
      <alignment vertical="center"/>
    </xf>
    <xf numFmtId="37" fontId="14" fillId="0" borderId="46" xfId="0" applyNumberFormat="1" applyFont="1" applyFill="1" applyBorder="1" applyAlignment="1">
      <alignment vertical="center"/>
    </xf>
    <xf numFmtId="37" fontId="14" fillId="0" borderId="47" xfId="0" applyNumberFormat="1" applyFont="1" applyFill="1" applyBorder="1" applyAlignment="1">
      <alignment vertical="center"/>
    </xf>
    <xf numFmtId="37" fontId="14" fillId="0" borderId="42" xfId="0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37" fontId="4" fillId="0" borderId="49" xfId="0" applyNumberFormat="1" applyFont="1" applyFill="1" applyBorder="1" applyAlignment="1">
      <alignment vertical="center"/>
    </xf>
    <xf numFmtId="37" fontId="4" fillId="0" borderId="50" xfId="0" applyNumberFormat="1" applyFont="1" applyFill="1" applyBorder="1" applyAlignment="1">
      <alignment vertical="center"/>
    </xf>
    <xf numFmtId="37" fontId="14" fillId="0" borderId="44" xfId="0" applyNumberFormat="1" applyFont="1" applyFill="1" applyBorder="1" applyAlignment="1">
      <alignment horizontal="right" vertical="center"/>
    </xf>
    <xf numFmtId="37" fontId="14" fillId="0" borderId="45" xfId="0" applyNumberFormat="1" applyFont="1" applyFill="1" applyBorder="1" applyAlignment="1">
      <alignment horizontal="right" vertical="center"/>
    </xf>
    <xf numFmtId="37" fontId="14" fillId="0" borderId="46" xfId="0" applyNumberFormat="1" applyFont="1" applyFill="1" applyBorder="1" applyAlignment="1">
      <alignment horizontal="right" vertical="center"/>
    </xf>
    <xf numFmtId="37" fontId="14" fillId="0" borderId="47" xfId="0" applyNumberFormat="1" applyFont="1" applyFill="1" applyBorder="1" applyAlignment="1">
      <alignment horizontal="right" vertical="center"/>
    </xf>
    <xf numFmtId="37" fontId="14" fillId="0" borderId="42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vertical="center"/>
    </xf>
    <xf numFmtId="37" fontId="4" fillId="0" borderId="13" xfId="0" applyNumberFormat="1" applyFont="1" applyFill="1" applyBorder="1" applyAlignment="1">
      <alignment vertical="center"/>
    </xf>
    <xf numFmtId="37" fontId="4" fillId="0" borderId="14" xfId="0" applyNumberFormat="1" applyFont="1" applyFill="1" applyBorder="1" applyAlignment="1">
      <alignment vertical="center"/>
    </xf>
    <xf numFmtId="37" fontId="14" fillId="0" borderId="21" xfId="0" applyNumberFormat="1" applyFont="1" applyFill="1" applyBorder="1" applyAlignment="1">
      <alignment horizontal="right" vertical="center"/>
    </xf>
    <xf numFmtId="37" fontId="14" fillId="0" borderId="22" xfId="0" applyNumberFormat="1" applyFont="1" applyFill="1" applyBorder="1" applyAlignment="1">
      <alignment horizontal="right" vertical="center"/>
    </xf>
    <xf numFmtId="37" fontId="14" fillId="0" borderId="23" xfId="0" applyNumberFormat="1" applyFont="1" applyFill="1" applyBorder="1" applyAlignment="1">
      <alignment horizontal="right" vertical="center"/>
    </xf>
    <xf numFmtId="37" fontId="14" fillId="0" borderId="24" xfId="0" applyNumberFormat="1" applyFont="1" applyFill="1" applyBorder="1" applyAlignment="1">
      <alignment horizontal="right" vertical="center"/>
    </xf>
    <xf numFmtId="37" fontId="1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4" fillId="0" borderId="37" xfId="48" applyFont="1" applyFill="1" applyBorder="1" applyAlignment="1">
      <alignment horizontal="right" vertical="center"/>
    </xf>
    <xf numFmtId="38" fontId="4" fillId="0" borderId="52" xfId="48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left" vertical="center"/>
    </xf>
    <xf numFmtId="38" fontId="4" fillId="0" borderId="53" xfId="48" applyFont="1" applyFill="1" applyBorder="1" applyAlignment="1">
      <alignment horizontal="right" vertical="center"/>
    </xf>
    <xf numFmtId="0" fontId="16" fillId="0" borderId="54" xfId="0" applyFont="1" applyFill="1" applyBorder="1" applyAlignment="1">
      <alignment horizontal="left" vertical="center"/>
    </xf>
    <xf numFmtId="38" fontId="4" fillId="0" borderId="54" xfId="48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left" vertical="center"/>
    </xf>
    <xf numFmtId="38" fontId="4" fillId="0" borderId="35" xfId="48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vertical="center"/>
    </xf>
    <xf numFmtId="0" fontId="16" fillId="0" borderId="36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37" fontId="4" fillId="0" borderId="59" xfId="0" applyNumberFormat="1" applyFont="1" applyFill="1" applyBorder="1" applyAlignment="1">
      <alignment vertical="center"/>
    </xf>
    <xf numFmtId="37" fontId="4" fillId="0" borderId="26" xfId="0" applyNumberFormat="1" applyFont="1" applyFill="1" applyBorder="1" applyAlignment="1">
      <alignment vertical="center"/>
    </xf>
    <xf numFmtId="37" fontId="4" fillId="0" borderId="6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6" fontId="4" fillId="0" borderId="5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49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4" fontId="4" fillId="0" borderId="6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3" fontId="4" fillId="0" borderId="27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56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61" xfId="0" applyNumberFormat="1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38" fontId="4" fillId="0" borderId="45" xfId="48" applyFont="1" applyFill="1" applyBorder="1" applyAlignment="1">
      <alignment horizontal="right" vertical="center"/>
    </xf>
    <xf numFmtId="38" fontId="4" fillId="0" borderId="58" xfId="48" applyFont="1" applyFill="1" applyBorder="1" applyAlignment="1">
      <alignment horizontal="right" vertical="center"/>
    </xf>
    <xf numFmtId="38" fontId="4" fillId="0" borderId="27" xfId="48" applyFont="1" applyFill="1" applyBorder="1" applyAlignment="1">
      <alignment horizontal="right" vertical="center"/>
    </xf>
    <xf numFmtId="38" fontId="4" fillId="0" borderId="27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0" fillId="0" borderId="35" xfId="48" applyFont="1" applyFill="1" applyBorder="1" applyAlignment="1">
      <alignment vertical="center"/>
    </xf>
    <xf numFmtId="38" fontId="11" fillId="0" borderId="35" xfId="48" applyFont="1" applyFill="1" applyBorder="1" applyAlignment="1">
      <alignment vertical="center"/>
    </xf>
    <xf numFmtId="37" fontId="4" fillId="0" borderId="35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vertical="center"/>
    </xf>
    <xf numFmtId="37" fontId="14" fillId="0" borderId="18" xfId="0" applyNumberFormat="1" applyFont="1" applyFill="1" applyBorder="1" applyAlignment="1">
      <alignment vertical="center"/>
    </xf>
    <xf numFmtId="37" fontId="14" fillId="0" borderId="62" xfId="0" applyNumberFormat="1" applyFont="1" applyFill="1" applyBorder="1" applyAlignment="1">
      <alignment vertical="center"/>
    </xf>
    <xf numFmtId="37" fontId="14" fillId="0" borderId="13" xfId="0" applyNumberFormat="1" applyFont="1" applyFill="1" applyBorder="1" applyAlignment="1">
      <alignment vertical="center"/>
    </xf>
    <xf numFmtId="37" fontId="14" fillId="0" borderId="2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8" fontId="10" fillId="0" borderId="63" xfId="48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15" fillId="0" borderId="0" xfId="48" applyFont="1" applyFill="1" applyBorder="1" applyAlignment="1">
      <alignment vertical="center"/>
    </xf>
    <xf numFmtId="37" fontId="10" fillId="0" borderId="50" xfId="0" applyNumberFormat="1" applyFont="1" applyFill="1" applyBorder="1" applyAlignment="1">
      <alignment vertical="center"/>
    </xf>
    <xf numFmtId="37" fontId="10" fillId="0" borderId="64" xfId="0" applyNumberFormat="1" applyFont="1" applyFill="1" applyBorder="1" applyAlignment="1">
      <alignment vertical="center"/>
    </xf>
    <xf numFmtId="37" fontId="10" fillId="0" borderId="65" xfId="0" applyNumberFormat="1" applyFont="1" applyFill="1" applyBorder="1" applyAlignment="1">
      <alignment vertical="center"/>
    </xf>
    <xf numFmtId="38" fontId="4" fillId="0" borderId="36" xfId="48" applyFont="1" applyFill="1" applyBorder="1" applyAlignment="1">
      <alignment horizontal="right" vertical="center"/>
    </xf>
    <xf numFmtId="38" fontId="4" fillId="0" borderId="66" xfId="48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7" xfId="0" applyFont="1" applyFill="1" applyBorder="1" applyAlignment="1" quotePrefix="1">
      <alignment horizontal="center" vertical="center" shrinkToFit="1"/>
    </xf>
    <xf numFmtId="0" fontId="14" fillId="0" borderId="6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right" vertical="center"/>
    </xf>
    <xf numFmtId="0" fontId="9" fillId="0" borderId="54" xfId="0" applyFont="1" applyFill="1" applyBorder="1" applyAlignment="1" quotePrefix="1">
      <alignment horizontal="center" vertical="center" wrapText="1"/>
    </xf>
    <xf numFmtId="0" fontId="0" fillId="0" borderId="6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37" fontId="4" fillId="0" borderId="59" xfId="0" applyNumberFormat="1" applyFont="1" applyFill="1" applyBorder="1" applyAlignment="1">
      <alignment vertical="center"/>
    </xf>
    <xf numFmtId="37" fontId="4" fillId="0" borderId="26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37" fontId="11" fillId="0" borderId="84" xfId="0" applyNumberFormat="1" applyFont="1" applyFill="1" applyBorder="1" applyAlignment="1">
      <alignment vertical="center"/>
    </xf>
    <xf numFmtId="37" fontId="11" fillId="0" borderId="83" xfId="0" applyNumberFormat="1" applyFont="1" applyFill="1" applyBorder="1" applyAlignment="1">
      <alignment vertical="center"/>
    </xf>
    <xf numFmtId="37" fontId="11" fillId="0" borderId="80" xfId="0" applyNumberFormat="1" applyFont="1" applyFill="1" applyBorder="1" applyAlignment="1">
      <alignment vertical="center"/>
    </xf>
    <xf numFmtId="37" fontId="11" fillId="0" borderId="85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83" xfId="0" applyFont="1" applyFill="1" applyBorder="1" applyAlignment="1">
      <alignment vertical="center"/>
    </xf>
    <xf numFmtId="0" fontId="15" fillId="0" borderId="86" xfId="0" applyFont="1" applyFill="1" applyBorder="1" applyAlignment="1">
      <alignment horizontal="distributed" vertical="center"/>
    </xf>
    <xf numFmtId="3" fontId="15" fillId="0" borderId="84" xfId="0" applyNumberFormat="1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4" fontId="15" fillId="0" borderId="87" xfId="0" applyNumberFormat="1" applyFont="1" applyFill="1" applyBorder="1" applyAlignment="1">
      <alignment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37" fontId="4" fillId="0" borderId="38" xfId="0" applyNumberFormat="1" applyFont="1" applyFill="1" applyBorder="1" applyAlignment="1">
      <alignment vertical="center"/>
    </xf>
    <xf numFmtId="37" fontId="4" fillId="0" borderId="30" xfId="0" applyNumberFormat="1" applyFont="1" applyFill="1" applyBorder="1" applyAlignment="1">
      <alignment vertical="center"/>
    </xf>
    <xf numFmtId="37" fontId="14" fillId="0" borderId="38" xfId="0" applyNumberFormat="1" applyFont="1" applyFill="1" applyBorder="1" applyAlignment="1">
      <alignment vertical="center"/>
    </xf>
    <xf numFmtId="37" fontId="14" fillId="0" borderId="39" xfId="0" applyNumberFormat="1" applyFont="1" applyFill="1" applyBorder="1" applyAlignment="1">
      <alignment vertical="center"/>
    </xf>
    <xf numFmtId="37" fontId="14" fillId="0" borderId="52" xfId="0" applyNumberFormat="1" applyFont="1" applyFill="1" applyBorder="1" applyAlignment="1">
      <alignment vertical="center"/>
    </xf>
    <xf numFmtId="37" fontId="14" fillId="0" borderId="15" xfId="0" applyNumberFormat="1" applyFont="1" applyFill="1" applyBorder="1" applyAlignment="1">
      <alignment vertical="center"/>
    </xf>
    <xf numFmtId="37" fontId="14" fillId="0" borderId="25" xfId="0" applyNumberFormat="1" applyFont="1" applyFill="1" applyBorder="1" applyAlignment="1">
      <alignment vertical="center"/>
    </xf>
    <xf numFmtId="37" fontId="10" fillId="0" borderId="64" xfId="0" applyNumberFormat="1" applyFont="1" applyFill="1" applyBorder="1" applyAlignment="1">
      <alignment vertical="center"/>
    </xf>
    <xf numFmtId="37" fontId="10" fillId="0" borderId="50" xfId="0" applyNumberFormat="1" applyFont="1" applyFill="1" applyBorder="1" applyAlignment="1">
      <alignment vertical="center"/>
    </xf>
    <xf numFmtId="37" fontId="4" fillId="0" borderId="15" xfId="0" applyNumberFormat="1" applyFont="1" applyFill="1" applyBorder="1" applyAlignment="1">
      <alignment vertical="center"/>
    </xf>
    <xf numFmtId="37" fontId="4" fillId="0" borderId="16" xfId="0" applyNumberFormat="1" applyFont="1" applyFill="1" applyBorder="1" applyAlignment="1">
      <alignment vertical="center"/>
    </xf>
    <xf numFmtId="37" fontId="14" fillId="0" borderId="26" xfId="0" applyNumberFormat="1" applyFont="1" applyFill="1" applyBorder="1" applyAlignment="1">
      <alignment vertical="center"/>
    </xf>
    <xf numFmtId="37" fontId="14" fillId="0" borderId="16" xfId="0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0" fontId="0" fillId="0" borderId="94" xfId="0" applyFont="1" applyFill="1" applyBorder="1" applyAlignment="1">
      <alignment vertical="center"/>
    </xf>
    <xf numFmtId="38" fontId="10" fillId="0" borderId="18" xfId="48" applyFont="1" applyFill="1" applyBorder="1" applyAlignment="1">
      <alignment vertical="center"/>
    </xf>
    <xf numFmtId="38" fontId="10" fillId="0" borderId="73" xfId="48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38" fontId="4" fillId="0" borderId="53" xfId="48" applyFont="1" applyFill="1" applyBorder="1" applyAlignment="1">
      <alignment horizontal="right" vertical="center"/>
    </xf>
    <xf numFmtId="38" fontId="4" fillId="0" borderId="42" xfId="48" applyFont="1" applyFill="1" applyBorder="1" applyAlignment="1">
      <alignment horizontal="right" vertical="center"/>
    </xf>
    <xf numFmtId="38" fontId="10" fillId="0" borderId="49" xfId="48" applyFont="1" applyFill="1" applyBorder="1" applyAlignment="1">
      <alignment vertical="center"/>
    </xf>
    <xf numFmtId="38" fontId="10" fillId="0" borderId="58" xfId="48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13.5"/>
  <cols>
    <col min="1" max="1" width="1.625" style="278" customWidth="1"/>
    <col min="2" max="2" width="23.125" style="278" customWidth="1"/>
    <col min="3" max="3" width="6.875" style="278" customWidth="1"/>
    <col min="4" max="4" width="10.625" style="278" customWidth="1"/>
    <col min="5" max="5" width="6.625" style="278" customWidth="1"/>
    <col min="6" max="6" width="9.625" style="278" customWidth="1"/>
    <col min="7" max="7" width="6.625" style="278" customWidth="1"/>
    <col min="8" max="8" width="9.625" style="278" customWidth="1"/>
    <col min="9" max="9" width="6.625" style="278" customWidth="1"/>
    <col min="10" max="10" width="9.625" style="278" customWidth="1"/>
    <col min="11" max="11" width="6.625" style="278" customWidth="1"/>
    <col min="12" max="12" width="9.625" style="278" customWidth="1"/>
    <col min="13" max="16384" width="9.00390625" style="278" customWidth="1"/>
  </cols>
  <sheetData>
    <row r="1" spans="2:4" s="51" customFormat="1" ht="17.25">
      <c r="B1" s="49" t="s">
        <v>117</v>
      </c>
      <c r="C1" s="50"/>
      <c r="D1" s="50"/>
    </row>
    <row r="2" spans="11:12" s="4" customFormat="1" ht="12" customHeight="1" thickBot="1">
      <c r="K2" s="44"/>
      <c r="L2" s="52" t="s">
        <v>1</v>
      </c>
    </row>
    <row r="3" spans="2:12" s="4" customFormat="1" ht="18" customHeight="1" thickBot="1">
      <c r="B3" s="3"/>
      <c r="C3" s="163" t="s">
        <v>130</v>
      </c>
      <c r="D3" s="164"/>
      <c r="E3" s="239" t="s">
        <v>121</v>
      </c>
      <c r="F3" s="240"/>
      <c r="G3" s="240"/>
      <c r="H3" s="240"/>
      <c r="I3" s="240"/>
      <c r="J3" s="240"/>
      <c r="K3" s="240"/>
      <c r="L3" s="241"/>
    </row>
    <row r="4" spans="2:12" s="4" customFormat="1" ht="18" customHeight="1">
      <c r="B4" s="5" t="s">
        <v>2</v>
      </c>
      <c r="C4" s="162" t="s">
        <v>3</v>
      </c>
      <c r="D4" s="172"/>
      <c r="E4" s="173" t="s">
        <v>4</v>
      </c>
      <c r="F4" s="174"/>
      <c r="G4" s="168" t="s">
        <v>5</v>
      </c>
      <c r="H4" s="175"/>
      <c r="I4" s="166" t="s">
        <v>6</v>
      </c>
      <c r="J4" s="167"/>
      <c r="K4" s="168" t="s">
        <v>7</v>
      </c>
      <c r="L4" s="169"/>
    </row>
    <row r="5" spans="2:12" s="4" customFormat="1" ht="18" customHeight="1" thickBot="1">
      <c r="B5" s="6"/>
      <c r="C5" s="7" t="s">
        <v>8</v>
      </c>
      <c r="D5" s="8" t="s">
        <v>9</v>
      </c>
      <c r="E5" s="15" t="s">
        <v>8</v>
      </c>
      <c r="F5" s="16" t="s">
        <v>9</v>
      </c>
      <c r="G5" s="17" t="s">
        <v>8</v>
      </c>
      <c r="H5" s="18" t="s">
        <v>9</v>
      </c>
      <c r="I5" s="19" t="s">
        <v>8</v>
      </c>
      <c r="J5" s="20" t="s">
        <v>9</v>
      </c>
      <c r="K5" s="17" t="s">
        <v>8</v>
      </c>
      <c r="L5" s="21" t="s">
        <v>9</v>
      </c>
    </row>
    <row r="6" spans="2:12" s="4" customFormat="1" ht="18" customHeight="1">
      <c r="B6" s="53" t="s">
        <v>10</v>
      </c>
      <c r="C6" s="242">
        <f>+C7+C17+C18+C22+C25+C26+C29+C30</f>
        <v>4499</v>
      </c>
      <c r="D6" s="243">
        <f aca="true" t="shared" si="0" ref="D6:L6">D7+D17+D18+D22+D25+D26+D29+D30</f>
        <v>22611</v>
      </c>
      <c r="E6" s="244">
        <f>E7+E17+E18+E22+E25+E26+E29+E30</f>
        <v>1</v>
      </c>
      <c r="F6" s="245">
        <f t="shared" si="0"/>
        <v>18</v>
      </c>
      <c r="G6" s="54">
        <f>G7+G17+G18+G22+G25+G26+G29+G30</f>
        <v>0</v>
      </c>
      <c r="H6" s="55">
        <f t="shared" si="0"/>
        <v>0</v>
      </c>
      <c r="I6" s="54">
        <f t="shared" si="0"/>
        <v>0</v>
      </c>
      <c r="J6" s="55">
        <f t="shared" si="0"/>
        <v>0</v>
      </c>
      <c r="K6" s="244">
        <f t="shared" si="0"/>
        <v>1</v>
      </c>
      <c r="L6" s="246">
        <f t="shared" si="0"/>
        <v>18</v>
      </c>
    </row>
    <row r="7" spans="2:12" s="4" customFormat="1" ht="18" customHeight="1">
      <c r="B7" s="9" t="s">
        <v>0</v>
      </c>
      <c r="C7" s="10">
        <f>C8+C11+C12</f>
        <v>1464</v>
      </c>
      <c r="D7" s="11">
        <f>D8+D11+D12</f>
        <v>11470</v>
      </c>
      <c r="E7" s="22">
        <f>G7+I7+K7</f>
        <v>0</v>
      </c>
      <c r="F7" s="23">
        <f>H7+J7+L7</f>
        <v>0</v>
      </c>
      <c r="G7" s="24">
        <f aca="true" t="shared" si="1" ref="G7:L7">G8+G12</f>
        <v>0</v>
      </c>
      <c r="H7" s="25">
        <f t="shared" si="1"/>
        <v>0</v>
      </c>
      <c r="I7" s="26">
        <f t="shared" si="1"/>
        <v>0</v>
      </c>
      <c r="J7" s="27">
        <f t="shared" si="1"/>
        <v>0</v>
      </c>
      <c r="K7" s="24">
        <f t="shared" si="1"/>
        <v>0</v>
      </c>
      <c r="L7" s="28">
        <f t="shared" si="1"/>
        <v>0</v>
      </c>
    </row>
    <row r="8" spans="2:12" s="4" customFormat="1" ht="18" customHeight="1">
      <c r="B8" s="9" t="s">
        <v>11</v>
      </c>
      <c r="C8" s="10">
        <f>SUM(C9:C10)</f>
        <v>817</v>
      </c>
      <c r="D8" s="11">
        <f>SUM(D9:D10)</f>
        <v>8793</v>
      </c>
      <c r="E8" s="22">
        <f aca="true" t="shared" si="2" ref="E8:F14">G8+I8+K8</f>
        <v>0</v>
      </c>
      <c r="F8" s="23">
        <f t="shared" si="2"/>
        <v>0</v>
      </c>
      <c r="G8" s="24">
        <f aca="true" t="shared" si="3" ref="G8:L8">SUM(G9:G10)</f>
        <v>0</v>
      </c>
      <c r="H8" s="25">
        <f t="shared" si="3"/>
        <v>0</v>
      </c>
      <c r="I8" s="26">
        <f t="shared" si="3"/>
        <v>0</v>
      </c>
      <c r="J8" s="27">
        <f t="shared" si="3"/>
        <v>0</v>
      </c>
      <c r="K8" s="24">
        <f t="shared" si="3"/>
        <v>0</v>
      </c>
      <c r="L8" s="28">
        <f t="shared" si="3"/>
        <v>0</v>
      </c>
    </row>
    <row r="9" spans="2:12" s="4" customFormat="1" ht="18" customHeight="1">
      <c r="B9" s="9" t="s">
        <v>12</v>
      </c>
      <c r="C9" s="10">
        <v>121</v>
      </c>
      <c r="D9" s="11">
        <v>1285</v>
      </c>
      <c r="E9" s="22">
        <f t="shared" si="2"/>
        <v>0</v>
      </c>
      <c r="F9" s="23">
        <f t="shared" si="2"/>
        <v>0</v>
      </c>
      <c r="G9" s="24">
        <v>0</v>
      </c>
      <c r="H9" s="25">
        <v>0</v>
      </c>
      <c r="I9" s="26">
        <v>0</v>
      </c>
      <c r="J9" s="27">
        <v>0</v>
      </c>
      <c r="K9" s="24">
        <v>0</v>
      </c>
      <c r="L9" s="28">
        <v>0</v>
      </c>
    </row>
    <row r="10" spans="2:12" s="4" customFormat="1" ht="18" customHeight="1">
      <c r="B10" s="9" t="s">
        <v>13</v>
      </c>
      <c r="C10" s="10">
        <v>696</v>
      </c>
      <c r="D10" s="11">
        <v>7508</v>
      </c>
      <c r="E10" s="22">
        <f t="shared" si="2"/>
        <v>0</v>
      </c>
      <c r="F10" s="23">
        <f t="shared" si="2"/>
        <v>0</v>
      </c>
      <c r="G10" s="24">
        <v>0</v>
      </c>
      <c r="H10" s="25">
        <v>0</v>
      </c>
      <c r="I10" s="26">
        <v>0</v>
      </c>
      <c r="J10" s="27">
        <v>0</v>
      </c>
      <c r="K10" s="24">
        <v>0</v>
      </c>
      <c r="L10" s="28">
        <v>0</v>
      </c>
    </row>
    <row r="11" spans="2:12" s="4" customFormat="1" ht="18" customHeight="1">
      <c r="B11" s="9" t="s">
        <v>14</v>
      </c>
      <c r="C11" s="10">
        <v>4</v>
      </c>
      <c r="D11" s="11">
        <v>3</v>
      </c>
      <c r="E11" s="22">
        <f t="shared" si="2"/>
        <v>0</v>
      </c>
      <c r="F11" s="23">
        <f t="shared" si="2"/>
        <v>0</v>
      </c>
      <c r="G11" s="24">
        <v>0</v>
      </c>
      <c r="H11" s="25">
        <v>0</v>
      </c>
      <c r="I11" s="26">
        <v>0</v>
      </c>
      <c r="J11" s="27">
        <v>0</v>
      </c>
      <c r="K11" s="24">
        <v>0</v>
      </c>
      <c r="L11" s="28">
        <v>0</v>
      </c>
    </row>
    <row r="12" spans="2:12" s="4" customFormat="1" ht="18" customHeight="1">
      <c r="B12" s="9" t="s">
        <v>15</v>
      </c>
      <c r="C12" s="143">
        <f>SUM(C13:C16)</f>
        <v>643</v>
      </c>
      <c r="D12" s="11">
        <f>SUM(D13:D16)</f>
        <v>2674</v>
      </c>
      <c r="E12" s="22">
        <f t="shared" si="2"/>
        <v>0</v>
      </c>
      <c r="F12" s="23">
        <f t="shared" si="2"/>
        <v>0</v>
      </c>
      <c r="G12" s="24">
        <f aca="true" t="shared" si="4" ref="G12:L12">SUM(G13:G16)</f>
        <v>0</v>
      </c>
      <c r="H12" s="25">
        <f t="shared" si="4"/>
        <v>0</v>
      </c>
      <c r="I12" s="26">
        <f t="shared" si="4"/>
        <v>0</v>
      </c>
      <c r="J12" s="27">
        <f t="shared" si="4"/>
        <v>0</v>
      </c>
      <c r="K12" s="24">
        <f t="shared" si="4"/>
        <v>0</v>
      </c>
      <c r="L12" s="28">
        <f t="shared" si="4"/>
        <v>0</v>
      </c>
    </row>
    <row r="13" spans="2:12" s="4" customFormat="1" ht="18" customHeight="1">
      <c r="B13" s="9" t="s">
        <v>12</v>
      </c>
      <c r="C13" s="10">
        <v>284</v>
      </c>
      <c r="D13" s="11">
        <v>1026</v>
      </c>
      <c r="E13" s="22">
        <f t="shared" si="2"/>
        <v>0</v>
      </c>
      <c r="F13" s="23">
        <f t="shared" si="2"/>
        <v>0</v>
      </c>
      <c r="G13" s="24">
        <v>0</v>
      </c>
      <c r="H13" s="25">
        <v>0</v>
      </c>
      <c r="I13" s="26">
        <v>0</v>
      </c>
      <c r="J13" s="27">
        <v>0</v>
      </c>
      <c r="K13" s="24">
        <v>0</v>
      </c>
      <c r="L13" s="28">
        <v>0</v>
      </c>
    </row>
    <row r="14" spans="2:12" s="4" customFormat="1" ht="18" customHeight="1">
      <c r="B14" s="9" t="s">
        <v>13</v>
      </c>
      <c r="C14" s="10">
        <v>311</v>
      </c>
      <c r="D14" s="11">
        <v>1602</v>
      </c>
      <c r="E14" s="22">
        <f t="shared" si="2"/>
        <v>0</v>
      </c>
      <c r="F14" s="23">
        <f t="shared" si="2"/>
        <v>0</v>
      </c>
      <c r="G14" s="24">
        <v>0</v>
      </c>
      <c r="H14" s="25">
        <v>0</v>
      </c>
      <c r="I14" s="26">
        <v>0</v>
      </c>
      <c r="J14" s="27">
        <v>0</v>
      </c>
      <c r="K14" s="24">
        <v>0</v>
      </c>
      <c r="L14" s="28">
        <v>0</v>
      </c>
    </row>
    <row r="15" spans="2:12" s="4" customFormat="1" ht="18" customHeight="1">
      <c r="B15" s="9" t="s">
        <v>16</v>
      </c>
      <c r="C15" s="10">
        <v>44</v>
      </c>
      <c r="D15" s="11">
        <v>44</v>
      </c>
      <c r="E15" s="22">
        <f aca="true" t="shared" si="5" ref="E15:F21">G15+I15+K15</f>
        <v>0</v>
      </c>
      <c r="F15" s="23">
        <f t="shared" si="5"/>
        <v>0</v>
      </c>
      <c r="G15" s="29">
        <v>0</v>
      </c>
      <c r="H15" s="30">
        <v>0</v>
      </c>
      <c r="I15" s="31">
        <v>0</v>
      </c>
      <c r="J15" s="32">
        <v>0</v>
      </c>
      <c r="K15" s="29">
        <v>0</v>
      </c>
      <c r="L15" s="33">
        <v>0</v>
      </c>
    </row>
    <row r="16" spans="2:12" s="4" customFormat="1" ht="18" customHeight="1">
      <c r="B16" s="9" t="s">
        <v>17</v>
      </c>
      <c r="C16" s="10">
        <v>4</v>
      </c>
      <c r="D16" s="11">
        <v>2</v>
      </c>
      <c r="E16" s="22">
        <f t="shared" si="5"/>
        <v>0</v>
      </c>
      <c r="F16" s="23">
        <f t="shared" si="5"/>
        <v>0</v>
      </c>
      <c r="G16" s="29">
        <v>0</v>
      </c>
      <c r="H16" s="30">
        <v>0</v>
      </c>
      <c r="I16" s="31">
        <v>0</v>
      </c>
      <c r="J16" s="32">
        <v>0</v>
      </c>
      <c r="K16" s="29">
        <v>0</v>
      </c>
      <c r="L16" s="34">
        <v>0</v>
      </c>
    </row>
    <row r="17" spans="2:12" s="4" customFormat="1" ht="18" customHeight="1">
      <c r="B17" s="56" t="s">
        <v>18</v>
      </c>
      <c r="C17" s="57">
        <v>36</v>
      </c>
      <c r="D17" s="58">
        <v>364</v>
      </c>
      <c r="E17" s="59">
        <v>0</v>
      </c>
      <c r="F17" s="60">
        <v>0</v>
      </c>
      <c r="G17" s="61">
        <v>0</v>
      </c>
      <c r="H17" s="62">
        <v>0</v>
      </c>
      <c r="I17" s="63">
        <v>0</v>
      </c>
      <c r="J17" s="64">
        <v>0</v>
      </c>
      <c r="K17" s="61">
        <v>0</v>
      </c>
      <c r="L17" s="65">
        <v>0</v>
      </c>
    </row>
    <row r="18" spans="2:12" s="4" customFormat="1" ht="18" customHeight="1">
      <c r="B18" s="66" t="s">
        <v>19</v>
      </c>
      <c r="C18" s="67">
        <f>SUM(C19:C21)</f>
        <v>204</v>
      </c>
      <c r="D18" s="68">
        <f>SUM(D19:D21)</f>
        <v>3736</v>
      </c>
      <c r="E18" s="247">
        <f t="shared" si="5"/>
        <v>1</v>
      </c>
      <c r="F18" s="248">
        <f t="shared" si="5"/>
        <v>18</v>
      </c>
      <c r="G18" s="158">
        <v>0</v>
      </c>
      <c r="H18" s="159">
        <v>0</v>
      </c>
      <c r="I18" s="158">
        <f>SUM(I19:I21)</f>
        <v>0</v>
      </c>
      <c r="J18" s="157">
        <f>SUM(J19:J21)</f>
        <v>0</v>
      </c>
      <c r="K18" s="249">
        <f>SUM(K19:K21)</f>
        <v>1</v>
      </c>
      <c r="L18" s="250">
        <f>SUM(L19:L21)</f>
        <v>18</v>
      </c>
    </row>
    <row r="19" spans="2:12" s="4" customFormat="1" ht="18" customHeight="1">
      <c r="B19" s="9" t="s">
        <v>20</v>
      </c>
      <c r="C19" s="10">
        <f>151+1</f>
        <v>152</v>
      </c>
      <c r="D19" s="11">
        <f>3126+2</f>
        <v>3128</v>
      </c>
      <c r="E19" s="22">
        <f t="shared" si="5"/>
        <v>0</v>
      </c>
      <c r="F19" s="23">
        <f t="shared" si="5"/>
        <v>0</v>
      </c>
      <c r="G19" s="24">
        <v>0</v>
      </c>
      <c r="H19" s="25">
        <v>0</v>
      </c>
      <c r="I19" s="26">
        <v>0</v>
      </c>
      <c r="J19" s="27">
        <v>0</v>
      </c>
      <c r="K19" s="24">
        <v>0</v>
      </c>
      <c r="L19" s="28">
        <v>0</v>
      </c>
    </row>
    <row r="20" spans="2:12" s="4" customFormat="1" ht="18" customHeight="1">
      <c r="B20" s="9" t="s">
        <v>21</v>
      </c>
      <c r="C20" s="251">
        <v>48</v>
      </c>
      <c r="D20" s="252">
        <v>553</v>
      </c>
      <c r="E20" s="247">
        <f t="shared" si="5"/>
        <v>1</v>
      </c>
      <c r="F20" s="248">
        <v>18</v>
      </c>
      <c r="G20" s="24">
        <v>0</v>
      </c>
      <c r="H20" s="25">
        <v>0</v>
      </c>
      <c r="I20" s="26">
        <v>0</v>
      </c>
      <c r="J20" s="27">
        <v>0</v>
      </c>
      <c r="K20" s="253">
        <v>1</v>
      </c>
      <c r="L20" s="254">
        <v>18</v>
      </c>
    </row>
    <row r="21" spans="2:12" s="4" customFormat="1" ht="18" customHeight="1">
      <c r="B21" s="12" t="s">
        <v>86</v>
      </c>
      <c r="C21" s="13">
        <v>4</v>
      </c>
      <c r="D21" s="14">
        <v>55</v>
      </c>
      <c r="E21" s="146">
        <f t="shared" si="5"/>
        <v>0</v>
      </c>
      <c r="F21" s="147">
        <f t="shared" si="5"/>
        <v>0</v>
      </c>
      <c r="G21" s="35">
        <v>0</v>
      </c>
      <c r="H21" s="36">
        <v>0</v>
      </c>
      <c r="I21" s="37">
        <v>0</v>
      </c>
      <c r="J21" s="38">
        <v>0</v>
      </c>
      <c r="K21" s="35">
        <v>0</v>
      </c>
      <c r="L21" s="34">
        <v>0</v>
      </c>
    </row>
    <row r="22" spans="2:12" s="4" customFormat="1" ht="18" customHeight="1">
      <c r="B22" s="9" t="s">
        <v>22</v>
      </c>
      <c r="C22" s="10">
        <f>SUM(C23:C24)</f>
        <v>1991</v>
      </c>
      <c r="D22" s="11">
        <f>SUM(D23:D24)</f>
        <v>5035</v>
      </c>
      <c r="E22" s="22">
        <f aca="true" t="shared" si="6" ref="E22:F28">G22+I22+K22</f>
        <v>0</v>
      </c>
      <c r="F22" s="23">
        <f t="shared" si="6"/>
        <v>0</v>
      </c>
      <c r="G22" s="24">
        <v>0</v>
      </c>
      <c r="H22" s="25">
        <v>0</v>
      </c>
      <c r="I22" s="26">
        <f>SUM(I23:I24)</f>
        <v>0</v>
      </c>
      <c r="J22" s="27">
        <f>SUM(J23:J24)</f>
        <v>0</v>
      </c>
      <c r="K22" s="24">
        <f>SUM(K23:K24)</f>
        <v>0</v>
      </c>
      <c r="L22" s="28">
        <f>SUM(L23:L24)</f>
        <v>0</v>
      </c>
    </row>
    <row r="23" spans="2:12" s="4" customFormat="1" ht="18" customHeight="1">
      <c r="B23" s="9" t="s">
        <v>23</v>
      </c>
      <c r="C23" s="10">
        <v>1110</v>
      </c>
      <c r="D23" s="11">
        <v>409</v>
      </c>
      <c r="E23" s="22">
        <f t="shared" si="6"/>
        <v>0</v>
      </c>
      <c r="F23" s="23">
        <f t="shared" si="6"/>
        <v>0</v>
      </c>
      <c r="G23" s="24">
        <v>0</v>
      </c>
      <c r="H23" s="25">
        <v>0</v>
      </c>
      <c r="I23" s="26">
        <v>0</v>
      </c>
      <c r="J23" s="27">
        <v>0</v>
      </c>
      <c r="K23" s="24">
        <v>0</v>
      </c>
      <c r="L23" s="28">
        <v>0</v>
      </c>
    </row>
    <row r="24" spans="2:12" s="4" customFormat="1" ht="18" customHeight="1">
      <c r="B24" s="9" t="s">
        <v>24</v>
      </c>
      <c r="C24" s="10">
        <v>881</v>
      </c>
      <c r="D24" s="11">
        <v>4626</v>
      </c>
      <c r="E24" s="146">
        <f t="shared" si="6"/>
        <v>0</v>
      </c>
      <c r="F24" s="147">
        <f t="shared" si="6"/>
        <v>0</v>
      </c>
      <c r="G24" s="24">
        <v>0</v>
      </c>
      <c r="H24" s="25">
        <v>0</v>
      </c>
      <c r="I24" s="26">
        <v>0</v>
      </c>
      <c r="J24" s="27">
        <v>0</v>
      </c>
      <c r="K24" s="24">
        <v>0</v>
      </c>
      <c r="L24" s="28">
        <v>0</v>
      </c>
    </row>
    <row r="25" spans="2:12" s="4" customFormat="1" ht="18" customHeight="1">
      <c r="B25" s="56" t="s">
        <v>25</v>
      </c>
      <c r="C25" s="57">
        <v>748</v>
      </c>
      <c r="D25" s="58">
        <v>723</v>
      </c>
      <c r="E25" s="59">
        <f t="shared" si="6"/>
        <v>0</v>
      </c>
      <c r="F25" s="60">
        <f t="shared" si="6"/>
        <v>0</v>
      </c>
      <c r="G25" s="61">
        <v>0</v>
      </c>
      <c r="H25" s="62">
        <v>0</v>
      </c>
      <c r="I25" s="63">
        <v>0</v>
      </c>
      <c r="J25" s="64">
        <v>0</v>
      </c>
      <c r="K25" s="61">
        <v>0</v>
      </c>
      <c r="L25" s="65">
        <v>0</v>
      </c>
    </row>
    <row r="26" spans="2:12" s="4" customFormat="1" ht="18" customHeight="1">
      <c r="B26" s="9" t="s">
        <v>26</v>
      </c>
      <c r="C26" s="10">
        <f>SUM(C27:C28)</f>
        <v>13</v>
      </c>
      <c r="D26" s="11">
        <f>SUM(D27:D28)</f>
        <v>122</v>
      </c>
      <c r="E26" s="22">
        <f t="shared" si="6"/>
        <v>0</v>
      </c>
      <c r="F26" s="23">
        <f t="shared" si="6"/>
        <v>0</v>
      </c>
      <c r="G26" s="24">
        <f aca="true" t="shared" si="7" ref="G26:L26">SUM(G27:G28)</f>
        <v>0</v>
      </c>
      <c r="H26" s="25">
        <f t="shared" si="7"/>
        <v>0</v>
      </c>
      <c r="I26" s="26">
        <f t="shared" si="7"/>
        <v>0</v>
      </c>
      <c r="J26" s="27">
        <f t="shared" si="7"/>
        <v>0</v>
      </c>
      <c r="K26" s="24">
        <f t="shared" si="7"/>
        <v>0</v>
      </c>
      <c r="L26" s="28">
        <f t="shared" si="7"/>
        <v>0</v>
      </c>
    </row>
    <row r="27" spans="2:12" s="4" customFormat="1" ht="18" customHeight="1">
      <c r="B27" s="9" t="s">
        <v>27</v>
      </c>
      <c r="C27" s="10">
        <v>3</v>
      </c>
      <c r="D27" s="11">
        <v>10</v>
      </c>
      <c r="E27" s="22">
        <f t="shared" si="6"/>
        <v>0</v>
      </c>
      <c r="F27" s="23">
        <f t="shared" si="6"/>
        <v>0</v>
      </c>
      <c r="G27" s="24">
        <v>0</v>
      </c>
      <c r="H27" s="25">
        <v>0</v>
      </c>
      <c r="I27" s="26">
        <v>0</v>
      </c>
      <c r="J27" s="27">
        <v>0</v>
      </c>
      <c r="K27" s="24">
        <v>0</v>
      </c>
      <c r="L27" s="28">
        <v>0</v>
      </c>
    </row>
    <row r="28" spans="2:12" s="4" customFormat="1" ht="18" customHeight="1">
      <c r="B28" s="9" t="s">
        <v>28</v>
      </c>
      <c r="C28" s="10">
        <v>10</v>
      </c>
      <c r="D28" s="11">
        <v>112</v>
      </c>
      <c r="E28" s="22">
        <f t="shared" si="6"/>
        <v>0</v>
      </c>
      <c r="F28" s="23">
        <f t="shared" si="6"/>
        <v>0</v>
      </c>
      <c r="G28" s="24">
        <v>0</v>
      </c>
      <c r="H28" s="25">
        <v>0</v>
      </c>
      <c r="I28" s="26">
        <v>0</v>
      </c>
      <c r="J28" s="27">
        <v>0</v>
      </c>
      <c r="K28" s="24">
        <v>0</v>
      </c>
      <c r="L28" s="28">
        <v>0</v>
      </c>
    </row>
    <row r="29" spans="2:12" s="4" customFormat="1" ht="18" customHeight="1">
      <c r="B29" s="56" t="s">
        <v>29</v>
      </c>
      <c r="C29" s="57">
        <v>9</v>
      </c>
      <c r="D29" s="58">
        <v>1104</v>
      </c>
      <c r="E29" s="59">
        <f>G29+I29+K29</f>
        <v>0</v>
      </c>
      <c r="F29" s="60">
        <f>H29+J29+L29</f>
        <v>0</v>
      </c>
      <c r="G29" s="69">
        <v>0</v>
      </c>
      <c r="H29" s="70">
        <v>0</v>
      </c>
      <c r="I29" s="71">
        <v>0</v>
      </c>
      <c r="J29" s="72">
        <v>0</v>
      </c>
      <c r="K29" s="69">
        <v>0</v>
      </c>
      <c r="L29" s="73">
        <v>0</v>
      </c>
    </row>
    <row r="30" spans="2:12" s="4" customFormat="1" ht="18" customHeight="1" thickBot="1">
      <c r="B30" s="74" t="s">
        <v>30</v>
      </c>
      <c r="C30" s="75">
        <v>34</v>
      </c>
      <c r="D30" s="76">
        <v>57</v>
      </c>
      <c r="E30" s="148">
        <f>G30+I30+K30</f>
        <v>0</v>
      </c>
      <c r="F30" s="149">
        <f>H30+J30+L30</f>
        <v>0</v>
      </c>
      <c r="G30" s="77">
        <v>0</v>
      </c>
      <c r="H30" s="78">
        <v>0</v>
      </c>
      <c r="I30" s="79">
        <v>0</v>
      </c>
      <c r="J30" s="80">
        <v>0</v>
      </c>
      <c r="K30" s="77">
        <v>0</v>
      </c>
      <c r="L30" s="81">
        <v>0</v>
      </c>
    </row>
    <row r="31" spans="2:12" s="4" customFormat="1" ht="18" customHeight="1">
      <c r="B31" s="82"/>
      <c r="C31" s="83"/>
      <c r="D31" s="83"/>
      <c r="E31" s="84"/>
      <c r="F31" s="84"/>
      <c r="G31" s="84"/>
      <c r="H31" s="84"/>
      <c r="I31" s="84"/>
      <c r="J31" s="84"/>
      <c r="K31" s="84"/>
      <c r="L31" s="84"/>
    </row>
    <row r="32" s="4" customFormat="1" ht="18" customHeight="1">
      <c r="B32" s="4" t="s">
        <v>31</v>
      </c>
    </row>
    <row r="33" s="86" customFormat="1" ht="18" customHeight="1">
      <c r="B33" s="85" t="s">
        <v>32</v>
      </c>
    </row>
    <row r="34" s="86" customFormat="1" ht="30" customHeight="1"/>
    <row r="35" spans="2:4" s="87" customFormat="1" ht="17.25">
      <c r="B35" s="49" t="s">
        <v>103</v>
      </c>
      <c r="C35" s="50"/>
      <c r="D35" s="50"/>
    </row>
    <row r="36" spans="7:9" s="4" customFormat="1" ht="12" customHeight="1" thickBot="1">
      <c r="G36" s="44" t="s">
        <v>33</v>
      </c>
      <c r="I36" s="44"/>
    </row>
    <row r="37" spans="2:13" s="4" customFormat="1" ht="18" customHeight="1" thickBot="1">
      <c r="B37" s="40"/>
      <c r="C37" s="165" t="s">
        <v>131</v>
      </c>
      <c r="D37" s="255"/>
      <c r="E37" s="256" t="s">
        <v>122</v>
      </c>
      <c r="F37" s="257"/>
      <c r="G37" s="258"/>
      <c r="J37" s="259"/>
      <c r="K37" s="259"/>
      <c r="L37" s="259"/>
      <c r="M37" s="82"/>
    </row>
    <row r="38" spans="2:13" s="4" customFormat="1" ht="18" customHeight="1">
      <c r="B38" s="41" t="s">
        <v>34</v>
      </c>
      <c r="C38" s="170" t="s">
        <v>3</v>
      </c>
      <c r="D38" s="260"/>
      <c r="E38" s="261"/>
      <c r="F38" s="262"/>
      <c r="G38" s="263"/>
      <c r="J38" s="259"/>
      <c r="K38" s="43"/>
      <c r="L38" s="259"/>
      <c r="M38" s="82"/>
    </row>
    <row r="39" spans="2:13" s="4" customFormat="1" ht="18" customHeight="1" thickBot="1">
      <c r="B39" s="42"/>
      <c r="C39" s="7" t="s">
        <v>37</v>
      </c>
      <c r="D39" s="8" t="s">
        <v>104</v>
      </c>
      <c r="E39" s="15" t="s">
        <v>8</v>
      </c>
      <c r="F39" s="171" t="s">
        <v>109</v>
      </c>
      <c r="G39" s="264"/>
      <c r="J39" s="259"/>
      <c r="K39" s="259"/>
      <c r="L39" s="259"/>
      <c r="M39" s="82"/>
    </row>
    <row r="40" spans="2:13" s="4" customFormat="1" ht="18" customHeight="1">
      <c r="B40" s="48" t="s">
        <v>10</v>
      </c>
      <c r="C40" s="88">
        <f>+C41+C42</f>
        <v>4855</v>
      </c>
      <c r="D40" s="89">
        <f>+D41+D42</f>
        <v>7500772</v>
      </c>
      <c r="E40" s="265">
        <v>3</v>
      </c>
      <c r="F40" s="266">
        <v>37000</v>
      </c>
      <c r="G40" s="267"/>
      <c r="J40" s="44"/>
      <c r="K40" s="44"/>
      <c r="L40" s="44"/>
      <c r="M40" s="82"/>
    </row>
    <row r="41" spans="2:13" s="4" customFormat="1" ht="18" customHeight="1" thickBot="1">
      <c r="B41" s="90" t="s">
        <v>105</v>
      </c>
      <c r="C41" s="268">
        <v>40</v>
      </c>
      <c r="D41" s="269">
        <v>370936</v>
      </c>
      <c r="E41" s="270">
        <v>3</v>
      </c>
      <c r="F41" s="271">
        <v>37000</v>
      </c>
      <c r="G41" s="272"/>
      <c r="J41" s="44"/>
      <c r="K41" s="44"/>
      <c r="L41" s="44"/>
      <c r="M41" s="82"/>
    </row>
    <row r="42" spans="2:13" s="4" customFormat="1" ht="18" customHeight="1">
      <c r="B42" s="90" t="s">
        <v>112</v>
      </c>
      <c r="C42" s="91">
        <f>SUM(C43:C46)</f>
        <v>4815</v>
      </c>
      <c r="D42" s="136">
        <f>SUM(D43:D46)</f>
        <v>7129836</v>
      </c>
      <c r="E42" s="140"/>
      <c r="F42" s="152"/>
      <c r="G42" s="153"/>
      <c r="J42" s="44"/>
      <c r="K42" s="44"/>
      <c r="L42" s="44"/>
      <c r="M42" s="82"/>
    </row>
    <row r="43" spans="2:13" s="4" customFormat="1" ht="18" customHeight="1">
      <c r="B43" s="92" t="s">
        <v>106</v>
      </c>
      <c r="C43" s="93">
        <f>2207+5</f>
        <v>2212</v>
      </c>
      <c r="D43" s="137">
        <f>5297862+14540</f>
        <v>5312402</v>
      </c>
      <c r="E43" s="141"/>
      <c r="F43" s="154"/>
      <c r="G43" s="155"/>
      <c r="J43" s="44"/>
      <c r="K43" s="44"/>
      <c r="L43" s="44"/>
      <c r="M43" s="82"/>
    </row>
    <row r="44" spans="2:13" s="4" customFormat="1" ht="18" customHeight="1">
      <c r="B44" s="94" t="s">
        <v>107</v>
      </c>
      <c r="C44" s="95">
        <v>0</v>
      </c>
      <c r="D44" s="138">
        <v>0</v>
      </c>
      <c r="E44" s="141"/>
      <c r="F44" s="154"/>
      <c r="G44" s="155"/>
      <c r="J44" s="44"/>
      <c r="K44" s="44"/>
      <c r="L44" s="44"/>
      <c r="M44" s="82"/>
    </row>
    <row r="45" spans="2:13" s="4" customFormat="1" ht="18" customHeight="1">
      <c r="B45" s="94" t="s">
        <v>108</v>
      </c>
      <c r="C45" s="96">
        <v>1770</v>
      </c>
      <c r="D45" s="139">
        <v>732720</v>
      </c>
      <c r="E45" s="141"/>
      <c r="F45" s="154"/>
      <c r="G45" s="155"/>
      <c r="J45" s="45"/>
      <c r="K45" s="45"/>
      <c r="L45" s="45"/>
      <c r="M45" s="82"/>
    </row>
    <row r="46" spans="2:13" s="98" customFormat="1" ht="18" customHeight="1" thickBot="1">
      <c r="B46" s="97" t="s">
        <v>110</v>
      </c>
      <c r="C46" s="160">
        <v>833</v>
      </c>
      <c r="D46" s="161">
        <v>1084714</v>
      </c>
      <c r="E46" s="142"/>
      <c r="F46" s="156"/>
      <c r="G46" s="155"/>
      <c r="J46" s="46"/>
      <c r="K46" s="46"/>
      <c r="L46" s="46"/>
      <c r="M46" s="99"/>
    </row>
    <row r="47" spans="7:13" s="4" customFormat="1" ht="18" customHeight="1">
      <c r="G47" s="82"/>
      <c r="H47" s="82"/>
      <c r="I47" s="82"/>
      <c r="J47" s="82"/>
      <c r="K47" s="82"/>
      <c r="L47" s="82"/>
      <c r="M47" s="82"/>
    </row>
    <row r="48" spans="2:13" s="4" customFormat="1" ht="18" customHeight="1">
      <c r="B48" s="4" t="s">
        <v>39</v>
      </c>
      <c r="G48" s="82"/>
      <c r="H48" s="82"/>
      <c r="I48" s="82"/>
      <c r="J48" s="82"/>
      <c r="K48" s="82"/>
      <c r="L48" s="82"/>
      <c r="M48" s="82"/>
    </row>
    <row r="49" spans="2:13" s="4" customFormat="1" ht="18" customHeight="1">
      <c r="B49" s="4" t="s">
        <v>111</v>
      </c>
      <c r="G49" s="82"/>
      <c r="H49" s="82"/>
      <c r="I49" s="82"/>
      <c r="J49" s="82"/>
      <c r="K49" s="82"/>
      <c r="L49" s="82"/>
      <c r="M49" s="82"/>
    </row>
    <row r="50" spans="7:13" s="4" customFormat="1" ht="18" customHeight="1">
      <c r="G50" s="82"/>
      <c r="H50" s="82"/>
      <c r="I50" s="82"/>
      <c r="J50" s="82"/>
      <c r="K50" s="82"/>
      <c r="L50" s="82"/>
      <c r="M50" s="82"/>
    </row>
    <row r="51" spans="7:13" s="51" customFormat="1" ht="13.5">
      <c r="G51" s="273"/>
      <c r="H51" s="273"/>
      <c r="I51" s="273"/>
      <c r="J51" s="273"/>
      <c r="K51" s="273"/>
      <c r="L51" s="273"/>
      <c r="M51" s="273"/>
    </row>
    <row r="52" spans="7:13" s="51" customFormat="1" ht="13.5">
      <c r="G52" s="273"/>
      <c r="H52" s="273"/>
      <c r="I52" s="273"/>
      <c r="J52" s="273"/>
      <c r="K52" s="273"/>
      <c r="L52" s="273"/>
      <c r="M52" s="273"/>
    </row>
    <row r="53" spans="3:13" s="51" customFormat="1" ht="13.5">
      <c r="C53" s="274"/>
      <c r="D53" s="274"/>
      <c r="E53" s="274"/>
      <c r="F53" s="274"/>
      <c r="G53" s="275"/>
      <c r="H53" s="275"/>
      <c r="I53" s="275"/>
      <c r="J53" s="275"/>
      <c r="K53" s="275"/>
      <c r="L53" s="275"/>
      <c r="M53" s="273"/>
    </row>
    <row r="54" spans="3:13" s="51" customFormat="1" ht="13.5">
      <c r="C54" s="276"/>
      <c r="D54" s="276"/>
      <c r="E54" s="276"/>
      <c r="F54" s="276"/>
      <c r="G54" s="277"/>
      <c r="H54" s="277"/>
      <c r="I54" s="277"/>
      <c r="J54" s="277"/>
      <c r="K54" s="277"/>
      <c r="L54" s="277"/>
      <c r="M54" s="273"/>
    </row>
    <row r="55" spans="3:12" s="51" customFormat="1" ht="13.5">
      <c r="C55" s="274"/>
      <c r="D55" s="274"/>
      <c r="E55" s="274"/>
      <c r="F55" s="274"/>
      <c r="G55" s="274"/>
      <c r="H55" s="274"/>
      <c r="I55" s="274"/>
      <c r="J55" s="274"/>
      <c r="K55" s="274"/>
      <c r="L55" s="274"/>
    </row>
    <row r="56" s="51" customFormat="1" ht="13.5"/>
    <row r="57" s="51" customFormat="1" ht="13.5"/>
    <row r="58" s="51" customFormat="1" ht="13.5"/>
    <row r="59" s="51" customFormat="1" ht="13.5"/>
    <row r="60" s="51" customFormat="1" ht="13.5"/>
    <row r="61" s="51" customFormat="1" ht="13.5"/>
    <row r="62" s="51" customFormat="1" ht="13.5"/>
  </sheetData>
  <sheetProtection/>
  <mergeCells count="13">
    <mergeCell ref="C38:D38"/>
    <mergeCell ref="E37:G38"/>
    <mergeCell ref="F39:G39"/>
    <mergeCell ref="C3:D3"/>
    <mergeCell ref="C37:D37"/>
    <mergeCell ref="C4:D4"/>
    <mergeCell ref="E4:F4"/>
    <mergeCell ref="G4:H4"/>
    <mergeCell ref="E3:L3"/>
    <mergeCell ref="I4:J4"/>
    <mergeCell ref="F40:G40"/>
    <mergeCell ref="F41:G41"/>
    <mergeCell ref="K4:L4"/>
  </mergeCells>
  <dataValidations count="1">
    <dataValidation allowBlank="1" showInputMessage="1" showErrorMessage="1" imeMode="on" sqref="E37 F46 F40:F44 D40:D44 J35:J36 C50 B48 B45:B46 C46:D46 K38 B35:B39 C35:C44 K35:L35 D47:I50 J46:L50 D35:E36 F35:I35 J40:L44 I36 G36"/>
  </dataValidation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4" r:id="rId1"/>
  <ignoredErrors>
    <ignoredError sqref="K12:L12 C8:D8 C26:D27 C22:D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L25" sqref="L25"/>
    </sheetView>
  </sheetViews>
  <sheetFormatPr defaultColWidth="9.00390625" defaultRowHeight="13.5"/>
  <cols>
    <col min="1" max="1" width="15.625" style="1" customWidth="1"/>
    <col min="2" max="3" width="7.625" style="1" customWidth="1"/>
    <col min="4" max="4" width="12.625" style="1" customWidth="1"/>
    <col min="5" max="5" width="7.625" style="1" customWidth="1"/>
    <col min="6" max="6" width="12.625" style="1" customWidth="1"/>
    <col min="7" max="7" width="7.625" style="1" customWidth="1"/>
    <col min="8" max="8" width="12.625" style="1" customWidth="1"/>
    <col min="9" max="9" width="9.125" style="2" bestFit="1" customWidth="1"/>
    <col min="10" max="10" width="9.75390625" style="2" bestFit="1" customWidth="1"/>
    <col min="11" max="12" width="9.125" style="2" bestFit="1" customWidth="1"/>
    <col min="13" max="13" width="9.00390625" style="2" customWidth="1"/>
    <col min="14" max="14" width="9.50390625" style="2" bestFit="1" customWidth="1"/>
    <col min="15" max="16384" width="9.00390625" style="2" customWidth="1"/>
  </cols>
  <sheetData>
    <row r="1" spans="1:8" s="233" customFormat="1" ht="17.25">
      <c r="A1" s="49" t="s">
        <v>102</v>
      </c>
      <c r="B1" s="49"/>
      <c r="C1" s="50"/>
      <c r="D1" s="50"/>
      <c r="E1" s="87"/>
      <c r="F1" s="87"/>
      <c r="G1" s="87"/>
      <c r="H1" s="87"/>
    </row>
    <row r="2" spans="1:8" s="100" customFormat="1" ht="14.25" thickBot="1">
      <c r="A2" s="4"/>
      <c r="B2" s="4"/>
      <c r="C2" s="4"/>
      <c r="D2" s="4"/>
      <c r="E2" s="4"/>
      <c r="F2" s="4"/>
      <c r="G2" s="4"/>
      <c r="H2" s="101" t="s">
        <v>33</v>
      </c>
    </row>
    <row r="3" spans="1:8" s="100" customFormat="1" ht="15" customHeight="1">
      <c r="A3" s="176" t="s">
        <v>34</v>
      </c>
      <c r="B3" s="177"/>
      <c r="C3" s="183" t="s">
        <v>35</v>
      </c>
      <c r="D3" s="184"/>
      <c r="E3" s="187" t="s">
        <v>36</v>
      </c>
      <c r="F3" s="188"/>
      <c r="G3" s="188"/>
      <c r="H3" s="189"/>
    </row>
    <row r="4" spans="1:8" s="100" customFormat="1" ht="15" customHeight="1">
      <c r="A4" s="178"/>
      <c r="B4" s="179"/>
      <c r="C4" s="193"/>
      <c r="D4" s="194"/>
      <c r="E4" s="195" t="s">
        <v>40</v>
      </c>
      <c r="F4" s="196"/>
      <c r="G4" s="195" t="s">
        <v>41</v>
      </c>
      <c r="H4" s="197"/>
    </row>
    <row r="5" spans="1:8" s="100" customFormat="1" ht="15" customHeight="1">
      <c r="A5" s="180"/>
      <c r="B5" s="181"/>
      <c r="C5" s="103" t="s">
        <v>37</v>
      </c>
      <c r="D5" s="103" t="s">
        <v>38</v>
      </c>
      <c r="E5" s="102" t="s">
        <v>42</v>
      </c>
      <c r="F5" s="102" t="s">
        <v>43</v>
      </c>
      <c r="G5" s="102" t="s">
        <v>42</v>
      </c>
      <c r="H5" s="104" t="s">
        <v>43</v>
      </c>
    </row>
    <row r="6" spans="1:8" s="100" customFormat="1" ht="24" customHeight="1">
      <c r="A6" s="205" t="s">
        <v>128</v>
      </c>
      <c r="B6" s="206"/>
      <c r="C6" s="105"/>
      <c r="D6" s="105"/>
      <c r="E6" s="106"/>
      <c r="F6" s="107"/>
      <c r="G6" s="107"/>
      <c r="H6" s="108"/>
    </row>
    <row r="7" spans="1:8" s="100" customFormat="1" ht="24" customHeight="1">
      <c r="A7" s="203" t="s">
        <v>3</v>
      </c>
      <c r="B7" s="179"/>
      <c r="C7" s="109">
        <v>654</v>
      </c>
      <c r="D7" s="109">
        <v>1552196</v>
      </c>
      <c r="E7" s="110">
        <v>134</v>
      </c>
      <c r="F7" s="110">
        <v>253239</v>
      </c>
      <c r="G7" s="110">
        <v>520</v>
      </c>
      <c r="H7" s="111">
        <v>1298957</v>
      </c>
    </row>
    <row r="8" spans="1:8" s="112" customFormat="1" ht="24" customHeight="1" thickBot="1">
      <c r="A8" s="219" t="s">
        <v>124</v>
      </c>
      <c r="B8" s="234"/>
      <c r="C8" s="221">
        <v>3</v>
      </c>
      <c r="D8" s="221">
        <v>11980</v>
      </c>
      <c r="E8" s="222">
        <v>0</v>
      </c>
      <c r="F8" s="222">
        <v>0</v>
      </c>
      <c r="G8" s="222">
        <v>3</v>
      </c>
      <c r="H8" s="224">
        <v>11980</v>
      </c>
    </row>
    <row r="9" spans="1:8" s="100" customFormat="1" ht="7.5" customHeight="1">
      <c r="A9" s="4"/>
      <c r="B9" s="4"/>
      <c r="C9" s="4"/>
      <c r="D9" s="4"/>
      <c r="E9" s="4"/>
      <c r="F9" s="4"/>
      <c r="G9" s="4"/>
      <c r="H9" s="4"/>
    </row>
    <row r="10" spans="1:8" s="100" customFormat="1" ht="13.5">
      <c r="A10" s="4" t="s">
        <v>44</v>
      </c>
      <c r="B10" s="4"/>
      <c r="C10" s="4"/>
      <c r="D10" s="4"/>
      <c r="E10" s="4"/>
      <c r="F10" s="4"/>
      <c r="G10" s="4"/>
      <c r="H10" s="4"/>
    </row>
    <row r="11" spans="1:8" s="100" customFormat="1" ht="13.5">
      <c r="A11" s="4" t="s">
        <v>45</v>
      </c>
      <c r="B11" s="4"/>
      <c r="C11" s="4"/>
      <c r="D11" s="4"/>
      <c r="E11" s="4"/>
      <c r="F11" s="4"/>
      <c r="G11" s="4"/>
      <c r="H11" s="4"/>
    </row>
    <row r="12" spans="1:8" s="100" customFormat="1" ht="30" customHeight="1">
      <c r="A12" s="4"/>
      <c r="B12" s="4"/>
      <c r="C12" s="4"/>
      <c r="D12" s="4"/>
      <c r="E12" s="4"/>
      <c r="F12" s="4"/>
      <c r="G12" s="4"/>
      <c r="H12" s="4"/>
    </row>
    <row r="13" spans="1:6" s="4" customFormat="1" ht="17.25">
      <c r="A13" s="49" t="s">
        <v>85</v>
      </c>
      <c r="B13" s="49"/>
      <c r="C13" s="113"/>
      <c r="D13" s="113"/>
      <c r="E13" s="113"/>
      <c r="F13" s="113"/>
    </row>
    <row r="14" spans="11:12" s="4" customFormat="1" ht="12" customHeight="1" thickBot="1">
      <c r="K14" s="182" t="s">
        <v>33</v>
      </c>
      <c r="L14" s="182"/>
    </row>
    <row r="15" spans="1:12" s="4" customFormat="1" ht="15" customHeight="1">
      <c r="A15" s="176" t="s">
        <v>47</v>
      </c>
      <c r="B15" s="177"/>
      <c r="C15" s="183" t="s">
        <v>4</v>
      </c>
      <c r="D15" s="184"/>
      <c r="E15" s="187" t="s">
        <v>46</v>
      </c>
      <c r="F15" s="188"/>
      <c r="G15" s="188"/>
      <c r="H15" s="188"/>
      <c r="I15" s="188"/>
      <c r="J15" s="188"/>
      <c r="K15" s="188"/>
      <c r="L15" s="189"/>
    </row>
    <row r="16" spans="1:18" s="4" customFormat="1" ht="24" customHeight="1">
      <c r="A16" s="207"/>
      <c r="B16" s="179"/>
      <c r="C16" s="185"/>
      <c r="D16" s="186"/>
      <c r="E16" s="190" t="s">
        <v>48</v>
      </c>
      <c r="F16" s="190"/>
      <c r="G16" s="190" t="s">
        <v>49</v>
      </c>
      <c r="H16" s="190"/>
      <c r="I16" s="190" t="s">
        <v>50</v>
      </c>
      <c r="J16" s="190"/>
      <c r="K16" s="191" t="s">
        <v>101</v>
      </c>
      <c r="L16" s="192"/>
      <c r="M16" s="114"/>
      <c r="N16" s="114"/>
      <c r="O16" s="114"/>
      <c r="P16" s="114"/>
      <c r="Q16" s="114"/>
      <c r="R16" s="114"/>
    </row>
    <row r="17" spans="1:12" s="4" customFormat="1" ht="15" customHeight="1">
      <c r="A17" s="208"/>
      <c r="B17" s="181"/>
      <c r="C17" s="103" t="s">
        <v>51</v>
      </c>
      <c r="D17" s="103" t="s">
        <v>52</v>
      </c>
      <c r="E17" s="103" t="s">
        <v>51</v>
      </c>
      <c r="F17" s="103" t="s">
        <v>52</v>
      </c>
      <c r="G17" s="103" t="s">
        <v>51</v>
      </c>
      <c r="H17" s="103" t="s">
        <v>52</v>
      </c>
      <c r="I17" s="103" t="s">
        <v>51</v>
      </c>
      <c r="J17" s="103" t="s">
        <v>52</v>
      </c>
      <c r="K17" s="103" t="s">
        <v>51</v>
      </c>
      <c r="L17" s="104" t="s">
        <v>52</v>
      </c>
    </row>
    <row r="18" spans="1:12" s="4" customFormat="1" ht="24" customHeight="1">
      <c r="A18" s="201" t="s">
        <v>129</v>
      </c>
      <c r="B18" s="202"/>
      <c r="C18" s="115"/>
      <c r="D18" s="116"/>
      <c r="E18" s="115"/>
      <c r="F18" s="116"/>
      <c r="G18" s="115"/>
      <c r="H18" s="116"/>
      <c r="I18" s="115"/>
      <c r="J18" s="116"/>
      <c r="K18" s="115"/>
      <c r="L18" s="117"/>
    </row>
    <row r="19" spans="1:14" s="4" customFormat="1" ht="24" customHeight="1">
      <c r="A19" s="203" t="s">
        <v>53</v>
      </c>
      <c r="B19" s="179"/>
      <c r="C19" s="216">
        <f>+E19+G19+I19+K19</f>
        <v>1555</v>
      </c>
      <c r="D19" s="216">
        <f>+F19+H19+J19+L19</f>
        <v>26577747</v>
      </c>
      <c r="E19" s="216">
        <v>1463</v>
      </c>
      <c r="F19" s="218">
        <v>24171750</v>
      </c>
      <c r="G19" s="109">
        <v>21</v>
      </c>
      <c r="H19" s="118">
        <v>1332280</v>
      </c>
      <c r="I19" s="109">
        <f>61+0</f>
        <v>61</v>
      </c>
      <c r="J19" s="118">
        <f>701717+0</f>
        <v>701717</v>
      </c>
      <c r="K19" s="109">
        <f>10+0</f>
        <v>10</v>
      </c>
      <c r="L19" s="111">
        <f>372000+0</f>
        <v>372000</v>
      </c>
      <c r="N19" s="151"/>
    </row>
    <row r="20" spans="1:12" s="98" customFormat="1" ht="24" customHeight="1" thickBot="1">
      <c r="A20" s="219" t="s">
        <v>125</v>
      </c>
      <c r="B20" s="234"/>
      <c r="C20" s="221">
        <f>+E20+G20+I20+K20</f>
        <v>9</v>
      </c>
      <c r="D20" s="221">
        <f>+F20+H20+J20+L20</f>
        <v>91000</v>
      </c>
      <c r="E20" s="221">
        <v>9</v>
      </c>
      <c r="F20" s="223">
        <v>91000</v>
      </c>
      <c r="G20" s="221">
        <v>0</v>
      </c>
      <c r="H20" s="223">
        <v>0</v>
      </c>
      <c r="I20" s="221">
        <v>0</v>
      </c>
      <c r="J20" s="223">
        <v>0</v>
      </c>
      <c r="K20" s="221">
        <v>0</v>
      </c>
      <c r="L20" s="224">
        <v>0</v>
      </c>
    </row>
    <row r="21" spans="5:12" s="4" customFormat="1" ht="14.25" customHeight="1">
      <c r="E21" s="119"/>
      <c r="F21" s="119"/>
      <c r="G21" s="119"/>
      <c r="H21" s="119"/>
      <c r="I21" s="119"/>
      <c r="J21" s="119"/>
      <c r="K21" s="119"/>
      <c r="L21" s="119"/>
    </row>
    <row r="22" spans="1:12" s="4" customFormat="1" ht="18" customHeight="1">
      <c r="A22" s="4" t="s">
        <v>54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 s="4" customFormat="1" ht="18" customHeight="1">
      <c r="A23" s="4" t="s">
        <v>31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8" s="100" customFormat="1" ht="30" customHeight="1">
      <c r="A24" s="4"/>
      <c r="B24" s="4"/>
      <c r="C24" s="4"/>
      <c r="D24" s="4"/>
      <c r="E24" s="4"/>
      <c r="F24" s="4"/>
      <c r="G24" s="4"/>
      <c r="H24" s="4"/>
    </row>
    <row r="25" spans="1:6" s="87" customFormat="1" ht="17.25">
      <c r="A25" s="49" t="s">
        <v>55</v>
      </c>
      <c r="B25" s="49"/>
      <c r="C25" s="50"/>
      <c r="D25" s="50"/>
      <c r="E25" s="50"/>
      <c r="F25" s="50"/>
    </row>
    <row r="26" spans="10:11" s="4" customFormat="1" ht="12" customHeight="1" thickBot="1">
      <c r="J26" s="204" t="s">
        <v>33</v>
      </c>
      <c r="K26" s="204"/>
    </row>
    <row r="27" spans="1:11" s="4" customFormat="1" ht="15" customHeight="1">
      <c r="A27" s="40"/>
      <c r="B27" s="198" t="s">
        <v>56</v>
      </c>
      <c r="C27" s="187" t="s">
        <v>57</v>
      </c>
      <c r="D27" s="188"/>
      <c r="E27" s="188"/>
      <c r="F27" s="188"/>
      <c r="G27" s="188"/>
      <c r="H27" s="188"/>
      <c r="I27" s="188"/>
      <c r="J27" s="200"/>
      <c r="K27" s="209" t="s">
        <v>58</v>
      </c>
    </row>
    <row r="28" spans="1:11" s="4" customFormat="1" ht="15" customHeight="1">
      <c r="A28" s="41" t="s">
        <v>34</v>
      </c>
      <c r="B28" s="199"/>
      <c r="C28" s="195" t="s">
        <v>4</v>
      </c>
      <c r="D28" s="196"/>
      <c r="E28" s="195" t="s">
        <v>59</v>
      </c>
      <c r="F28" s="196"/>
      <c r="G28" s="195" t="s">
        <v>60</v>
      </c>
      <c r="H28" s="196"/>
      <c r="I28" s="195" t="s">
        <v>61</v>
      </c>
      <c r="J28" s="196"/>
      <c r="K28" s="210"/>
    </row>
    <row r="29" spans="1:11" s="4" customFormat="1" ht="15" customHeight="1">
      <c r="A29" s="47"/>
      <c r="B29" s="103" t="s">
        <v>38</v>
      </c>
      <c r="C29" s="103" t="s">
        <v>62</v>
      </c>
      <c r="D29" s="103" t="s">
        <v>52</v>
      </c>
      <c r="E29" s="103" t="s">
        <v>62</v>
      </c>
      <c r="F29" s="103" t="s">
        <v>52</v>
      </c>
      <c r="G29" s="103" t="s">
        <v>62</v>
      </c>
      <c r="H29" s="102" t="s">
        <v>52</v>
      </c>
      <c r="I29" s="102" t="s">
        <v>62</v>
      </c>
      <c r="J29" s="103" t="s">
        <v>52</v>
      </c>
      <c r="K29" s="172"/>
    </row>
    <row r="30" spans="1:11" s="4" customFormat="1" ht="25.5" customHeight="1">
      <c r="A30" s="120" t="s">
        <v>87</v>
      </c>
      <c r="B30" s="121">
        <v>19340</v>
      </c>
      <c r="C30" s="122">
        <f>E30+G30+I30</f>
        <v>195</v>
      </c>
      <c r="D30" s="123">
        <f>F30+H30+J30</f>
        <v>34210</v>
      </c>
      <c r="E30" s="123">
        <v>14</v>
      </c>
      <c r="F30" s="121">
        <v>4960</v>
      </c>
      <c r="G30" s="123">
        <v>129</v>
      </c>
      <c r="H30" s="121">
        <v>25370</v>
      </c>
      <c r="I30" s="124">
        <v>52</v>
      </c>
      <c r="J30" s="124">
        <v>3880</v>
      </c>
      <c r="K30" s="125">
        <v>25.28</v>
      </c>
    </row>
    <row r="31" spans="1:11" s="4" customFormat="1" ht="25.5" customHeight="1">
      <c r="A31" s="126" t="s">
        <v>88</v>
      </c>
      <c r="B31" s="121">
        <v>25340</v>
      </c>
      <c r="C31" s="127">
        <f aca="true" t="shared" si="0" ref="C31:D45">E31+G31+I31</f>
        <v>193</v>
      </c>
      <c r="D31" s="124">
        <f t="shared" si="0"/>
        <v>49010</v>
      </c>
      <c r="E31" s="124">
        <v>15</v>
      </c>
      <c r="F31" s="121">
        <v>9780</v>
      </c>
      <c r="G31" s="124">
        <v>126</v>
      </c>
      <c r="H31" s="121">
        <v>33770</v>
      </c>
      <c r="I31" s="124">
        <v>52</v>
      </c>
      <c r="J31" s="124">
        <v>5460</v>
      </c>
      <c r="K31" s="125">
        <v>38.33</v>
      </c>
    </row>
    <row r="32" spans="1:11" s="4" customFormat="1" ht="25.5" customHeight="1">
      <c r="A32" s="126" t="s">
        <v>89</v>
      </c>
      <c r="B32" s="121">
        <v>25340</v>
      </c>
      <c r="C32" s="127">
        <f t="shared" si="0"/>
        <v>163</v>
      </c>
      <c r="D32" s="124">
        <f t="shared" si="0"/>
        <v>51590</v>
      </c>
      <c r="E32" s="124">
        <v>14</v>
      </c>
      <c r="F32" s="121">
        <v>8680</v>
      </c>
      <c r="G32" s="124">
        <v>99</v>
      </c>
      <c r="H32" s="121">
        <v>35790</v>
      </c>
      <c r="I32" s="124">
        <v>50</v>
      </c>
      <c r="J32" s="124">
        <v>7120</v>
      </c>
      <c r="K32" s="125">
        <v>37.38</v>
      </c>
    </row>
    <row r="33" spans="1:11" s="4" customFormat="1" ht="25.5" customHeight="1">
      <c r="A33" s="126" t="s">
        <v>90</v>
      </c>
      <c r="B33" s="121">
        <v>41340</v>
      </c>
      <c r="C33" s="127">
        <f t="shared" si="0"/>
        <v>162</v>
      </c>
      <c r="D33" s="124">
        <f t="shared" si="0"/>
        <v>49780</v>
      </c>
      <c r="E33" s="124">
        <v>12</v>
      </c>
      <c r="F33" s="121">
        <v>7800</v>
      </c>
      <c r="G33" s="124">
        <v>102</v>
      </c>
      <c r="H33" s="121">
        <v>35870</v>
      </c>
      <c r="I33" s="124">
        <v>48</v>
      </c>
      <c r="J33" s="124">
        <v>6110</v>
      </c>
      <c r="K33" s="125">
        <v>42.28</v>
      </c>
    </row>
    <row r="34" spans="1:11" s="4" customFormat="1" ht="25.5" customHeight="1">
      <c r="A34" s="126" t="s">
        <v>91</v>
      </c>
      <c r="B34" s="121">
        <v>42340</v>
      </c>
      <c r="C34" s="127">
        <f t="shared" si="0"/>
        <v>164</v>
      </c>
      <c r="D34" s="124">
        <f t="shared" si="0"/>
        <v>49180</v>
      </c>
      <c r="E34" s="124">
        <v>11</v>
      </c>
      <c r="F34" s="121">
        <v>6490</v>
      </c>
      <c r="G34" s="124">
        <v>103</v>
      </c>
      <c r="H34" s="121">
        <v>36580</v>
      </c>
      <c r="I34" s="124">
        <v>50</v>
      </c>
      <c r="J34" s="124">
        <v>6110</v>
      </c>
      <c r="K34" s="125">
        <v>42.58</v>
      </c>
    </row>
    <row r="35" spans="1:11" s="4" customFormat="1" ht="25.5" customHeight="1">
      <c r="A35" s="126" t="s">
        <v>92</v>
      </c>
      <c r="B35" s="121">
        <v>43340</v>
      </c>
      <c r="C35" s="127">
        <f t="shared" si="0"/>
        <v>165</v>
      </c>
      <c r="D35" s="124">
        <f t="shared" si="0"/>
        <v>49180</v>
      </c>
      <c r="E35" s="124">
        <v>11</v>
      </c>
      <c r="F35" s="121">
        <v>5310</v>
      </c>
      <c r="G35" s="124">
        <v>105</v>
      </c>
      <c r="H35" s="121">
        <v>38120</v>
      </c>
      <c r="I35" s="124">
        <v>49</v>
      </c>
      <c r="J35" s="124">
        <v>5750</v>
      </c>
      <c r="K35" s="125">
        <v>42.87</v>
      </c>
    </row>
    <row r="36" spans="1:11" s="4" customFormat="1" ht="25.5" customHeight="1">
      <c r="A36" s="126" t="s">
        <v>93</v>
      </c>
      <c r="B36" s="121">
        <v>44440</v>
      </c>
      <c r="C36" s="127">
        <f t="shared" si="0"/>
        <v>163</v>
      </c>
      <c r="D36" s="124">
        <f t="shared" si="0"/>
        <v>48680</v>
      </c>
      <c r="E36" s="124">
        <v>11</v>
      </c>
      <c r="F36" s="121">
        <v>4670</v>
      </c>
      <c r="G36" s="124">
        <v>104</v>
      </c>
      <c r="H36" s="121">
        <v>38330</v>
      </c>
      <c r="I36" s="124">
        <v>48</v>
      </c>
      <c r="J36" s="124">
        <v>5680</v>
      </c>
      <c r="K36" s="125">
        <v>43.55</v>
      </c>
    </row>
    <row r="37" spans="1:11" s="4" customFormat="1" ht="25.5" customHeight="1">
      <c r="A37" s="126" t="s">
        <v>94</v>
      </c>
      <c r="B37" s="121">
        <v>45540</v>
      </c>
      <c r="C37" s="127">
        <f t="shared" si="0"/>
        <v>163</v>
      </c>
      <c r="D37" s="124">
        <f t="shared" si="0"/>
        <v>48680</v>
      </c>
      <c r="E37" s="124">
        <v>11</v>
      </c>
      <c r="F37" s="121">
        <v>4670</v>
      </c>
      <c r="G37" s="124">
        <v>104</v>
      </c>
      <c r="H37" s="121">
        <v>38330</v>
      </c>
      <c r="I37" s="124">
        <v>48</v>
      </c>
      <c r="J37" s="124">
        <v>5680</v>
      </c>
      <c r="K37" s="125">
        <v>43.88</v>
      </c>
    </row>
    <row r="38" spans="1:11" s="4" customFormat="1" ht="25.5" customHeight="1">
      <c r="A38" s="126" t="s">
        <v>95</v>
      </c>
      <c r="B38" s="121">
        <v>46140</v>
      </c>
      <c r="C38" s="127">
        <f t="shared" si="0"/>
        <v>162</v>
      </c>
      <c r="D38" s="124">
        <f t="shared" si="0"/>
        <v>48680</v>
      </c>
      <c r="E38" s="124">
        <v>11</v>
      </c>
      <c r="F38" s="121">
        <v>4670</v>
      </c>
      <c r="G38" s="124">
        <v>104</v>
      </c>
      <c r="H38" s="121">
        <v>38350</v>
      </c>
      <c r="I38" s="124">
        <v>47</v>
      </c>
      <c r="J38" s="124">
        <v>5660</v>
      </c>
      <c r="K38" s="125">
        <v>44.07</v>
      </c>
    </row>
    <row r="39" spans="1:11" s="4" customFormat="1" ht="25.5" customHeight="1">
      <c r="A39" s="126" t="s">
        <v>96</v>
      </c>
      <c r="B39" s="121">
        <v>48040</v>
      </c>
      <c r="C39" s="127">
        <f t="shared" si="0"/>
        <v>160</v>
      </c>
      <c r="D39" s="124">
        <f t="shared" si="0"/>
        <v>48540</v>
      </c>
      <c r="E39" s="124">
        <v>10</v>
      </c>
      <c r="F39" s="121">
        <v>4020</v>
      </c>
      <c r="G39" s="124">
        <v>104</v>
      </c>
      <c r="H39" s="121">
        <v>39100</v>
      </c>
      <c r="I39" s="124">
        <v>46</v>
      </c>
      <c r="J39" s="124">
        <v>5420</v>
      </c>
      <c r="K39" s="125">
        <v>44.8</v>
      </c>
    </row>
    <row r="40" spans="1:11" s="4" customFormat="1" ht="25.5" customHeight="1">
      <c r="A40" s="126" t="s">
        <v>97</v>
      </c>
      <c r="B40" s="121">
        <v>48540</v>
      </c>
      <c r="C40" s="127">
        <f t="shared" si="0"/>
        <v>158</v>
      </c>
      <c r="D40" s="124">
        <f t="shared" si="0"/>
        <v>46780</v>
      </c>
      <c r="E40" s="124">
        <v>9</v>
      </c>
      <c r="F40" s="121">
        <v>2720</v>
      </c>
      <c r="G40" s="124">
        <v>102</v>
      </c>
      <c r="H40" s="121">
        <v>38310</v>
      </c>
      <c r="I40" s="124">
        <v>47</v>
      </c>
      <c r="J40" s="124">
        <v>5750</v>
      </c>
      <c r="K40" s="125">
        <v>44.95</v>
      </c>
    </row>
    <row r="41" spans="1:11" s="4" customFormat="1" ht="25.5" customHeight="1">
      <c r="A41" s="126" t="s">
        <v>98</v>
      </c>
      <c r="B41" s="121">
        <v>48540</v>
      </c>
      <c r="C41" s="127">
        <f t="shared" si="0"/>
        <v>156</v>
      </c>
      <c r="D41" s="124">
        <f t="shared" si="0"/>
        <v>45630</v>
      </c>
      <c r="E41" s="124">
        <v>9</v>
      </c>
      <c r="F41" s="121">
        <v>2720</v>
      </c>
      <c r="G41" s="124">
        <v>99</v>
      </c>
      <c r="H41" s="121">
        <v>37010</v>
      </c>
      <c r="I41" s="124">
        <v>48</v>
      </c>
      <c r="J41" s="124">
        <v>5900</v>
      </c>
      <c r="K41" s="125">
        <v>44.95</v>
      </c>
    </row>
    <row r="42" spans="1:11" s="4" customFormat="1" ht="25.5" customHeight="1">
      <c r="A42" s="126" t="s">
        <v>99</v>
      </c>
      <c r="B42" s="124">
        <v>48540</v>
      </c>
      <c r="C42" s="124">
        <f>E42+G42+I42</f>
        <v>155</v>
      </c>
      <c r="D42" s="124">
        <f>F42+H42+J42</f>
        <v>45470</v>
      </c>
      <c r="E42" s="124">
        <v>9</v>
      </c>
      <c r="F42" s="124">
        <v>2720</v>
      </c>
      <c r="G42" s="124">
        <v>98</v>
      </c>
      <c r="H42" s="124">
        <v>36850</v>
      </c>
      <c r="I42" s="124">
        <v>48</v>
      </c>
      <c r="J42" s="124">
        <v>5900</v>
      </c>
      <c r="K42" s="125">
        <v>45</v>
      </c>
    </row>
    <row r="43" spans="1:11" s="113" customFormat="1" ht="25.5" customHeight="1">
      <c r="A43" s="126" t="s">
        <v>100</v>
      </c>
      <c r="B43" s="124">
        <v>48540</v>
      </c>
      <c r="C43" s="124">
        <v>153</v>
      </c>
      <c r="D43" s="124">
        <f t="shared" si="0"/>
        <v>45470</v>
      </c>
      <c r="E43" s="124">
        <v>9</v>
      </c>
      <c r="F43" s="124">
        <v>2720</v>
      </c>
      <c r="G43" s="124">
        <v>96</v>
      </c>
      <c r="H43" s="124">
        <v>36850</v>
      </c>
      <c r="I43" s="124">
        <v>48</v>
      </c>
      <c r="J43" s="124">
        <v>5900</v>
      </c>
      <c r="K43" s="145">
        <v>45</v>
      </c>
    </row>
    <row r="44" spans="1:11" s="4" customFormat="1" ht="25.5" customHeight="1">
      <c r="A44" s="126" t="s">
        <v>114</v>
      </c>
      <c r="B44" s="124">
        <v>48540</v>
      </c>
      <c r="C44" s="124">
        <f>E44+G44+I44</f>
        <v>113</v>
      </c>
      <c r="D44" s="124">
        <f>F44+H44+J44</f>
        <v>33487</v>
      </c>
      <c r="E44" s="124">
        <v>5</v>
      </c>
      <c r="F44" s="124">
        <v>1790</v>
      </c>
      <c r="G44" s="124">
        <v>71</v>
      </c>
      <c r="H44" s="124">
        <v>27460</v>
      </c>
      <c r="I44" s="124">
        <v>37</v>
      </c>
      <c r="J44" s="124">
        <v>4237</v>
      </c>
      <c r="K44" s="145">
        <v>45</v>
      </c>
    </row>
    <row r="45" spans="1:11" s="113" customFormat="1" ht="25.5" customHeight="1">
      <c r="A45" s="126" t="s">
        <v>113</v>
      </c>
      <c r="B45" s="124">
        <v>48540</v>
      </c>
      <c r="C45" s="124">
        <f t="shared" si="0"/>
        <v>113</v>
      </c>
      <c r="D45" s="124">
        <f t="shared" si="0"/>
        <v>33480</v>
      </c>
      <c r="E45" s="124">
        <v>5</v>
      </c>
      <c r="F45" s="124">
        <v>1790</v>
      </c>
      <c r="G45" s="124">
        <v>71</v>
      </c>
      <c r="H45" s="124">
        <v>27460</v>
      </c>
      <c r="I45" s="124">
        <v>37</v>
      </c>
      <c r="J45" s="124">
        <v>4230</v>
      </c>
      <c r="K45" s="145">
        <v>45</v>
      </c>
    </row>
    <row r="46" spans="1:11" s="150" customFormat="1" ht="25.5" customHeight="1">
      <c r="A46" s="126" t="s">
        <v>115</v>
      </c>
      <c r="B46" s="124">
        <v>48540</v>
      </c>
      <c r="C46" s="124">
        <f aca="true" t="shared" si="1" ref="C46:D50">E46+G46+I46</f>
        <v>113</v>
      </c>
      <c r="D46" s="124">
        <f t="shared" si="1"/>
        <v>33480</v>
      </c>
      <c r="E46" s="124">
        <v>5</v>
      </c>
      <c r="F46" s="124">
        <v>1790</v>
      </c>
      <c r="G46" s="124">
        <v>71</v>
      </c>
      <c r="H46" s="124">
        <v>27460</v>
      </c>
      <c r="I46" s="124">
        <v>37</v>
      </c>
      <c r="J46" s="124">
        <v>4230</v>
      </c>
      <c r="K46" s="145">
        <v>45</v>
      </c>
    </row>
    <row r="47" spans="1:11" s="150" customFormat="1" ht="25.5" customHeight="1">
      <c r="A47" s="126" t="s">
        <v>118</v>
      </c>
      <c r="B47" s="124">
        <v>48540</v>
      </c>
      <c r="C47" s="124">
        <f t="shared" si="1"/>
        <v>113</v>
      </c>
      <c r="D47" s="124">
        <f t="shared" si="1"/>
        <v>33480</v>
      </c>
      <c r="E47" s="124">
        <v>5</v>
      </c>
      <c r="F47" s="124">
        <v>1790</v>
      </c>
      <c r="G47" s="124">
        <v>71</v>
      </c>
      <c r="H47" s="124">
        <v>27460</v>
      </c>
      <c r="I47" s="124">
        <v>37</v>
      </c>
      <c r="J47" s="124">
        <v>4230</v>
      </c>
      <c r="K47" s="145">
        <v>45</v>
      </c>
    </row>
    <row r="48" spans="1:11" s="98" customFormat="1" ht="25.5" customHeight="1">
      <c r="A48" s="126" t="s">
        <v>119</v>
      </c>
      <c r="B48" s="124">
        <v>48540</v>
      </c>
      <c r="C48" s="124">
        <f>E48+G48+I48</f>
        <v>113</v>
      </c>
      <c r="D48" s="124">
        <f>F48+H48+J48</f>
        <v>33480</v>
      </c>
      <c r="E48" s="124">
        <v>5</v>
      </c>
      <c r="F48" s="124">
        <v>1790</v>
      </c>
      <c r="G48" s="124">
        <v>71</v>
      </c>
      <c r="H48" s="124">
        <v>27460</v>
      </c>
      <c r="I48" s="124">
        <v>37</v>
      </c>
      <c r="J48" s="124">
        <v>4230</v>
      </c>
      <c r="K48" s="145">
        <v>45</v>
      </c>
    </row>
    <row r="49" spans="1:11" s="98" customFormat="1" ht="25.5" customHeight="1">
      <c r="A49" s="126" t="s">
        <v>120</v>
      </c>
      <c r="B49" s="124">
        <v>48540</v>
      </c>
      <c r="C49" s="124">
        <f>E49+G49+I49</f>
        <v>113</v>
      </c>
      <c r="D49" s="124">
        <f>F49+H49+J49</f>
        <v>33480</v>
      </c>
      <c r="E49" s="124">
        <v>5</v>
      </c>
      <c r="F49" s="124">
        <v>1790</v>
      </c>
      <c r="G49" s="124">
        <v>71</v>
      </c>
      <c r="H49" s="124">
        <v>27460</v>
      </c>
      <c r="I49" s="124">
        <v>37</v>
      </c>
      <c r="J49" s="124">
        <v>4230</v>
      </c>
      <c r="K49" s="145">
        <v>45</v>
      </c>
    </row>
    <row r="50" spans="1:11" s="98" customFormat="1" ht="25.5" customHeight="1" thickBot="1">
      <c r="A50" s="235" t="s">
        <v>123</v>
      </c>
      <c r="B50" s="236">
        <v>48540</v>
      </c>
      <c r="C50" s="237">
        <f t="shared" si="1"/>
        <v>113</v>
      </c>
      <c r="D50" s="237">
        <f t="shared" si="1"/>
        <v>33480</v>
      </c>
      <c r="E50" s="236">
        <v>5</v>
      </c>
      <c r="F50" s="236">
        <v>1790</v>
      </c>
      <c r="G50" s="236">
        <v>71</v>
      </c>
      <c r="H50" s="236">
        <v>27460</v>
      </c>
      <c r="I50" s="236">
        <v>37</v>
      </c>
      <c r="J50" s="236">
        <v>4230</v>
      </c>
      <c r="K50" s="238">
        <v>45</v>
      </c>
    </row>
    <row r="51" spans="1:12" s="98" customFormat="1" ht="7.5" customHeight="1">
      <c r="A51" s="39"/>
      <c r="B51" s="39"/>
      <c r="C51" s="128"/>
      <c r="D51" s="129"/>
      <c r="E51" s="129"/>
      <c r="F51" s="128"/>
      <c r="G51" s="128"/>
      <c r="H51" s="128"/>
      <c r="I51" s="128"/>
      <c r="J51" s="128"/>
      <c r="K51" s="128"/>
      <c r="L51" s="130"/>
    </row>
    <row r="52" spans="1:12" s="4" customFormat="1" ht="12" customHeight="1">
      <c r="A52" s="4" t="s">
        <v>31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31"/>
    </row>
    <row r="53" spans="1:8" s="100" customFormat="1" ht="13.5">
      <c r="A53" s="4"/>
      <c r="B53" s="4"/>
      <c r="C53" s="4"/>
      <c r="D53" s="4"/>
      <c r="E53" s="4"/>
      <c r="F53" s="4"/>
      <c r="G53" s="4"/>
      <c r="H53" s="4"/>
    </row>
    <row r="54" spans="1:8" s="100" customFormat="1" ht="13.5">
      <c r="A54" s="4"/>
      <c r="B54" s="4"/>
      <c r="C54" s="4"/>
      <c r="D54" s="4"/>
      <c r="E54" s="4"/>
      <c r="F54" s="4"/>
      <c r="G54" s="4"/>
      <c r="H54" s="4"/>
    </row>
    <row r="55" spans="1:8" s="100" customFormat="1" ht="13.5">
      <c r="A55" s="4"/>
      <c r="B55" s="4"/>
      <c r="C55" s="4"/>
      <c r="D55" s="4"/>
      <c r="E55" s="4"/>
      <c r="F55" s="4"/>
      <c r="G55" s="4"/>
      <c r="H55" s="4"/>
    </row>
    <row r="56" spans="1:8" s="100" customFormat="1" ht="13.5">
      <c r="A56" s="4"/>
      <c r="B56" s="4"/>
      <c r="C56" s="4"/>
      <c r="D56" s="4"/>
      <c r="E56" s="4"/>
      <c r="F56" s="4"/>
      <c r="G56" s="4"/>
      <c r="H56" s="4"/>
    </row>
    <row r="57" spans="1:8" s="100" customFormat="1" ht="13.5">
      <c r="A57" s="4"/>
      <c r="B57" s="4"/>
      <c r="C57" s="4"/>
      <c r="D57" s="4"/>
      <c r="E57" s="4"/>
      <c r="F57" s="4"/>
      <c r="G57" s="4"/>
      <c r="H57" s="4"/>
    </row>
    <row r="58" spans="1:8" s="100" customFormat="1" ht="13.5">
      <c r="A58" s="4"/>
      <c r="B58" s="4"/>
      <c r="C58" s="4"/>
      <c r="D58" s="4"/>
      <c r="E58" s="4"/>
      <c r="F58" s="4"/>
      <c r="G58" s="4"/>
      <c r="H58" s="4"/>
    </row>
    <row r="59" spans="1:8" s="100" customFormat="1" ht="13.5">
      <c r="A59" s="4"/>
      <c r="B59" s="4"/>
      <c r="C59" s="4"/>
      <c r="D59" s="4"/>
      <c r="E59" s="4"/>
      <c r="F59" s="4"/>
      <c r="G59" s="4"/>
      <c r="H59" s="4"/>
    </row>
    <row r="60" spans="1:8" s="100" customFormat="1" ht="13.5">
      <c r="A60" s="4"/>
      <c r="B60" s="4"/>
      <c r="C60" s="4"/>
      <c r="D60" s="4"/>
      <c r="E60" s="4"/>
      <c r="F60" s="4"/>
      <c r="G60" s="4"/>
      <c r="H60" s="4"/>
    </row>
    <row r="61" spans="1:8" s="100" customFormat="1" ht="13.5">
      <c r="A61" s="4"/>
      <c r="B61" s="4"/>
      <c r="C61" s="4"/>
      <c r="D61" s="4"/>
      <c r="E61" s="4"/>
      <c r="F61" s="4"/>
      <c r="G61" s="4"/>
      <c r="H61" s="4"/>
    </row>
    <row r="62" spans="1:8" s="100" customFormat="1" ht="13.5">
      <c r="A62" s="4"/>
      <c r="B62" s="4"/>
      <c r="C62" s="4"/>
      <c r="D62" s="4"/>
      <c r="E62" s="4"/>
      <c r="F62" s="4"/>
      <c r="G62" s="4"/>
      <c r="H62" s="4"/>
    </row>
    <row r="63" spans="1:8" s="100" customFormat="1" ht="13.5">
      <c r="A63" s="4"/>
      <c r="B63" s="4"/>
      <c r="C63" s="4"/>
      <c r="D63" s="4"/>
      <c r="E63" s="4"/>
      <c r="F63" s="4"/>
      <c r="G63" s="4"/>
      <c r="H63" s="4"/>
    </row>
    <row r="64" spans="1:8" s="100" customFormat="1" ht="13.5">
      <c r="A64" s="4"/>
      <c r="B64" s="4"/>
      <c r="C64" s="4"/>
      <c r="D64" s="4"/>
      <c r="E64" s="4"/>
      <c r="F64" s="4"/>
      <c r="G64" s="4"/>
      <c r="H64" s="4"/>
    </row>
    <row r="65" spans="1:8" s="100" customFormat="1" ht="13.5">
      <c r="A65" s="4"/>
      <c r="B65" s="4"/>
      <c r="C65" s="4"/>
      <c r="D65" s="4"/>
      <c r="E65" s="4"/>
      <c r="F65" s="4"/>
      <c r="G65" s="4"/>
      <c r="H65" s="4"/>
    </row>
    <row r="66" spans="1:8" s="100" customFormat="1" ht="13.5">
      <c r="A66" s="4"/>
      <c r="B66" s="4"/>
      <c r="C66" s="4"/>
      <c r="D66" s="4"/>
      <c r="E66" s="4"/>
      <c r="F66" s="4"/>
      <c r="G66" s="4"/>
      <c r="H66" s="4"/>
    </row>
    <row r="67" spans="1:8" s="100" customFormat="1" ht="13.5">
      <c r="A67" s="4"/>
      <c r="B67" s="4"/>
      <c r="C67" s="4"/>
      <c r="D67" s="4"/>
      <c r="E67" s="4"/>
      <c r="F67" s="4"/>
      <c r="G67" s="4"/>
      <c r="H67" s="4"/>
    </row>
    <row r="68" spans="1:8" s="100" customFormat="1" ht="13.5">
      <c r="A68" s="4"/>
      <c r="B68" s="4"/>
      <c r="C68" s="4"/>
      <c r="D68" s="4"/>
      <c r="E68" s="4"/>
      <c r="F68" s="4"/>
      <c r="G68" s="4"/>
      <c r="H68" s="4"/>
    </row>
  </sheetData>
  <sheetProtection/>
  <mergeCells count="27">
    <mergeCell ref="A8:B8"/>
    <mergeCell ref="A15:B17"/>
    <mergeCell ref="K27:K29"/>
    <mergeCell ref="C28:D28"/>
    <mergeCell ref="E28:F28"/>
    <mergeCell ref="G28:H28"/>
    <mergeCell ref="I28:J28"/>
    <mergeCell ref="E4:F4"/>
    <mergeCell ref="G4:H4"/>
    <mergeCell ref="B27:B28"/>
    <mergeCell ref="C27:J27"/>
    <mergeCell ref="A18:B18"/>
    <mergeCell ref="A19:B19"/>
    <mergeCell ref="A20:B20"/>
    <mergeCell ref="J26:K26"/>
    <mergeCell ref="A6:B6"/>
    <mergeCell ref="A7:B7"/>
    <mergeCell ref="A3:B5"/>
    <mergeCell ref="K14:L14"/>
    <mergeCell ref="C15:D16"/>
    <mergeCell ref="E15:L15"/>
    <mergeCell ref="E16:F16"/>
    <mergeCell ref="G16:H16"/>
    <mergeCell ref="I16:J16"/>
    <mergeCell ref="K16:L16"/>
    <mergeCell ref="C3:D4"/>
    <mergeCell ref="E3:H3"/>
  </mergeCells>
  <dataValidations count="1">
    <dataValidation allowBlank="1" showInputMessage="1" showErrorMessage="1" imeMode="on" sqref="G4 A6:A8 C1:C3 A1:A3 B1:B2 C10:D11 D1:D2 A11:B11 E1:E11 F1:H2 C5:D8 F5:H11"/>
  </dataValidation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zoomScalePageLayoutView="0" workbookViewId="0" topLeftCell="A1">
      <selection activeCell="R12" sqref="R12"/>
    </sheetView>
  </sheetViews>
  <sheetFormatPr defaultColWidth="9.00390625" defaultRowHeight="13.5"/>
  <cols>
    <col min="1" max="2" width="8.00390625" style="1" customWidth="1"/>
    <col min="3" max="3" width="6.00390625" style="1" bestFit="1" customWidth="1"/>
    <col min="4" max="4" width="9.75390625" style="1" bestFit="1" customWidth="1"/>
    <col min="5" max="5" width="6.00390625" style="1" bestFit="1" customWidth="1"/>
    <col min="6" max="6" width="10.50390625" style="1" customWidth="1"/>
    <col min="7" max="7" width="6.00390625" style="1" bestFit="1" customWidth="1"/>
    <col min="8" max="8" width="10.50390625" style="1" customWidth="1"/>
    <col min="9" max="9" width="6.00390625" style="1" bestFit="1" customWidth="1"/>
    <col min="10" max="10" width="10.50390625" style="1" customWidth="1"/>
    <col min="11" max="11" width="6.00390625" style="1" bestFit="1" customWidth="1"/>
    <col min="12" max="12" width="10.50390625" style="1" customWidth="1"/>
    <col min="13" max="13" width="6.00390625" style="1" bestFit="1" customWidth="1"/>
    <col min="14" max="14" width="10.50390625" style="1" customWidth="1"/>
    <col min="15" max="15" width="6.00390625" style="1" bestFit="1" customWidth="1"/>
    <col min="16" max="16" width="10.50390625" style="1" customWidth="1"/>
    <col min="17" max="17" width="5.875" style="1" bestFit="1" customWidth="1"/>
    <col min="18" max="18" width="10.50390625" style="1" customWidth="1"/>
    <col min="19" max="16384" width="9.00390625" style="1" customWidth="1"/>
  </cols>
  <sheetData>
    <row r="1" spans="1:5" s="87" customFormat="1" ht="17.25">
      <c r="A1" s="49" t="s">
        <v>63</v>
      </c>
      <c r="B1" s="50"/>
      <c r="C1" s="50"/>
      <c r="D1" s="50"/>
      <c r="E1" s="50"/>
    </row>
    <row r="2" spans="17:18" s="4" customFormat="1" ht="12" customHeight="1" thickBot="1">
      <c r="Q2" s="204" t="s">
        <v>33</v>
      </c>
      <c r="R2" s="204"/>
    </row>
    <row r="3" spans="1:18" s="4" customFormat="1" ht="19.5" customHeight="1">
      <c r="A3" s="176" t="s">
        <v>2</v>
      </c>
      <c r="B3" s="184"/>
      <c r="C3" s="183" t="s">
        <v>64</v>
      </c>
      <c r="D3" s="184"/>
      <c r="E3" s="187" t="s">
        <v>65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/>
    </row>
    <row r="4" spans="1:18" s="4" customFormat="1" ht="19.5" customHeight="1">
      <c r="A4" s="203"/>
      <c r="B4" s="213"/>
      <c r="C4" s="185"/>
      <c r="D4" s="186"/>
      <c r="E4" s="196" t="s">
        <v>66</v>
      </c>
      <c r="F4" s="190"/>
      <c r="G4" s="190" t="s">
        <v>67</v>
      </c>
      <c r="H4" s="190"/>
      <c r="I4" s="195" t="s">
        <v>68</v>
      </c>
      <c r="J4" s="196"/>
      <c r="K4" s="195" t="s">
        <v>69</v>
      </c>
      <c r="L4" s="196"/>
      <c r="M4" s="195" t="s">
        <v>70</v>
      </c>
      <c r="N4" s="196"/>
      <c r="O4" s="195" t="s">
        <v>71</v>
      </c>
      <c r="P4" s="196"/>
      <c r="Q4" s="211" t="s">
        <v>116</v>
      </c>
      <c r="R4" s="197"/>
    </row>
    <row r="5" spans="1:18" s="4" customFormat="1" ht="19.5" customHeight="1">
      <c r="A5" s="214"/>
      <c r="B5" s="186"/>
      <c r="C5" s="103" t="s">
        <v>51</v>
      </c>
      <c r="D5" s="103" t="s">
        <v>72</v>
      </c>
      <c r="E5" s="103" t="s">
        <v>51</v>
      </c>
      <c r="F5" s="103" t="s">
        <v>72</v>
      </c>
      <c r="G5" s="103" t="s">
        <v>51</v>
      </c>
      <c r="H5" s="103" t="s">
        <v>72</v>
      </c>
      <c r="I5" s="103" t="s">
        <v>51</v>
      </c>
      <c r="J5" s="103" t="s">
        <v>72</v>
      </c>
      <c r="K5" s="103" t="s">
        <v>51</v>
      </c>
      <c r="L5" s="103" t="s">
        <v>72</v>
      </c>
      <c r="M5" s="103" t="s">
        <v>51</v>
      </c>
      <c r="N5" s="103" t="s">
        <v>72</v>
      </c>
      <c r="O5" s="103" t="s">
        <v>51</v>
      </c>
      <c r="P5" s="103" t="s">
        <v>72</v>
      </c>
      <c r="Q5" s="144" t="s">
        <v>51</v>
      </c>
      <c r="R5" s="104" t="s">
        <v>72</v>
      </c>
    </row>
    <row r="6" spans="1:18" s="4" customFormat="1" ht="19.5" customHeight="1">
      <c r="A6" s="201" t="s">
        <v>126</v>
      </c>
      <c r="B6" s="212"/>
      <c r="C6" s="132"/>
      <c r="D6" s="133"/>
      <c r="E6" s="134"/>
      <c r="F6" s="83"/>
      <c r="G6" s="132"/>
      <c r="H6" s="83"/>
      <c r="I6" s="132"/>
      <c r="J6" s="83"/>
      <c r="K6" s="132"/>
      <c r="L6" s="83"/>
      <c r="M6" s="132"/>
      <c r="N6" s="83"/>
      <c r="O6" s="132"/>
      <c r="P6" s="133"/>
      <c r="Q6" s="134"/>
      <c r="R6" s="135"/>
    </row>
    <row r="7" spans="1:18" s="4" customFormat="1" ht="19.5" customHeight="1">
      <c r="A7" s="203" t="s">
        <v>53</v>
      </c>
      <c r="B7" s="213"/>
      <c r="C7" s="216">
        <f>E7+G7+I7+K7+M7+O7+Q7</f>
        <v>2268</v>
      </c>
      <c r="D7" s="216">
        <f>F7+H7+J7+L7+N7+P7+R7</f>
        <v>15695510</v>
      </c>
      <c r="E7" s="217">
        <v>515</v>
      </c>
      <c r="F7" s="218">
        <v>3025886</v>
      </c>
      <c r="G7" s="216">
        <v>1638</v>
      </c>
      <c r="H7" s="218">
        <v>11438584</v>
      </c>
      <c r="I7" s="109">
        <v>17</v>
      </c>
      <c r="J7" s="118">
        <v>24240</v>
      </c>
      <c r="K7" s="109">
        <v>7</v>
      </c>
      <c r="L7" s="118">
        <v>4120</v>
      </c>
      <c r="M7" s="109">
        <v>13</v>
      </c>
      <c r="N7" s="118">
        <v>152640</v>
      </c>
      <c r="O7" s="216">
        <v>76</v>
      </c>
      <c r="P7" s="217">
        <v>1042040</v>
      </c>
      <c r="Q7" s="110">
        <v>2</v>
      </c>
      <c r="R7" s="111">
        <v>8000</v>
      </c>
    </row>
    <row r="8" spans="1:18" s="98" customFormat="1" ht="19.5" customHeight="1" thickBot="1">
      <c r="A8" s="219" t="s">
        <v>124</v>
      </c>
      <c r="B8" s="220"/>
      <c r="C8" s="221">
        <f>E8+G8+I8+K8+M8+O8+Q8</f>
        <v>13</v>
      </c>
      <c r="D8" s="221">
        <f>F8+H8+J8+L8+N8+P8+R8</f>
        <v>223204</v>
      </c>
      <c r="E8" s="222">
        <v>6</v>
      </c>
      <c r="F8" s="223">
        <v>127700</v>
      </c>
      <c r="G8" s="221">
        <v>5</v>
      </c>
      <c r="H8" s="223">
        <v>75504</v>
      </c>
      <c r="I8" s="221">
        <v>0</v>
      </c>
      <c r="J8" s="223">
        <v>0</v>
      </c>
      <c r="K8" s="221">
        <v>0</v>
      </c>
      <c r="L8" s="223">
        <v>0</v>
      </c>
      <c r="M8" s="221">
        <v>0</v>
      </c>
      <c r="N8" s="223">
        <v>0</v>
      </c>
      <c r="O8" s="221">
        <v>2</v>
      </c>
      <c r="P8" s="222">
        <v>20000</v>
      </c>
      <c r="Q8" s="222">
        <v>0</v>
      </c>
      <c r="R8" s="224">
        <v>0</v>
      </c>
    </row>
    <row r="9" s="4" customFormat="1" ht="12" customHeight="1"/>
    <row r="10" s="4" customFormat="1" ht="12" customHeight="1">
      <c r="A10" s="4" t="s">
        <v>73</v>
      </c>
    </row>
    <row r="11" s="4" customFormat="1" ht="12" customHeight="1">
      <c r="A11" s="4" t="s">
        <v>31</v>
      </c>
    </row>
    <row r="12" s="4" customFormat="1" ht="45" customHeight="1"/>
    <row r="13" spans="1:5" s="51" customFormat="1" ht="17.25">
      <c r="A13" s="49" t="s">
        <v>74</v>
      </c>
      <c r="B13" s="50"/>
      <c r="C13" s="50"/>
      <c r="D13" s="50"/>
      <c r="E13" s="50"/>
    </row>
    <row r="14" s="4" customFormat="1" ht="12.75" thickBot="1">
      <c r="N14" s="52" t="s">
        <v>75</v>
      </c>
    </row>
    <row r="15" spans="1:14" s="4" customFormat="1" ht="19.5" customHeight="1">
      <c r="A15" s="176" t="s">
        <v>76</v>
      </c>
      <c r="B15" s="184"/>
      <c r="C15" s="183" t="s">
        <v>77</v>
      </c>
      <c r="D15" s="184"/>
      <c r="E15" s="187" t="s">
        <v>46</v>
      </c>
      <c r="F15" s="188"/>
      <c r="G15" s="188"/>
      <c r="H15" s="188"/>
      <c r="I15" s="188"/>
      <c r="J15" s="188"/>
      <c r="K15" s="188"/>
      <c r="L15" s="188"/>
      <c r="M15" s="188"/>
      <c r="N15" s="189"/>
    </row>
    <row r="16" spans="1:14" s="4" customFormat="1" ht="19.5" customHeight="1">
      <c r="A16" s="203"/>
      <c r="B16" s="213"/>
      <c r="C16" s="185"/>
      <c r="D16" s="186"/>
      <c r="E16" s="196" t="s">
        <v>78</v>
      </c>
      <c r="F16" s="190"/>
      <c r="G16" s="190" t="s">
        <v>79</v>
      </c>
      <c r="H16" s="190"/>
      <c r="I16" s="190" t="s">
        <v>80</v>
      </c>
      <c r="J16" s="190"/>
      <c r="K16" s="190" t="s">
        <v>81</v>
      </c>
      <c r="L16" s="190"/>
      <c r="M16" s="190" t="s">
        <v>82</v>
      </c>
      <c r="N16" s="215"/>
    </row>
    <row r="17" spans="1:14" s="4" customFormat="1" ht="19.5" customHeight="1">
      <c r="A17" s="214"/>
      <c r="B17" s="186"/>
      <c r="C17" s="103" t="s">
        <v>51</v>
      </c>
      <c r="D17" s="103" t="s">
        <v>38</v>
      </c>
      <c r="E17" s="103" t="s">
        <v>51</v>
      </c>
      <c r="F17" s="103" t="s">
        <v>38</v>
      </c>
      <c r="G17" s="103" t="s">
        <v>51</v>
      </c>
      <c r="H17" s="103" t="s">
        <v>38</v>
      </c>
      <c r="I17" s="103" t="s">
        <v>51</v>
      </c>
      <c r="J17" s="103" t="s">
        <v>38</v>
      </c>
      <c r="K17" s="103" t="s">
        <v>51</v>
      </c>
      <c r="L17" s="103" t="s">
        <v>38</v>
      </c>
      <c r="M17" s="103" t="s">
        <v>51</v>
      </c>
      <c r="N17" s="104" t="s">
        <v>38</v>
      </c>
    </row>
    <row r="18" spans="1:14" s="4" customFormat="1" ht="19.5" customHeight="1">
      <c r="A18" s="201" t="s">
        <v>127</v>
      </c>
      <c r="B18" s="212"/>
      <c r="C18" s="132"/>
      <c r="D18" s="133"/>
      <c r="E18" s="134"/>
      <c r="F18" s="83"/>
      <c r="G18" s="132"/>
      <c r="H18" s="83"/>
      <c r="I18" s="132"/>
      <c r="J18" s="83"/>
      <c r="K18" s="132"/>
      <c r="L18" s="83"/>
      <c r="M18" s="132"/>
      <c r="N18" s="135"/>
    </row>
    <row r="19" spans="1:14" s="4" customFormat="1" ht="19.5" customHeight="1">
      <c r="A19" s="203" t="s">
        <v>83</v>
      </c>
      <c r="B19" s="213"/>
      <c r="C19" s="225">
        <f>E19+G19+I19+K19+M19</f>
        <v>2638</v>
      </c>
      <c r="D19" s="225">
        <f>F19+H19+J19+L19+N19</f>
        <v>9304063</v>
      </c>
      <c r="E19" s="226">
        <v>343</v>
      </c>
      <c r="F19" s="227">
        <v>348813</v>
      </c>
      <c r="G19" s="225">
        <v>361</v>
      </c>
      <c r="H19" s="227">
        <v>1200223</v>
      </c>
      <c r="I19" s="225">
        <v>889</v>
      </c>
      <c r="J19" s="227">
        <v>4339526</v>
      </c>
      <c r="K19" s="225">
        <v>903</v>
      </c>
      <c r="L19" s="227">
        <v>2235091</v>
      </c>
      <c r="M19" s="225">
        <v>142</v>
      </c>
      <c r="N19" s="228">
        <v>1180410</v>
      </c>
    </row>
    <row r="20" spans="1:14" s="98" customFormat="1" ht="19.5" customHeight="1" thickBot="1">
      <c r="A20" s="219" t="s">
        <v>125</v>
      </c>
      <c r="B20" s="220"/>
      <c r="C20" s="229">
        <f>E20+G20+I20+K20+M20</f>
        <v>24</v>
      </c>
      <c r="D20" s="229">
        <f>F20+H20+J20+L20+N20</f>
        <v>119259</v>
      </c>
      <c r="E20" s="230">
        <v>1</v>
      </c>
      <c r="F20" s="231">
        <v>740</v>
      </c>
      <c r="G20" s="229">
        <v>2</v>
      </c>
      <c r="H20" s="231">
        <v>6260</v>
      </c>
      <c r="I20" s="229">
        <v>10</v>
      </c>
      <c r="J20" s="231">
        <v>48650</v>
      </c>
      <c r="K20" s="229">
        <v>6</v>
      </c>
      <c r="L20" s="231">
        <v>14550</v>
      </c>
      <c r="M20" s="229">
        <v>5</v>
      </c>
      <c r="N20" s="232">
        <v>49059</v>
      </c>
    </row>
    <row r="21" s="4" customFormat="1" ht="12"/>
    <row r="22" spans="1:6" s="51" customFormat="1" ht="13.5">
      <c r="A22" s="4" t="s">
        <v>84</v>
      </c>
      <c r="B22" s="4"/>
      <c r="C22" s="4"/>
      <c r="D22" s="4"/>
      <c r="E22" s="4"/>
      <c r="F22" s="4"/>
    </row>
    <row r="23" s="51" customFormat="1" ht="13.5">
      <c r="A23" s="4" t="s">
        <v>31</v>
      </c>
    </row>
    <row r="24" s="4" customFormat="1" ht="12"/>
    <row r="25" s="4" customFormat="1" ht="12"/>
    <row r="26" s="4" customFormat="1" ht="12"/>
    <row r="27" s="4" customFormat="1" ht="12"/>
    <row r="28" s="4" customFormat="1" ht="12"/>
    <row r="29" s="4" customFormat="1" ht="12"/>
    <row r="30" s="4" customFormat="1" ht="12"/>
    <row r="31" s="4" customFormat="1" ht="12"/>
    <row r="32" s="4" customFormat="1" ht="12"/>
    <row r="33" s="4" customFormat="1" ht="12"/>
    <row r="34" s="4" customFormat="1" ht="12"/>
    <row r="35" s="4" customFormat="1" ht="12"/>
  </sheetData>
  <sheetProtection/>
  <mergeCells count="25">
    <mergeCell ref="O4:P4"/>
    <mergeCell ref="C3:D4"/>
    <mergeCell ref="E4:F4"/>
    <mergeCell ref="G4:H4"/>
    <mergeCell ref="I4:J4"/>
    <mergeCell ref="A20:B20"/>
    <mergeCell ref="A15:B17"/>
    <mergeCell ref="K4:L4"/>
    <mergeCell ref="M4:N4"/>
    <mergeCell ref="K16:L16"/>
    <mergeCell ref="A8:B8"/>
    <mergeCell ref="A3:B5"/>
    <mergeCell ref="A19:B19"/>
    <mergeCell ref="M16:N16"/>
    <mergeCell ref="C15:D16"/>
    <mergeCell ref="Q4:R4"/>
    <mergeCell ref="E3:R3"/>
    <mergeCell ref="Q2:R2"/>
    <mergeCell ref="A18:B18"/>
    <mergeCell ref="E15:N15"/>
    <mergeCell ref="E16:F16"/>
    <mergeCell ref="G16:H16"/>
    <mergeCell ref="I16:J16"/>
    <mergeCell ref="A6:B6"/>
    <mergeCell ref="A7:B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izm-k</cp:lastModifiedBy>
  <cp:lastPrinted>2010-12-20T09:09:21Z</cp:lastPrinted>
  <dcterms:created xsi:type="dcterms:W3CDTF">2000-03-25T04:20:51Z</dcterms:created>
  <dcterms:modified xsi:type="dcterms:W3CDTF">2010-12-20T09:10:11Z</dcterms:modified>
  <cp:category/>
  <cp:version/>
  <cp:contentType/>
  <cp:contentStatus/>
</cp:coreProperties>
</file>