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6.100\kikaku\17統計資料\03_群馬県統計年鑑\第71回群馬県統計年鑑資料\照会先からの回答（及び作成）\6　畜産業\"/>
    </mc:Choice>
  </mc:AlternateContent>
  <xr:revisionPtr revIDLastSave="0" documentId="13_ncr:1_{99608FF8-7F5E-47B3-B341-0EA617EAB126}" xr6:coauthVersionLast="47" xr6:coauthVersionMax="47" xr10:uidLastSave="{00000000-0000-0000-0000-000000000000}"/>
  <bookViews>
    <workbookView xWindow="-110" yWindow="-110" windowWidth="19420" windowHeight="11500" tabRatio="743" xr2:uid="{FDE0EA13-73F1-4E52-B21C-4BCBA47BCFB2}"/>
  </bookViews>
  <sheets>
    <sheet name="6-1 市町村別経営体数及び飼養頭数" sheetId="5" r:id="rId1"/>
    <sheet name="6-2 市町村別経営体数及び飼養羽数" sheetId="6" r:id="rId2"/>
    <sheet name="6-3 月別生乳生産量" sheetId="7" r:id="rId3"/>
    <sheet name="6-4 と畜数量" sheetId="9" r:id="rId4"/>
    <sheet name="6-5 月別食鳥・鶏卵出荷状況" sheetId="8" r:id="rId5"/>
  </sheets>
  <definedNames>
    <definedName name="_xlnm.Print_Area" localSheetId="0">'6-1 市町村別経営体数及び飼養頭数'!$A$1:$J$52</definedName>
    <definedName name="_xlnm.Print_Area" localSheetId="1">'6-2 市町村別経営体数及び飼養羽数'!$A$1:$I$52</definedName>
    <definedName name="_xlnm.Print_Area" localSheetId="2">'6-3 月別生乳生産量'!$A$1:$G$22</definedName>
    <definedName name="_xlnm.Print_Area" localSheetId="3">'6-4 と畜数量'!$A$1:$P$27</definedName>
    <definedName name="_xlnm.Print_Area" localSheetId="4">'6-5 月別食鳥・鶏卵出荷状況'!$A$1:$M$24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9" l="1"/>
  <c r="G23" i="9"/>
  <c r="E23" i="9" s="1"/>
  <c r="M22" i="9"/>
  <c r="G22" i="9"/>
  <c r="E22" i="9"/>
  <c r="M21" i="9"/>
  <c r="G21" i="9"/>
  <c r="E21" i="9"/>
  <c r="M20" i="9"/>
  <c r="E20" i="9" s="1"/>
  <c r="G20" i="9"/>
  <c r="M19" i="9"/>
  <c r="G19" i="9"/>
  <c r="E19" i="9"/>
  <c r="M18" i="9"/>
  <c r="G18" i="9"/>
  <c r="E18" i="9"/>
  <c r="M17" i="9"/>
  <c r="G17" i="9"/>
  <c r="E17" i="9"/>
  <c r="M16" i="9"/>
  <c r="G16" i="9"/>
  <c r="E16" i="9"/>
  <c r="M15" i="9"/>
  <c r="G15" i="9"/>
  <c r="E15" i="9" s="1"/>
  <c r="M14" i="9"/>
  <c r="G14" i="9"/>
  <c r="E14" i="9"/>
  <c r="M13" i="9"/>
  <c r="G13" i="9"/>
  <c r="E13" i="9"/>
  <c r="M12" i="9"/>
  <c r="E12" i="9" s="1"/>
  <c r="G12" i="9"/>
  <c r="E10" i="9"/>
  <c r="E9" i="9"/>
  <c r="K7" i="9"/>
  <c r="I7" i="9"/>
  <c r="G7" i="9"/>
  <c r="I45" i="5"/>
  <c r="G45" i="5"/>
  <c r="E45" i="5"/>
  <c r="J43" i="5"/>
  <c r="I43" i="5"/>
  <c r="H43" i="5"/>
  <c r="G43" i="5"/>
  <c r="F43" i="5"/>
  <c r="E43" i="5"/>
  <c r="I38" i="5"/>
  <c r="G38" i="5"/>
  <c r="F38" i="5"/>
  <c r="E38" i="5"/>
  <c r="I31" i="5"/>
  <c r="G31" i="5"/>
  <c r="F31" i="5"/>
  <c r="E31" i="5"/>
  <c r="I27" i="5"/>
  <c r="G27" i="5"/>
  <c r="F27" i="5"/>
  <c r="E27" i="5"/>
  <c r="I21" i="5"/>
  <c r="G21" i="5"/>
  <c r="E21" i="5"/>
  <c r="M7" i="9" l="1"/>
  <c r="E7" i="9" s="1"/>
</calcChain>
</file>

<file path=xl/sharedStrings.xml><?xml version="1.0" encoding="utf-8"?>
<sst xmlns="http://schemas.openxmlformats.org/spreadsheetml/2006/main" count="579" uniqueCount="128">
  <si>
    <t>前橋市</t>
    <rPh sb="0" eb="3">
      <t>マエバシシ</t>
    </rPh>
    <phoneticPr fontId="3"/>
  </si>
  <si>
    <t>桐生市</t>
    <rPh sb="0" eb="3">
      <t>キリュウシ</t>
    </rPh>
    <phoneticPr fontId="3"/>
  </si>
  <si>
    <t>伊勢崎市</t>
    <rPh sb="0" eb="3">
      <t>イセザキシ</t>
    </rPh>
    <rPh sb="3" eb="4">
      <t>シ</t>
    </rPh>
    <phoneticPr fontId="3"/>
  </si>
  <si>
    <t>太田市</t>
    <rPh sb="0" eb="3">
      <t>オオタシ</t>
    </rPh>
    <phoneticPr fontId="3"/>
  </si>
  <si>
    <t>沼田市</t>
    <rPh sb="0" eb="3">
      <t>ヌマタシ</t>
    </rPh>
    <phoneticPr fontId="3"/>
  </si>
  <si>
    <t>館林市</t>
    <rPh sb="0" eb="3">
      <t>タテバヤシシ</t>
    </rPh>
    <phoneticPr fontId="3"/>
  </si>
  <si>
    <t>渋川市</t>
    <rPh sb="0" eb="3">
      <t>シブカワシ</t>
    </rPh>
    <phoneticPr fontId="3"/>
  </si>
  <si>
    <t>藤岡市</t>
    <rPh sb="0" eb="3">
      <t>フジオカシ</t>
    </rPh>
    <phoneticPr fontId="3"/>
  </si>
  <si>
    <t>富岡市</t>
    <rPh sb="0" eb="3">
      <t>トミオカシ</t>
    </rPh>
    <phoneticPr fontId="3"/>
  </si>
  <si>
    <t>安中市</t>
    <rPh sb="0" eb="3">
      <t>アンナカシ</t>
    </rPh>
    <phoneticPr fontId="3"/>
  </si>
  <si>
    <t>高崎市</t>
    <rPh sb="0" eb="2">
      <t>タカサキシ</t>
    </rPh>
    <rPh sb="2" eb="3">
      <t>シ</t>
    </rPh>
    <phoneticPr fontId="3"/>
  </si>
  <si>
    <t>頭</t>
    <rPh sb="0" eb="1">
      <t>トウ</t>
    </rPh>
    <phoneticPr fontId="3"/>
  </si>
  <si>
    <t>市町村</t>
    <rPh sb="0" eb="1">
      <t>シチョウソン</t>
    </rPh>
    <rPh sb="1" eb="3">
      <t>チョウソン</t>
    </rPh>
    <phoneticPr fontId="3"/>
  </si>
  <si>
    <t>北群馬郡</t>
    <rPh sb="0" eb="1">
      <t>キタ</t>
    </rPh>
    <rPh sb="1" eb="3">
      <t>グンマ</t>
    </rPh>
    <rPh sb="3" eb="4">
      <t>セタグン</t>
    </rPh>
    <phoneticPr fontId="3"/>
  </si>
  <si>
    <t>榛東村</t>
    <rPh sb="0" eb="1">
      <t>ハルナ</t>
    </rPh>
    <rPh sb="1" eb="2">
      <t>ヒガシ</t>
    </rPh>
    <rPh sb="2" eb="3">
      <t>ムラ</t>
    </rPh>
    <phoneticPr fontId="3"/>
  </si>
  <si>
    <t>吉岡町</t>
    <rPh sb="0" eb="2">
      <t>ヨシオカ</t>
    </rPh>
    <rPh sb="2" eb="3">
      <t>マチ</t>
    </rPh>
    <phoneticPr fontId="3"/>
  </si>
  <si>
    <t>多野郡</t>
    <rPh sb="0" eb="2">
      <t>タノ</t>
    </rPh>
    <rPh sb="2" eb="3">
      <t>セタグン</t>
    </rPh>
    <phoneticPr fontId="3"/>
  </si>
  <si>
    <t>上野村</t>
    <rPh sb="0" eb="2">
      <t>ウエノ</t>
    </rPh>
    <rPh sb="2" eb="3">
      <t>ムラ</t>
    </rPh>
    <phoneticPr fontId="3"/>
  </si>
  <si>
    <t>甘楽郡</t>
    <rPh sb="0" eb="1">
      <t>アマ</t>
    </rPh>
    <rPh sb="1" eb="2">
      <t>ラク</t>
    </rPh>
    <rPh sb="2" eb="3">
      <t>セタグン</t>
    </rPh>
    <phoneticPr fontId="3"/>
  </si>
  <si>
    <t>下仁田町</t>
    <rPh sb="0" eb="4">
      <t>シモニタマチ</t>
    </rPh>
    <phoneticPr fontId="3"/>
  </si>
  <si>
    <t>南牧村</t>
    <rPh sb="0" eb="1">
      <t>ミナミ</t>
    </rPh>
    <rPh sb="1" eb="2">
      <t>マキ</t>
    </rPh>
    <rPh sb="2" eb="3">
      <t>ムラ</t>
    </rPh>
    <phoneticPr fontId="3"/>
  </si>
  <si>
    <t>甘楽町</t>
    <rPh sb="0" eb="1">
      <t>アマ</t>
    </rPh>
    <rPh sb="1" eb="2">
      <t>ラク</t>
    </rPh>
    <rPh sb="2" eb="3">
      <t>マチ</t>
    </rPh>
    <phoneticPr fontId="3"/>
  </si>
  <si>
    <t>吾妻郡</t>
    <rPh sb="0" eb="2">
      <t>アガツマ</t>
    </rPh>
    <rPh sb="2" eb="3">
      <t>セタグン</t>
    </rPh>
    <phoneticPr fontId="3"/>
  </si>
  <si>
    <t>中之条町</t>
    <rPh sb="0" eb="4">
      <t>ナカノジョウマチ</t>
    </rPh>
    <phoneticPr fontId="3"/>
  </si>
  <si>
    <t>長野原町</t>
    <rPh sb="0" eb="3">
      <t>ナガノハラ</t>
    </rPh>
    <rPh sb="3" eb="4">
      <t>マチ</t>
    </rPh>
    <phoneticPr fontId="3"/>
  </si>
  <si>
    <t>嬬恋村</t>
    <rPh sb="0" eb="3">
      <t>ツマゴイムラ</t>
    </rPh>
    <phoneticPr fontId="3"/>
  </si>
  <si>
    <t>草津町</t>
    <rPh sb="0" eb="3">
      <t>クサツマチ</t>
    </rPh>
    <phoneticPr fontId="3"/>
  </si>
  <si>
    <t>高山村</t>
    <rPh sb="0" eb="2">
      <t>タカヤマ</t>
    </rPh>
    <rPh sb="2" eb="3">
      <t>ムラ</t>
    </rPh>
    <phoneticPr fontId="3"/>
  </si>
  <si>
    <t>利根郡</t>
    <rPh sb="0" eb="2">
      <t>トネ</t>
    </rPh>
    <rPh sb="2" eb="3">
      <t>セタグン</t>
    </rPh>
    <phoneticPr fontId="3"/>
  </si>
  <si>
    <t>片品村</t>
    <rPh sb="0" eb="2">
      <t>カタシナ</t>
    </rPh>
    <rPh sb="2" eb="3">
      <t>ムラ</t>
    </rPh>
    <phoneticPr fontId="3"/>
  </si>
  <si>
    <t>川場村</t>
    <rPh sb="0" eb="1">
      <t>カワ</t>
    </rPh>
    <rPh sb="1" eb="2">
      <t>バ</t>
    </rPh>
    <rPh sb="2" eb="3">
      <t>ムラ</t>
    </rPh>
    <phoneticPr fontId="3"/>
  </si>
  <si>
    <t>昭和村</t>
    <rPh sb="0" eb="3">
      <t>ショウワムラ</t>
    </rPh>
    <phoneticPr fontId="3"/>
  </si>
  <si>
    <t>佐波郡</t>
    <rPh sb="0" eb="2">
      <t>サワ</t>
    </rPh>
    <rPh sb="2" eb="3">
      <t>セタグン</t>
    </rPh>
    <phoneticPr fontId="3"/>
  </si>
  <si>
    <t>玉村町</t>
    <rPh sb="0" eb="2">
      <t>タマムラ</t>
    </rPh>
    <rPh sb="2" eb="3">
      <t>マチ</t>
    </rPh>
    <phoneticPr fontId="3"/>
  </si>
  <si>
    <t>邑楽郡</t>
    <rPh sb="1" eb="2">
      <t>ラク</t>
    </rPh>
    <rPh sb="2" eb="3">
      <t>セタグン</t>
    </rPh>
    <phoneticPr fontId="3"/>
  </si>
  <si>
    <t>板倉町</t>
    <rPh sb="0" eb="2">
      <t>イタクラ</t>
    </rPh>
    <rPh sb="2" eb="3">
      <t>マチ</t>
    </rPh>
    <phoneticPr fontId="3"/>
  </si>
  <si>
    <t>明和町</t>
    <rPh sb="0" eb="2">
      <t>メイワ</t>
    </rPh>
    <rPh sb="2" eb="3">
      <t>マチ</t>
    </rPh>
    <phoneticPr fontId="3"/>
  </si>
  <si>
    <t>千代田町</t>
    <rPh sb="0" eb="4">
      <t>チヨダマチ</t>
    </rPh>
    <phoneticPr fontId="3"/>
  </si>
  <si>
    <t>大泉町</t>
    <rPh sb="0" eb="2">
      <t>オオイズミ</t>
    </rPh>
    <rPh sb="2" eb="3">
      <t>マチ</t>
    </rPh>
    <phoneticPr fontId="3"/>
  </si>
  <si>
    <t>邑楽町</t>
    <rPh sb="0" eb="1">
      <t>ムラ</t>
    </rPh>
    <rPh sb="1" eb="2">
      <t>ラク</t>
    </rPh>
    <rPh sb="2" eb="3">
      <t>マチ</t>
    </rPh>
    <phoneticPr fontId="3"/>
  </si>
  <si>
    <t>飼養頭数</t>
    <rPh sb="0" eb="1">
      <t>シリョウ</t>
    </rPh>
    <rPh sb="1" eb="2">
      <t>ヨウ</t>
    </rPh>
    <rPh sb="2" eb="4">
      <t>トウスウ</t>
    </rPh>
    <phoneticPr fontId="3"/>
  </si>
  <si>
    <t>肉用牛</t>
    <rPh sb="0" eb="2">
      <t>ニクヨウ</t>
    </rPh>
    <rPh sb="2" eb="3">
      <t>ウシ</t>
    </rPh>
    <phoneticPr fontId="3"/>
  </si>
  <si>
    <t>豚</t>
    <rPh sb="0" eb="1">
      <t>ブタ</t>
    </rPh>
    <phoneticPr fontId="3"/>
  </si>
  <si>
    <t>神流町</t>
    <rPh sb="0" eb="3">
      <t>カンナマチ</t>
    </rPh>
    <phoneticPr fontId="3"/>
  </si>
  <si>
    <t>みどり市</t>
    <rPh sb="3" eb="4">
      <t>シ</t>
    </rPh>
    <phoneticPr fontId="3"/>
  </si>
  <si>
    <t>東吾妻町</t>
    <rPh sb="0" eb="1">
      <t>ヒガシ</t>
    </rPh>
    <rPh sb="1" eb="3">
      <t>アガツマ</t>
    </rPh>
    <rPh sb="3" eb="4">
      <t>マチ</t>
    </rPh>
    <phoneticPr fontId="3"/>
  </si>
  <si>
    <t>みなかみ町</t>
    <rPh sb="4" eb="5">
      <t>マチ</t>
    </rPh>
    <phoneticPr fontId="3"/>
  </si>
  <si>
    <t>平成27年</t>
    <rPh sb="0" eb="2">
      <t>ヘイセイ</t>
    </rPh>
    <rPh sb="4" eb="5">
      <t>９ネン</t>
    </rPh>
    <phoneticPr fontId="3"/>
  </si>
  <si>
    <t>-</t>
  </si>
  <si>
    <t>乳用牛</t>
    <rPh sb="0" eb="1">
      <t>チチ</t>
    </rPh>
    <rPh sb="1" eb="2">
      <t>ヨウ</t>
    </rPh>
    <rPh sb="2" eb="3">
      <t>ウシ</t>
    </rPh>
    <phoneticPr fontId="3"/>
  </si>
  <si>
    <t>経営体</t>
    <rPh sb="0" eb="3">
      <t>ケイエイタイ</t>
    </rPh>
    <phoneticPr fontId="3"/>
  </si>
  <si>
    <t>x</t>
  </si>
  <si>
    <t>x</t>
    <phoneticPr fontId="3"/>
  </si>
  <si>
    <t>令和２年</t>
    <rPh sb="0" eb="2">
      <t>レイワ</t>
    </rPh>
    <rPh sb="3" eb="4">
      <t>ネン</t>
    </rPh>
    <phoneticPr fontId="3"/>
  </si>
  <si>
    <t>飼　　養
経営体数</t>
    <rPh sb="0" eb="1">
      <t>シリョウ</t>
    </rPh>
    <rPh sb="3" eb="4">
      <t>ヨウ</t>
    </rPh>
    <rPh sb="5" eb="7">
      <t>ケイエイ</t>
    </rPh>
    <rPh sb="7" eb="8">
      <t>タイ</t>
    </rPh>
    <rPh sb="8" eb="9">
      <t>スウ</t>
    </rPh>
    <phoneticPr fontId="3"/>
  </si>
  <si>
    <t>６－１ 市町村別経営体数及び飼養頭数 （令和２年２月１日）</t>
    <rPh sb="4" eb="5">
      <t>シ</t>
    </rPh>
    <rPh sb="5" eb="7">
      <t>チョウソン</t>
    </rPh>
    <rPh sb="7" eb="8">
      <t>ベツ</t>
    </rPh>
    <rPh sb="8" eb="11">
      <t>ケイエイタイ</t>
    </rPh>
    <rPh sb="11" eb="12">
      <t>スウ</t>
    </rPh>
    <rPh sb="12" eb="13">
      <t>オヨ</t>
    </rPh>
    <rPh sb="14" eb="15">
      <t>シリョウ</t>
    </rPh>
    <rPh sb="15" eb="16">
      <t>ヨウ</t>
    </rPh>
    <rPh sb="16" eb="18">
      <t>トウスウ</t>
    </rPh>
    <rPh sb="20" eb="22">
      <t>レイワ</t>
    </rPh>
    <rPh sb="23" eb="24">
      <t>ネン</t>
    </rPh>
    <rPh sb="25" eb="26">
      <t>ガツ</t>
    </rPh>
    <rPh sb="27" eb="28">
      <t>ヒ</t>
    </rPh>
    <phoneticPr fontId="3"/>
  </si>
  <si>
    <t>資料：農林水産省「農林業センサス」中の「農業経営体」より</t>
    <rPh sb="0" eb="2">
      <t>シリョウ</t>
    </rPh>
    <rPh sb="3" eb="5">
      <t>ノウリン</t>
    </rPh>
    <rPh sb="5" eb="8">
      <t>スイサンショウ</t>
    </rPh>
    <rPh sb="9" eb="10">
      <t>ノウ</t>
    </rPh>
    <rPh sb="10" eb="11">
      <t>リン</t>
    </rPh>
    <rPh sb="11" eb="12">
      <t>ギョウ</t>
    </rPh>
    <rPh sb="17" eb="18">
      <t>チュウ</t>
    </rPh>
    <rPh sb="20" eb="22">
      <t>ノウギョウ</t>
    </rPh>
    <rPh sb="22" eb="25">
      <t>ケイエイタイ</t>
    </rPh>
    <phoneticPr fontId="3"/>
  </si>
  <si>
    <t>６－２ 市町村別経営体数及び飼養羽数 （令和２年２月１日）</t>
    <rPh sb="4" eb="5">
      <t>シ</t>
    </rPh>
    <rPh sb="5" eb="7">
      <t>チョウソン</t>
    </rPh>
    <rPh sb="7" eb="8">
      <t>ベツ</t>
    </rPh>
    <rPh sb="8" eb="11">
      <t>ケイエイタイ</t>
    </rPh>
    <rPh sb="11" eb="12">
      <t>スウ</t>
    </rPh>
    <rPh sb="12" eb="13">
      <t>オヨ</t>
    </rPh>
    <rPh sb="14" eb="15">
      <t>シリョウ</t>
    </rPh>
    <rPh sb="15" eb="16">
      <t>ヨウ</t>
    </rPh>
    <rPh sb="16" eb="17">
      <t>ハネ</t>
    </rPh>
    <rPh sb="17" eb="18">
      <t>カズ</t>
    </rPh>
    <rPh sb="20" eb="22">
      <t>レイワ</t>
    </rPh>
    <rPh sb="23" eb="24">
      <t>ネン</t>
    </rPh>
    <rPh sb="25" eb="26">
      <t>ガツ</t>
    </rPh>
    <rPh sb="27" eb="28">
      <t>ヒ</t>
    </rPh>
    <phoneticPr fontId="3"/>
  </si>
  <si>
    <t>採卵鶏</t>
    <rPh sb="0" eb="1">
      <t>サイ</t>
    </rPh>
    <rPh sb="1" eb="2">
      <t>ラン</t>
    </rPh>
    <rPh sb="2" eb="3">
      <t>ニワトリ</t>
    </rPh>
    <phoneticPr fontId="3"/>
  </si>
  <si>
    <t>ブロイラー</t>
    <phoneticPr fontId="3"/>
  </si>
  <si>
    <t>飼　　養
経営体数</t>
    <rPh sb="0" eb="1">
      <t>シリョウ</t>
    </rPh>
    <rPh sb="3" eb="4">
      <t>ヨウ</t>
    </rPh>
    <rPh sb="5" eb="9">
      <t>ケイエイタイスウ</t>
    </rPh>
    <phoneticPr fontId="3"/>
  </si>
  <si>
    <t>飼養羽数</t>
    <rPh sb="0" eb="1">
      <t>シリョウ</t>
    </rPh>
    <rPh sb="1" eb="2">
      <t>ヨウ</t>
    </rPh>
    <rPh sb="2" eb="3">
      <t>ハネ</t>
    </rPh>
    <rPh sb="3" eb="4">
      <t>カズ</t>
    </rPh>
    <phoneticPr fontId="3"/>
  </si>
  <si>
    <t>出荷した
経営体数</t>
    <rPh sb="0" eb="2">
      <t>シュッカ</t>
    </rPh>
    <rPh sb="5" eb="8">
      <t>ケイエイタイ</t>
    </rPh>
    <rPh sb="8" eb="9">
      <t>スウ</t>
    </rPh>
    <phoneticPr fontId="3"/>
  </si>
  <si>
    <t>出荷羽数</t>
    <rPh sb="0" eb="2">
      <t>シュッカ</t>
    </rPh>
    <rPh sb="2" eb="3">
      <t>バネ</t>
    </rPh>
    <rPh sb="3" eb="4">
      <t>カズ</t>
    </rPh>
    <phoneticPr fontId="3"/>
  </si>
  <si>
    <t>100羽</t>
    <rPh sb="3" eb="4">
      <t>ハネ</t>
    </rPh>
    <phoneticPr fontId="3"/>
  </si>
  <si>
    <t>資料：農林水産省「農林業センサス」中の「農業経営体」より</t>
    <rPh sb="20" eb="22">
      <t>ノウギョウ</t>
    </rPh>
    <rPh sb="22" eb="25">
      <t>ケイエイタイ</t>
    </rPh>
    <phoneticPr fontId="3"/>
  </si>
  <si>
    <t>６－３ 月別生乳生産量 （令和５年）</t>
    <rPh sb="4" eb="6">
      <t>ツキベツ</t>
    </rPh>
    <rPh sb="6" eb="7">
      <t>セイ</t>
    </rPh>
    <rPh sb="7" eb="8">
      <t>ニュウ</t>
    </rPh>
    <rPh sb="8" eb="11">
      <t>セイサンリョウ</t>
    </rPh>
    <rPh sb="13" eb="15">
      <t>レイワ</t>
    </rPh>
    <rPh sb="16" eb="17">
      <t>ネン</t>
    </rPh>
    <phoneticPr fontId="3"/>
  </si>
  <si>
    <t>月</t>
    <rPh sb="0" eb="1">
      <t>ツキ</t>
    </rPh>
    <phoneticPr fontId="3"/>
  </si>
  <si>
    <t>生乳生産量及び処理量</t>
    <rPh sb="0" eb="2">
      <t>セイニュウ</t>
    </rPh>
    <rPh sb="2" eb="5">
      <t>セイサンリョウ</t>
    </rPh>
    <rPh sb="5" eb="6">
      <t>オヨ</t>
    </rPh>
    <rPh sb="7" eb="9">
      <t>ショリ</t>
    </rPh>
    <rPh sb="9" eb="10">
      <t>リョウ</t>
    </rPh>
    <phoneticPr fontId="3"/>
  </si>
  <si>
    <t>生産量</t>
    <rPh sb="0" eb="3">
      <t>セイサンリョウ</t>
    </rPh>
    <phoneticPr fontId="3"/>
  </si>
  <si>
    <t>用途別処理量</t>
    <rPh sb="0" eb="2">
      <t>ヨウト</t>
    </rPh>
    <rPh sb="2" eb="3">
      <t>ベツ</t>
    </rPh>
    <rPh sb="3" eb="5">
      <t>ショリ</t>
    </rPh>
    <rPh sb="5" eb="6">
      <t>リョウ</t>
    </rPh>
    <phoneticPr fontId="3"/>
  </si>
  <si>
    <t>牛乳等向け</t>
    <rPh sb="0" eb="2">
      <t>ギュウニュウ</t>
    </rPh>
    <rPh sb="2" eb="3">
      <t>ナド</t>
    </rPh>
    <rPh sb="3" eb="4">
      <t>ム</t>
    </rPh>
    <phoneticPr fontId="3"/>
  </si>
  <si>
    <t>乳製品向け</t>
    <rPh sb="0" eb="3">
      <t>ニュウセイヒン</t>
    </rPh>
    <rPh sb="3" eb="4">
      <t>ム</t>
    </rPh>
    <phoneticPr fontId="3"/>
  </si>
  <si>
    <t>その他</t>
    <rPh sb="0" eb="3">
      <t>ソノタ</t>
    </rPh>
    <phoneticPr fontId="3"/>
  </si>
  <si>
    <t>t</t>
    <phoneticPr fontId="3"/>
  </si>
  <si>
    <t>令和４年</t>
    <rPh sb="0" eb="2">
      <t>レイワ</t>
    </rPh>
    <rPh sb="3" eb="4">
      <t>トシ</t>
    </rPh>
    <phoneticPr fontId="3"/>
  </si>
  <si>
    <t>令和５年</t>
    <rPh sb="0" eb="2">
      <t>レイワ</t>
    </rPh>
    <rPh sb="3" eb="4">
      <t>トシ</t>
    </rPh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</si>
  <si>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</si>
  <si>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</si>
  <si>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</si>
  <si>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</si>
  <si>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</si>
  <si>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</si>
  <si>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</si>
  <si>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</si>
  <si>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資料：農林水産省「牛乳乳製品統計」</t>
    <rPh sb="0" eb="2">
      <t>シリョウ</t>
    </rPh>
    <rPh sb="3" eb="5">
      <t>ノウリン</t>
    </rPh>
    <rPh sb="5" eb="8">
      <t>スイサンショウ</t>
    </rPh>
    <rPh sb="9" eb="11">
      <t>ギュウニュウ</t>
    </rPh>
    <rPh sb="11" eb="14">
      <t>ニュウセイヒン</t>
    </rPh>
    <rPh sb="14" eb="16">
      <t>トウケイ</t>
    </rPh>
    <phoneticPr fontId="3"/>
  </si>
  <si>
    <t>６－５ 月別食鳥・鶏卵出荷状況 （令和５年）</t>
    <rPh sb="4" eb="6">
      <t>ツキベツ</t>
    </rPh>
    <rPh sb="6" eb="7">
      <t>ショク</t>
    </rPh>
    <rPh sb="7" eb="8">
      <t>チョウ</t>
    </rPh>
    <rPh sb="9" eb="11">
      <t>ケイラン</t>
    </rPh>
    <rPh sb="11" eb="13">
      <t>シュッカ</t>
    </rPh>
    <rPh sb="13" eb="15">
      <t>ジョウキョウ</t>
    </rPh>
    <rPh sb="17" eb="19">
      <t>レイワ</t>
    </rPh>
    <rPh sb="20" eb="21">
      <t>ネン</t>
    </rPh>
    <phoneticPr fontId="3"/>
  </si>
  <si>
    <t>廃鶏</t>
    <rPh sb="0" eb="1">
      <t>ハイ</t>
    </rPh>
    <rPh sb="1" eb="2">
      <t>ケイラン</t>
    </rPh>
    <phoneticPr fontId="3"/>
  </si>
  <si>
    <t>鶏卵</t>
    <rPh sb="0" eb="2">
      <t>ケイラン</t>
    </rPh>
    <phoneticPr fontId="3"/>
  </si>
  <si>
    <t>出荷羽数</t>
    <rPh sb="0" eb="2">
      <t>シュッカ</t>
    </rPh>
    <rPh sb="2" eb="3">
      <t>ハネ</t>
    </rPh>
    <rPh sb="3" eb="4">
      <t>スウ</t>
    </rPh>
    <phoneticPr fontId="3"/>
  </si>
  <si>
    <t>処理羽数</t>
    <rPh sb="0" eb="2">
      <t>ショリ</t>
    </rPh>
    <rPh sb="2" eb="3">
      <t>ハネ</t>
    </rPh>
    <rPh sb="3" eb="4">
      <t>スウ</t>
    </rPh>
    <phoneticPr fontId="3"/>
  </si>
  <si>
    <t>生産量</t>
    <rPh sb="0" eb="2">
      <t>セイサン</t>
    </rPh>
    <rPh sb="2" eb="3">
      <t>リョウ</t>
    </rPh>
    <phoneticPr fontId="3"/>
  </si>
  <si>
    <t>出荷量</t>
    <rPh sb="0" eb="3">
      <t>シュッカリョウ</t>
    </rPh>
    <phoneticPr fontId="3"/>
  </si>
  <si>
    <t>自給量
その他</t>
    <rPh sb="0" eb="2">
      <t>ジキュウ</t>
    </rPh>
    <rPh sb="2" eb="3">
      <t>リョウ</t>
    </rPh>
    <rPh sb="4" eb="7">
      <t>ソノタ</t>
    </rPh>
    <phoneticPr fontId="3"/>
  </si>
  <si>
    <t>生産者手取価格
（1kg当たり）</t>
    <rPh sb="0" eb="3">
      <t>セイサンシャ</t>
    </rPh>
    <rPh sb="3" eb="5">
      <t>テド</t>
    </rPh>
    <rPh sb="5" eb="7">
      <t>カカク</t>
    </rPh>
    <rPh sb="12" eb="13">
      <t>ア</t>
    </rPh>
    <phoneticPr fontId="3"/>
  </si>
  <si>
    <t>羽数</t>
    <rPh sb="0" eb="1">
      <t>ハネ</t>
    </rPh>
    <rPh sb="1" eb="2">
      <t>スウ</t>
    </rPh>
    <phoneticPr fontId="3"/>
  </si>
  <si>
    <t>生体重量</t>
    <rPh sb="0" eb="2">
      <t>セイタイ</t>
    </rPh>
    <rPh sb="2" eb="4">
      <t>ジュウリョウ</t>
    </rPh>
    <phoneticPr fontId="3"/>
  </si>
  <si>
    <t>千羽</t>
    <rPh sb="0" eb="2">
      <t>センバ</t>
    </rPh>
    <phoneticPr fontId="3"/>
  </si>
  <si>
    <t>円</t>
    <rPh sb="0" eb="1">
      <t>エン</t>
    </rPh>
    <phoneticPr fontId="3"/>
  </si>
  <si>
    <t>令和４年</t>
    <rPh sb="0" eb="2">
      <t>レイワ</t>
    </rPh>
    <rPh sb="3" eb="4">
      <t>ネン</t>
    </rPh>
    <phoneticPr fontId="3"/>
  </si>
  <si>
    <t>･･</t>
  </si>
  <si>
    <t>令和５年</t>
    <rPh sb="0" eb="2">
      <t>レイワ</t>
    </rPh>
    <rPh sb="3" eb="4">
      <t>ネン</t>
    </rPh>
    <phoneticPr fontId="3"/>
  </si>
  <si>
    <t>資料：農林水産省「畜産物流通統計」</t>
    <rPh sb="0" eb="2">
      <t>シリョウ</t>
    </rPh>
    <rPh sb="3" eb="5">
      <t>ノウリン</t>
    </rPh>
    <rPh sb="5" eb="8">
      <t>スイサンショウ</t>
    </rPh>
    <rPh sb="9" eb="12">
      <t>チクサンブツ</t>
    </rPh>
    <rPh sb="12" eb="14">
      <t>リュウツウ</t>
    </rPh>
    <rPh sb="14" eb="16">
      <t>トウケイ</t>
    </rPh>
    <phoneticPr fontId="3"/>
  </si>
  <si>
    <t>注）１ 平成27年調査から、ブロイラー、廃鶏調査の対象が、年間の食鳥処理羽数が30万羽を超える処理場に変更された。</t>
    <rPh sb="0" eb="1">
      <t>チュウ</t>
    </rPh>
    <rPh sb="20" eb="21">
      <t>ハイ</t>
    </rPh>
    <rPh sb="21" eb="22">
      <t>ケイ</t>
    </rPh>
    <phoneticPr fontId="3"/>
  </si>
  <si>
    <t>　　２ 鶏卵の出荷量については、平成27年より調査を休止した。</t>
    <rPh sb="4" eb="6">
      <t>ケイラン</t>
    </rPh>
    <rPh sb="7" eb="9">
      <t>シュッカ</t>
    </rPh>
    <rPh sb="9" eb="10">
      <t>リョウ</t>
    </rPh>
    <rPh sb="16" eb="18">
      <t>ヘイセイ</t>
    </rPh>
    <rPh sb="20" eb="21">
      <t>ネン</t>
    </rPh>
    <rPh sb="23" eb="25">
      <t>チョウサ</t>
    </rPh>
    <rPh sb="26" eb="28">
      <t>キュウシ</t>
    </rPh>
    <phoneticPr fontId="3"/>
  </si>
  <si>
    <t>６－４ と畜数量 （令和５年）</t>
    <rPh sb="5" eb="6">
      <t>チク</t>
    </rPh>
    <rPh sb="6" eb="8">
      <t>スウリョウ</t>
    </rPh>
    <phoneticPr fontId="3"/>
  </si>
  <si>
    <t>区分</t>
    <rPh sb="0" eb="2">
      <t>クブン</t>
    </rPh>
    <phoneticPr fontId="3"/>
  </si>
  <si>
    <t>総数</t>
    <rPh sb="0" eb="2">
      <t>ソウスウ</t>
    </rPh>
    <phoneticPr fontId="3"/>
  </si>
  <si>
    <t>牛</t>
    <rPh sb="0" eb="1">
      <t>ウシ</t>
    </rPh>
    <phoneticPr fontId="3"/>
  </si>
  <si>
    <t>子　　牛</t>
    <rPh sb="0" eb="1">
      <t>コ</t>
    </rPh>
    <rPh sb="3" eb="4">
      <t>ウシ</t>
    </rPh>
    <phoneticPr fontId="3"/>
  </si>
  <si>
    <t>馬</t>
    <rPh sb="0" eb="1">
      <t>ウマ</t>
    </rPh>
    <phoneticPr fontId="3"/>
  </si>
  <si>
    <t>山羊</t>
    <rPh sb="0" eb="2">
      <t>ヤギ</t>
    </rPh>
    <phoneticPr fontId="3"/>
  </si>
  <si>
    <t>頭数</t>
    <rPh sb="0" eb="2">
      <t>トウスウ</t>
    </rPh>
    <phoneticPr fontId="3"/>
  </si>
  <si>
    <t>枝肉生産量</t>
    <rPh sb="0" eb="2">
      <t>エダニク</t>
    </rPh>
    <rPh sb="2" eb="5">
      <t>セイサンリョウ</t>
    </rPh>
    <phoneticPr fontId="3"/>
  </si>
  <si>
    <t>頭</t>
    <rPh sb="0" eb="1">
      <t>トウスウ</t>
    </rPh>
    <phoneticPr fontId="3"/>
  </si>
  <si>
    <t>kg</t>
    <phoneticPr fontId="3"/>
  </si>
  <si>
    <t>令和４年</t>
    <rPh sb="0" eb="2">
      <t>レイワ</t>
    </rPh>
    <phoneticPr fontId="3"/>
  </si>
  <si>
    <t>令和５年</t>
    <rPh sb="0" eb="2">
      <t>レイワ</t>
    </rPh>
    <phoneticPr fontId="3"/>
  </si>
  <si>
    <t>(屠畜場別)</t>
    <rPh sb="1" eb="2">
      <t>ト</t>
    </rPh>
    <rPh sb="2" eb="3">
      <t>チク</t>
    </rPh>
    <rPh sb="3" eb="4">
      <t>バショ</t>
    </rPh>
    <rPh sb="4" eb="5">
      <t>ベツ</t>
    </rPh>
    <phoneticPr fontId="3"/>
  </si>
  <si>
    <t>食肉卸売市場</t>
    <rPh sb="0" eb="2">
      <t>ショクニク</t>
    </rPh>
    <rPh sb="2" eb="4">
      <t>オロシウリ</t>
    </rPh>
    <rPh sb="4" eb="6">
      <t>シジョウ</t>
    </rPh>
    <phoneticPr fontId="3"/>
  </si>
  <si>
    <t>･･･</t>
  </si>
  <si>
    <t>･･･</t>
    <phoneticPr fontId="3"/>
  </si>
  <si>
    <t>高崎食肉センター</t>
    <rPh sb="0" eb="2">
      <t>タカサキ</t>
    </rPh>
    <rPh sb="2" eb="4">
      <t>ショクニク</t>
    </rPh>
    <phoneticPr fontId="3"/>
  </si>
  <si>
    <t>(月別)</t>
    <rPh sb="1" eb="3">
      <t>ツキベツ</t>
    </rPh>
    <phoneticPr fontId="3"/>
  </si>
  <si>
    <t>月</t>
    <rPh sb="0" eb="1">
      <t>１ガツ</t>
    </rPh>
    <phoneticPr fontId="3"/>
  </si>
  <si>
    <t>資料：県食品・生活衛生課</t>
    <rPh sb="0" eb="2">
      <t>シリョウ</t>
    </rPh>
    <rPh sb="3" eb="4">
      <t>ケン</t>
    </rPh>
    <rPh sb="4" eb="6">
      <t>ショクヒン</t>
    </rPh>
    <rPh sb="7" eb="9">
      <t>セイカツ</t>
    </rPh>
    <rPh sb="9" eb="12">
      <t>エイセイカ</t>
    </rPh>
    <rPh sb="11" eb="12">
      <t>カ</t>
    </rPh>
    <phoneticPr fontId="3"/>
  </si>
  <si>
    <t>注）1 枝肉生産量については「農林水産省　畜産物流通統計　枝肉生産量」</t>
    <phoneticPr fontId="3"/>
  </si>
  <si>
    <t>　　2 総数は端数処理の関係で内訳と一致しない場合がある。</t>
    <rPh sb="4" eb="6">
      <t>ソウスウ</t>
    </rPh>
    <rPh sb="7" eb="9">
      <t>ハスウ</t>
    </rPh>
    <rPh sb="9" eb="11">
      <t>ショリ</t>
    </rPh>
    <rPh sb="12" eb="14">
      <t>カンケイ</t>
    </rPh>
    <rPh sb="15" eb="17">
      <t>ウチワケ</t>
    </rPh>
    <rPh sb="18" eb="20">
      <t>イッチ</t>
    </rPh>
    <rPh sb="23" eb="25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</si>
</sst>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;[Red]\-#,##0\ "/>
    <numFmt numFmtId="177" formatCode="#,##0_);[Red]\(#,##0\)"/>
    <numFmt numFmtId="178" formatCode="#,##0;[Red]#,##0"/>
    <numFmt numFmtId="182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distributed" vertical="center"/>
    </xf>
    <xf numFmtId="0" fontId="6" fillId="0" borderId="0" xfId="0" applyFont="1"/>
    <xf numFmtId="0" fontId="2" fillId="2" borderId="4" xfId="0" applyFont="1" applyFill="1" applyBorder="1" applyAlignment="1">
      <alignment horizontal="distributed"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177" fontId="0" fillId="0" borderId="0" xfId="0" applyNumberFormat="1"/>
    <xf numFmtId="178" fontId="2" fillId="0" borderId="2" xfId="1" applyNumberFormat="1" applyFont="1" applyBorder="1" applyAlignment="1">
      <alignment horizontal="right"/>
    </xf>
    <xf numFmtId="178" fontId="2" fillId="0" borderId="2" xfId="1" applyNumberFormat="1" applyFont="1" applyBorder="1" applyAlignment="1">
      <alignment horizontal="right" wrapText="1"/>
    </xf>
    <xf numFmtId="176" fontId="2" fillId="0" borderId="2" xfId="1" applyNumberFormat="1" applyFont="1" applyBorder="1" applyAlignment="1">
      <alignment horizontal="right" vertical="center" wrapText="1"/>
    </xf>
    <xf numFmtId="178" fontId="0" fillId="0" borderId="0" xfId="0" applyNumberFormat="1"/>
    <xf numFmtId="0" fontId="2" fillId="3" borderId="2" xfId="0" applyFont="1" applyFill="1" applyBorder="1" applyAlignment="1">
      <alignment horizontal="distributed" vertical="center" wrapText="1" justifyLastLine="1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right"/>
    </xf>
    <xf numFmtId="38" fontId="2" fillId="0" borderId="2" xfId="1" applyFont="1" applyBorder="1" applyAlignment="1">
      <alignment horizontal="right" wrapText="1"/>
    </xf>
    <xf numFmtId="0" fontId="5" fillId="0" borderId="0" xfId="0" applyFont="1" applyAlignment="1">
      <alignment vertical="center"/>
    </xf>
    <xf numFmtId="49" fontId="2" fillId="2" borderId="5" xfId="0" applyNumberFormat="1" applyFont="1" applyFill="1" applyBorder="1" applyAlignment="1">
      <alignment horizontal="distributed" vertical="center" wrapText="1"/>
    </xf>
    <xf numFmtId="0" fontId="0" fillId="0" borderId="4" xfId="0" applyFont="1" applyBorder="1" applyAlignment="1">
      <alignment horizontal="distributed" vertical="center" wrapText="1"/>
    </xf>
    <xf numFmtId="49" fontId="2" fillId="2" borderId="4" xfId="0" applyNumberFormat="1" applyFont="1" applyFill="1" applyBorder="1" applyAlignment="1">
      <alignment horizontal="distributed" vertical="center" wrapText="1"/>
    </xf>
    <xf numFmtId="0" fontId="2" fillId="2" borderId="3" xfId="0" applyFont="1" applyFill="1" applyBorder="1" applyAlignment="1">
      <alignment horizontal="distributed" vertical="center" wrapText="1"/>
    </xf>
    <xf numFmtId="0" fontId="2" fillId="2" borderId="5" xfId="0" applyFont="1" applyFill="1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 wrapText="1"/>
    </xf>
    <xf numFmtId="0" fontId="2" fillId="2" borderId="7" xfId="0" applyFont="1" applyFill="1" applyBorder="1" applyAlignment="1">
      <alignment horizontal="distributed" vertical="center" wrapText="1" justifyLastLine="1"/>
    </xf>
    <xf numFmtId="0" fontId="0" fillId="0" borderId="8" xfId="0" applyBorder="1" applyAlignment="1">
      <alignment horizontal="distributed" vertical="center" wrapText="1" justifyLastLine="1"/>
    </xf>
    <xf numFmtId="0" fontId="0" fillId="0" borderId="9" xfId="0" applyBorder="1" applyAlignment="1">
      <alignment horizontal="distributed" vertical="center" wrapText="1" justifyLastLine="1"/>
    </xf>
    <xf numFmtId="0" fontId="2" fillId="2" borderId="6" xfId="0" applyFont="1" applyFill="1" applyBorder="1" applyAlignment="1">
      <alignment horizontal="distributed" vertical="center" wrapText="1" justifyLastLine="1"/>
    </xf>
    <xf numFmtId="0" fontId="0" fillId="0" borderId="0" xfId="0" applyBorder="1" applyAlignment="1">
      <alignment horizontal="distributed" vertical="center" wrapText="1" justifyLastLine="1"/>
    </xf>
    <xf numFmtId="0" fontId="0" fillId="0" borderId="10" xfId="0" applyBorder="1" applyAlignment="1">
      <alignment horizontal="distributed" vertical="center" wrapText="1" justifyLastLine="1"/>
    </xf>
    <xf numFmtId="0" fontId="2" fillId="2" borderId="11" xfId="0" applyFont="1" applyFill="1" applyBorder="1" applyAlignment="1">
      <alignment horizontal="distributed" vertical="center" wrapText="1" justifyLastLine="1"/>
    </xf>
    <xf numFmtId="0" fontId="0" fillId="0" borderId="12" xfId="0" applyBorder="1" applyAlignment="1">
      <alignment horizontal="distributed" vertical="center" wrapText="1" justifyLastLine="1"/>
    </xf>
    <xf numFmtId="0" fontId="0" fillId="0" borderId="13" xfId="0" applyBorder="1" applyAlignment="1">
      <alignment horizontal="distributed" vertical="center" wrapText="1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0" fontId="2" fillId="3" borderId="4" xfId="0" applyFont="1" applyFill="1" applyBorder="1" applyAlignment="1">
      <alignment horizontal="distributed" vertical="center" wrapText="1" justifyLastLine="1"/>
    </xf>
    <xf numFmtId="0" fontId="2" fillId="3" borderId="5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2" fillId="3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distributed" vertical="center" wrapText="1" justifyLastLine="1"/>
    </xf>
    <xf numFmtId="0" fontId="0" fillId="0" borderId="0" xfId="0" applyAlignment="1">
      <alignment horizontal="distributed" vertical="center" wrapText="1" justifyLastLine="1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distributed" vertical="center" wrapText="1"/>
    </xf>
    <xf numFmtId="3" fontId="2" fillId="0" borderId="2" xfId="0" applyNumberFormat="1" applyFont="1" applyBorder="1" applyAlignment="1">
      <alignment horizontal="right"/>
    </xf>
    <xf numFmtId="177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177" fontId="2" fillId="0" borderId="0" xfId="0" applyNumberFormat="1" applyFont="1"/>
    <xf numFmtId="0" fontId="2" fillId="0" borderId="8" xfId="0" applyFont="1" applyBorder="1" applyAlignment="1">
      <alignment horizontal="right"/>
    </xf>
    <xf numFmtId="0" fontId="8" fillId="0" borderId="0" xfId="0" applyFont="1"/>
    <xf numFmtId="0" fontId="0" fillId="0" borderId="5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 justifyLastLine="1"/>
    </xf>
    <xf numFmtId="0" fontId="2" fillId="3" borderId="14" xfId="0" applyFont="1" applyFill="1" applyBorder="1" applyAlignment="1">
      <alignment horizontal="distributed" vertical="center" wrapText="1" justifyLastLine="1"/>
    </xf>
    <xf numFmtId="0" fontId="0" fillId="0" borderId="11" xfId="0" applyBorder="1" applyAlignment="1">
      <alignment horizontal="distributed" vertical="center" wrapText="1" justifyLastLine="1"/>
    </xf>
    <xf numFmtId="0" fontId="2" fillId="3" borderId="1" xfId="0" applyFont="1" applyFill="1" applyBorder="1" applyAlignment="1">
      <alignment horizontal="distributed" vertical="center" wrapText="1" justifyLastLine="1"/>
    </xf>
    <xf numFmtId="0" fontId="2" fillId="2" borderId="3" xfId="0" applyFont="1" applyFill="1" applyBorder="1" applyAlignment="1">
      <alignment horizontal="distributed" vertical="center" wrapText="1" justifyLastLine="1"/>
    </xf>
    <xf numFmtId="0" fontId="2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distributed" vertical="center" wrapText="1" justifyLastLine="1"/>
    </xf>
    <xf numFmtId="182" fontId="2" fillId="0" borderId="2" xfId="0" applyNumberFormat="1" applyFont="1" applyBorder="1" applyAlignment="1">
      <alignment horizontal="right" vertical="center" wrapText="1"/>
    </xf>
    <xf numFmtId="182" fontId="2" fillId="0" borderId="0" xfId="0" applyNumberFormat="1" applyFont="1"/>
    <xf numFmtId="182" fontId="4" fillId="0" borderId="0" xfId="0" applyNumberFormat="1" applyFont="1"/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righ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right" wrapText="1"/>
    </xf>
    <xf numFmtId="49" fontId="2" fillId="2" borderId="4" xfId="0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182" fontId="0" fillId="0" borderId="0" xfId="0" applyNumberFormat="1"/>
    <xf numFmtId="182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82" fontId="2" fillId="0" borderId="0" xfId="1" applyNumberFormat="1" applyFont="1" applyBorder="1" applyAlignment="1">
      <alignment horizontal="right" vertical="center" wrapText="1"/>
    </xf>
    <xf numFmtId="49" fontId="2" fillId="2" borderId="4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41" fontId="0" fillId="0" borderId="12" xfId="0" applyNumberFormat="1" applyBorder="1"/>
    <xf numFmtId="0" fontId="0" fillId="0" borderId="13" xfId="0" applyBorder="1" applyAlignment="1">
      <alignment horizontal="distributed" vertical="center" wrapText="1"/>
    </xf>
    <xf numFmtId="41" fontId="2" fillId="0" borderId="2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distributed" vertical="center" wrapText="1" indent="1"/>
    </xf>
    <xf numFmtId="0" fontId="2" fillId="2" borderId="5" xfId="0" applyFont="1" applyFill="1" applyBorder="1" applyAlignment="1">
      <alignment horizontal="distributed" vertical="center" wrapText="1" indent="1"/>
    </xf>
    <xf numFmtId="0" fontId="2" fillId="2" borderId="4" xfId="0" applyFont="1" applyFill="1" applyBorder="1" applyAlignment="1">
      <alignment horizontal="distributed" vertical="center" wrapText="1" indent="1"/>
    </xf>
    <xf numFmtId="41" fontId="10" fillId="0" borderId="2" xfId="0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horizontal="distributed" vertical="center" wrapText="1"/>
    </xf>
    <xf numFmtId="0" fontId="11" fillId="2" borderId="5" xfId="0" applyFont="1" applyFill="1" applyBorder="1" applyAlignment="1">
      <alignment horizontal="distributed" vertical="center" wrapText="1"/>
    </xf>
    <xf numFmtId="0" fontId="11" fillId="2" borderId="4" xfId="0" applyFont="1" applyFill="1" applyBorder="1" applyAlignment="1">
      <alignment horizontal="distributed" vertical="center" wrapText="1"/>
    </xf>
    <xf numFmtId="0" fontId="2" fillId="0" borderId="0" xfId="0" applyFont="1" applyAlignment="1">
      <alignment horizontal="right"/>
    </xf>
    <xf numFmtId="41" fontId="7" fillId="0" borderId="2" xfId="0" applyNumberFormat="1" applyFont="1" applyBorder="1" applyAlignment="1">
      <alignment horizontal="right" vertical="center"/>
    </xf>
    <xf numFmtId="0" fontId="2" fillId="2" borderId="3" xfId="0" applyFont="1" applyFill="1" applyBorder="1"/>
    <xf numFmtId="0" fontId="2" fillId="2" borderId="5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distributed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1" fontId="2" fillId="0" borderId="0" xfId="0" applyNumberFormat="1" applyFont="1" applyAlignment="1">
      <alignment horizontal="right" vertical="center" wrapText="1"/>
    </xf>
    <xf numFmtId="41" fontId="2" fillId="0" borderId="0" xfId="0" applyNumberFormat="1" applyFont="1" applyAlignment="1">
      <alignment horizontal="left" vertical="center"/>
    </xf>
    <xf numFmtId="41" fontId="11" fillId="0" borderId="0" xfId="0" applyNumberFormat="1" applyFont="1" applyAlignment="1">
      <alignment horizontal="right" vertical="center" wrapText="1"/>
    </xf>
    <xf numFmtId="41" fontId="12" fillId="0" borderId="0" xfId="0" applyNumberFormat="1" applyFont="1" applyAlignment="1">
      <alignment vertical="center"/>
    </xf>
    <xf numFmtId="41" fontId="2" fillId="0" borderId="0" xfId="0" applyNumberFormat="1" applyFont="1"/>
    <xf numFmtId="41" fontId="13" fillId="0" borderId="0" xfId="0" applyNumberFormat="1" applyFont="1" applyAlignment="1">
      <alignment vertical="center"/>
    </xf>
    <xf numFmtId="0" fontId="14" fillId="0" borderId="0" xfId="0" applyFont="1" applyAlignment="1">
      <alignment horizontal="left"/>
    </xf>
    <xf numFmtId="41" fontId="0" fillId="0" borderId="0" xfId="0" applyNumberFormat="1"/>
    <xf numFmtId="0" fontId="0" fillId="0" borderId="0" xfId="0" applyAlignment="1">
      <alignment horizontal="left"/>
    </xf>
    <xf numFmtId="0" fontId="15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D0BFA-6076-40EE-A905-41AAA177979B}">
  <dimension ref="B1:J52"/>
  <sheetViews>
    <sheetView tabSelected="1" zoomScaleNormal="100" zoomScaleSheetLayoutView="100" workbookViewId="0"/>
  </sheetViews>
  <sheetFormatPr defaultRowHeight="13" x14ac:dyDescent="0.2"/>
  <cols>
    <col min="1" max="1" width="2.6328125" customWidth="1"/>
    <col min="2" max="3" width="2.08984375" customWidth="1"/>
    <col min="4" max="4" width="9.90625" customWidth="1"/>
    <col min="5" max="10" width="9.6328125" customWidth="1"/>
  </cols>
  <sheetData>
    <row r="1" spans="2:10" ht="14.25" customHeight="1" x14ac:dyDescent="0.2">
      <c r="B1" s="5" t="s">
        <v>55</v>
      </c>
    </row>
    <row r="2" spans="2:10" ht="12" customHeight="1" x14ac:dyDescent="0.2"/>
    <row r="3" spans="2:10" s="1" customFormat="1" ht="12" customHeight="1" x14ac:dyDescent="0.2">
      <c r="B3" s="25" t="s">
        <v>12</v>
      </c>
      <c r="C3" s="26"/>
      <c r="D3" s="27"/>
      <c r="E3" s="34" t="s">
        <v>49</v>
      </c>
      <c r="F3" s="35"/>
      <c r="G3" s="34" t="s">
        <v>41</v>
      </c>
      <c r="H3" s="36"/>
      <c r="I3" s="34" t="s">
        <v>42</v>
      </c>
      <c r="J3" s="37"/>
    </row>
    <row r="4" spans="2:10" s="1" customFormat="1" ht="12" customHeight="1" x14ac:dyDescent="0.2">
      <c r="B4" s="28"/>
      <c r="C4" s="29"/>
      <c r="D4" s="30"/>
      <c r="E4" s="38" t="s">
        <v>54</v>
      </c>
      <c r="F4" s="38" t="s">
        <v>40</v>
      </c>
      <c r="G4" s="38" t="s">
        <v>54</v>
      </c>
      <c r="H4" s="38" t="s">
        <v>40</v>
      </c>
      <c r="I4" s="38" t="s">
        <v>54</v>
      </c>
      <c r="J4" s="38" t="s">
        <v>40</v>
      </c>
    </row>
    <row r="5" spans="2:10" s="1" customFormat="1" ht="12" customHeight="1" x14ac:dyDescent="0.2">
      <c r="B5" s="31"/>
      <c r="C5" s="32"/>
      <c r="D5" s="33"/>
      <c r="E5" s="39"/>
      <c r="F5" s="40"/>
      <c r="G5" s="39"/>
      <c r="H5" s="40"/>
      <c r="I5" s="39"/>
      <c r="J5" s="40"/>
    </row>
    <row r="6" spans="2:10" s="1" customFormat="1" ht="12" customHeight="1" x14ac:dyDescent="0.2">
      <c r="B6" s="22"/>
      <c r="C6" s="23"/>
      <c r="D6" s="24"/>
      <c r="E6" s="3" t="s">
        <v>50</v>
      </c>
      <c r="F6" s="3" t="s">
        <v>11</v>
      </c>
      <c r="G6" s="3" t="s">
        <v>50</v>
      </c>
      <c r="H6" s="3" t="s">
        <v>11</v>
      </c>
      <c r="I6" s="3" t="s">
        <v>50</v>
      </c>
      <c r="J6" s="3" t="s">
        <v>11</v>
      </c>
    </row>
    <row r="7" spans="2:10" s="1" customFormat="1" ht="12" customHeight="1" x14ac:dyDescent="0.2">
      <c r="B7" s="22" t="s">
        <v>47</v>
      </c>
      <c r="C7" s="23"/>
      <c r="D7" s="20"/>
      <c r="E7" s="3">
        <v>599</v>
      </c>
      <c r="F7" s="15">
        <v>39384</v>
      </c>
      <c r="G7" s="15">
        <v>734</v>
      </c>
      <c r="H7" s="15">
        <v>56371</v>
      </c>
      <c r="I7" s="15">
        <v>220</v>
      </c>
      <c r="J7" s="15">
        <v>574371</v>
      </c>
    </row>
    <row r="8" spans="2:10" s="2" customFormat="1" ht="12" customHeight="1" x14ac:dyDescent="0.2">
      <c r="B8" s="22" t="s">
        <v>53</v>
      </c>
      <c r="C8" s="23"/>
      <c r="D8" s="20"/>
      <c r="E8" s="16">
        <v>434</v>
      </c>
      <c r="F8" s="16">
        <v>34404</v>
      </c>
      <c r="G8" s="16">
        <v>567</v>
      </c>
      <c r="H8" s="17">
        <v>44619</v>
      </c>
      <c r="I8" s="17">
        <v>169</v>
      </c>
      <c r="J8" s="17">
        <v>607982</v>
      </c>
    </row>
    <row r="9" spans="2:10" s="1" customFormat="1" ht="12" customHeight="1" x14ac:dyDescent="0.2">
      <c r="B9" s="4"/>
      <c r="C9" s="19" t="s">
        <v>0</v>
      </c>
      <c r="D9" s="21"/>
      <c r="E9" s="10">
        <v>121</v>
      </c>
      <c r="F9" s="12">
        <v>10003</v>
      </c>
      <c r="G9" s="10">
        <v>118</v>
      </c>
      <c r="H9" s="11">
        <v>12278</v>
      </c>
      <c r="I9" s="11">
        <v>51</v>
      </c>
      <c r="J9" s="11">
        <v>116335</v>
      </c>
    </row>
    <row r="10" spans="2:10" s="1" customFormat="1" ht="12" customHeight="1" x14ac:dyDescent="0.2">
      <c r="B10" s="4"/>
      <c r="C10" s="19" t="s">
        <v>10</v>
      </c>
      <c r="D10" s="21"/>
      <c r="E10" s="10">
        <v>26</v>
      </c>
      <c r="F10" s="10">
        <v>1870</v>
      </c>
      <c r="G10" s="10">
        <v>46</v>
      </c>
      <c r="H10" s="11" t="s">
        <v>51</v>
      </c>
      <c r="I10" s="11">
        <v>20</v>
      </c>
      <c r="J10" s="11">
        <v>31565</v>
      </c>
    </row>
    <row r="11" spans="2:10" s="1" customFormat="1" ht="12" customHeight="1" x14ac:dyDescent="0.2">
      <c r="B11" s="4"/>
      <c r="C11" s="19" t="s">
        <v>1</v>
      </c>
      <c r="D11" s="21"/>
      <c r="E11" s="10">
        <v>17</v>
      </c>
      <c r="F11" s="10">
        <v>1428</v>
      </c>
      <c r="G11" s="10">
        <v>14</v>
      </c>
      <c r="H11" s="11">
        <v>1100</v>
      </c>
      <c r="I11" s="11">
        <v>17</v>
      </c>
      <c r="J11" s="11">
        <v>216878</v>
      </c>
    </row>
    <row r="12" spans="2:10" s="1" customFormat="1" ht="12" customHeight="1" x14ac:dyDescent="0.2">
      <c r="B12" s="4"/>
      <c r="C12" s="19" t="s">
        <v>2</v>
      </c>
      <c r="D12" s="21"/>
      <c r="E12" s="10">
        <v>34</v>
      </c>
      <c r="F12" s="10">
        <v>1944</v>
      </c>
      <c r="G12" s="10">
        <v>47</v>
      </c>
      <c r="H12" s="11">
        <v>2809</v>
      </c>
      <c r="I12" s="11">
        <v>10</v>
      </c>
      <c r="J12" s="11">
        <v>10736</v>
      </c>
    </row>
    <row r="13" spans="2:10" s="1" customFormat="1" ht="12" customHeight="1" x14ac:dyDescent="0.2">
      <c r="B13" s="4"/>
      <c r="C13" s="19" t="s">
        <v>3</v>
      </c>
      <c r="D13" s="21"/>
      <c r="E13" s="10">
        <v>41</v>
      </c>
      <c r="F13" s="10">
        <v>2113</v>
      </c>
      <c r="G13" s="10">
        <v>51</v>
      </c>
      <c r="H13" s="11" t="s">
        <v>51</v>
      </c>
      <c r="I13" s="11">
        <v>4</v>
      </c>
      <c r="J13" s="11">
        <v>12246</v>
      </c>
    </row>
    <row r="14" spans="2:10" s="1" customFormat="1" ht="12" customHeight="1" x14ac:dyDescent="0.2">
      <c r="B14" s="4"/>
      <c r="C14" s="19" t="s">
        <v>4</v>
      </c>
      <c r="D14" s="21"/>
      <c r="E14" s="10">
        <v>17</v>
      </c>
      <c r="F14" s="10">
        <v>875</v>
      </c>
      <c r="G14" s="10">
        <v>12</v>
      </c>
      <c r="H14" s="11">
        <v>265</v>
      </c>
      <c r="I14" s="11">
        <v>5</v>
      </c>
      <c r="J14" s="11">
        <v>18688</v>
      </c>
    </row>
    <row r="15" spans="2:10" s="1" customFormat="1" ht="12" customHeight="1" x14ac:dyDescent="0.2">
      <c r="B15" s="4"/>
      <c r="C15" s="19" t="s">
        <v>5</v>
      </c>
      <c r="D15" s="21"/>
      <c r="E15" s="10">
        <v>16</v>
      </c>
      <c r="F15" s="10">
        <v>425</v>
      </c>
      <c r="G15" s="10">
        <v>22</v>
      </c>
      <c r="H15" s="11" t="s">
        <v>51</v>
      </c>
      <c r="I15" s="11" t="s">
        <v>48</v>
      </c>
      <c r="J15" s="11" t="s">
        <v>48</v>
      </c>
    </row>
    <row r="16" spans="2:10" s="1" customFormat="1" ht="12" customHeight="1" x14ac:dyDescent="0.2">
      <c r="B16" s="4"/>
      <c r="C16" s="19" t="s">
        <v>6</v>
      </c>
      <c r="D16" s="21"/>
      <c r="E16" s="10">
        <v>27</v>
      </c>
      <c r="F16" s="10">
        <v>1171</v>
      </c>
      <c r="G16" s="10">
        <v>45</v>
      </c>
      <c r="H16" s="11" t="s">
        <v>51</v>
      </c>
      <c r="I16" s="11">
        <v>24</v>
      </c>
      <c r="J16" s="11">
        <v>97402</v>
      </c>
    </row>
    <row r="17" spans="2:10" s="1" customFormat="1" ht="12" customHeight="1" x14ac:dyDescent="0.2">
      <c r="B17" s="4"/>
      <c r="C17" s="19" t="s">
        <v>7</v>
      </c>
      <c r="D17" s="21"/>
      <c r="E17" s="10">
        <v>5</v>
      </c>
      <c r="F17" s="10">
        <v>361</v>
      </c>
      <c r="G17" s="10">
        <v>10</v>
      </c>
      <c r="H17" s="11" t="s">
        <v>51</v>
      </c>
      <c r="I17" s="11">
        <v>3</v>
      </c>
      <c r="J17" s="11">
        <v>2047</v>
      </c>
    </row>
    <row r="18" spans="2:10" s="1" customFormat="1" ht="12" customHeight="1" x14ac:dyDescent="0.2">
      <c r="B18" s="4"/>
      <c r="C18" s="19" t="s">
        <v>8</v>
      </c>
      <c r="D18" s="21"/>
      <c r="E18" s="10">
        <v>5</v>
      </c>
      <c r="F18" s="10">
        <v>254</v>
      </c>
      <c r="G18" s="10">
        <v>17</v>
      </c>
      <c r="H18" s="11">
        <v>673</v>
      </c>
      <c r="I18" s="11">
        <v>6</v>
      </c>
      <c r="J18" s="11" t="s">
        <v>51</v>
      </c>
    </row>
    <row r="19" spans="2:10" s="1" customFormat="1" ht="12" customHeight="1" x14ac:dyDescent="0.2">
      <c r="B19" s="4"/>
      <c r="C19" s="19" t="s">
        <v>9</v>
      </c>
      <c r="D19" s="21"/>
      <c r="E19" s="10">
        <v>9</v>
      </c>
      <c r="F19" s="10">
        <v>789</v>
      </c>
      <c r="G19" s="10">
        <v>17</v>
      </c>
      <c r="H19" s="11" t="s">
        <v>51</v>
      </c>
      <c r="I19" s="11">
        <v>5</v>
      </c>
      <c r="J19" s="11">
        <v>30692</v>
      </c>
    </row>
    <row r="20" spans="2:10" s="1" customFormat="1" ht="12" customHeight="1" x14ac:dyDescent="0.2">
      <c r="B20" s="4"/>
      <c r="C20" s="19" t="s">
        <v>44</v>
      </c>
      <c r="D20" s="21"/>
      <c r="E20" s="10">
        <v>16</v>
      </c>
      <c r="F20" s="10">
        <v>838</v>
      </c>
      <c r="G20" s="10">
        <v>16</v>
      </c>
      <c r="H20" s="11">
        <v>524</v>
      </c>
      <c r="I20" s="11">
        <v>1</v>
      </c>
      <c r="J20" s="11" t="s">
        <v>51</v>
      </c>
    </row>
    <row r="21" spans="2:10" ht="12" customHeight="1" x14ac:dyDescent="0.2">
      <c r="B21" s="7"/>
      <c r="C21" s="19" t="s">
        <v>13</v>
      </c>
      <c r="D21" s="20"/>
      <c r="E21" s="10">
        <f>SUM(E22:E23)</f>
        <v>3</v>
      </c>
      <c r="F21" s="10" t="s">
        <v>51</v>
      </c>
      <c r="G21" s="10">
        <f>SUM(G22:G23)</f>
        <v>22</v>
      </c>
      <c r="H21" s="11" t="s">
        <v>51</v>
      </c>
      <c r="I21" s="10">
        <f>SUM(I22:I23)</f>
        <v>4</v>
      </c>
      <c r="J21" s="11" t="s">
        <v>51</v>
      </c>
    </row>
    <row r="22" spans="2:10" ht="12" customHeight="1" x14ac:dyDescent="0.2">
      <c r="B22" s="7"/>
      <c r="C22" s="8"/>
      <c r="D22" s="6" t="s">
        <v>14</v>
      </c>
      <c r="E22" s="10">
        <v>2</v>
      </c>
      <c r="F22" s="10" t="s">
        <v>51</v>
      </c>
      <c r="G22" s="10">
        <v>18</v>
      </c>
      <c r="H22" s="11" t="s">
        <v>51</v>
      </c>
      <c r="I22" s="11">
        <v>3</v>
      </c>
      <c r="J22" s="11" t="s">
        <v>51</v>
      </c>
    </row>
    <row r="23" spans="2:10" ht="12" customHeight="1" x14ac:dyDescent="0.2">
      <c r="B23" s="7"/>
      <c r="C23" s="8"/>
      <c r="D23" s="6" t="s">
        <v>15</v>
      </c>
      <c r="E23" s="10">
        <v>1</v>
      </c>
      <c r="F23" s="10" t="s">
        <v>51</v>
      </c>
      <c r="G23" s="10">
        <v>4</v>
      </c>
      <c r="H23" s="11" t="s">
        <v>51</v>
      </c>
      <c r="I23" s="11">
        <v>1</v>
      </c>
      <c r="J23" s="11" t="s">
        <v>51</v>
      </c>
    </row>
    <row r="24" spans="2:10" ht="12" customHeight="1" x14ac:dyDescent="0.2">
      <c r="B24" s="7"/>
      <c r="C24" s="19" t="s">
        <v>16</v>
      </c>
      <c r="D24" s="20"/>
      <c r="E24" s="10" t="s">
        <v>48</v>
      </c>
      <c r="F24" s="10" t="s">
        <v>48</v>
      </c>
      <c r="G24" s="10" t="s">
        <v>48</v>
      </c>
      <c r="H24" s="11" t="s">
        <v>48</v>
      </c>
      <c r="I24" s="11" t="s">
        <v>48</v>
      </c>
      <c r="J24" s="11" t="s">
        <v>48</v>
      </c>
    </row>
    <row r="25" spans="2:10" ht="12" customHeight="1" x14ac:dyDescent="0.2">
      <c r="B25" s="7"/>
      <c r="C25" s="8"/>
      <c r="D25" s="6" t="s">
        <v>17</v>
      </c>
      <c r="E25" s="10" t="s">
        <v>48</v>
      </c>
      <c r="F25" s="10" t="s">
        <v>48</v>
      </c>
      <c r="G25" s="10" t="s">
        <v>48</v>
      </c>
      <c r="H25" s="11" t="s">
        <v>48</v>
      </c>
      <c r="I25" s="11" t="s">
        <v>48</v>
      </c>
      <c r="J25" s="11" t="s">
        <v>48</v>
      </c>
    </row>
    <row r="26" spans="2:10" ht="12" customHeight="1" x14ac:dyDescent="0.2">
      <c r="B26" s="7"/>
      <c r="C26" s="8"/>
      <c r="D26" s="6" t="s">
        <v>43</v>
      </c>
      <c r="E26" s="10" t="s">
        <v>48</v>
      </c>
      <c r="F26" s="10" t="s">
        <v>48</v>
      </c>
      <c r="G26" s="10" t="s">
        <v>48</v>
      </c>
      <c r="H26" s="11" t="s">
        <v>48</v>
      </c>
      <c r="I26" s="11" t="s">
        <v>48</v>
      </c>
      <c r="J26" s="11" t="s">
        <v>48</v>
      </c>
    </row>
    <row r="27" spans="2:10" ht="12" customHeight="1" x14ac:dyDescent="0.2">
      <c r="B27" s="7"/>
      <c r="C27" s="19" t="s">
        <v>18</v>
      </c>
      <c r="D27" s="20"/>
      <c r="E27" s="10">
        <f>SUM(E28:E30)</f>
        <v>13</v>
      </c>
      <c r="F27" s="10">
        <f>SUM(F28:F30)</f>
        <v>729</v>
      </c>
      <c r="G27" s="10">
        <f>SUM(G28:G30)</f>
        <v>11</v>
      </c>
      <c r="H27" s="10" t="s">
        <v>52</v>
      </c>
      <c r="I27" s="10">
        <f>SUM(I28:I30)</f>
        <v>3</v>
      </c>
      <c r="J27" s="11" t="s">
        <v>51</v>
      </c>
    </row>
    <row r="28" spans="2:10" ht="12" customHeight="1" x14ac:dyDescent="0.2">
      <c r="B28" s="7"/>
      <c r="C28" s="8"/>
      <c r="D28" s="6" t="s">
        <v>19</v>
      </c>
      <c r="E28" s="10">
        <v>5</v>
      </c>
      <c r="F28" s="10">
        <v>347</v>
      </c>
      <c r="G28" s="10">
        <v>3</v>
      </c>
      <c r="H28" s="11" t="s">
        <v>51</v>
      </c>
      <c r="I28" s="11" t="s">
        <v>48</v>
      </c>
      <c r="J28" s="11" t="s">
        <v>48</v>
      </c>
    </row>
    <row r="29" spans="2:10" ht="12" customHeight="1" x14ac:dyDescent="0.2">
      <c r="B29" s="7"/>
      <c r="C29" s="8"/>
      <c r="D29" s="6" t="s">
        <v>20</v>
      </c>
      <c r="E29" s="10" t="s">
        <v>48</v>
      </c>
      <c r="F29" s="10" t="s">
        <v>48</v>
      </c>
      <c r="G29" s="10" t="s">
        <v>48</v>
      </c>
      <c r="H29" s="11" t="s">
        <v>48</v>
      </c>
      <c r="I29" s="11">
        <v>1</v>
      </c>
      <c r="J29" s="11" t="s">
        <v>51</v>
      </c>
    </row>
    <row r="30" spans="2:10" ht="12" customHeight="1" x14ac:dyDescent="0.2">
      <c r="B30" s="7"/>
      <c r="C30" s="8"/>
      <c r="D30" s="6" t="s">
        <v>21</v>
      </c>
      <c r="E30" s="10">
        <v>8</v>
      </c>
      <c r="F30" s="10">
        <v>382</v>
      </c>
      <c r="G30" s="10">
        <v>8</v>
      </c>
      <c r="H30" s="11">
        <v>139</v>
      </c>
      <c r="I30" s="11">
        <v>2</v>
      </c>
      <c r="J30" s="11" t="s">
        <v>51</v>
      </c>
    </row>
    <row r="31" spans="2:10" ht="12" customHeight="1" x14ac:dyDescent="0.2">
      <c r="B31" s="7"/>
      <c r="C31" s="19" t="s">
        <v>22</v>
      </c>
      <c r="D31" s="20"/>
      <c r="E31" s="10">
        <f>SUM(E32:E37)</f>
        <v>53</v>
      </c>
      <c r="F31" s="10">
        <f>SUM(F32:F37)</f>
        <v>5043</v>
      </c>
      <c r="G31" s="10">
        <f>SUM(G32:G37)</f>
        <v>55</v>
      </c>
      <c r="H31" s="10" t="s">
        <v>52</v>
      </c>
      <c r="I31" s="10">
        <f>SUM(I32:I37)</f>
        <v>8</v>
      </c>
      <c r="J31" s="10" t="s">
        <v>52</v>
      </c>
    </row>
    <row r="32" spans="2:10" ht="12" customHeight="1" x14ac:dyDescent="0.2">
      <c r="B32" s="7"/>
      <c r="C32" s="8"/>
      <c r="D32" s="6" t="s">
        <v>23</v>
      </c>
      <c r="E32" s="10">
        <v>4</v>
      </c>
      <c r="F32" s="10">
        <v>531</v>
      </c>
      <c r="G32" s="10">
        <v>8</v>
      </c>
      <c r="H32" s="11" t="s">
        <v>51</v>
      </c>
      <c r="I32" s="11" t="s">
        <v>48</v>
      </c>
      <c r="J32" s="11" t="s">
        <v>48</v>
      </c>
    </row>
    <row r="33" spans="2:10" ht="12" customHeight="1" x14ac:dyDescent="0.2">
      <c r="B33" s="7"/>
      <c r="C33" s="8"/>
      <c r="D33" s="6" t="s">
        <v>24</v>
      </c>
      <c r="E33" s="10">
        <v>30</v>
      </c>
      <c r="F33" s="10">
        <v>3087</v>
      </c>
      <c r="G33" s="10">
        <v>20</v>
      </c>
      <c r="H33" s="11" t="s">
        <v>51</v>
      </c>
      <c r="I33" s="11" t="s">
        <v>48</v>
      </c>
      <c r="J33" s="11" t="s">
        <v>48</v>
      </c>
    </row>
    <row r="34" spans="2:10" ht="12" customHeight="1" x14ac:dyDescent="0.2">
      <c r="B34" s="7"/>
      <c r="C34" s="8"/>
      <c r="D34" s="6" t="s">
        <v>25</v>
      </c>
      <c r="E34" s="10">
        <v>7</v>
      </c>
      <c r="F34" s="10">
        <v>597</v>
      </c>
      <c r="G34" s="10">
        <v>13</v>
      </c>
      <c r="H34" s="11" t="s">
        <v>51</v>
      </c>
      <c r="I34" s="11" t="s">
        <v>48</v>
      </c>
      <c r="J34" s="11" t="s">
        <v>48</v>
      </c>
    </row>
    <row r="35" spans="2:10" ht="12" customHeight="1" x14ac:dyDescent="0.2">
      <c r="B35" s="7"/>
      <c r="C35" s="8"/>
      <c r="D35" s="6" t="s">
        <v>26</v>
      </c>
      <c r="E35" s="10" t="s">
        <v>48</v>
      </c>
      <c r="F35" s="10" t="s">
        <v>48</v>
      </c>
      <c r="G35" s="10" t="s">
        <v>48</v>
      </c>
      <c r="H35" s="11" t="s">
        <v>48</v>
      </c>
      <c r="I35" s="11" t="s">
        <v>48</v>
      </c>
      <c r="J35" s="11" t="s">
        <v>48</v>
      </c>
    </row>
    <row r="36" spans="2:10" ht="12" customHeight="1" x14ac:dyDescent="0.2">
      <c r="B36" s="7"/>
      <c r="C36" s="8"/>
      <c r="D36" s="6" t="s">
        <v>27</v>
      </c>
      <c r="E36" s="10">
        <v>4</v>
      </c>
      <c r="F36" s="10">
        <v>337</v>
      </c>
      <c r="G36" s="10">
        <v>4</v>
      </c>
      <c r="H36" s="11" t="s">
        <v>51</v>
      </c>
      <c r="I36" s="11">
        <v>1</v>
      </c>
      <c r="J36" s="11" t="s">
        <v>51</v>
      </c>
    </row>
    <row r="37" spans="2:10" ht="12" customHeight="1" x14ac:dyDescent="0.2">
      <c r="B37" s="7"/>
      <c r="C37" s="8"/>
      <c r="D37" s="6" t="s">
        <v>45</v>
      </c>
      <c r="E37" s="10">
        <v>8</v>
      </c>
      <c r="F37" s="10">
        <v>491</v>
      </c>
      <c r="G37" s="10">
        <v>10</v>
      </c>
      <c r="H37" s="11">
        <v>235</v>
      </c>
      <c r="I37" s="11">
        <v>7</v>
      </c>
      <c r="J37" s="11">
        <v>43576</v>
      </c>
    </row>
    <row r="38" spans="2:10" ht="12" customHeight="1" x14ac:dyDescent="0.2">
      <c r="B38" s="7"/>
      <c r="C38" s="19" t="s">
        <v>28</v>
      </c>
      <c r="D38" s="20"/>
      <c r="E38" s="10">
        <f>SUM(E39:E42)</f>
        <v>20</v>
      </c>
      <c r="F38" s="10">
        <f>SUM(F39:F42)</f>
        <v>5975</v>
      </c>
      <c r="G38" s="10">
        <f>SUM(G39:G42)</f>
        <v>37</v>
      </c>
      <c r="H38" s="10" t="s">
        <v>52</v>
      </c>
      <c r="I38" s="10">
        <f>SUM(I39:I42)</f>
        <v>3</v>
      </c>
      <c r="J38" s="11" t="s">
        <v>51</v>
      </c>
    </row>
    <row r="39" spans="2:10" ht="12" customHeight="1" x14ac:dyDescent="0.2">
      <c r="B39" s="7"/>
      <c r="C39" s="8"/>
      <c r="D39" s="6" t="s">
        <v>29</v>
      </c>
      <c r="E39" s="10" t="s">
        <v>48</v>
      </c>
      <c r="F39" s="10" t="s">
        <v>48</v>
      </c>
      <c r="G39" s="10">
        <v>1</v>
      </c>
      <c r="H39" s="11" t="s">
        <v>51</v>
      </c>
      <c r="I39" s="11" t="s">
        <v>48</v>
      </c>
      <c r="J39" s="11" t="s">
        <v>48</v>
      </c>
    </row>
    <row r="40" spans="2:10" ht="12" customHeight="1" x14ac:dyDescent="0.2">
      <c r="B40" s="7"/>
      <c r="C40" s="8"/>
      <c r="D40" s="6" t="s">
        <v>30</v>
      </c>
      <c r="E40" s="10">
        <v>5</v>
      </c>
      <c r="F40" s="10">
        <v>420</v>
      </c>
      <c r="G40" s="10">
        <v>5</v>
      </c>
      <c r="H40" s="11">
        <v>127</v>
      </c>
      <c r="I40" s="11">
        <v>1</v>
      </c>
      <c r="J40" s="11" t="s">
        <v>51</v>
      </c>
    </row>
    <row r="41" spans="2:10" ht="12" customHeight="1" x14ac:dyDescent="0.2">
      <c r="B41" s="7"/>
      <c r="C41" s="8"/>
      <c r="D41" s="6" t="s">
        <v>31</v>
      </c>
      <c r="E41" s="10">
        <v>9</v>
      </c>
      <c r="F41" s="11">
        <v>5252</v>
      </c>
      <c r="G41" s="10">
        <v>7</v>
      </c>
      <c r="H41" s="11">
        <v>2955</v>
      </c>
      <c r="I41" s="11">
        <v>1</v>
      </c>
      <c r="J41" s="11" t="s">
        <v>51</v>
      </c>
    </row>
    <row r="42" spans="2:10" ht="12" customHeight="1" x14ac:dyDescent="0.2">
      <c r="B42" s="7"/>
      <c r="C42" s="8"/>
      <c r="D42" s="6" t="s">
        <v>46</v>
      </c>
      <c r="E42" s="10">
        <v>6</v>
      </c>
      <c r="F42" s="11">
        <v>303</v>
      </c>
      <c r="G42" s="10">
        <v>24</v>
      </c>
      <c r="H42" s="11">
        <v>741</v>
      </c>
      <c r="I42" s="11">
        <v>1</v>
      </c>
      <c r="J42" s="11" t="s">
        <v>51</v>
      </c>
    </row>
    <row r="43" spans="2:10" ht="12" customHeight="1" x14ac:dyDescent="0.2">
      <c r="B43" s="7"/>
      <c r="C43" s="19" t="s">
        <v>32</v>
      </c>
      <c r="D43" s="20"/>
      <c r="E43" s="10">
        <f t="shared" ref="E43:J43" si="0">E44</f>
        <v>3</v>
      </c>
      <c r="F43" s="10">
        <f t="shared" si="0"/>
        <v>141</v>
      </c>
      <c r="G43" s="10">
        <f t="shared" si="0"/>
        <v>6</v>
      </c>
      <c r="H43" s="10" t="str">
        <f t="shared" si="0"/>
        <v>x</v>
      </c>
      <c r="I43" s="10">
        <f t="shared" si="0"/>
        <v>1</v>
      </c>
      <c r="J43" s="10" t="str">
        <f t="shared" si="0"/>
        <v>x</v>
      </c>
    </row>
    <row r="44" spans="2:10" ht="12" customHeight="1" x14ac:dyDescent="0.2">
      <c r="B44" s="7"/>
      <c r="C44" s="8"/>
      <c r="D44" s="6" t="s">
        <v>33</v>
      </c>
      <c r="E44" s="10">
        <v>3</v>
      </c>
      <c r="F44" s="10">
        <v>141</v>
      </c>
      <c r="G44" s="10">
        <v>6</v>
      </c>
      <c r="H44" s="11" t="s">
        <v>51</v>
      </c>
      <c r="I44" s="11">
        <v>1</v>
      </c>
      <c r="J44" s="11" t="s">
        <v>51</v>
      </c>
    </row>
    <row r="45" spans="2:10" ht="12" customHeight="1" x14ac:dyDescent="0.2">
      <c r="B45" s="7"/>
      <c r="C45" s="19" t="s">
        <v>34</v>
      </c>
      <c r="D45" s="20"/>
      <c r="E45" s="10">
        <f>SUM(E46:E50)</f>
        <v>8</v>
      </c>
      <c r="F45" s="10" t="s">
        <v>52</v>
      </c>
      <c r="G45" s="10">
        <f>SUM(G46:G50)</f>
        <v>21</v>
      </c>
      <c r="H45" s="10" t="s">
        <v>52</v>
      </c>
      <c r="I45" s="10">
        <f>SUM(I46:I50)</f>
        <v>4</v>
      </c>
      <c r="J45" s="11" t="s">
        <v>51</v>
      </c>
    </row>
    <row r="46" spans="2:10" ht="12" customHeight="1" x14ac:dyDescent="0.2">
      <c r="B46" s="7"/>
      <c r="C46" s="8"/>
      <c r="D46" s="6" t="s">
        <v>35</v>
      </c>
      <c r="E46" s="10" t="s">
        <v>48</v>
      </c>
      <c r="F46" s="10" t="s">
        <v>48</v>
      </c>
      <c r="G46" s="10">
        <v>1</v>
      </c>
      <c r="H46" s="11" t="s">
        <v>51</v>
      </c>
      <c r="I46" s="11">
        <v>2</v>
      </c>
      <c r="J46" s="11" t="s">
        <v>51</v>
      </c>
    </row>
    <row r="47" spans="2:10" ht="12" customHeight="1" x14ac:dyDescent="0.2">
      <c r="B47" s="7"/>
      <c r="C47" s="8"/>
      <c r="D47" s="6" t="s">
        <v>36</v>
      </c>
      <c r="E47" s="10" t="s">
        <v>48</v>
      </c>
      <c r="F47" s="10" t="s">
        <v>48</v>
      </c>
      <c r="G47" s="10">
        <v>1</v>
      </c>
      <c r="H47" s="11" t="s">
        <v>51</v>
      </c>
      <c r="I47" s="11">
        <v>1</v>
      </c>
      <c r="J47" s="11" t="s">
        <v>51</v>
      </c>
    </row>
    <row r="48" spans="2:10" ht="12" customHeight="1" x14ac:dyDescent="0.2">
      <c r="B48" s="7"/>
      <c r="C48" s="8"/>
      <c r="D48" s="6" t="s">
        <v>37</v>
      </c>
      <c r="E48" s="10">
        <v>3</v>
      </c>
      <c r="F48" s="10" t="s">
        <v>51</v>
      </c>
      <c r="G48" s="10">
        <v>6</v>
      </c>
      <c r="H48" s="11">
        <v>451</v>
      </c>
      <c r="I48" s="11" t="s">
        <v>48</v>
      </c>
      <c r="J48" s="11" t="s">
        <v>48</v>
      </c>
    </row>
    <row r="49" spans="2:10" ht="12" customHeight="1" x14ac:dyDescent="0.2">
      <c r="B49" s="7"/>
      <c r="C49" s="8"/>
      <c r="D49" s="6" t="s">
        <v>38</v>
      </c>
      <c r="E49" s="10" t="s">
        <v>48</v>
      </c>
      <c r="F49" s="10" t="s">
        <v>48</v>
      </c>
      <c r="G49" s="10" t="s">
        <v>48</v>
      </c>
      <c r="H49" s="11" t="s">
        <v>48</v>
      </c>
      <c r="I49" s="11" t="s">
        <v>48</v>
      </c>
      <c r="J49" s="11" t="s">
        <v>48</v>
      </c>
    </row>
    <row r="50" spans="2:10" ht="12" customHeight="1" x14ac:dyDescent="0.2">
      <c r="B50" s="7"/>
      <c r="C50" s="8"/>
      <c r="D50" s="6" t="s">
        <v>39</v>
      </c>
      <c r="E50" s="10">
        <v>5</v>
      </c>
      <c r="F50" s="10">
        <v>225</v>
      </c>
      <c r="G50" s="10">
        <v>13</v>
      </c>
      <c r="H50" s="11" t="s">
        <v>51</v>
      </c>
      <c r="I50" s="11">
        <v>1</v>
      </c>
      <c r="J50" s="11" t="s">
        <v>51</v>
      </c>
    </row>
    <row r="51" spans="2:10" ht="12" customHeight="1" x14ac:dyDescent="0.2">
      <c r="H51" s="9"/>
      <c r="I51" s="9"/>
    </row>
    <row r="52" spans="2:10" ht="12" customHeight="1" x14ac:dyDescent="0.2">
      <c r="B52" s="18" t="s">
        <v>56</v>
      </c>
      <c r="C52" s="18"/>
      <c r="D52" s="18"/>
      <c r="E52" s="18"/>
      <c r="F52" s="18"/>
      <c r="G52" s="18"/>
      <c r="H52" s="18"/>
      <c r="I52" s="13"/>
      <c r="J52" s="13"/>
    </row>
  </sheetData>
  <mergeCells count="32">
    <mergeCell ref="B3:D5"/>
    <mergeCell ref="E3:F3"/>
    <mergeCell ref="G3:H3"/>
    <mergeCell ref="I3:J3"/>
    <mergeCell ref="E4:E5"/>
    <mergeCell ref="F4:F5"/>
    <mergeCell ref="G4:G5"/>
    <mergeCell ref="H4:H5"/>
    <mergeCell ref="I4:I5"/>
    <mergeCell ref="J4:J5"/>
    <mergeCell ref="C17:D17"/>
    <mergeCell ref="B6:D6"/>
    <mergeCell ref="B7:D7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31:D31"/>
    <mergeCell ref="C38:D38"/>
    <mergeCell ref="C43:D43"/>
    <mergeCell ref="C45:D45"/>
    <mergeCell ref="C18:D18"/>
    <mergeCell ref="C19:D19"/>
    <mergeCell ref="C20:D20"/>
    <mergeCell ref="C21:D21"/>
    <mergeCell ref="C24:D24"/>
    <mergeCell ref="C27:D27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&amp;L&amp;F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94E13-A0BE-4E56-A3F4-14F72A20EA15}">
  <dimension ref="B1:J52"/>
  <sheetViews>
    <sheetView zoomScaleNormal="100" zoomScaleSheetLayoutView="100" workbookViewId="0"/>
  </sheetViews>
  <sheetFormatPr defaultRowHeight="13" x14ac:dyDescent="0.2"/>
  <cols>
    <col min="1" max="1" width="2.6328125" customWidth="1"/>
    <col min="2" max="3" width="2.08984375" customWidth="1"/>
    <col min="4" max="4" width="9.90625" customWidth="1"/>
    <col min="5" max="8" width="12.6328125" customWidth="1"/>
    <col min="9" max="9" width="2.6328125" customWidth="1"/>
  </cols>
  <sheetData>
    <row r="1" spans="2:10" ht="14.25" customHeight="1" x14ac:dyDescent="0.2">
      <c r="B1" s="5" t="s">
        <v>57</v>
      </c>
    </row>
    <row r="2" spans="2:10" ht="12" customHeight="1" x14ac:dyDescent="0.2"/>
    <row r="3" spans="2:10" s="1" customFormat="1" ht="21" customHeight="1" x14ac:dyDescent="0.2">
      <c r="B3" s="25" t="s">
        <v>12</v>
      </c>
      <c r="C3" s="26"/>
      <c r="D3" s="27"/>
      <c r="E3" s="34" t="s">
        <v>58</v>
      </c>
      <c r="F3" s="37"/>
      <c r="G3" s="34" t="s">
        <v>59</v>
      </c>
      <c r="H3" s="35"/>
    </row>
    <row r="4" spans="2:10" s="1" customFormat="1" ht="12" customHeight="1" x14ac:dyDescent="0.2">
      <c r="B4" s="28"/>
      <c r="C4" s="42"/>
      <c r="D4" s="30"/>
      <c r="E4" s="38" t="s">
        <v>60</v>
      </c>
      <c r="F4" s="38" t="s">
        <v>61</v>
      </c>
      <c r="G4" s="38" t="s">
        <v>62</v>
      </c>
      <c r="H4" s="38" t="s">
        <v>63</v>
      </c>
    </row>
    <row r="5" spans="2:10" s="1" customFormat="1" ht="12" customHeight="1" x14ac:dyDescent="0.2">
      <c r="B5" s="31"/>
      <c r="C5" s="32"/>
      <c r="D5" s="33"/>
      <c r="E5" s="43"/>
      <c r="F5" s="40"/>
      <c r="G5" s="43"/>
      <c r="H5" s="40"/>
    </row>
    <row r="6" spans="2:10" s="1" customFormat="1" ht="12" customHeight="1" x14ac:dyDescent="0.2">
      <c r="B6" s="22"/>
      <c r="C6" s="23"/>
      <c r="D6" s="24"/>
      <c r="E6" s="3" t="s">
        <v>50</v>
      </c>
      <c r="F6" s="3" t="s">
        <v>64</v>
      </c>
      <c r="G6" s="3" t="s">
        <v>50</v>
      </c>
      <c r="H6" s="3" t="s">
        <v>64</v>
      </c>
    </row>
    <row r="7" spans="2:10" s="1" customFormat="1" ht="12" customHeight="1" x14ac:dyDescent="0.2">
      <c r="B7" s="22" t="s">
        <v>47</v>
      </c>
      <c r="C7" s="23"/>
      <c r="D7" s="24"/>
      <c r="E7" s="15">
        <v>90</v>
      </c>
      <c r="F7" s="15">
        <v>55768</v>
      </c>
      <c r="G7" s="15">
        <v>19</v>
      </c>
      <c r="H7" s="15">
        <v>67616</v>
      </c>
    </row>
    <row r="8" spans="2:10" s="2" customFormat="1" ht="12" customHeight="1" x14ac:dyDescent="0.2">
      <c r="B8" s="22" t="s">
        <v>53</v>
      </c>
      <c r="C8" s="23"/>
      <c r="D8" s="44"/>
      <c r="E8" s="45">
        <v>70</v>
      </c>
      <c r="F8" s="46">
        <v>61097</v>
      </c>
      <c r="G8" s="46">
        <v>21</v>
      </c>
      <c r="H8" s="46">
        <v>80340</v>
      </c>
    </row>
    <row r="9" spans="2:10" s="1" customFormat="1" ht="12" customHeight="1" x14ac:dyDescent="0.2">
      <c r="B9" s="4"/>
      <c r="C9" s="19" t="s">
        <v>0</v>
      </c>
      <c r="D9" s="21"/>
      <c r="E9" s="47">
        <v>9</v>
      </c>
      <c r="F9" s="46">
        <v>17270</v>
      </c>
      <c r="G9" s="46">
        <v>2</v>
      </c>
      <c r="H9" s="46" t="s">
        <v>51</v>
      </c>
      <c r="J9" s="48"/>
    </row>
    <row r="10" spans="2:10" s="1" customFormat="1" ht="12" customHeight="1" x14ac:dyDescent="0.2">
      <c r="B10" s="4"/>
      <c r="C10" s="19" t="s">
        <v>10</v>
      </c>
      <c r="D10" s="21"/>
      <c r="E10" s="47">
        <v>8</v>
      </c>
      <c r="F10" s="46">
        <v>10996</v>
      </c>
      <c r="G10" s="46">
        <v>3</v>
      </c>
      <c r="H10" s="46">
        <v>6500</v>
      </c>
    </row>
    <row r="11" spans="2:10" s="1" customFormat="1" ht="12" customHeight="1" x14ac:dyDescent="0.2">
      <c r="B11" s="4"/>
      <c r="C11" s="19" t="s">
        <v>1</v>
      </c>
      <c r="D11" s="21"/>
      <c r="E11" s="47">
        <v>4</v>
      </c>
      <c r="F11" s="46">
        <v>2884</v>
      </c>
      <c r="G11" s="46" t="s">
        <v>48</v>
      </c>
      <c r="H11" s="46" t="s">
        <v>48</v>
      </c>
      <c r="J11" s="48"/>
    </row>
    <row r="12" spans="2:10" s="1" customFormat="1" ht="12" customHeight="1" x14ac:dyDescent="0.2">
      <c r="B12" s="4"/>
      <c r="C12" s="19" t="s">
        <v>2</v>
      </c>
      <c r="D12" s="21"/>
      <c r="E12" s="47">
        <v>1</v>
      </c>
      <c r="F12" s="46" t="s">
        <v>51</v>
      </c>
      <c r="G12" s="46">
        <v>1</v>
      </c>
      <c r="H12" s="46" t="s">
        <v>51</v>
      </c>
    </row>
    <row r="13" spans="2:10" s="1" customFormat="1" ht="12" customHeight="1" x14ac:dyDescent="0.2">
      <c r="B13" s="4"/>
      <c r="C13" s="19" t="s">
        <v>3</v>
      </c>
      <c r="D13" s="21"/>
      <c r="E13" s="47">
        <v>8</v>
      </c>
      <c r="F13" s="46">
        <v>4226</v>
      </c>
      <c r="G13" s="46">
        <v>1</v>
      </c>
      <c r="H13" s="46" t="s">
        <v>51</v>
      </c>
    </row>
    <row r="14" spans="2:10" s="1" customFormat="1" ht="12" customHeight="1" x14ac:dyDescent="0.2">
      <c r="B14" s="4"/>
      <c r="C14" s="19" t="s">
        <v>4</v>
      </c>
      <c r="D14" s="21"/>
      <c r="E14" s="47">
        <v>2</v>
      </c>
      <c r="F14" s="46" t="s">
        <v>51</v>
      </c>
      <c r="G14" s="46" t="s">
        <v>48</v>
      </c>
      <c r="H14" s="46" t="s">
        <v>48</v>
      </c>
    </row>
    <row r="15" spans="2:10" s="1" customFormat="1" ht="12" customHeight="1" x14ac:dyDescent="0.2">
      <c r="B15" s="4"/>
      <c r="C15" s="19" t="s">
        <v>5</v>
      </c>
      <c r="D15" s="21"/>
      <c r="E15" s="47">
        <v>2</v>
      </c>
      <c r="F15" s="46" t="s">
        <v>51</v>
      </c>
      <c r="G15" s="46" t="s">
        <v>48</v>
      </c>
      <c r="H15" s="46" t="s">
        <v>48</v>
      </c>
    </row>
    <row r="16" spans="2:10" s="1" customFormat="1" ht="12" customHeight="1" x14ac:dyDescent="0.2">
      <c r="B16" s="4"/>
      <c r="C16" s="19" t="s">
        <v>6</v>
      </c>
      <c r="D16" s="21"/>
      <c r="E16" s="47">
        <v>6</v>
      </c>
      <c r="F16" s="46">
        <v>1512</v>
      </c>
      <c r="G16" s="46">
        <v>1</v>
      </c>
      <c r="H16" s="46" t="s">
        <v>51</v>
      </c>
    </row>
    <row r="17" spans="2:10" s="1" customFormat="1" ht="12" customHeight="1" x14ac:dyDescent="0.2">
      <c r="B17" s="4"/>
      <c r="C17" s="19" t="s">
        <v>7</v>
      </c>
      <c r="D17" s="21"/>
      <c r="E17" s="47">
        <v>1</v>
      </c>
      <c r="F17" s="46" t="s">
        <v>51</v>
      </c>
      <c r="G17" s="46">
        <v>2</v>
      </c>
      <c r="H17" s="46" t="s">
        <v>51</v>
      </c>
    </row>
    <row r="18" spans="2:10" s="1" customFormat="1" ht="12" customHeight="1" x14ac:dyDescent="0.2">
      <c r="B18" s="4"/>
      <c r="C18" s="19" t="s">
        <v>8</v>
      </c>
      <c r="D18" s="21"/>
      <c r="E18" s="47">
        <v>2</v>
      </c>
      <c r="F18" s="46" t="s">
        <v>51</v>
      </c>
      <c r="G18" s="46">
        <v>2</v>
      </c>
      <c r="H18" s="46" t="s">
        <v>51</v>
      </c>
    </row>
    <row r="19" spans="2:10" s="1" customFormat="1" ht="12" customHeight="1" x14ac:dyDescent="0.2">
      <c r="B19" s="4"/>
      <c r="C19" s="19" t="s">
        <v>9</v>
      </c>
      <c r="D19" s="21"/>
      <c r="E19" s="47">
        <v>1</v>
      </c>
      <c r="F19" s="46" t="s">
        <v>51</v>
      </c>
      <c r="G19" s="46" t="s">
        <v>48</v>
      </c>
      <c r="H19" s="46" t="s">
        <v>48</v>
      </c>
    </row>
    <row r="20" spans="2:10" s="1" customFormat="1" ht="12" customHeight="1" x14ac:dyDescent="0.2">
      <c r="B20" s="4"/>
      <c r="C20" s="19" t="s">
        <v>44</v>
      </c>
      <c r="D20" s="21"/>
      <c r="E20" s="47">
        <v>1</v>
      </c>
      <c r="F20" s="46" t="s">
        <v>51</v>
      </c>
      <c r="G20" s="46">
        <v>1</v>
      </c>
      <c r="H20" s="46" t="s">
        <v>51</v>
      </c>
    </row>
    <row r="21" spans="2:10" ht="12" customHeight="1" x14ac:dyDescent="0.2">
      <c r="B21" s="7"/>
      <c r="C21" s="19" t="s">
        <v>13</v>
      </c>
      <c r="D21" s="24"/>
      <c r="E21" s="47">
        <v>3</v>
      </c>
      <c r="F21" s="46" t="s">
        <v>51</v>
      </c>
      <c r="G21" s="46">
        <v>6</v>
      </c>
      <c r="H21" s="46">
        <v>45925</v>
      </c>
      <c r="J21" s="9"/>
    </row>
    <row r="22" spans="2:10" ht="12" customHeight="1" x14ac:dyDescent="0.2">
      <c r="B22" s="7"/>
      <c r="C22" s="8"/>
      <c r="D22" s="6" t="s">
        <v>14</v>
      </c>
      <c r="E22" s="47">
        <v>2</v>
      </c>
      <c r="F22" s="46" t="s">
        <v>51</v>
      </c>
      <c r="G22" s="46">
        <v>3</v>
      </c>
      <c r="H22" s="46">
        <v>2075</v>
      </c>
    </row>
    <row r="23" spans="2:10" ht="12" customHeight="1" x14ac:dyDescent="0.2">
      <c r="B23" s="7"/>
      <c r="C23" s="8"/>
      <c r="D23" s="6" t="s">
        <v>15</v>
      </c>
      <c r="E23" s="47">
        <v>1</v>
      </c>
      <c r="F23" s="46" t="s">
        <v>51</v>
      </c>
      <c r="G23" s="46">
        <v>3</v>
      </c>
      <c r="H23" s="46">
        <v>43850</v>
      </c>
    </row>
    <row r="24" spans="2:10" ht="12" customHeight="1" x14ac:dyDescent="0.2">
      <c r="B24" s="7"/>
      <c r="C24" s="19" t="s">
        <v>16</v>
      </c>
      <c r="D24" s="24"/>
      <c r="E24" s="47" t="s">
        <v>48</v>
      </c>
      <c r="F24" s="46" t="s">
        <v>48</v>
      </c>
      <c r="G24" s="46" t="s">
        <v>48</v>
      </c>
      <c r="H24" s="46" t="s">
        <v>48</v>
      </c>
    </row>
    <row r="25" spans="2:10" ht="12" customHeight="1" x14ac:dyDescent="0.2">
      <c r="B25" s="7"/>
      <c r="C25" s="8"/>
      <c r="D25" s="6" t="s">
        <v>17</v>
      </c>
      <c r="E25" s="47" t="s">
        <v>48</v>
      </c>
      <c r="F25" s="46" t="s">
        <v>48</v>
      </c>
      <c r="G25" s="46" t="s">
        <v>48</v>
      </c>
      <c r="H25" s="46" t="s">
        <v>48</v>
      </c>
    </row>
    <row r="26" spans="2:10" ht="12" customHeight="1" x14ac:dyDescent="0.2">
      <c r="B26" s="7"/>
      <c r="C26" s="8"/>
      <c r="D26" s="6" t="s">
        <v>43</v>
      </c>
      <c r="E26" s="47" t="s">
        <v>48</v>
      </c>
      <c r="F26" s="46" t="s">
        <v>48</v>
      </c>
      <c r="G26" s="46" t="s">
        <v>48</v>
      </c>
      <c r="H26" s="46" t="s">
        <v>48</v>
      </c>
    </row>
    <row r="27" spans="2:10" ht="12" customHeight="1" x14ac:dyDescent="0.2">
      <c r="B27" s="7"/>
      <c r="C27" s="19" t="s">
        <v>18</v>
      </c>
      <c r="D27" s="24"/>
      <c r="E27" s="47">
        <v>5</v>
      </c>
      <c r="F27" s="46" t="s">
        <v>51</v>
      </c>
      <c r="G27" s="46" t="s">
        <v>48</v>
      </c>
      <c r="H27" s="46" t="s">
        <v>48</v>
      </c>
    </row>
    <row r="28" spans="2:10" ht="12" customHeight="1" x14ac:dyDescent="0.2">
      <c r="B28" s="7"/>
      <c r="C28" s="8"/>
      <c r="D28" s="6" t="s">
        <v>19</v>
      </c>
      <c r="E28" s="47">
        <v>2</v>
      </c>
      <c r="F28" s="46" t="s">
        <v>51</v>
      </c>
      <c r="G28" s="46" t="s">
        <v>48</v>
      </c>
      <c r="H28" s="46" t="s">
        <v>48</v>
      </c>
    </row>
    <row r="29" spans="2:10" ht="12" customHeight="1" x14ac:dyDescent="0.2">
      <c r="B29" s="7"/>
      <c r="C29" s="8"/>
      <c r="D29" s="6" t="s">
        <v>20</v>
      </c>
      <c r="E29" s="47">
        <v>1</v>
      </c>
      <c r="F29" s="46" t="s">
        <v>51</v>
      </c>
      <c r="G29" s="46" t="s">
        <v>48</v>
      </c>
      <c r="H29" s="46" t="s">
        <v>48</v>
      </c>
    </row>
    <row r="30" spans="2:10" ht="12" customHeight="1" x14ac:dyDescent="0.2">
      <c r="B30" s="7"/>
      <c r="C30" s="8"/>
      <c r="D30" s="6" t="s">
        <v>21</v>
      </c>
      <c r="E30" s="47">
        <v>2</v>
      </c>
      <c r="F30" s="46" t="s">
        <v>51</v>
      </c>
      <c r="G30" s="46" t="s">
        <v>48</v>
      </c>
      <c r="H30" s="46" t="s">
        <v>48</v>
      </c>
    </row>
    <row r="31" spans="2:10" ht="12" customHeight="1" x14ac:dyDescent="0.2">
      <c r="B31" s="7"/>
      <c r="C31" s="19" t="s">
        <v>22</v>
      </c>
      <c r="D31" s="24"/>
      <c r="E31" s="47">
        <v>11</v>
      </c>
      <c r="F31" s="46" t="s">
        <v>52</v>
      </c>
      <c r="G31" s="46">
        <v>2</v>
      </c>
      <c r="H31" s="46" t="s">
        <v>51</v>
      </c>
    </row>
    <row r="32" spans="2:10" ht="12" customHeight="1" x14ac:dyDescent="0.2">
      <c r="B32" s="7"/>
      <c r="C32" s="8"/>
      <c r="D32" s="6" t="s">
        <v>23</v>
      </c>
      <c r="E32" s="47">
        <v>1</v>
      </c>
      <c r="F32" s="46" t="s">
        <v>51</v>
      </c>
      <c r="G32" s="46" t="s">
        <v>48</v>
      </c>
      <c r="H32" s="46" t="s">
        <v>48</v>
      </c>
    </row>
    <row r="33" spans="2:8" ht="12" customHeight="1" x14ac:dyDescent="0.2">
      <c r="B33" s="7"/>
      <c r="C33" s="8"/>
      <c r="D33" s="6" t="s">
        <v>24</v>
      </c>
      <c r="E33" s="47">
        <v>1</v>
      </c>
      <c r="F33" s="46" t="s">
        <v>51</v>
      </c>
      <c r="G33" s="46" t="s">
        <v>48</v>
      </c>
      <c r="H33" s="46" t="s">
        <v>48</v>
      </c>
    </row>
    <row r="34" spans="2:8" ht="12" customHeight="1" x14ac:dyDescent="0.2">
      <c r="B34" s="7"/>
      <c r="C34" s="8"/>
      <c r="D34" s="6" t="s">
        <v>25</v>
      </c>
      <c r="E34" s="47" t="s">
        <v>48</v>
      </c>
      <c r="F34" s="46" t="s">
        <v>48</v>
      </c>
      <c r="G34" s="46" t="s">
        <v>48</v>
      </c>
      <c r="H34" s="46" t="s">
        <v>48</v>
      </c>
    </row>
    <row r="35" spans="2:8" ht="12" customHeight="1" x14ac:dyDescent="0.2">
      <c r="B35" s="7"/>
      <c r="C35" s="8"/>
      <c r="D35" s="6" t="s">
        <v>26</v>
      </c>
      <c r="E35" s="47" t="s">
        <v>48</v>
      </c>
      <c r="F35" s="46" t="s">
        <v>48</v>
      </c>
      <c r="G35" s="46" t="s">
        <v>48</v>
      </c>
      <c r="H35" s="46" t="s">
        <v>48</v>
      </c>
    </row>
    <row r="36" spans="2:8" ht="12" customHeight="1" x14ac:dyDescent="0.2">
      <c r="B36" s="7"/>
      <c r="C36" s="8"/>
      <c r="D36" s="6" t="s">
        <v>27</v>
      </c>
      <c r="E36" s="47">
        <v>1</v>
      </c>
      <c r="F36" s="46" t="s">
        <v>51</v>
      </c>
      <c r="G36" s="46">
        <v>1</v>
      </c>
      <c r="H36" s="46" t="s">
        <v>51</v>
      </c>
    </row>
    <row r="37" spans="2:8" ht="12" customHeight="1" x14ac:dyDescent="0.2">
      <c r="B37" s="7"/>
      <c r="C37" s="8"/>
      <c r="D37" s="6" t="s">
        <v>45</v>
      </c>
      <c r="E37" s="47">
        <v>8</v>
      </c>
      <c r="F37" s="46">
        <v>17962</v>
      </c>
      <c r="G37" s="46">
        <v>1</v>
      </c>
      <c r="H37" s="46" t="s">
        <v>51</v>
      </c>
    </row>
    <row r="38" spans="2:8" ht="12" customHeight="1" x14ac:dyDescent="0.2">
      <c r="B38" s="7"/>
      <c r="C38" s="19" t="s">
        <v>28</v>
      </c>
      <c r="D38" s="24"/>
      <c r="E38" s="47">
        <v>5</v>
      </c>
      <c r="F38" s="46">
        <v>1566</v>
      </c>
      <c r="G38" s="46" t="s">
        <v>48</v>
      </c>
      <c r="H38" s="46" t="s">
        <v>48</v>
      </c>
    </row>
    <row r="39" spans="2:8" ht="12" customHeight="1" x14ac:dyDescent="0.2">
      <c r="B39" s="7"/>
      <c r="C39" s="8"/>
      <c r="D39" s="6" t="s">
        <v>29</v>
      </c>
      <c r="E39" s="47" t="s">
        <v>48</v>
      </c>
      <c r="F39" s="46" t="s">
        <v>48</v>
      </c>
      <c r="G39" s="46" t="s">
        <v>48</v>
      </c>
      <c r="H39" s="46" t="s">
        <v>48</v>
      </c>
    </row>
    <row r="40" spans="2:8" ht="12" customHeight="1" x14ac:dyDescent="0.2">
      <c r="B40" s="7"/>
      <c r="C40" s="8"/>
      <c r="D40" s="6" t="s">
        <v>30</v>
      </c>
      <c r="E40" s="47" t="s">
        <v>48</v>
      </c>
      <c r="F40" s="46" t="s">
        <v>48</v>
      </c>
      <c r="G40" s="46" t="s">
        <v>48</v>
      </c>
      <c r="H40" s="46" t="s">
        <v>48</v>
      </c>
    </row>
    <row r="41" spans="2:8" ht="12" customHeight="1" x14ac:dyDescent="0.2">
      <c r="B41" s="7"/>
      <c r="C41" s="8"/>
      <c r="D41" s="6" t="s">
        <v>31</v>
      </c>
      <c r="E41" s="47" t="s">
        <v>48</v>
      </c>
      <c r="F41" s="46" t="s">
        <v>48</v>
      </c>
      <c r="G41" s="46" t="s">
        <v>48</v>
      </c>
      <c r="H41" s="46" t="s">
        <v>48</v>
      </c>
    </row>
    <row r="42" spans="2:8" ht="12" customHeight="1" x14ac:dyDescent="0.2">
      <c r="B42" s="7"/>
      <c r="C42" s="8"/>
      <c r="D42" s="6" t="s">
        <v>46</v>
      </c>
      <c r="E42" s="47">
        <v>5</v>
      </c>
      <c r="F42" s="46">
        <v>1566</v>
      </c>
      <c r="G42" s="46" t="s">
        <v>48</v>
      </c>
      <c r="H42" s="46" t="s">
        <v>48</v>
      </c>
    </row>
    <row r="43" spans="2:8" ht="12" customHeight="1" x14ac:dyDescent="0.2">
      <c r="B43" s="7"/>
      <c r="C43" s="19" t="s">
        <v>32</v>
      </c>
      <c r="D43" s="24"/>
      <c r="E43" s="47">
        <v>1</v>
      </c>
      <c r="F43" s="46" t="s">
        <v>51</v>
      </c>
      <c r="G43" s="46" t="s">
        <v>48</v>
      </c>
      <c r="H43" s="46" t="s">
        <v>48</v>
      </c>
    </row>
    <row r="44" spans="2:8" ht="12" customHeight="1" x14ac:dyDescent="0.2">
      <c r="B44" s="7"/>
      <c r="C44" s="8"/>
      <c r="D44" s="6" t="s">
        <v>33</v>
      </c>
      <c r="E44" s="47">
        <v>1</v>
      </c>
      <c r="F44" s="46" t="s">
        <v>51</v>
      </c>
      <c r="G44" s="46" t="s">
        <v>48</v>
      </c>
      <c r="H44" s="46" t="s">
        <v>48</v>
      </c>
    </row>
    <row r="45" spans="2:8" ht="12" customHeight="1" x14ac:dyDescent="0.2">
      <c r="B45" s="7"/>
      <c r="C45" s="19" t="s">
        <v>34</v>
      </c>
      <c r="D45" s="24"/>
      <c r="E45" s="47" t="s">
        <v>48</v>
      </c>
      <c r="F45" s="46" t="s">
        <v>48</v>
      </c>
      <c r="G45" s="46" t="s">
        <v>48</v>
      </c>
      <c r="H45" s="46" t="s">
        <v>48</v>
      </c>
    </row>
    <row r="46" spans="2:8" ht="12" customHeight="1" x14ac:dyDescent="0.2">
      <c r="B46" s="7"/>
      <c r="C46" s="8"/>
      <c r="D46" s="6" t="s">
        <v>35</v>
      </c>
      <c r="E46" s="47" t="s">
        <v>48</v>
      </c>
      <c r="F46" s="46" t="s">
        <v>48</v>
      </c>
      <c r="G46" s="46" t="s">
        <v>48</v>
      </c>
      <c r="H46" s="46" t="s">
        <v>48</v>
      </c>
    </row>
    <row r="47" spans="2:8" ht="12" customHeight="1" x14ac:dyDescent="0.2">
      <c r="B47" s="7"/>
      <c r="C47" s="8"/>
      <c r="D47" s="6" t="s">
        <v>36</v>
      </c>
      <c r="E47" s="47" t="s">
        <v>48</v>
      </c>
      <c r="F47" s="46" t="s">
        <v>48</v>
      </c>
      <c r="G47" s="46" t="s">
        <v>48</v>
      </c>
      <c r="H47" s="46" t="s">
        <v>48</v>
      </c>
    </row>
    <row r="48" spans="2:8" ht="12" customHeight="1" x14ac:dyDescent="0.2">
      <c r="B48" s="7"/>
      <c r="C48" s="8"/>
      <c r="D48" s="6" t="s">
        <v>37</v>
      </c>
      <c r="E48" s="47" t="s">
        <v>48</v>
      </c>
      <c r="F48" s="46" t="s">
        <v>48</v>
      </c>
      <c r="G48" s="46" t="s">
        <v>48</v>
      </c>
      <c r="H48" s="46" t="s">
        <v>48</v>
      </c>
    </row>
    <row r="49" spans="2:8" ht="12" customHeight="1" x14ac:dyDescent="0.2">
      <c r="B49" s="7"/>
      <c r="C49" s="8"/>
      <c r="D49" s="6" t="s">
        <v>38</v>
      </c>
      <c r="E49" s="47" t="s">
        <v>48</v>
      </c>
      <c r="F49" s="46" t="s">
        <v>48</v>
      </c>
      <c r="G49" s="46" t="s">
        <v>48</v>
      </c>
      <c r="H49" s="46" t="s">
        <v>48</v>
      </c>
    </row>
    <row r="50" spans="2:8" ht="12" customHeight="1" x14ac:dyDescent="0.2">
      <c r="B50" s="7"/>
      <c r="C50" s="8"/>
      <c r="D50" s="6" t="s">
        <v>39</v>
      </c>
      <c r="E50" s="47" t="s">
        <v>48</v>
      </c>
      <c r="F50" s="46" t="s">
        <v>48</v>
      </c>
      <c r="G50" s="46" t="s">
        <v>48</v>
      </c>
      <c r="H50" s="46" t="s">
        <v>48</v>
      </c>
    </row>
    <row r="51" spans="2:8" ht="12" customHeight="1" x14ac:dyDescent="0.2">
      <c r="E51" s="49"/>
    </row>
    <row r="52" spans="2:8" ht="12" customHeight="1" x14ac:dyDescent="0.2">
      <c r="B52" s="18" t="s">
        <v>65</v>
      </c>
      <c r="C52" s="18"/>
      <c r="D52" s="18"/>
      <c r="E52" s="18"/>
      <c r="F52" s="18"/>
      <c r="G52" s="18"/>
    </row>
  </sheetData>
  <mergeCells count="29">
    <mergeCell ref="C31:D31"/>
    <mergeCell ref="C38:D38"/>
    <mergeCell ref="C43:D43"/>
    <mergeCell ref="C45:D45"/>
    <mergeCell ref="C18:D18"/>
    <mergeCell ref="C19:D19"/>
    <mergeCell ref="C20:D20"/>
    <mergeCell ref="C21:D21"/>
    <mergeCell ref="C24:D24"/>
    <mergeCell ref="C27:D27"/>
    <mergeCell ref="C12:D12"/>
    <mergeCell ref="C13:D13"/>
    <mergeCell ref="C14:D14"/>
    <mergeCell ref="C15:D15"/>
    <mergeCell ref="C16:D16"/>
    <mergeCell ref="C17:D17"/>
    <mergeCell ref="B6:D6"/>
    <mergeCell ref="B7:D7"/>
    <mergeCell ref="B8:D8"/>
    <mergeCell ref="C9:D9"/>
    <mergeCell ref="C10:D10"/>
    <mergeCell ref="C11:D11"/>
    <mergeCell ref="B3:D5"/>
    <mergeCell ref="E3:F3"/>
    <mergeCell ref="G3:H3"/>
    <mergeCell ref="E4:E5"/>
    <mergeCell ref="F4:F5"/>
    <mergeCell ref="G4:G5"/>
    <mergeCell ref="H4:H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13D34-315E-460E-8FB3-1132C56F6CCF}">
  <dimension ref="B1:I34"/>
  <sheetViews>
    <sheetView zoomScaleNormal="100" zoomScaleSheetLayoutView="100" workbookViewId="0"/>
  </sheetViews>
  <sheetFormatPr defaultColWidth="8.81640625" defaultRowHeight="13" x14ac:dyDescent="0.2"/>
  <cols>
    <col min="1" max="1" width="2.6328125" customWidth="1"/>
    <col min="2" max="2" width="10.08984375" customWidth="1"/>
    <col min="3" max="3" width="4.08984375" customWidth="1"/>
    <col min="4" max="7" width="16.08984375" customWidth="1"/>
    <col min="8" max="8" width="9.81640625" customWidth="1"/>
    <col min="9" max="9" width="9.453125" bestFit="1" customWidth="1"/>
  </cols>
  <sheetData>
    <row r="1" spans="2:9" ht="14.25" customHeight="1" x14ac:dyDescent="0.2">
      <c r="B1" s="5" t="s">
        <v>66</v>
      </c>
      <c r="C1" s="50"/>
    </row>
    <row r="2" spans="2:9" ht="12" customHeight="1" x14ac:dyDescent="0.2"/>
    <row r="3" spans="2:9" s="1" customFormat="1" ht="12" customHeight="1" x14ac:dyDescent="0.2">
      <c r="B3" s="25" t="s">
        <v>67</v>
      </c>
      <c r="C3" s="26"/>
      <c r="D3" s="34" t="s">
        <v>68</v>
      </c>
      <c r="E3" s="51"/>
      <c r="F3" s="51"/>
      <c r="G3" s="24"/>
    </row>
    <row r="4" spans="2:9" s="1" customFormat="1" ht="12" customHeight="1" x14ac:dyDescent="0.2">
      <c r="B4" s="52"/>
      <c r="C4" s="42"/>
      <c r="D4" s="53" t="s">
        <v>69</v>
      </c>
      <c r="E4" s="34" t="s">
        <v>70</v>
      </c>
      <c r="F4" s="36"/>
      <c r="G4" s="35"/>
    </row>
    <row r="5" spans="2:9" s="1" customFormat="1" ht="12" customHeight="1" x14ac:dyDescent="0.2">
      <c r="B5" s="54"/>
      <c r="C5" s="32"/>
      <c r="D5" s="55"/>
      <c r="E5" s="14" t="s">
        <v>71</v>
      </c>
      <c r="F5" s="14" t="s">
        <v>72</v>
      </c>
      <c r="G5" s="14" t="s">
        <v>73</v>
      </c>
    </row>
    <row r="6" spans="2:9" s="1" customFormat="1" ht="12" customHeight="1" x14ac:dyDescent="0.2">
      <c r="B6" s="56"/>
      <c r="C6" s="37"/>
      <c r="D6" s="57" t="s">
        <v>74</v>
      </c>
      <c r="E6" s="57" t="s">
        <v>74</v>
      </c>
      <c r="F6" s="57" t="s">
        <v>74</v>
      </c>
      <c r="G6" s="57" t="s">
        <v>74</v>
      </c>
    </row>
    <row r="7" spans="2:9" s="1" customFormat="1" ht="12" customHeight="1" x14ac:dyDescent="0.2">
      <c r="B7" s="56" t="s">
        <v>75</v>
      </c>
      <c r="C7" s="58"/>
      <c r="D7" s="59">
        <v>207903</v>
      </c>
      <c r="E7" s="59">
        <v>142649</v>
      </c>
      <c r="F7" s="59">
        <v>12274</v>
      </c>
      <c r="G7" s="59">
        <v>1133</v>
      </c>
      <c r="H7" s="60"/>
      <c r="I7" s="60"/>
    </row>
    <row r="8" spans="2:9" s="2" customFormat="1" ht="12" customHeight="1" x14ac:dyDescent="0.2">
      <c r="B8" s="56" t="s">
        <v>76</v>
      </c>
      <c r="C8" s="58"/>
      <c r="D8" s="59">
        <v>201618</v>
      </c>
      <c r="E8" s="59">
        <v>140707</v>
      </c>
      <c r="F8" s="59">
        <v>12722</v>
      </c>
      <c r="G8" s="59">
        <v>1032</v>
      </c>
      <c r="H8" s="61"/>
      <c r="I8" s="61"/>
    </row>
    <row r="9" spans="2:9" s="1" customFormat="1" ht="12" customHeight="1" x14ac:dyDescent="0.2">
      <c r="B9" s="62">
        <v>1</v>
      </c>
      <c r="C9" s="63" t="s">
        <v>67</v>
      </c>
      <c r="D9" s="59">
        <v>17185</v>
      </c>
      <c r="E9" s="59">
        <v>11271</v>
      </c>
      <c r="F9" s="59">
        <v>1457</v>
      </c>
      <c r="G9" s="59">
        <v>91</v>
      </c>
    </row>
    <row r="10" spans="2:9" s="1" customFormat="1" ht="12" customHeight="1" x14ac:dyDescent="0.2">
      <c r="B10" s="64" t="s">
        <v>77</v>
      </c>
      <c r="C10" s="65"/>
      <c r="D10" s="59">
        <v>15777</v>
      </c>
      <c r="E10" s="59">
        <v>10446</v>
      </c>
      <c r="F10" s="59">
        <v>686</v>
      </c>
      <c r="G10" s="59">
        <v>94</v>
      </c>
    </row>
    <row r="11" spans="2:9" s="1" customFormat="1" ht="12" customHeight="1" x14ac:dyDescent="0.2">
      <c r="B11" s="66" t="s">
        <v>78</v>
      </c>
      <c r="C11" s="67"/>
      <c r="D11" s="59">
        <v>17859</v>
      </c>
      <c r="E11" s="59">
        <v>11841</v>
      </c>
      <c r="F11" s="59">
        <v>1482</v>
      </c>
      <c r="G11" s="59">
        <v>94</v>
      </c>
    </row>
    <row r="12" spans="2:9" s="1" customFormat="1" ht="12" customHeight="1" x14ac:dyDescent="0.2">
      <c r="B12" s="66" t="s">
        <v>79</v>
      </c>
      <c r="C12" s="67"/>
      <c r="D12" s="59">
        <v>17618</v>
      </c>
      <c r="E12" s="59">
        <v>11657</v>
      </c>
      <c r="F12" s="59">
        <v>963</v>
      </c>
      <c r="G12" s="59">
        <v>98</v>
      </c>
    </row>
    <row r="13" spans="2:9" s="1" customFormat="1" ht="12" customHeight="1" x14ac:dyDescent="0.2">
      <c r="B13" s="66" t="s">
        <v>80</v>
      </c>
      <c r="C13" s="67"/>
      <c r="D13" s="59">
        <v>17913</v>
      </c>
      <c r="E13" s="59">
        <v>12568</v>
      </c>
      <c r="F13" s="59">
        <v>1181</v>
      </c>
      <c r="G13" s="59">
        <v>95</v>
      </c>
    </row>
    <row r="14" spans="2:9" s="1" customFormat="1" ht="12" customHeight="1" x14ac:dyDescent="0.2">
      <c r="B14" s="66" t="s">
        <v>81</v>
      </c>
      <c r="C14" s="67"/>
      <c r="D14" s="59">
        <v>16917</v>
      </c>
      <c r="E14" s="59">
        <v>12483</v>
      </c>
      <c r="F14" s="59">
        <v>1410</v>
      </c>
      <c r="G14" s="59">
        <v>79</v>
      </c>
    </row>
    <row r="15" spans="2:9" s="1" customFormat="1" ht="12" customHeight="1" x14ac:dyDescent="0.2">
      <c r="B15" s="66" t="s">
        <v>82</v>
      </c>
      <c r="C15" s="67"/>
      <c r="D15" s="59">
        <v>16868</v>
      </c>
      <c r="E15" s="59">
        <v>12447</v>
      </c>
      <c r="F15" s="59">
        <v>1220</v>
      </c>
      <c r="G15" s="59">
        <v>81</v>
      </c>
    </row>
    <row r="16" spans="2:9" s="1" customFormat="1" ht="12" customHeight="1" x14ac:dyDescent="0.2">
      <c r="B16" s="66" t="s">
        <v>83</v>
      </c>
      <c r="C16" s="67"/>
      <c r="D16" s="59">
        <v>16401</v>
      </c>
      <c r="E16" s="59">
        <v>11437</v>
      </c>
      <c r="F16" s="59">
        <v>882</v>
      </c>
      <c r="G16" s="59">
        <v>79</v>
      </c>
    </row>
    <row r="17" spans="2:7" s="1" customFormat="1" ht="12" customHeight="1" x14ac:dyDescent="0.2">
      <c r="B17" s="66" t="s">
        <v>84</v>
      </c>
      <c r="C17" s="67"/>
      <c r="D17" s="59">
        <v>15773</v>
      </c>
      <c r="E17" s="59">
        <v>11830</v>
      </c>
      <c r="F17" s="59">
        <v>622</v>
      </c>
      <c r="G17" s="59">
        <v>79</v>
      </c>
    </row>
    <row r="18" spans="2:7" s="1" customFormat="1" ht="12" customHeight="1" x14ac:dyDescent="0.2">
      <c r="B18" s="68">
        <v>10</v>
      </c>
      <c r="C18" s="69"/>
      <c r="D18" s="59">
        <v>16513</v>
      </c>
      <c r="E18" s="59">
        <v>12285</v>
      </c>
      <c r="F18" s="59">
        <v>843</v>
      </c>
      <c r="G18" s="59">
        <v>82</v>
      </c>
    </row>
    <row r="19" spans="2:7" s="1" customFormat="1" ht="12" customHeight="1" x14ac:dyDescent="0.2">
      <c r="B19" s="68">
        <v>11</v>
      </c>
      <c r="C19" s="69"/>
      <c r="D19" s="59">
        <v>15952</v>
      </c>
      <c r="E19" s="59">
        <v>11489</v>
      </c>
      <c r="F19" s="59">
        <v>861</v>
      </c>
      <c r="G19" s="59">
        <v>80</v>
      </c>
    </row>
    <row r="20" spans="2:7" s="1" customFormat="1" ht="12" customHeight="1" x14ac:dyDescent="0.2">
      <c r="B20" s="68">
        <v>12</v>
      </c>
      <c r="C20" s="69"/>
      <c r="D20" s="59">
        <v>16842</v>
      </c>
      <c r="E20" s="59">
        <v>10953</v>
      </c>
      <c r="F20" s="59">
        <v>1115</v>
      </c>
      <c r="G20" s="59">
        <v>80</v>
      </c>
    </row>
    <row r="21" spans="2:7" s="1" customFormat="1" ht="12" customHeight="1" x14ac:dyDescent="0.2">
      <c r="C21" s="70"/>
      <c r="D21" s="60"/>
      <c r="E21" s="60"/>
      <c r="F21" s="60"/>
      <c r="G21" s="60"/>
    </row>
    <row r="22" spans="2:7" s="1" customFormat="1" ht="12" customHeight="1" x14ac:dyDescent="0.2">
      <c r="B22" s="18" t="s">
        <v>85</v>
      </c>
      <c r="C22" s="70"/>
    </row>
    <row r="23" spans="2:7" x14ac:dyDescent="0.2">
      <c r="D23" s="71"/>
      <c r="E23" s="71"/>
      <c r="F23" s="71"/>
      <c r="G23" s="71"/>
    </row>
    <row r="24" spans="2:7" x14ac:dyDescent="0.2">
      <c r="D24" s="71"/>
      <c r="E24" s="71"/>
      <c r="F24" s="71"/>
      <c r="G24" s="71"/>
    </row>
    <row r="25" spans="2:7" x14ac:dyDescent="0.2">
      <c r="D25" s="71"/>
      <c r="E25" s="71"/>
      <c r="F25" s="71"/>
      <c r="G25" s="71"/>
    </row>
    <row r="26" spans="2:7" x14ac:dyDescent="0.2">
      <c r="E26" s="72"/>
      <c r="F26" s="72"/>
      <c r="G26" s="73"/>
    </row>
    <row r="27" spans="2:7" x14ac:dyDescent="0.2">
      <c r="E27" s="72"/>
      <c r="F27" s="72"/>
      <c r="G27" s="74"/>
    </row>
    <row r="28" spans="2:7" x14ac:dyDescent="0.2">
      <c r="D28" s="71"/>
      <c r="E28" s="71"/>
      <c r="F28" s="71"/>
      <c r="G28" s="71"/>
    </row>
    <row r="29" spans="2:7" x14ac:dyDescent="0.2">
      <c r="E29" s="72"/>
      <c r="F29" s="72"/>
      <c r="G29" s="72"/>
    </row>
    <row r="30" spans="2:7" x14ac:dyDescent="0.2">
      <c r="E30" s="72"/>
      <c r="F30" s="72"/>
      <c r="G30" s="72"/>
    </row>
    <row r="31" spans="2:7" x14ac:dyDescent="0.2">
      <c r="E31" s="72"/>
      <c r="F31" s="72"/>
      <c r="G31" s="72"/>
    </row>
    <row r="32" spans="2:7" x14ac:dyDescent="0.2">
      <c r="E32" s="72"/>
      <c r="F32" s="72"/>
      <c r="G32" s="73"/>
    </row>
    <row r="33" spans="5:7" x14ac:dyDescent="0.2">
      <c r="E33" s="72"/>
      <c r="F33" s="72"/>
      <c r="G33" s="72"/>
    </row>
    <row r="34" spans="5:7" x14ac:dyDescent="0.2">
      <c r="E34" s="72"/>
      <c r="F34" s="72"/>
      <c r="G34" s="72"/>
    </row>
  </sheetData>
  <mergeCells count="7">
    <mergeCell ref="B8:C8"/>
    <mergeCell ref="B3:C5"/>
    <mergeCell ref="D3:G3"/>
    <mergeCell ref="D4:D5"/>
    <mergeCell ref="E4:G4"/>
    <mergeCell ref="B6:C6"/>
    <mergeCell ref="B7:C7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>
    <oddHeader>&amp;L&amp;F</oddHeader>
  </headerFooter>
  <ignoredErrors>
    <ignoredError sqref="B10:B1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6FA0-0846-4297-8397-8FC4243D27FE}">
  <dimension ref="B1:T28"/>
  <sheetViews>
    <sheetView zoomScaleNormal="100" zoomScaleSheetLayoutView="100" workbookViewId="0"/>
  </sheetViews>
  <sheetFormatPr defaultRowHeight="13" x14ac:dyDescent="0.2"/>
  <cols>
    <col min="1" max="1" width="2.6328125" customWidth="1"/>
    <col min="2" max="2" width="1.90625" customWidth="1"/>
    <col min="3" max="3" width="6.90625" customWidth="1"/>
    <col min="4" max="4" width="6.453125" customWidth="1"/>
    <col min="5" max="5" width="11.453125" customWidth="1"/>
    <col min="6" max="6" width="14.90625" customWidth="1"/>
    <col min="7" max="7" width="11.453125" customWidth="1"/>
    <col min="8" max="8" width="13.08984375" customWidth="1"/>
    <col min="9" max="12" width="11.453125" customWidth="1"/>
    <col min="13" max="13" width="14" customWidth="1"/>
    <col min="14" max="14" width="14.90625" customWidth="1"/>
    <col min="15" max="15" width="11.453125" customWidth="1"/>
    <col min="16" max="16" width="13.08984375" customWidth="1"/>
  </cols>
  <sheetData>
    <row r="1" spans="2:16" ht="14.25" customHeight="1" x14ac:dyDescent="0.2">
      <c r="B1" s="5" t="s">
        <v>105</v>
      </c>
      <c r="C1" s="50"/>
      <c r="D1" s="50"/>
      <c r="G1" s="82"/>
    </row>
    <row r="2" spans="2:16" ht="12" customHeight="1" x14ac:dyDescent="0.2">
      <c r="F2" s="83"/>
    </row>
    <row r="3" spans="2:16" s="1" customFormat="1" ht="12" customHeight="1" x14ac:dyDescent="0.2">
      <c r="B3" s="25" t="s">
        <v>106</v>
      </c>
      <c r="C3" s="26"/>
      <c r="D3" s="27"/>
      <c r="E3" s="34" t="s">
        <v>107</v>
      </c>
      <c r="F3" s="84"/>
      <c r="G3" s="34" t="s">
        <v>108</v>
      </c>
      <c r="H3" s="24"/>
      <c r="I3" s="34" t="s">
        <v>109</v>
      </c>
      <c r="J3" s="24"/>
      <c r="K3" s="34" t="s">
        <v>110</v>
      </c>
      <c r="L3" s="24"/>
      <c r="M3" s="34" t="s">
        <v>42</v>
      </c>
      <c r="N3" s="24"/>
      <c r="O3" s="34" t="s">
        <v>111</v>
      </c>
      <c r="P3" s="24"/>
    </row>
    <row r="4" spans="2:16" s="1" customFormat="1" ht="12" customHeight="1" x14ac:dyDescent="0.2">
      <c r="B4" s="54"/>
      <c r="C4" s="32"/>
      <c r="D4" s="33"/>
      <c r="E4" s="14" t="s">
        <v>112</v>
      </c>
      <c r="F4" s="14" t="s">
        <v>113</v>
      </c>
      <c r="G4" s="14" t="s">
        <v>112</v>
      </c>
      <c r="H4" s="14" t="s">
        <v>113</v>
      </c>
      <c r="I4" s="14" t="s">
        <v>112</v>
      </c>
      <c r="J4" s="14" t="s">
        <v>113</v>
      </c>
      <c r="K4" s="14" t="s">
        <v>112</v>
      </c>
      <c r="L4" s="14" t="s">
        <v>113</v>
      </c>
      <c r="M4" s="14" t="s">
        <v>112</v>
      </c>
      <c r="N4" s="14" t="s">
        <v>113</v>
      </c>
      <c r="O4" s="14" t="s">
        <v>112</v>
      </c>
      <c r="P4" s="14" t="s">
        <v>113</v>
      </c>
    </row>
    <row r="5" spans="2:16" s="1" customFormat="1" ht="12" customHeight="1" x14ac:dyDescent="0.2">
      <c r="B5" s="56"/>
      <c r="C5" s="41"/>
      <c r="D5" s="37"/>
      <c r="E5" s="57" t="s">
        <v>114</v>
      </c>
      <c r="F5" s="57" t="s">
        <v>115</v>
      </c>
      <c r="G5" s="57" t="s">
        <v>114</v>
      </c>
      <c r="H5" s="57" t="s">
        <v>115</v>
      </c>
      <c r="I5" s="57" t="s">
        <v>114</v>
      </c>
      <c r="J5" s="57" t="s">
        <v>115</v>
      </c>
      <c r="K5" s="57" t="s">
        <v>114</v>
      </c>
      <c r="L5" s="57" t="s">
        <v>115</v>
      </c>
      <c r="M5" s="57" t="s">
        <v>114</v>
      </c>
      <c r="N5" s="57" t="s">
        <v>115</v>
      </c>
      <c r="O5" s="57" t="s">
        <v>114</v>
      </c>
      <c r="P5" s="57" t="s">
        <v>115</v>
      </c>
    </row>
    <row r="6" spans="2:16" s="1" customFormat="1" ht="12" customHeight="1" x14ac:dyDescent="0.2">
      <c r="B6" s="56" t="s">
        <v>116</v>
      </c>
      <c r="C6" s="41"/>
      <c r="D6" s="37"/>
      <c r="E6" s="85">
        <v>744656</v>
      </c>
      <c r="F6" s="85">
        <v>64747400</v>
      </c>
      <c r="G6" s="85">
        <v>15625</v>
      </c>
      <c r="H6" s="85">
        <v>7823200</v>
      </c>
      <c r="I6" s="85">
        <v>11</v>
      </c>
      <c r="J6" s="85">
        <v>1000</v>
      </c>
      <c r="K6" s="85">
        <v>23</v>
      </c>
      <c r="L6" s="85">
        <v>10200</v>
      </c>
      <c r="M6" s="85">
        <v>728997</v>
      </c>
      <c r="N6" s="85">
        <v>56913000</v>
      </c>
      <c r="O6" s="85">
        <v>0</v>
      </c>
      <c r="P6" s="85">
        <v>0</v>
      </c>
    </row>
    <row r="7" spans="2:16" s="2" customFormat="1" ht="12" customHeight="1" x14ac:dyDescent="0.2">
      <c r="B7" s="56" t="s">
        <v>117</v>
      </c>
      <c r="C7" s="41"/>
      <c r="D7" s="37"/>
      <c r="E7" s="85">
        <f>G7+I7+K7+M7+O7</f>
        <v>752869</v>
      </c>
      <c r="F7" s="85">
        <v>66123500</v>
      </c>
      <c r="G7" s="85">
        <f>SUM(G12:G23)</f>
        <v>15801</v>
      </c>
      <c r="H7" s="85">
        <v>7994200</v>
      </c>
      <c r="I7" s="85">
        <f>SUM(I12:I23)</f>
        <v>4</v>
      </c>
      <c r="J7" s="85">
        <v>400</v>
      </c>
      <c r="K7" s="85">
        <f t="shared" ref="K7" si="0">SUM(K12:K23)</f>
        <v>18</v>
      </c>
      <c r="L7" s="85">
        <v>7000</v>
      </c>
      <c r="M7" s="85">
        <f>SUM(M12:M23)</f>
        <v>737046</v>
      </c>
      <c r="N7" s="85">
        <v>5812300</v>
      </c>
      <c r="O7" s="85">
        <v>0</v>
      </c>
      <c r="P7" s="85">
        <v>0</v>
      </c>
    </row>
    <row r="8" spans="2:16" s="1" customFormat="1" ht="12" customHeight="1" x14ac:dyDescent="0.2">
      <c r="B8" s="86" t="s">
        <v>118</v>
      </c>
      <c r="C8" s="87"/>
      <c r="D8" s="88"/>
      <c r="E8" s="89"/>
      <c r="F8" s="85"/>
      <c r="G8" s="89"/>
      <c r="H8" s="89"/>
      <c r="I8" s="89"/>
      <c r="J8" s="89"/>
      <c r="K8" s="89"/>
      <c r="L8" s="89"/>
      <c r="M8" s="89"/>
      <c r="N8" s="89"/>
      <c r="O8" s="89"/>
      <c r="P8" s="89"/>
    </row>
    <row r="9" spans="2:16" s="1" customFormat="1" ht="12" customHeight="1" x14ac:dyDescent="0.2">
      <c r="B9" s="90" t="s">
        <v>119</v>
      </c>
      <c r="C9" s="91"/>
      <c r="D9" s="92"/>
      <c r="E9" s="85">
        <f>G9+I9+K9+M9+O9</f>
        <v>584132</v>
      </c>
      <c r="F9" s="93" t="s">
        <v>120</v>
      </c>
      <c r="G9" s="85">
        <v>13135</v>
      </c>
      <c r="H9" s="93" t="s">
        <v>120</v>
      </c>
      <c r="I9" s="85">
        <v>4</v>
      </c>
      <c r="J9" s="93" t="s">
        <v>120</v>
      </c>
      <c r="K9" s="85">
        <v>18</v>
      </c>
      <c r="L9" s="93" t="s">
        <v>120</v>
      </c>
      <c r="M9" s="85">
        <v>570975</v>
      </c>
      <c r="N9" s="93" t="s">
        <v>120</v>
      </c>
      <c r="O9" s="85">
        <v>0</v>
      </c>
      <c r="P9" s="85" t="s">
        <v>121</v>
      </c>
    </row>
    <row r="10" spans="2:16" s="1" customFormat="1" ht="12" customHeight="1" x14ac:dyDescent="0.2">
      <c r="B10" s="90" t="s">
        <v>122</v>
      </c>
      <c r="C10" s="91"/>
      <c r="D10" s="92"/>
      <c r="E10" s="85">
        <f>G10+I10+K10+M10+O10</f>
        <v>168737</v>
      </c>
      <c r="F10" s="85" t="s">
        <v>121</v>
      </c>
      <c r="G10" s="85">
        <v>2666</v>
      </c>
      <c r="H10" s="85" t="s">
        <v>121</v>
      </c>
      <c r="I10" s="85">
        <v>0</v>
      </c>
      <c r="J10" s="85" t="s">
        <v>121</v>
      </c>
      <c r="K10" s="94">
        <v>0</v>
      </c>
      <c r="L10" s="85" t="s">
        <v>121</v>
      </c>
      <c r="M10" s="85">
        <v>166071</v>
      </c>
      <c r="N10" s="85" t="s">
        <v>121</v>
      </c>
      <c r="O10" s="85">
        <v>0</v>
      </c>
      <c r="P10" s="85" t="s">
        <v>121</v>
      </c>
    </row>
    <row r="11" spans="2:16" s="2" customFormat="1" ht="12" customHeight="1" x14ac:dyDescent="0.2">
      <c r="B11" s="86" t="s">
        <v>123</v>
      </c>
      <c r="C11" s="87"/>
      <c r="D11" s="88"/>
      <c r="E11" s="89"/>
      <c r="F11" s="89"/>
      <c r="G11" s="89"/>
      <c r="H11" s="89"/>
      <c r="I11" s="89"/>
      <c r="J11" s="89"/>
      <c r="K11" s="89"/>
      <c r="L11" s="89"/>
      <c r="M11" s="85"/>
      <c r="N11" s="89"/>
      <c r="O11" s="89"/>
      <c r="P11" s="89"/>
    </row>
    <row r="12" spans="2:16" s="1" customFormat="1" ht="12" customHeight="1" x14ac:dyDescent="0.2">
      <c r="B12" s="95"/>
      <c r="C12" s="96">
        <v>1</v>
      </c>
      <c r="D12" s="97" t="s">
        <v>124</v>
      </c>
      <c r="E12" s="85">
        <f>G12+I12+K12+M12+O12</f>
        <v>62256</v>
      </c>
      <c r="F12" s="85">
        <v>5460100</v>
      </c>
      <c r="G12" s="85">
        <f>937+198</f>
        <v>1135</v>
      </c>
      <c r="H12" s="85">
        <v>576600</v>
      </c>
      <c r="I12" s="85">
        <v>0</v>
      </c>
      <c r="J12" s="85">
        <v>0</v>
      </c>
      <c r="K12" s="85">
        <v>2</v>
      </c>
      <c r="L12" s="85">
        <v>0</v>
      </c>
      <c r="M12" s="85">
        <f>47644+13475</f>
        <v>61119</v>
      </c>
      <c r="N12" s="85">
        <v>4883400</v>
      </c>
      <c r="O12" s="85">
        <v>0</v>
      </c>
      <c r="P12" s="85">
        <v>0</v>
      </c>
    </row>
    <row r="13" spans="2:16" s="1" customFormat="1" ht="12" customHeight="1" x14ac:dyDescent="0.2">
      <c r="B13" s="95"/>
      <c r="C13" s="96">
        <v>2</v>
      </c>
      <c r="D13" s="98"/>
      <c r="E13" s="85">
        <f t="shared" ref="E13:E23" si="1">G13+I13+K13+M13+O13</f>
        <v>57543</v>
      </c>
      <c r="F13" s="85">
        <v>5042600</v>
      </c>
      <c r="G13" s="85">
        <f>920+177</f>
        <v>1097</v>
      </c>
      <c r="H13" s="85">
        <v>555200</v>
      </c>
      <c r="I13" s="85">
        <v>1</v>
      </c>
      <c r="J13" s="85">
        <v>100</v>
      </c>
      <c r="K13" s="85">
        <v>0</v>
      </c>
      <c r="L13" s="85">
        <v>0</v>
      </c>
      <c r="M13" s="85">
        <f>43882+12563</f>
        <v>56445</v>
      </c>
      <c r="N13" s="85">
        <v>4487400</v>
      </c>
      <c r="O13" s="85">
        <v>0</v>
      </c>
      <c r="P13" s="85">
        <v>0</v>
      </c>
    </row>
    <row r="14" spans="2:16" s="1" customFormat="1" ht="12" customHeight="1" x14ac:dyDescent="0.2">
      <c r="B14" s="95"/>
      <c r="C14" s="96">
        <v>3</v>
      </c>
      <c r="D14" s="98"/>
      <c r="E14" s="85">
        <f t="shared" si="1"/>
        <v>68689</v>
      </c>
      <c r="F14" s="85">
        <v>6024300</v>
      </c>
      <c r="G14" s="85">
        <f>1114+209</f>
        <v>1323</v>
      </c>
      <c r="H14" s="85">
        <v>675100</v>
      </c>
      <c r="I14" s="85">
        <v>0</v>
      </c>
      <c r="J14" s="85">
        <v>0</v>
      </c>
      <c r="K14" s="85">
        <v>1</v>
      </c>
      <c r="L14" s="85">
        <v>400</v>
      </c>
      <c r="M14" s="85">
        <f>52509+14856</f>
        <v>67365</v>
      </c>
      <c r="N14" s="85">
        <v>5348800</v>
      </c>
      <c r="O14" s="85">
        <v>0</v>
      </c>
      <c r="P14" s="85">
        <v>0</v>
      </c>
    </row>
    <row r="15" spans="2:16" s="1" customFormat="1" ht="12" customHeight="1" x14ac:dyDescent="0.2">
      <c r="B15" s="95"/>
      <c r="C15" s="96">
        <v>4</v>
      </c>
      <c r="D15" s="98"/>
      <c r="E15" s="85">
        <f t="shared" si="1"/>
        <v>61192</v>
      </c>
      <c r="F15" s="85">
        <v>5472700</v>
      </c>
      <c r="G15" s="85">
        <f>1154+263</f>
        <v>1417</v>
      </c>
      <c r="H15" s="85">
        <v>720200</v>
      </c>
      <c r="I15" s="85">
        <v>0</v>
      </c>
      <c r="J15" s="85">
        <v>0</v>
      </c>
      <c r="K15" s="85">
        <v>1</v>
      </c>
      <c r="L15" s="85">
        <v>500</v>
      </c>
      <c r="M15" s="85">
        <f>46527+13247</f>
        <v>59774</v>
      </c>
      <c r="N15" s="85">
        <v>4752000</v>
      </c>
      <c r="O15" s="85">
        <v>0</v>
      </c>
      <c r="P15" s="85">
        <v>0</v>
      </c>
    </row>
    <row r="16" spans="2:16" s="1" customFormat="1" ht="12" customHeight="1" x14ac:dyDescent="0.2">
      <c r="B16" s="99"/>
      <c r="C16" s="96">
        <v>5</v>
      </c>
      <c r="D16" s="98"/>
      <c r="E16" s="85">
        <f t="shared" si="1"/>
        <v>61653</v>
      </c>
      <c r="F16" s="85">
        <v>5414600</v>
      </c>
      <c r="G16" s="85">
        <f>959+221</f>
        <v>1180</v>
      </c>
      <c r="H16" s="85">
        <v>600800</v>
      </c>
      <c r="I16" s="85">
        <v>1</v>
      </c>
      <c r="J16" s="85">
        <v>100</v>
      </c>
      <c r="K16" s="85">
        <v>1</v>
      </c>
      <c r="L16" s="85">
        <v>400</v>
      </c>
      <c r="M16" s="85">
        <f>47308+13163</f>
        <v>60471</v>
      </c>
      <c r="N16" s="85">
        <v>4813400</v>
      </c>
      <c r="O16" s="85">
        <v>0</v>
      </c>
      <c r="P16" s="85">
        <v>0</v>
      </c>
    </row>
    <row r="17" spans="2:20" s="1" customFormat="1" ht="12" customHeight="1" x14ac:dyDescent="0.2">
      <c r="B17" s="95"/>
      <c r="C17" s="96">
        <v>6</v>
      </c>
      <c r="D17" s="98"/>
      <c r="E17" s="85">
        <f t="shared" si="1"/>
        <v>59723</v>
      </c>
      <c r="F17" s="85">
        <v>5218900</v>
      </c>
      <c r="G17" s="85">
        <f>968+192</f>
        <v>1160</v>
      </c>
      <c r="H17" s="85">
        <v>586500</v>
      </c>
      <c r="I17" s="85">
        <v>0</v>
      </c>
      <c r="J17" s="85">
        <v>0</v>
      </c>
      <c r="K17" s="85">
        <v>0</v>
      </c>
      <c r="L17" s="85">
        <v>0</v>
      </c>
      <c r="M17" s="85">
        <f>45679+12884</f>
        <v>58563</v>
      </c>
      <c r="N17" s="85">
        <v>4632300</v>
      </c>
      <c r="O17" s="85">
        <v>0</v>
      </c>
      <c r="P17" s="85">
        <v>0</v>
      </c>
    </row>
    <row r="18" spans="2:20" s="1" customFormat="1" ht="12" customHeight="1" x14ac:dyDescent="0.2">
      <c r="B18" s="95"/>
      <c r="C18" s="96">
        <v>7</v>
      </c>
      <c r="D18" s="98"/>
      <c r="E18" s="85">
        <f t="shared" si="1"/>
        <v>56120</v>
      </c>
      <c r="F18" s="85">
        <v>4992100</v>
      </c>
      <c r="G18" s="85">
        <f>1152+251</f>
        <v>1403</v>
      </c>
      <c r="H18" s="85">
        <v>712700</v>
      </c>
      <c r="I18" s="85">
        <v>1</v>
      </c>
      <c r="J18" s="85">
        <v>100</v>
      </c>
      <c r="K18" s="85">
        <v>2</v>
      </c>
      <c r="L18" s="85">
        <v>800</v>
      </c>
      <c r="M18" s="85">
        <f>43068+11646</f>
        <v>54714</v>
      </c>
      <c r="N18" s="85">
        <v>4278600</v>
      </c>
      <c r="O18" s="85">
        <v>0</v>
      </c>
      <c r="P18" s="85">
        <v>0</v>
      </c>
    </row>
    <row r="19" spans="2:20" s="1" customFormat="1" ht="12" customHeight="1" x14ac:dyDescent="0.2">
      <c r="B19" s="95"/>
      <c r="C19" s="96">
        <v>8</v>
      </c>
      <c r="D19" s="98"/>
      <c r="E19" s="85">
        <f t="shared" si="1"/>
        <v>60519</v>
      </c>
      <c r="F19" s="85">
        <v>5161600</v>
      </c>
      <c r="G19" s="85">
        <f>985+190</f>
        <v>1175</v>
      </c>
      <c r="H19" s="85">
        <v>585500</v>
      </c>
      <c r="I19" s="85">
        <v>0</v>
      </c>
      <c r="J19" s="85">
        <v>0</v>
      </c>
      <c r="K19" s="85">
        <v>2</v>
      </c>
      <c r="L19" s="85">
        <v>800</v>
      </c>
      <c r="M19" s="85">
        <f>45446+13896</f>
        <v>59342</v>
      </c>
      <c r="N19" s="85">
        <v>4575300</v>
      </c>
      <c r="O19" s="85">
        <v>0</v>
      </c>
      <c r="P19" s="85">
        <v>0</v>
      </c>
    </row>
    <row r="20" spans="2:20" s="1" customFormat="1" ht="12" customHeight="1" x14ac:dyDescent="0.2">
      <c r="B20" s="95"/>
      <c r="C20" s="96">
        <v>9</v>
      </c>
      <c r="D20" s="98"/>
      <c r="E20" s="85">
        <f t="shared" si="1"/>
        <v>58976</v>
      </c>
      <c r="F20" s="85">
        <v>5046200</v>
      </c>
      <c r="G20" s="85">
        <f>1035+204</f>
        <v>1239</v>
      </c>
      <c r="H20" s="85">
        <v>612100</v>
      </c>
      <c r="I20" s="85">
        <v>0</v>
      </c>
      <c r="J20" s="85">
        <v>0</v>
      </c>
      <c r="K20" s="85">
        <v>0</v>
      </c>
      <c r="L20" s="85">
        <v>0</v>
      </c>
      <c r="M20" s="85">
        <f>44483+13254</f>
        <v>57737</v>
      </c>
      <c r="N20" s="85">
        <v>4434100</v>
      </c>
      <c r="O20" s="85">
        <v>0</v>
      </c>
      <c r="P20" s="85">
        <v>0</v>
      </c>
    </row>
    <row r="21" spans="2:20" s="1" customFormat="1" ht="12" customHeight="1" x14ac:dyDescent="0.2">
      <c r="B21" s="100"/>
      <c r="C21" s="96">
        <v>10</v>
      </c>
      <c r="D21" s="63"/>
      <c r="E21" s="85">
        <f t="shared" si="1"/>
        <v>65930</v>
      </c>
      <c r="F21" s="85">
        <v>5698000</v>
      </c>
      <c r="G21" s="85">
        <f>1094+223</f>
        <v>1317</v>
      </c>
      <c r="H21" s="85">
        <v>657100</v>
      </c>
      <c r="I21" s="85">
        <v>0</v>
      </c>
      <c r="J21" s="85">
        <v>0</v>
      </c>
      <c r="K21" s="85">
        <v>3</v>
      </c>
      <c r="L21" s="85">
        <v>1300</v>
      </c>
      <c r="M21" s="85">
        <f>49443+15167</f>
        <v>64610</v>
      </c>
      <c r="N21" s="85">
        <v>5039600</v>
      </c>
      <c r="O21" s="85">
        <v>0</v>
      </c>
      <c r="P21" s="85">
        <v>0</v>
      </c>
    </row>
    <row r="22" spans="2:20" s="1" customFormat="1" ht="12" customHeight="1" x14ac:dyDescent="0.2">
      <c r="B22" s="100"/>
      <c r="C22" s="96">
        <v>11</v>
      </c>
      <c r="D22" s="63"/>
      <c r="E22" s="85">
        <f t="shared" si="1"/>
        <v>71159</v>
      </c>
      <c r="F22" s="85">
        <v>6417800</v>
      </c>
      <c r="G22" s="85">
        <f>1501+253</f>
        <v>1754</v>
      </c>
      <c r="H22" s="85">
        <v>891700</v>
      </c>
      <c r="I22" s="85">
        <v>1</v>
      </c>
      <c r="J22" s="85">
        <v>100</v>
      </c>
      <c r="K22" s="85">
        <v>4</v>
      </c>
      <c r="L22" s="85">
        <v>1800</v>
      </c>
      <c r="M22" s="85">
        <f>52952+16448</f>
        <v>69400</v>
      </c>
      <c r="N22" s="85">
        <v>5524200</v>
      </c>
      <c r="O22" s="85">
        <v>0</v>
      </c>
      <c r="P22" s="85">
        <v>0</v>
      </c>
    </row>
    <row r="23" spans="2:20" s="1" customFormat="1" ht="12" customHeight="1" x14ac:dyDescent="0.2">
      <c r="B23" s="101"/>
      <c r="C23" s="102">
        <v>12</v>
      </c>
      <c r="D23" s="103"/>
      <c r="E23" s="85">
        <f t="shared" si="1"/>
        <v>69109</v>
      </c>
      <c r="F23" s="85">
        <v>6174700</v>
      </c>
      <c r="G23" s="85">
        <f>1316+285</f>
        <v>1601</v>
      </c>
      <c r="H23" s="85">
        <v>820600</v>
      </c>
      <c r="I23" s="85">
        <v>0</v>
      </c>
      <c r="J23" s="85">
        <v>0</v>
      </c>
      <c r="K23" s="85">
        <v>2</v>
      </c>
      <c r="L23" s="85">
        <v>900</v>
      </c>
      <c r="M23" s="85">
        <f>52034+15472</f>
        <v>67506</v>
      </c>
      <c r="N23" s="85">
        <v>5353100</v>
      </c>
      <c r="O23" s="85">
        <v>0</v>
      </c>
      <c r="P23" s="85">
        <v>0</v>
      </c>
    </row>
    <row r="24" spans="2:20" s="1" customFormat="1" ht="12" customHeight="1" x14ac:dyDescent="0.2">
      <c r="B24" s="104"/>
      <c r="C24" s="105"/>
      <c r="D24" s="105"/>
      <c r="E24" s="106"/>
      <c r="F24" s="106"/>
      <c r="G24" s="106"/>
      <c r="H24" s="107"/>
      <c r="I24" s="106"/>
      <c r="J24" s="106"/>
      <c r="K24" s="106"/>
      <c r="L24" s="106"/>
      <c r="M24" s="106"/>
      <c r="N24" s="108"/>
      <c r="O24" s="106"/>
      <c r="P24" s="108"/>
    </row>
    <row r="25" spans="2:20" s="1" customFormat="1" ht="12" customHeight="1" x14ac:dyDescent="0.2">
      <c r="B25" s="18" t="s">
        <v>125</v>
      </c>
      <c r="C25" s="79"/>
      <c r="D25" s="79"/>
      <c r="E25" s="109"/>
      <c r="F25" s="110"/>
      <c r="G25" s="110"/>
      <c r="H25" s="110"/>
      <c r="I25"/>
      <c r="J25"/>
      <c r="K25"/>
      <c r="L25"/>
      <c r="M25"/>
      <c r="N25"/>
      <c r="O25"/>
      <c r="P25"/>
      <c r="Q25"/>
      <c r="R25"/>
      <c r="S25"/>
      <c r="T25"/>
    </row>
    <row r="26" spans="2:20" s="2" customFormat="1" ht="12" customHeight="1" x14ac:dyDescent="0.2">
      <c r="B26" s="78" t="s">
        <v>126</v>
      </c>
      <c r="C26" s="79"/>
      <c r="D26" s="111"/>
      <c r="E26" s="111"/>
      <c r="F26" s="111"/>
      <c r="H26" s="111"/>
      <c r="I26" s="111"/>
      <c r="J26" s="111"/>
      <c r="K26" s="111"/>
      <c r="L26" s="111"/>
      <c r="M26" s="111"/>
      <c r="N26" s="111"/>
      <c r="O26" s="111"/>
      <c r="P26" s="111"/>
    </row>
    <row r="27" spans="2:20" ht="12" customHeight="1" x14ac:dyDescent="0.2">
      <c r="B27" s="78" t="s">
        <v>127</v>
      </c>
      <c r="C27" s="112"/>
      <c r="D27" s="112"/>
      <c r="E27" s="112"/>
      <c r="F27" s="112"/>
      <c r="G27" s="112"/>
      <c r="H27" s="112"/>
      <c r="I27" s="112"/>
      <c r="J27" s="113"/>
      <c r="K27" s="113"/>
      <c r="L27" s="113"/>
      <c r="M27" s="113"/>
      <c r="N27" s="113"/>
      <c r="O27" s="113"/>
      <c r="P27" s="113"/>
    </row>
    <row r="28" spans="2:20" x14ac:dyDescent="0.2">
      <c r="B28" s="114"/>
      <c r="C28" s="115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</row>
  </sheetData>
  <mergeCells count="14">
    <mergeCell ref="B10:D10"/>
    <mergeCell ref="B11:D11"/>
    <mergeCell ref="O3:P3"/>
    <mergeCell ref="B5:D5"/>
    <mergeCell ref="B6:D6"/>
    <mergeCell ref="B7:D7"/>
    <mergeCell ref="B8:D8"/>
    <mergeCell ref="B9:D9"/>
    <mergeCell ref="B3:D4"/>
    <mergeCell ref="E3:F3"/>
    <mergeCell ref="G3:H3"/>
    <mergeCell ref="I3:J3"/>
    <mergeCell ref="K3:L3"/>
    <mergeCell ref="M3:N3"/>
  </mergeCells>
  <phoneticPr fontId="3"/>
  <pageMargins left="0.59055118110236227" right="0.59055118110236227" top="0.98425196850393704" bottom="0.98425196850393704" header="0.51181102362204722" footer="0.51181102362204722"/>
  <pageSetup paperSize="9" scale="80" pageOrder="overThenDown" orientation="landscape" cellComments="asDisplayed" r:id="rId1"/>
  <headerFooter alignWithMargins="0">
    <oddHeader>&amp;L&amp;F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81FB6-368E-49E0-ABDB-ECD0B4DE52BC}">
  <dimension ref="B1:M28"/>
  <sheetViews>
    <sheetView zoomScaleNormal="100" zoomScaleSheetLayoutView="100" workbookViewId="0"/>
  </sheetViews>
  <sheetFormatPr defaultColWidth="8.81640625" defaultRowHeight="13" x14ac:dyDescent="0.2"/>
  <cols>
    <col min="1" max="1" width="2.6328125" customWidth="1"/>
    <col min="2" max="2" width="10" customWidth="1"/>
    <col min="3" max="3" width="4" customWidth="1"/>
    <col min="4" max="12" width="10.6328125" customWidth="1"/>
    <col min="13" max="13" width="14.6328125" customWidth="1"/>
  </cols>
  <sheetData>
    <row r="1" spans="2:13" ht="14.25" customHeight="1" x14ac:dyDescent="0.2">
      <c r="B1" s="5" t="s">
        <v>86</v>
      </c>
      <c r="C1" s="50"/>
    </row>
    <row r="2" spans="2:13" ht="12" customHeight="1" x14ac:dyDescent="0.2"/>
    <row r="3" spans="2:13" s="1" customFormat="1" ht="12" customHeight="1" x14ac:dyDescent="0.2">
      <c r="B3" s="25" t="s">
        <v>67</v>
      </c>
      <c r="C3" s="26"/>
      <c r="D3" s="34" t="s">
        <v>59</v>
      </c>
      <c r="E3" s="51"/>
      <c r="F3" s="24"/>
      <c r="G3" s="34" t="s">
        <v>87</v>
      </c>
      <c r="H3" s="51"/>
      <c r="I3" s="24"/>
      <c r="J3" s="34" t="s">
        <v>88</v>
      </c>
      <c r="K3" s="51"/>
      <c r="L3" s="51"/>
      <c r="M3" s="24"/>
    </row>
    <row r="4" spans="2:13" s="1" customFormat="1" ht="12" customHeight="1" x14ac:dyDescent="0.2">
      <c r="B4" s="52"/>
      <c r="C4" s="42"/>
      <c r="D4" s="53" t="s">
        <v>89</v>
      </c>
      <c r="E4" s="34" t="s">
        <v>90</v>
      </c>
      <c r="F4" s="37"/>
      <c r="G4" s="53" t="s">
        <v>89</v>
      </c>
      <c r="H4" s="34" t="s">
        <v>90</v>
      </c>
      <c r="I4" s="37"/>
      <c r="J4" s="53" t="s">
        <v>91</v>
      </c>
      <c r="K4" s="53" t="s">
        <v>92</v>
      </c>
      <c r="L4" s="53" t="s">
        <v>93</v>
      </c>
      <c r="M4" s="53" t="s">
        <v>94</v>
      </c>
    </row>
    <row r="5" spans="2:13" s="1" customFormat="1" ht="12" customHeight="1" x14ac:dyDescent="0.2">
      <c r="B5" s="54"/>
      <c r="C5" s="32"/>
      <c r="D5" s="55"/>
      <c r="E5" s="14" t="s">
        <v>95</v>
      </c>
      <c r="F5" s="14" t="s">
        <v>96</v>
      </c>
      <c r="G5" s="55"/>
      <c r="H5" s="14" t="s">
        <v>95</v>
      </c>
      <c r="I5" s="14" t="s">
        <v>96</v>
      </c>
      <c r="J5" s="55"/>
      <c r="K5" s="55"/>
      <c r="L5" s="55"/>
      <c r="M5" s="55"/>
    </row>
    <row r="6" spans="2:13" s="1" customFormat="1" ht="12" customHeight="1" x14ac:dyDescent="0.2">
      <c r="B6" s="56"/>
      <c r="C6" s="37"/>
      <c r="D6" s="57" t="s">
        <v>97</v>
      </c>
      <c r="E6" s="57" t="s">
        <v>97</v>
      </c>
      <c r="F6" s="57" t="s">
        <v>74</v>
      </c>
      <c r="G6" s="57" t="s">
        <v>97</v>
      </c>
      <c r="H6" s="57" t="s">
        <v>97</v>
      </c>
      <c r="I6" s="57" t="s">
        <v>74</v>
      </c>
      <c r="J6" s="57" t="s">
        <v>74</v>
      </c>
      <c r="K6" s="57" t="s">
        <v>74</v>
      </c>
      <c r="L6" s="57" t="s">
        <v>74</v>
      </c>
      <c r="M6" s="57" t="s">
        <v>98</v>
      </c>
    </row>
    <row r="7" spans="2:13" s="1" customFormat="1" ht="12" customHeight="1" x14ac:dyDescent="0.2">
      <c r="B7" s="56" t="s">
        <v>99</v>
      </c>
      <c r="C7" s="58"/>
      <c r="D7" s="59" t="s">
        <v>100</v>
      </c>
      <c r="E7" s="59" t="s">
        <v>100</v>
      </c>
      <c r="F7" s="59" t="s">
        <v>100</v>
      </c>
      <c r="G7" s="59" t="s">
        <v>100</v>
      </c>
      <c r="H7" s="59" t="s">
        <v>100</v>
      </c>
      <c r="I7" s="59" t="s">
        <v>100</v>
      </c>
      <c r="J7" s="59">
        <v>121140</v>
      </c>
      <c r="K7" s="59" t="s">
        <v>100</v>
      </c>
      <c r="L7" s="59" t="s">
        <v>100</v>
      </c>
      <c r="M7" s="59" t="s">
        <v>100</v>
      </c>
    </row>
    <row r="8" spans="2:13" s="2" customFormat="1" ht="12" customHeight="1" x14ac:dyDescent="0.2">
      <c r="B8" s="56" t="s">
        <v>101</v>
      </c>
      <c r="C8" s="58"/>
      <c r="D8" s="59" t="s">
        <v>100</v>
      </c>
      <c r="E8" s="59" t="s">
        <v>100</v>
      </c>
      <c r="F8" s="59" t="s">
        <v>100</v>
      </c>
      <c r="G8" s="59" t="s">
        <v>100</v>
      </c>
      <c r="H8" s="59" t="s">
        <v>100</v>
      </c>
      <c r="I8" s="59" t="s">
        <v>100</v>
      </c>
      <c r="J8" s="59">
        <v>122337</v>
      </c>
      <c r="K8" s="59" t="s">
        <v>100</v>
      </c>
      <c r="L8" s="59" t="s">
        <v>100</v>
      </c>
      <c r="M8" s="59" t="s">
        <v>100</v>
      </c>
    </row>
    <row r="9" spans="2:13" s="1" customFormat="1" ht="12" customHeight="1" x14ac:dyDescent="0.2">
      <c r="B9" s="62">
        <v>1</v>
      </c>
      <c r="C9" s="63" t="s">
        <v>67</v>
      </c>
      <c r="D9" s="59" t="s">
        <v>100</v>
      </c>
      <c r="E9" s="59" t="s">
        <v>100</v>
      </c>
      <c r="F9" s="59" t="s">
        <v>100</v>
      </c>
      <c r="G9" s="59" t="s">
        <v>100</v>
      </c>
      <c r="H9" s="59" t="s">
        <v>100</v>
      </c>
      <c r="I9" s="59" t="s">
        <v>100</v>
      </c>
      <c r="J9" s="59">
        <v>10425</v>
      </c>
      <c r="K9" s="59" t="s">
        <v>100</v>
      </c>
      <c r="L9" s="59" t="s">
        <v>100</v>
      </c>
      <c r="M9" s="59" t="s">
        <v>100</v>
      </c>
    </row>
    <row r="10" spans="2:13" s="1" customFormat="1" ht="12" customHeight="1" x14ac:dyDescent="0.2">
      <c r="B10" s="64" t="s">
        <v>77</v>
      </c>
      <c r="C10" s="75"/>
      <c r="D10" s="59" t="s">
        <v>100</v>
      </c>
      <c r="E10" s="59" t="s">
        <v>100</v>
      </c>
      <c r="F10" s="59" t="s">
        <v>100</v>
      </c>
      <c r="G10" s="59" t="s">
        <v>100</v>
      </c>
      <c r="H10" s="59" t="s">
        <v>100</v>
      </c>
      <c r="I10" s="59" t="s">
        <v>100</v>
      </c>
      <c r="J10" s="59">
        <v>8767</v>
      </c>
      <c r="K10" s="59" t="s">
        <v>100</v>
      </c>
      <c r="L10" s="59" t="s">
        <v>100</v>
      </c>
      <c r="M10" s="59" t="s">
        <v>100</v>
      </c>
    </row>
    <row r="11" spans="2:13" s="1" customFormat="1" ht="12" customHeight="1" x14ac:dyDescent="0.2">
      <c r="B11" s="64" t="s">
        <v>78</v>
      </c>
      <c r="C11" s="75"/>
      <c r="D11" s="59" t="s">
        <v>100</v>
      </c>
      <c r="E11" s="59" t="s">
        <v>100</v>
      </c>
      <c r="F11" s="59" t="s">
        <v>100</v>
      </c>
      <c r="G11" s="59" t="s">
        <v>100</v>
      </c>
      <c r="H11" s="59" t="s">
        <v>100</v>
      </c>
      <c r="I11" s="59" t="s">
        <v>100</v>
      </c>
      <c r="J11" s="59">
        <v>9946</v>
      </c>
      <c r="K11" s="59" t="s">
        <v>100</v>
      </c>
      <c r="L11" s="59" t="s">
        <v>100</v>
      </c>
      <c r="M11" s="59" t="s">
        <v>100</v>
      </c>
    </row>
    <row r="12" spans="2:13" s="1" customFormat="1" ht="12" customHeight="1" x14ac:dyDescent="0.2">
      <c r="B12" s="64" t="s">
        <v>79</v>
      </c>
      <c r="C12" s="65"/>
      <c r="D12" s="59" t="s">
        <v>100</v>
      </c>
      <c r="E12" s="59" t="s">
        <v>100</v>
      </c>
      <c r="F12" s="59" t="s">
        <v>100</v>
      </c>
      <c r="G12" s="59" t="s">
        <v>100</v>
      </c>
      <c r="H12" s="59" t="s">
        <v>100</v>
      </c>
      <c r="I12" s="59" t="s">
        <v>100</v>
      </c>
      <c r="J12" s="59">
        <v>9659</v>
      </c>
      <c r="K12" s="59" t="s">
        <v>100</v>
      </c>
      <c r="L12" s="59" t="s">
        <v>100</v>
      </c>
      <c r="M12" s="59" t="s">
        <v>100</v>
      </c>
    </row>
    <row r="13" spans="2:13" s="1" customFormat="1" ht="12" customHeight="1" x14ac:dyDescent="0.2">
      <c r="B13" s="64" t="s">
        <v>80</v>
      </c>
      <c r="C13" s="65"/>
      <c r="D13" s="59" t="s">
        <v>100</v>
      </c>
      <c r="E13" s="59" t="s">
        <v>100</v>
      </c>
      <c r="F13" s="59" t="s">
        <v>100</v>
      </c>
      <c r="G13" s="59" t="s">
        <v>100</v>
      </c>
      <c r="H13" s="59" t="s">
        <v>100</v>
      </c>
      <c r="I13" s="59" t="s">
        <v>100</v>
      </c>
      <c r="J13" s="59">
        <v>10258</v>
      </c>
      <c r="K13" s="59" t="s">
        <v>100</v>
      </c>
      <c r="L13" s="59" t="s">
        <v>100</v>
      </c>
      <c r="M13" s="59" t="s">
        <v>100</v>
      </c>
    </row>
    <row r="14" spans="2:13" s="1" customFormat="1" ht="12" customHeight="1" x14ac:dyDescent="0.2">
      <c r="B14" s="64" t="s">
        <v>81</v>
      </c>
      <c r="C14" s="65"/>
      <c r="D14" s="59" t="s">
        <v>100</v>
      </c>
      <c r="E14" s="59" t="s">
        <v>100</v>
      </c>
      <c r="F14" s="59" t="s">
        <v>100</v>
      </c>
      <c r="G14" s="59" t="s">
        <v>100</v>
      </c>
      <c r="H14" s="59" t="s">
        <v>100</v>
      </c>
      <c r="I14" s="59" t="s">
        <v>100</v>
      </c>
      <c r="J14" s="59">
        <v>9957</v>
      </c>
      <c r="K14" s="59" t="s">
        <v>100</v>
      </c>
      <c r="L14" s="59" t="s">
        <v>100</v>
      </c>
      <c r="M14" s="59" t="s">
        <v>100</v>
      </c>
    </row>
    <row r="15" spans="2:13" s="1" customFormat="1" ht="12" customHeight="1" x14ac:dyDescent="0.2">
      <c r="B15" s="64" t="s">
        <v>82</v>
      </c>
      <c r="C15" s="65"/>
      <c r="D15" s="59" t="s">
        <v>100</v>
      </c>
      <c r="E15" s="59" t="s">
        <v>100</v>
      </c>
      <c r="F15" s="59" t="s">
        <v>100</v>
      </c>
      <c r="G15" s="59" t="s">
        <v>100</v>
      </c>
      <c r="H15" s="59" t="s">
        <v>100</v>
      </c>
      <c r="I15" s="59" t="s">
        <v>100</v>
      </c>
      <c r="J15" s="59">
        <v>10353</v>
      </c>
      <c r="K15" s="59" t="s">
        <v>100</v>
      </c>
      <c r="L15" s="59" t="s">
        <v>100</v>
      </c>
      <c r="M15" s="59" t="s">
        <v>100</v>
      </c>
    </row>
    <row r="16" spans="2:13" s="1" customFormat="1" ht="12" customHeight="1" x14ac:dyDescent="0.2">
      <c r="B16" s="64" t="s">
        <v>83</v>
      </c>
      <c r="C16" s="65"/>
      <c r="D16" s="59" t="s">
        <v>100</v>
      </c>
      <c r="E16" s="59" t="s">
        <v>100</v>
      </c>
      <c r="F16" s="59" t="s">
        <v>100</v>
      </c>
      <c r="G16" s="59" t="s">
        <v>100</v>
      </c>
      <c r="H16" s="59" t="s">
        <v>100</v>
      </c>
      <c r="I16" s="59" t="s">
        <v>100</v>
      </c>
      <c r="J16" s="59">
        <v>10791</v>
      </c>
      <c r="K16" s="59" t="s">
        <v>100</v>
      </c>
      <c r="L16" s="59" t="s">
        <v>100</v>
      </c>
      <c r="M16" s="59" t="s">
        <v>100</v>
      </c>
    </row>
    <row r="17" spans="2:13" s="1" customFormat="1" ht="12" customHeight="1" x14ac:dyDescent="0.2">
      <c r="B17" s="64" t="s">
        <v>84</v>
      </c>
      <c r="C17" s="65"/>
      <c r="D17" s="59" t="s">
        <v>100</v>
      </c>
      <c r="E17" s="59" t="s">
        <v>100</v>
      </c>
      <c r="F17" s="59" t="s">
        <v>100</v>
      </c>
      <c r="G17" s="59" t="s">
        <v>100</v>
      </c>
      <c r="H17" s="59" t="s">
        <v>100</v>
      </c>
      <c r="I17" s="59" t="s">
        <v>100</v>
      </c>
      <c r="J17" s="59">
        <v>10376</v>
      </c>
      <c r="K17" s="59" t="s">
        <v>100</v>
      </c>
      <c r="L17" s="59" t="s">
        <v>100</v>
      </c>
      <c r="M17" s="59" t="s">
        <v>100</v>
      </c>
    </row>
    <row r="18" spans="2:13" s="1" customFormat="1" ht="12" customHeight="1" x14ac:dyDescent="0.2">
      <c r="B18" s="62">
        <v>10</v>
      </c>
      <c r="C18" s="76"/>
      <c r="D18" s="59" t="s">
        <v>100</v>
      </c>
      <c r="E18" s="59" t="s">
        <v>100</v>
      </c>
      <c r="F18" s="59" t="s">
        <v>100</v>
      </c>
      <c r="G18" s="59" t="s">
        <v>100</v>
      </c>
      <c r="H18" s="59" t="s">
        <v>100</v>
      </c>
      <c r="I18" s="59" t="s">
        <v>100</v>
      </c>
      <c r="J18" s="59">
        <v>10535</v>
      </c>
      <c r="K18" s="59" t="s">
        <v>100</v>
      </c>
      <c r="L18" s="59" t="s">
        <v>100</v>
      </c>
      <c r="M18" s="59" t="s">
        <v>100</v>
      </c>
    </row>
    <row r="19" spans="2:13" s="1" customFormat="1" ht="12" customHeight="1" x14ac:dyDescent="0.2">
      <c r="B19" s="62">
        <v>11</v>
      </c>
      <c r="C19" s="76"/>
      <c r="D19" s="59" t="s">
        <v>100</v>
      </c>
      <c r="E19" s="59" t="s">
        <v>100</v>
      </c>
      <c r="F19" s="59" t="s">
        <v>100</v>
      </c>
      <c r="G19" s="59" t="s">
        <v>100</v>
      </c>
      <c r="H19" s="59" t="s">
        <v>100</v>
      </c>
      <c r="I19" s="59" t="s">
        <v>100</v>
      </c>
      <c r="J19" s="59">
        <v>10563</v>
      </c>
      <c r="K19" s="59" t="s">
        <v>100</v>
      </c>
      <c r="L19" s="59" t="s">
        <v>100</v>
      </c>
      <c r="M19" s="59" t="s">
        <v>100</v>
      </c>
    </row>
    <row r="20" spans="2:13" s="1" customFormat="1" ht="12" customHeight="1" x14ac:dyDescent="0.2">
      <c r="B20" s="62">
        <v>12</v>
      </c>
      <c r="C20" s="76"/>
      <c r="D20" s="59" t="s">
        <v>100</v>
      </c>
      <c r="E20" s="59" t="s">
        <v>100</v>
      </c>
      <c r="F20" s="59" t="s">
        <v>100</v>
      </c>
      <c r="G20" s="59" t="s">
        <v>100</v>
      </c>
      <c r="H20" s="59" t="s">
        <v>100</v>
      </c>
      <c r="I20" s="59" t="s">
        <v>100</v>
      </c>
      <c r="J20" s="59">
        <v>10707</v>
      </c>
      <c r="K20" s="59" t="s">
        <v>100</v>
      </c>
      <c r="L20" s="59" t="s">
        <v>100</v>
      </c>
      <c r="M20" s="59" t="s">
        <v>100</v>
      </c>
    </row>
    <row r="21" spans="2:13" s="1" customFormat="1" ht="12" customHeight="1" x14ac:dyDescent="0.2">
      <c r="C21" s="70"/>
      <c r="J21" s="60"/>
      <c r="K21" s="60"/>
      <c r="L21" s="60"/>
    </row>
    <row r="22" spans="2:13" s="1" customFormat="1" ht="12" customHeight="1" x14ac:dyDescent="0.2">
      <c r="B22" s="18" t="s">
        <v>102</v>
      </c>
      <c r="C22" s="77"/>
      <c r="D22" s="77"/>
      <c r="E22" s="77"/>
      <c r="F22" s="77"/>
      <c r="G22" s="77"/>
      <c r="H22" s="77"/>
      <c r="I22" s="77"/>
      <c r="J22" s="77"/>
    </row>
    <row r="23" spans="2:13" s="1" customFormat="1" ht="12" customHeight="1" x14ac:dyDescent="0.2">
      <c r="B23" s="78" t="s">
        <v>103</v>
      </c>
      <c r="C23" s="79"/>
      <c r="D23" s="79"/>
      <c r="E23" s="79"/>
      <c r="F23" s="79"/>
      <c r="G23" s="79"/>
      <c r="H23" s="79"/>
      <c r="I23" s="79"/>
      <c r="J23" s="79"/>
    </row>
    <row r="24" spans="2:13" s="1" customFormat="1" ht="12" customHeight="1" x14ac:dyDescent="0.2">
      <c r="B24" s="78" t="s">
        <v>104</v>
      </c>
      <c r="C24" s="79"/>
      <c r="D24" s="79"/>
      <c r="E24" s="79"/>
      <c r="F24" s="79"/>
      <c r="G24" s="79"/>
      <c r="J24" s="60"/>
      <c r="K24" s="60"/>
    </row>
    <row r="25" spans="2:13" x14ac:dyDescent="0.2">
      <c r="J25" s="60"/>
    </row>
    <row r="26" spans="2:13" x14ac:dyDescent="0.2">
      <c r="B26" s="80"/>
      <c r="D26" s="72"/>
      <c r="J26" s="60"/>
      <c r="K26" s="71"/>
      <c r="L26" s="71"/>
      <c r="M26" s="71"/>
    </row>
    <row r="27" spans="2:13" x14ac:dyDescent="0.2">
      <c r="D27" s="72"/>
      <c r="G27" s="81"/>
      <c r="J27" s="71"/>
    </row>
    <row r="28" spans="2:13" x14ac:dyDescent="0.2">
      <c r="B28" s="18"/>
      <c r="D28" s="72"/>
      <c r="J28" s="71"/>
      <c r="K28" s="71"/>
    </row>
  </sheetData>
  <mergeCells count="15">
    <mergeCell ref="L4:L5"/>
    <mergeCell ref="M4:M5"/>
    <mergeCell ref="B6:C6"/>
    <mergeCell ref="B7:C7"/>
    <mergeCell ref="B8:C8"/>
    <mergeCell ref="B3:C5"/>
    <mergeCell ref="D3:F3"/>
    <mergeCell ref="G3:I3"/>
    <mergeCell ref="J3:M3"/>
    <mergeCell ref="D4:D5"/>
    <mergeCell ref="E4:F4"/>
    <mergeCell ref="G4:G5"/>
    <mergeCell ref="H4:I4"/>
    <mergeCell ref="J4:J5"/>
    <mergeCell ref="K4:K5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&amp;L&amp;F</oddHeader>
  </headerFooter>
  <ignoredErrors>
    <ignoredError sqref="B10:B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6-1 市町村別経営体数及び飼養頭数</vt:lpstr>
      <vt:lpstr>6-2 市町村別経営体数及び飼養羽数</vt:lpstr>
      <vt:lpstr>6-3 月別生乳生産量</vt:lpstr>
      <vt:lpstr>6-4 と畜数量</vt:lpstr>
      <vt:lpstr>6-5 月別食鳥・鶏卵出荷状況</vt:lpstr>
      <vt:lpstr>'6-1 市町村別経営体数及び飼養頭数'!Print_Area</vt:lpstr>
      <vt:lpstr>'6-2 市町村別経営体数及び飼養羽数'!Print_Area</vt:lpstr>
      <vt:lpstr>'6-3 月別生乳生産量'!Print_Area</vt:lpstr>
      <vt:lpstr>'6-4 と畜数量'!Print_Area</vt:lpstr>
      <vt:lpstr>'6-5 月別食鳥・鶏卵出荷状況'!Print_Area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2025-07-15T06:14:13Z</cp:lastPrinted>
  <dcterms:created xsi:type="dcterms:W3CDTF">1999-08-06T12:02:03Z</dcterms:created>
  <dcterms:modified xsi:type="dcterms:W3CDTF">2026-01-08T05:37:03Z</dcterms:modified>
</cp:coreProperties>
</file>