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S-TOUKEIKA0000\kikaku\29梁瀬\群馬県統計年鑑\第67回群馬県統計年鑑\データ用\"/>
    </mc:Choice>
  </mc:AlternateContent>
  <xr:revisionPtr revIDLastSave="0" documentId="13_ncr:1_{E6597457-5EBC-4C7B-A83F-114FA9BA786D}" xr6:coauthVersionLast="36" xr6:coauthVersionMax="36" xr10:uidLastSave="{00000000-0000-0000-0000-000000000000}"/>
  <bookViews>
    <workbookView xWindow="0" yWindow="0" windowWidth="17256" windowHeight="5544" xr2:uid="{00000000-000D-0000-FFFF-FFFF00000000}"/>
  </bookViews>
  <sheets>
    <sheet name="24-1 生活保護法による保護実施状況 " sheetId="2" r:id="rId1"/>
    <sheet name="24-2 生活保護法による扶助別保護費支出状況" sheetId="3" r:id="rId2"/>
    <sheet name="24-3 老人保護実施状況" sheetId="4" r:id="rId3"/>
    <sheet name="24-4 母子及び父子並びに寡婦福祉資金貸付状況" sheetId="5" r:id="rId4"/>
    <sheet name="24-5 児童相談所における相談別児童受付件数" sheetId="6" r:id="rId5"/>
    <sheet name="24-6 保健福祉事務所における児童福祉関係取扱件数" sheetId="7" r:id="rId6"/>
    <sheet name="24-7 児童保護措置費・障害児入所給付費等県分及び市町村分実" sheetId="8" r:id="rId7"/>
    <sheet name="24-8 児童福祉施設措置人員及び里親委託児童数" sheetId="9" r:id="rId8"/>
    <sheet name="24-9　戦傷病者手帳交付状況" sheetId="10" r:id="rId9"/>
    <sheet name="24-10 戦傷病者各種給付実績 " sheetId="11" r:id="rId10"/>
    <sheet name="24-11 旧軍人・軍属等恩給進達実績" sheetId="12" r:id="rId11"/>
    <sheet name="24-12 軍人等遺族援護措置裁定実績" sheetId="13" r:id="rId12"/>
    <sheet name="24-13 軍歴調査・証明交付実績" sheetId="15" r:id="rId13"/>
    <sheet name="24-14 産業別労働者災害補償費支払状況" sheetId="17" r:id="rId14"/>
  </sheets>
  <externalReferences>
    <externalReference r:id="rId15"/>
  </externalReferences>
  <definedNames>
    <definedName name="_xlnm.Print_Area" localSheetId="0">'24-1 生活保護法による保護実施状況 '!$A$1:$N$20</definedName>
    <definedName name="_xlnm.Print_Area" localSheetId="9">'24-10 戦傷病者各種給付実績 '!$A$1:$K$21</definedName>
    <definedName name="_xlnm.Print_Area" localSheetId="11">'24-12 軍人等遺族援護措置裁定実績'!$A$1:$J$17</definedName>
    <definedName name="_xlnm.Print_Area" localSheetId="12">'24-13 軍歴調査・証明交付実績'!$A$1:$F$12</definedName>
    <definedName name="_xlnm.Print_Area" localSheetId="13">'24-14 産業別労働者災害補償費支払状況'!$A$1:$W$72</definedName>
    <definedName name="_xlnm.Print_Area" localSheetId="1">'24-2 生活保護法による扶助別保護費支出状況'!$A$1:$P$21</definedName>
    <definedName name="_xlnm.Print_Area" localSheetId="2">'24-3 老人保護実施状況'!$A$1:$M$54</definedName>
    <definedName name="_xlnm.Print_Area" localSheetId="3">'24-4 母子及び父子並びに寡婦福祉資金貸付状況'!$A$1:$AG$53</definedName>
    <definedName name="_xlnm.Print_Area" localSheetId="4">'24-5 児童相談所における相談別児童受付件数'!$A$1:$T$30</definedName>
    <definedName name="_xlnm.Print_Area" localSheetId="5">'24-6 保健福祉事務所における児童福祉関係取扱件数'!$A$1:$O$13</definedName>
    <definedName name="_xlnm.Print_Area" localSheetId="6">'24-7 児童保護措置費・障害児入所給付費等県分及び市町村分実'!$A$1:$T$41</definedName>
    <definedName name="_xlnm.Print_Area" localSheetId="7">'24-8 児童福祉施設措置人員及び里親委託児童数'!$A$1:$R$47</definedName>
    <definedName name="_xlnm.Print_Area" localSheetId="8">'24-9　戦傷病者手帳交付状況'!$A$1:$X$33</definedName>
    <definedName name="_xlnm.Print_Titles" localSheetId="0">'24-1 生活保護法による保護実施状況 '!$3:$4</definedName>
    <definedName name="_xlnm.Print_Titles" localSheetId="10">'24-11 旧軍人・軍属等恩給進達実績'!$3:$4</definedName>
    <definedName name="_xlnm.Print_Titles" localSheetId="11">'24-12 軍人等遺族援護措置裁定実績'!$4:$5</definedName>
    <definedName name="_xlnm.Print_Titles" localSheetId="13">'24-14 産業別労働者災害補償費支払状況'!$B:$C,'24-14 産業別労働者災害補償費支払状況'!$1:$6</definedName>
    <definedName name="_xlnm.Print_Titles" localSheetId="1">'24-2 生活保護法による扶助別保護費支出状況'!#REF!</definedName>
    <definedName name="_xlnm.Print_Titles" localSheetId="2">'24-3 老人保護実施状況'!$3:$6</definedName>
    <definedName name="_xlnm.Print_Titles" localSheetId="5">'24-6 保健福祉事務所における児童福祉関係取扱件数'!$3:$4</definedName>
  </definedNames>
  <calcPr calcId="191029"/>
</workbook>
</file>

<file path=xl/calcChain.xml><?xml version="1.0" encoding="utf-8"?>
<calcChain xmlns="http://schemas.openxmlformats.org/spreadsheetml/2006/main">
  <c r="S68" i="17" l="1"/>
  <c r="R68" i="17"/>
  <c r="Q68" i="17"/>
  <c r="P68" i="17"/>
  <c r="O68" i="17"/>
  <c r="N68" i="17"/>
  <c r="M68" i="17"/>
  <c r="L68" i="17"/>
  <c r="K68" i="17"/>
  <c r="O66" i="17"/>
  <c r="N66" i="17"/>
  <c r="M66" i="17"/>
  <c r="L66" i="17"/>
  <c r="K66" i="17"/>
  <c r="Q65" i="17"/>
  <c r="P65" i="17"/>
  <c r="O65" i="17"/>
  <c r="O59" i="17" s="1"/>
  <c r="N65" i="17"/>
  <c r="M65" i="17"/>
  <c r="L65" i="17"/>
  <c r="K65" i="17"/>
  <c r="M64" i="17"/>
  <c r="L64" i="17"/>
  <c r="K64" i="17"/>
  <c r="S63" i="17"/>
  <c r="R63" i="17"/>
  <c r="O63" i="17"/>
  <c r="N63" i="17"/>
  <c r="M63" i="17"/>
  <c r="L63" i="17"/>
  <c r="K63" i="17"/>
  <c r="O62" i="17"/>
  <c r="N62" i="17"/>
  <c r="M62" i="17"/>
  <c r="L62" i="17"/>
  <c r="K62" i="17"/>
  <c r="O61" i="17"/>
  <c r="N61" i="17"/>
  <c r="N59" i="17" s="1"/>
  <c r="M61" i="17"/>
  <c r="L61" i="17"/>
  <c r="L59" i="17" s="1"/>
  <c r="K61" i="17"/>
  <c r="S60" i="17"/>
  <c r="S59" i="17" s="1"/>
  <c r="R60" i="17"/>
  <c r="O60" i="17"/>
  <c r="N60" i="17"/>
  <c r="M60" i="17"/>
  <c r="M59" i="17" s="1"/>
  <c r="L60" i="17"/>
  <c r="K60" i="17"/>
  <c r="K59" i="17" s="1"/>
  <c r="W59" i="17"/>
  <c r="V59" i="17"/>
  <c r="V8" i="17" s="1"/>
  <c r="U59" i="17"/>
  <c r="T59" i="17"/>
  <c r="R59" i="17"/>
  <c r="Q59" i="17"/>
  <c r="P59" i="17"/>
  <c r="J59" i="17"/>
  <c r="I59" i="17"/>
  <c r="H59" i="17"/>
  <c r="G59" i="17"/>
  <c r="F59" i="17"/>
  <c r="E59" i="17"/>
  <c r="D59" i="17"/>
  <c r="M58" i="17"/>
  <c r="L58" i="17"/>
  <c r="K58" i="17"/>
  <c r="S56" i="17"/>
  <c r="R56" i="17"/>
  <c r="R54" i="17" s="1"/>
  <c r="Q56" i="17"/>
  <c r="Q54" i="17" s="1"/>
  <c r="P56" i="17"/>
  <c r="O56" i="17"/>
  <c r="N56" i="17"/>
  <c r="M56" i="17"/>
  <c r="M54" i="17" s="1"/>
  <c r="L56" i="17"/>
  <c r="K56" i="17"/>
  <c r="O55" i="17"/>
  <c r="O54" i="17" s="1"/>
  <c r="N55" i="17"/>
  <c r="N54" i="17" s="1"/>
  <c r="M55" i="17"/>
  <c r="L55" i="17"/>
  <c r="K55" i="17"/>
  <c r="W54" i="17"/>
  <c r="V54" i="17"/>
  <c r="U54" i="17"/>
  <c r="T54" i="17"/>
  <c r="S54" i="17"/>
  <c r="P54" i="17"/>
  <c r="L54" i="17"/>
  <c r="K54" i="17"/>
  <c r="J54" i="17"/>
  <c r="I54" i="17"/>
  <c r="H54" i="17"/>
  <c r="G54" i="17"/>
  <c r="F54" i="17"/>
  <c r="E54" i="17"/>
  <c r="D54" i="17"/>
  <c r="O53" i="17"/>
  <c r="N53" i="17"/>
  <c r="M53" i="17"/>
  <c r="L53" i="17"/>
  <c r="K53" i="17"/>
  <c r="L52" i="17"/>
  <c r="K52" i="17"/>
  <c r="O51" i="17"/>
  <c r="N51" i="17"/>
  <c r="M51" i="17"/>
  <c r="L51" i="17"/>
  <c r="K51" i="17"/>
  <c r="S50" i="17"/>
  <c r="R50" i="17"/>
  <c r="K50" i="17"/>
  <c r="S49" i="17"/>
  <c r="R49" i="17"/>
  <c r="O49" i="17"/>
  <c r="N49" i="17"/>
  <c r="M49" i="17"/>
  <c r="L49" i="17"/>
  <c r="K49" i="17"/>
  <c r="S48" i="17"/>
  <c r="R48" i="17"/>
  <c r="O48" i="17"/>
  <c r="N48" i="17"/>
  <c r="M48" i="17"/>
  <c r="L48" i="17"/>
  <c r="K48" i="17"/>
  <c r="S47" i="17"/>
  <c r="R47" i="17"/>
  <c r="R28" i="17" s="1"/>
  <c r="O47" i="17"/>
  <c r="N47" i="17"/>
  <c r="M47" i="17"/>
  <c r="L47" i="17"/>
  <c r="K47" i="17"/>
  <c r="O46" i="17"/>
  <c r="N46" i="17"/>
  <c r="M46" i="17"/>
  <c r="L46" i="17"/>
  <c r="K46" i="17"/>
  <c r="K45" i="17"/>
  <c r="O44" i="17"/>
  <c r="N44" i="17"/>
  <c r="M44" i="17"/>
  <c r="L44" i="17"/>
  <c r="K44" i="17"/>
  <c r="O43" i="17"/>
  <c r="N43" i="17"/>
  <c r="M43" i="17"/>
  <c r="L43" i="17"/>
  <c r="K43" i="17"/>
  <c r="O42" i="17"/>
  <c r="O28" i="17" s="1"/>
  <c r="N42" i="17"/>
  <c r="M42" i="17"/>
  <c r="L42" i="17"/>
  <c r="K42" i="17"/>
  <c r="O41" i="17"/>
  <c r="N41" i="17"/>
  <c r="M41" i="17"/>
  <c r="L41" i="17"/>
  <c r="K41" i="17"/>
  <c r="M40" i="17"/>
  <c r="L40" i="17"/>
  <c r="K40" i="17"/>
  <c r="S39" i="17"/>
  <c r="R39" i="17"/>
  <c r="Q39" i="17"/>
  <c r="P39" i="17"/>
  <c r="M39" i="17"/>
  <c r="L39" i="17"/>
  <c r="K39" i="17"/>
  <c r="O37" i="17"/>
  <c r="N37" i="17"/>
  <c r="M37" i="17"/>
  <c r="L37" i="17"/>
  <c r="K37" i="17"/>
  <c r="M36" i="17"/>
  <c r="L36" i="17"/>
  <c r="K36" i="17"/>
  <c r="O35" i="17"/>
  <c r="N35" i="17"/>
  <c r="M35" i="17"/>
  <c r="L35" i="17"/>
  <c r="K35" i="17"/>
  <c r="M34" i="17"/>
  <c r="L34" i="17"/>
  <c r="K34" i="17"/>
  <c r="O33" i="17"/>
  <c r="N33" i="17"/>
  <c r="K33" i="17"/>
  <c r="O32" i="17"/>
  <c r="N32" i="17"/>
  <c r="M32" i="17"/>
  <c r="L32" i="17"/>
  <c r="K32" i="17"/>
  <c r="M31" i="17"/>
  <c r="M28" i="17" s="1"/>
  <c r="L31" i="17"/>
  <c r="K31" i="17"/>
  <c r="O29" i="17"/>
  <c r="N29" i="17"/>
  <c r="N28" i="17" s="1"/>
  <c r="M29" i="17"/>
  <c r="L29" i="17"/>
  <c r="L28" i="17" s="1"/>
  <c r="K29" i="17"/>
  <c r="K28" i="17" s="1"/>
  <c r="W28" i="17"/>
  <c r="V28" i="17"/>
  <c r="U28" i="17"/>
  <c r="T28" i="17"/>
  <c r="S28" i="17"/>
  <c r="Q28" i="17"/>
  <c r="P28" i="17"/>
  <c r="J28" i="17"/>
  <c r="I28" i="17"/>
  <c r="H28" i="17"/>
  <c r="G28" i="17"/>
  <c r="F28" i="17"/>
  <c r="E28" i="17"/>
  <c r="D28" i="17"/>
  <c r="S27" i="17"/>
  <c r="R27" i="17"/>
  <c r="Q27" i="17"/>
  <c r="P27" i="17"/>
  <c r="P19" i="17" s="1"/>
  <c r="O27" i="17"/>
  <c r="N27" i="17"/>
  <c r="M27" i="17"/>
  <c r="L27" i="17"/>
  <c r="K27" i="17"/>
  <c r="O26" i="17"/>
  <c r="N26" i="17"/>
  <c r="M26" i="17"/>
  <c r="L26" i="17"/>
  <c r="K26" i="17"/>
  <c r="O25" i="17"/>
  <c r="N25" i="17"/>
  <c r="M25" i="17"/>
  <c r="L25" i="17"/>
  <c r="K25" i="17"/>
  <c r="S24" i="17"/>
  <c r="R24" i="17"/>
  <c r="R19" i="17" s="1"/>
  <c r="Q24" i="17"/>
  <c r="P24" i="17"/>
  <c r="O24" i="17"/>
  <c r="N24" i="17"/>
  <c r="M24" i="17"/>
  <c r="L24" i="17"/>
  <c r="K24" i="17"/>
  <c r="M22" i="17"/>
  <c r="L22" i="17"/>
  <c r="K22" i="17"/>
  <c r="O21" i="17"/>
  <c r="N21" i="17"/>
  <c r="N19" i="17" s="1"/>
  <c r="M21" i="17"/>
  <c r="L21" i="17"/>
  <c r="K21" i="17"/>
  <c r="S20" i="17"/>
  <c r="S19" i="17" s="1"/>
  <c r="R20" i="17"/>
  <c r="Q20" i="17"/>
  <c r="P20" i="17"/>
  <c r="O20" i="17"/>
  <c r="O19" i="17" s="1"/>
  <c r="N20" i="17"/>
  <c r="M20" i="17"/>
  <c r="M19" i="17" s="1"/>
  <c r="L20" i="17"/>
  <c r="L19" i="17" s="1"/>
  <c r="K20" i="17"/>
  <c r="K19" i="17" s="1"/>
  <c r="W19" i="17"/>
  <c r="V19" i="17"/>
  <c r="U19" i="17"/>
  <c r="T19" i="17"/>
  <c r="Q19" i="17"/>
  <c r="J19" i="17"/>
  <c r="I19" i="17"/>
  <c r="H19" i="17"/>
  <c r="G19" i="17"/>
  <c r="F19" i="17"/>
  <c r="E19" i="17"/>
  <c r="D19" i="17"/>
  <c r="S17" i="17"/>
  <c r="R17" i="17"/>
  <c r="R12" i="17" s="1"/>
  <c r="O17" i="17"/>
  <c r="N17" i="17"/>
  <c r="N12" i="17" s="1"/>
  <c r="M17" i="17"/>
  <c r="L17" i="17"/>
  <c r="K17" i="17"/>
  <c r="Q16" i="17"/>
  <c r="Q12" i="17" s="1"/>
  <c r="P16" i="17"/>
  <c r="M16" i="17"/>
  <c r="L16" i="17"/>
  <c r="K16" i="17"/>
  <c r="M14" i="17"/>
  <c r="L14" i="17"/>
  <c r="K14" i="17"/>
  <c r="W12" i="17"/>
  <c r="W8" i="17" s="1"/>
  <c r="V12" i="17"/>
  <c r="U12" i="17"/>
  <c r="T12" i="17"/>
  <c r="S12" i="17"/>
  <c r="P12" i="17"/>
  <c r="O12" i="17"/>
  <c r="M12" i="17"/>
  <c r="L12" i="17"/>
  <c r="K12" i="17"/>
  <c r="J12" i="17"/>
  <c r="I12" i="17"/>
  <c r="H12" i="17"/>
  <c r="H8" i="17" s="1"/>
  <c r="G12" i="17"/>
  <c r="F12" i="17"/>
  <c r="E12" i="17"/>
  <c r="D12" i="17"/>
  <c r="D8" i="17" s="1"/>
  <c r="O11" i="17"/>
  <c r="O9" i="17" s="1"/>
  <c r="O8" i="17" s="1"/>
  <c r="N11" i="17"/>
  <c r="M11" i="17"/>
  <c r="L11" i="17"/>
  <c r="K11" i="17"/>
  <c r="K9" i="17" s="1"/>
  <c r="K8" i="17" s="1"/>
  <c r="O10" i="17"/>
  <c r="N10" i="17"/>
  <c r="M10" i="17"/>
  <c r="L10" i="17"/>
  <c r="L9" i="17" s="1"/>
  <c r="L8" i="17" s="1"/>
  <c r="K10" i="17"/>
  <c r="W9" i="17"/>
  <c r="V9" i="17"/>
  <c r="U9" i="17"/>
  <c r="T9" i="17"/>
  <c r="N9" i="17"/>
  <c r="M9" i="17"/>
  <c r="J9" i="17"/>
  <c r="I9" i="17"/>
  <c r="I8" i="17" s="1"/>
  <c r="H9" i="17"/>
  <c r="G9" i="17"/>
  <c r="G8" i="17" s="1"/>
  <c r="F9" i="17"/>
  <c r="F8" i="17" s="1"/>
  <c r="E9" i="17"/>
  <c r="E8" i="17" s="1"/>
  <c r="D9" i="17"/>
  <c r="J8" i="17"/>
  <c r="M8" i="17" l="1"/>
  <c r="P9" i="9"/>
  <c r="O9" i="9"/>
  <c r="L9" i="9"/>
  <c r="K9" i="9"/>
  <c r="J9" i="9"/>
  <c r="H9" i="9"/>
  <c r="F9" i="9"/>
  <c r="E9" i="9"/>
  <c r="P31" i="8"/>
  <c r="K31" i="8"/>
  <c r="J31" i="8"/>
  <c r="E31" i="8"/>
  <c r="P24" i="8"/>
  <c r="P8" i="8" s="1"/>
  <c r="H24" i="8"/>
  <c r="E24" i="8"/>
  <c r="E8" i="8" s="1"/>
  <c r="R8" i="8"/>
  <c r="Q8" i="8"/>
  <c r="L8" i="8"/>
  <c r="K8" i="8"/>
  <c r="J8" i="8"/>
  <c r="H8" i="8"/>
  <c r="F8" i="8"/>
  <c r="F27" i="6"/>
  <c r="E27" i="6"/>
  <c r="F26" i="6"/>
  <c r="E26" i="6"/>
  <c r="F25" i="6"/>
  <c r="E25" i="6"/>
  <c r="F24" i="6"/>
  <c r="E24" i="6"/>
  <c r="F23" i="6"/>
  <c r="E23" i="6"/>
  <c r="F22" i="6"/>
  <c r="E22" i="6"/>
  <c r="F21" i="6"/>
  <c r="E21" i="6"/>
  <c r="E8" i="6" s="1"/>
  <c r="F20" i="6"/>
  <c r="E20" i="6"/>
  <c r="F19" i="6"/>
  <c r="E19" i="6"/>
  <c r="F18" i="6"/>
  <c r="E18" i="6"/>
  <c r="F17" i="6"/>
  <c r="E17" i="6"/>
  <c r="F16" i="6"/>
  <c r="E16" i="6"/>
  <c r="F15" i="6"/>
  <c r="E15" i="6"/>
  <c r="F14" i="6"/>
  <c r="E14" i="6"/>
  <c r="F13" i="6"/>
  <c r="E13" i="6"/>
  <c r="F12" i="6"/>
  <c r="E12" i="6"/>
  <c r="F11" i="6"/>
  <c r="E11" i="6"/>
  <c r="F10" i="6"/>
  <c r="E10" i="6"/>
  <c r="F9" i="6"/>
  <c r="E9" i="6"/>
  <c r="T8" i="6"/>
  <c r="S8" i="6"/>
  <c r="R8" i="6"/>
  <c r="Q8" i="6"/>
  <c r="P8" i="6"/>
  <c r="O8" i="6"/>
  <c r="N8" i="6"/>
  <c r="M8" i="6"/>
  <c r="L8" i="6"/>
  <c r="K8" i="6"/>
  <c r="J8" i="6"/>
  <c r="I8" i="6"/>
  <c r="H8" i="6"/>
  <c r="G8" i="6"/>
  <c r="F8" i="6"/>
  <c r="AI60" i="5"/>
  <c r="E48" i="5"/>
  <c r="D48" i="5"/>
  <c r="E47" i="5"/>
  <c r="D47" i="5"/>
  <c r="E46" i="5"/>
  <c r="D46" i="5"/>
  <c r="E45" i="5"/>
  <c r="D45" i="5"/>
  <c r="E44" i="5"/>
  <c r="D44" i="5"/>
  <c r="E43" i="5"/>
  <c r="D43" i="5"/>
  <c r="E42" i="5"/>
  <c r="D42" i="5"/>
  <c r="E41" i="5"/>
  <c r="D41" i="5"/>
  <c r="E40" i="5"/>
  <c r="D40" i="5"/>
  <c r="E39" i="5"/>
  <c r="D39" i="5"/>
  <c r="E38" i="5"/>
  <c r="D38" i="5"/>
  <c r="E37" i="5"/>
  <c r="D37" i="5"/>
  <c r="E36" i="5"/>
  <c r="D36" i="5"/>
  <c r="E35" i="5"/>
  <c r="D35" i="5"/>
  <c r="E34" i="5"/>
  <c r="D34" i="5"/>
  <c r="E33" i="5"/>
  <c r="D33" i="5"/>
  <c r="E32" i="5"/>
  <c r="D32" i="5"/>
  <c r="E31" i="5"/>
  <c r="D31" i="5"/>
  <c r="E30" i="5"/>
  <c r="D30" i="5"/>
  <c r="E29" i="5"/>
  <c r="D29" i="5"/>
  <c r="E28" i="5"/>
  <c r="D28" i="5"/>
  <c r="E27" i="5"/>
  <c r="D27" i="5"/>
  <c r="E26" i="5"/>
  <c r="D26" i="5"/>
  <c r="E25" i="5"/>
  <c r="D25" i="5"/>
  <c r="E24" i="5"/>
  <c r="D24" i="5"/>
  <c r="E23" i="5"/>
  <c r="D23" i="5"/>
  <c r="E22" i="5"/>
  <c r="D22" i="5"/>
  <c r="E21" i="5"/>
  <c r="D21" i="5"/>
  <c r="E20" i="5"/>
  <c r="D20" i="5"/>
  <c r="E19" i="5"/>
  <c r="D19" i="5"/>
  <c r="E18" i="5"/>
  <c r="D18" i="5"/>
  <c r="E17" i="5"/>
  <c r="D17" i="5"/>
  <c r="E16" i="5"/>
  <c r="D16" i="5"/>
  <c r="E15" i="5"/>
  <c r="E12" i="5" s="1"/>
  <c r="D15" i="5"/>
  <c r="D12" i="5" s="1"/>
  <c r="E14" i="5"/>
  <c r="D14" i="5"/>
  <c r="E13" i="5"/>
  <c r="D13" i="5"/>
  <c r="D10" i="5" s="1"/>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H8" i="4" l="1"/>
  <c r="G8" i="4"/>
  <c r="F8" i="4"/>
  <c r="E8" i="4"/>
  <c r="Q25" i="3"/>
  <c r="E19" i="3"/>
  <c r="E18" i="3"/>
  <c r="E17" i="3"/>
  <c r="E16" i="3"/>
  <c r="E15" i="3"/>
  <c r="E14" i="3"/>
  <c r="E13" i="3"/>
  <c r="E12" i="3"/>
  <c r="E11" i="3"/>
  <c r="E10" i="3"/>
  <c r="E9" i="3"/>
  <c r="E8" i="3"/>
  <c r="P6" i="3"/>
  <c r="O6" i="3"/>
  <c r="N6" i="3"/>
  <c r="M6" i="3"/>
  <c r="L6" i="3"/>
  <c r="K6" i="3"/>
  <c r="J6" i="3"/>
  <c r="I6" i="3"/>
  <c r="H6" i="3"/>
  <c r="G6" i="3"/>
  <c r="F6" i="3"/>
  <c r="E6" i="3" l="1"/>
  <c r="L7" i="3" l="1"/>
  <c r="E7" i="3"/>
  <c r="N7" i="3"/>
  <c r="F7" i="3"/>
  <c r="M7" i="3"/>
  <c r="J7" i="3"/>
  <c r="P7" i="3"/>
  <c r="O7" i="3"/>
  <c r="K7" i="3"/>
  <c r="I7" i="3"/>
  <c r="H7" i="3"/>
  <c r="G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松本直美</author>
  </authors>
  <commentList>
    <comment ref="D3" authorId="0" shapeId="0" xr:uid="{8888DC49-F24C-426B-AE0A-EFF9B6E3633A}">
      <text>
        <r>
          <rPr>
            <sz val="9"/>
            <color indexed="81"/>
            <rFont val="MS P ゴシック"/>
            <family val="3"/>
            <charset val="128"/>
          </rPr>
          <t xml:space="preserve">概況P10.11のデータを使用して入力
</t>
        </r>
      </text>
    </comment>
    <comment ref="F3" authorId="0" shapeId="0" xr:uid="{CBF2587A-2FC6-421F-AB74-8F8BB8548E2A}">
      <text>
        <r>
          <rPr>
            <sz val="9"/>
            <color indexed="81"/>
            <rFont val="MS P ゴシック"/>
            <family val="3"/>
            <charset val="128"/>
          </rPr>
          <t xml:space="preserve">概況P10.11データより四捨五入して千円単位で入力
</t>
        </r>
      </text>
    </comment>
    <comment ref="H4" authorId="0" shapeId="0" xr:uid="{17F3433F-493B-461F-A3CC-9B25755A4196}">
      <text>
        <r>
          <rPr>
            <sz val="9"/>
            <color indexed="81"/>
            <rFont val="MS P ゴシック"/>
            <family val="3"/>
            <charset val="128"/>
          </rPr>
          <t>概況P11
補償給付の件数
と金額</t>
        </r>
      </text>
    </comment>
    <comment ref="J8" authorId="0" shapeId="0" xr:uid="{470F9B82-AA9D-43E1-B26C-340A89196E55}">
      <text>
        <r>
          <rPr>
            <sz val="9"/>
            <color indexed="81"/>
            <rFont val="MS P ゴシック"/>
            <family val="3"/>
            <charset val="128"/>
          </rPr>
          <t>概況P20
年度別（業・通）
支払状況の年度合計欄と一致</t>
        </r>
      </text>
    </comment>
  </commentList>
</comments>
</file>

<file path=xl/sharedStrings.xml><?xml version="1.0" encoding="utf-8"?>
<sst xmlns="http://schemas.openxmlformats.org/spreadsheetml/2006/main" count="2371" uniqueCount="437">
  <si>
    <t>介護扶助</t>
    <rPh sb="0" eb="2">
      <t>カイゴ</t>
    </rPh>
    <rPh sb="2" eb="4">
      <t>フジョ</t>
    </rPh>
    <phoneticPr fontId="1"/>
  </si>
  <si>
    <t>月</t>
    <rPh sb="0" eb="1">
      <t>ツキ</t>
    </rPh>
    <phoneticPr fontId="1"/>
  </si>
  <si>
    <t>被保護
世帯</t>
    <rPh sb="0" eb="1">
      <t>ヒガイ</t>
    </rPh>
    <rPh sb="1" eb="3">
      <t>ホゴ</t>
    </rPh>
    <rPh sb="4" eb="6">
      <t>セタイ</t>
    </rPh>
    <phoneticPr fontId="1"/>
  </si>
  <si>
    <t>被保護
人員</t>
    <rPh sb="0" eb="1">
      <t>ヒ</t>
    </rPh>
    <rPh sb="1" eb="3">
      <t>ホゴ</t>
    </rPh>
    <rPh sb="4" eb="6">
      <t>ジンイン</t>
    </rPh>
    <phoneticPr fontId="1"/>
  </si>
  <si>
    <t>扶助別人員</t>
    <rPh sb="0" eb="2">
      <t>フジョ</t>
    </rPh>
    <rPh sb="2" eb="3">
      <t>ベツ</t>
    </rPh>
    <rPh sb="3" eb="5">
      <t>ジンイン</t>
    </rPh>
    <phoneticPr fontId="1"/>
  </si>
  <si>
    <t>生活扶助</t>
    <rPh sb="0" eb="2">
      <t>セイカツ</t>
    </rPh>
    <rPh sb="2" eb="4">
      <t>フジョ</t>
    </rPh>
    <phoneticPr fontId="1"/>
  </si>
  <si>
    <t>住宅扶助</t>
    <rPh sb="0" eb="2">
      <t>ジュウタク</t>
    </rPh>
    <rPh sb="2" eb="4">
      <t>フジョ</t>
    </rPh>
    <phoneticPr fontId="1"/>
  </si>
  <si>
    <t>教育扶助</t>
    <rPh sb="0" eb="2">
      <t>キョウイク</t>
    </rPh>
    <rPh sb="2" eb="4">
      <t>フジョ</t>
    </rPh>
    <phoneticPr fontId="1"/>
  </si>
  <si>
    <t>医療扶助</t>
    <rPh sb="0" eb="2">
      <t>イリョウ</t>
    </rPh>
    <rPh sb="2" eb="4">
      <t>フジョ</t>
    </rPh>
    <phoneticPr fontId="1"/>
  </si>
  <si>
    <t>その他</t>
    <rPh sb="0" eb="3">
      <t>ソノタ</t>
    </rPh>
    <phoneticPr fontId="1"/>
  </si>
  <si>
    <t>入院単給</t>
    <rPh sb="0" eb="2">
      <t>ニュウイン</t>
    </rPh>
    <rPh sb="2" eb="3">
      <t>タンキュウ</t>
    </rPh>
    <rPh sb="3" eb="4">
      <t>キュウ</t>
    </rPh>
    <phoneticPr fontId="1"/>
  </si>
  <si>
    <t>入院併給</t>
    <rPh sb="0" eb="2">
      <t>ニュウイン</t>
    </rPh>
    <rPh sb="2" eb="3">
      <t>ヘイヨウ</t>
    </rPh>
    <rPh sb="3" eb="4">
      <t>キュウフ</t>
    </rPh>
    <phoneticPr fontId="1"/>
  </si>
  <si>
    <t>入院外単給</t>
    <rPh sb="0" eb="2">
      <t>ニュウイン</t>
    </rPh>
    <rPh sb="2" eb="3">
      <t>ガイ</t>
    </rPh>
    <rPh sb="3" eb="4">
      <t>タン</t>
    </rPh>
    <rPh sb="4" eb="5">
      <t>キュウフ</t>
    </rPh>
    <phoneticPr fontId="1"/>
  </si>
  <si>
    <t>入院外併給</t>
    <rPh sb="0" eb="2">
      <t>ニュウイン</t>
    </rPh>
    <rPh sb="2" eb="3">
      <t>ガイ</t>
    </rPh>
    <rPh sb="3" eb="4">
      <t>ヘイヨウ</t>
    </rPh>
    <rPh sb="4" eb="5">
      <t>キュウフ</t>
    </rPh>
    <phoneticPr fontId="1"/>
  </si>
  <si>
    <t>世帯</t>
    <rPh sb="0" eb="2">
      <t>セタイ</t>
    </rPh>
    <phoneticPr fontId="1"/>
  </si>
  <si>
    <t>人</t>
    <rPh sb="0" eb="1">
      <t>ヒト</t>
    </rPh>
    <phoneticPr fontId="1"/>
  </si>
  <si>
    <t>　　　　2　</t>
    <phoneticPr fontId="1"/>
  </si>
  <si>
    <t>　　　　3　</t>
    <phoneticPr fontId="1"/>
  </si>
  <si>
    <t>　　　　9　</t>
    <phoneticPr fontId="1"/>
  </si>
  <si>
    <t>　　　　8　</t>
    <phoneticPr fontId="1"/>
  </si>
  <si>
    <t>　　　　7　</t>
    <phoneticPr fontId="1"/>
  </si>
  <si>
    <t>　　　　6　</t>
    <phoneticPr fontId="1"/>
  </si>
  <si>
    <t>資料：県健康福祉課</t>
    <rPh sb="0" eb="2">
      <t>シリョウ</t>
    </rPh>
    <rPh sb="3" eb="4">
      <t>ケン</t>
    </rPh>
    <rPh sb="4" eb="6">
      <t>ケンコウ</t>
    </rPh>
    <rPh sb="6" eb="9">
      <t>フクシカ</t>
    </rPh>
    <phoneticPr fontId="1"/>
  </si>
  <si>
    <t>％</t>
    <phoneticPr fontId="1"/>
  </si>
  <si>
    <t>被保護率
(人口百対)</t>
    <rPh sb="0" eb="1">
      <t>ヒ</t>
    </rPh>
    <rPh sb="1" eb="3">
      <t>ホゴリツ</t>
    </rPh>
    <rPh sb="3" eb="4">
      <t>リツ</t>
    </rPh>
    <rPh sb="6" eb="8">
      <t>ジンコウ</t>
    </rPh>
    <rPh sb="8" eb="9">
      <t>ヒャク</t>
    </rPh>
    <rPh sb="9" eb="10">
      <t>タイ</t>
    </rPh>
    <phoneticPr fontId="1"/>
  </si>
  <si>
    <t xml:space="preserve">       10　</t>
    <phoneticPr fontId="1"/>
  </si>
  <si>
    <t xml:space="preserve">       11　</t>
    <phoneticPr fontId="1"/>
  </si>
  <si>
    <t xml:space="preserve">       12　</t>
    <phoneticPr fontId="1"/>
  </si>
  <si>
    <t>平成31年4月</t>
    <rPh sb="0" eb="2">
      <t>ヘイセイ</t>
    </rPh>
    <rPh sb="4" eb="5">
      <t>ネン</t>
    </rPh>
    <rPh sb="6" eb="7">
      <t>ガツ</t>
    </rPh>
    <phoneticPr fontId="1"/>
  </si>
  <si>
    <t>令和元年5月</t>
    <rPh sb="0" eb="3">
      <t>レイワガン</t>
    </rPh>
    <rPh sb="3" eb="4">
      <t>ネン</t>
    </rPh>
    <rPh sb="5" eb="6">
      <t>ガツ</t>
    </rPh>
    <phoneticPr fontId="1"/>
  </si>
  <si>
    <t>令和2年1月</t>
    <rPh sb="0" eb="2">
      <t>レイワ</t>
    </rPh>
    <rPh sb="3" eb="4">
      <t>ネン</t>
    </rPh>
    <rPh sb="5" eb="6">
      <t>ガツ</t>
    </rPh>
    <phoneticPr fontId="1"/>
  </si>
  <si>
    <t>２４－１ 生活保護法による保護実施状況 （令和元年度）</t>
    <rPh sb="5" eb="10">
      <t>セイカツホゴホウ</t>
    </rPh>
    <rPh sb="13" eb="15">
      <t>ホゴ</t>
    </rPh>
    <rPh sb="15" eb="19">
      <t>ジッシジョウキョウ</t>
    </rPh>
    <rPh sb="21" eb="24">
      <t>レイワガン</t>
    </rPh>
    <rPh sb="24" eb="26">
      <t>ネンド</t>
    </rPh>
    <phoneticPr fontId="1"/>
  </si>
  <si>
    <t>２４－２ 生活保護法による扶助別保護費支出状況 （令和元年度）</t>
    <rPh sb="5" eb="10">
      <t>セイカツホゴホウ</t>
    </rPh>
    <rPh sb="13" eb="15">
      <t>フジョ</t>
    </rPh>
    <rPh sb="15" eb="16">
      <t>ベツ</t>
    </rPh>
    <rPh sb="16" eb="19">
      <t>ホゴヒ</t>
    </rPh>
    <rPh sb="19" eb="21">
      <t>シシュツ</t>
    </rPh>
    <rPh sb="21" eb="23">
      <t>ジョウキョウ</t>
    </rPh>
    <rPh sb="25" eb="27">
      <t>レイワ</t>
    </rPh>
    <rPh sb="27" eb="28">
      <t>ガン</t>
    </rPh>
    <rPh sb="28" eb="30">
      <t>ネンド</t>
    </rPh>
    <phoneticPr fontId="1"/>
  </si>
  <si>
    <t>総額</t>
    <rPh sb="0" eb="2">
      <t>ソウガク</t>
    </rPh>
    <phoneticPr fontId="1"/>
  </si>
  <si>
    <t>医療扶助</t>
    <rPh sb="0" eb="4">
      <t>イリョウフジョ</t>
    </rPh>
    <phoneticPr fontId="1"/>
  </si>
  <si>
    <t>出産扶助</t>
    <rPh sb="0" eb="2">
      <t>シュッサン</t>
    </rPh>
    <rPh sb="2" eb="4">
      <t>フジョ</t>
    </rPh>
    <phoneticPr fontId="1"/>
  </si>
  <si>
    <t>生業扶助</t>
    <rPh sb="0" eb="2">
      <t>セイギョウ</t>
    </rPh>
    <rPh sb="2" eb="4">
      <t>フジョ</t>
    </rPh>
    <phoneticPr fontId="1"/>
  </si>
  <si>
    <t>葬祭扶助</t>
    <rPh sb="0" eb="2">
      <t>ソウサイ</t>
    </rPh>
    <rPh sb="2" eb="4">
      <t>フジョ</t>
    </rPh>
    <phoneticPr fontId="1"/>
  </si>
  <si>
    <t>就労自立給付金</t>
    <rPh sb="0" eb="2">
      <t>シュウロウ</t>
    </rPh>
    <rPh sb="2" eb="4">
      <t>ジリツ</t>
    </rPh>
    <rPh sb="4" eb="7">
      <t>キュウフキン</t>
    </rPh>
    <phoneticPr fontId="1"/>
  </si>
  <si>
    <t>進学準備給付金</t>
    <rPh sb="0" eb="2">
      <t>シンガク</t>
    </rPh>
    <rPh sb="2" eb="4">
      <t>ジュンビ</t>
    </rPh>
    <rPh sb="4" eb="7">
      <t>キュウフキン</t>
    </rPh>
    <phoneticPr fontId="1"/>
  </si>
  <si>
    <t>施設事務費</t>
    <rPh sb="0" eb="2">
      <t>シセツ</t>
    </rPh>
    <rPh sb="2" eb="5">
      <t>ジムヒ</t>
    </rPh>
    <phoneticPr fontId="1"/>
  </si>
  <si>
    <t>千円</t>
    <rPh sb="0" eb="2">
      <t>センエン</t>
    </rPh>
    <phoneticPr fontId="1"/>
  </si>
  <si>
    <t>平成30年度</t>
    <rPh sb="0" eb="2">
      <t>ヘイセイ</t>
    </rPh>
    <rPh sb="4" eb="6">
      <t>ネンド</t>
    </rPh>
    <phoneticPr fontId="1"/>
  </si>
  <si>
    <t>令和元年度</t>
    <rPh sb="0" eb="3">
      <t>レイワガン</t>
    </rPh>
    <rPh sb="3" eb="5">
      <t>ネンド</t>
    </rPh>
    <phoneticPr fontId="1"/>
  </si>
  <si>
    <t>構成比</t>
    <rPh sb="0" eb="3">
      <t>コウセイヒ</t>
    </rPh>
    <phoneticPr fontId="1"/>
  </si>
  <si>
    <t>平成31年4</t>
    <rPh sb="0" eb="2">
      <t>ヘイセイ</t>
    </rPh>
    <rPh sb="4" eb="5">
      <t>ネン</t>
    </rPh>
    <phoneticPr fontId="1"/>
  </si>
  <si>
    <t>月</t>
    <rPh sb="0" eb="1">
      <t>ガツ</t>
    </rPh>
    <phoneticPr fontId="1"/>
  </si>
  <si>
    <t>令和元年5</t>
    <rPh sb="0" eb="3">
      <t>レイワガン</t>
    </rPh>
    <rPh sb="3" eb="4">
      <t>ネン</t>
    </rPh>
    <phoneticPr fontId="1"/>
  </si>
  <si>
    <t>6</t>
    <phoneticPr fontId="1"/>
  </si>
  <si>
    <t>月</t>
  </si>
  <si>
    <t>7</t>
    <phoneticPr fontId="1"/>
  </si>
  <si>
    <t>令和2年1</t>
    <rPh sb="0" eb="2">
      <t>レイワ</t>
    </rPh>
    <rPh sb="3" eb="4">
      <t>ネン</t>
    </rPh>
    <phoneticPr fontId="1"/>
  </si>
  <si>
    <t>2</t>
    <phoneticPr fontId="1"/>
  </si>
  <si>
    <t>3</t>
    <phoneticPr fontId="1"/>
  </si>
  <si>
    <t>２４－３ 老人保護実施状況 （令和元年度）</t>
    <rPh sb="5" eb="7">
      <t>ロウジン</t>
    </rPh>
    <rPh sb="7" eb="9">
      <t>ホゴ</t>
    </rPh>
    <rPh sb="9" eb="13">
      <t>ジッシジョウキョウ</t>
    </rPh>
    <rPh sb="15" eb="17">
      <t>レイワ</t>
    </rPh>
    <rPh sb="17" eb="18">
      <t>ガン</t>
    </rPh>
    <rPh sb="18" eb="20">
      <t>ネンド</t>
    </rPh>
    <phoneticPr fontId="1"/>
  </si>
  <si>
    <t>市町村</t>
    <rPh sb="0" eb="3">
      <t>シチョウソン</t>
    </rPh>
    <phoneticPr fontId="1"/>
  </si>
  <si>
    <t>養  護  老  人  ホ  ー  ム</t>
    <rPh sb="0" eb="1">
      <t>オサム</t>
    </rPh>
    <rPh sb="3" eb="4">
      <t>ユズル</t>
    </rPh>
    <rPh sb="6" eb="7">
      <t>ロウ</t>
    </rPh>
    <rPh sb="9" eb="10">
      <t>ジン</t>
    </rPh>
    <phoneticPr fontId="1"/>
  </si>
  <si>
    <t>特別養護老人ホーム</t>
    <rPh sb="0" eb="2">
      <t>トクベツ</t>
    </rPh>
    <rPh sb="2" eb="4">
      <t>ヨウゴ</t>
    </rPh>
    <rPh sb="4" eb="6">
      <t>ロウジン</t>
    </rPh>
    <phoneticPr fontId="1"/>
  </si>
  <si>
    <t>養護総額</t>
    <rPh sb="0" eb="2">
      <t>ヨウゴ</t>
    </rPh>
    <rPh sb="2" eb="4">
      <t>ソウガク</t>
    </rPh>
    <phoneticPr fontId="1"/>
  </si>
  <si>
    <t>平均件数</t>
    <rPh sb="0" eb="2">
      <t>ヘイキン</t>
    </rPh>
    <rPh sb="2" eb="4">
      <t>ケンスウ</t>
    </rPh>
    <phoneticPr fontId="1"/>
  </si>
  <si>
    <t>特養総額</t>
    <rPh sb="0" eb="2">
      <t>トクヨウ</t>
    </rPh>
    <rPh sb="2" eb="4">
      <t>ソウガク</t>
    </rPh>
    <phoneticPr fontId="1"/>
  </si>
  <si>
    <t>事務費金額</t>
    <rPh sb="0" eb="3">
      <t>ジムヒ</t>
    </rPh>
    <rPh sb="3" eb="5">
      <t>キンガク</t>
    </rPh>
    <phoneticPr fontId="1"/>
  </si>
  <si>
    <t>生活費金額</t>
    <rPh sb="0" eb="3">
      <t>セイカツヒ</t>
    </rPh>
    <rPh sb="3" eb="5">
      <t>キンガク</t>
    </rPh>
    <phoneticPr fontId="1"/>
  </si>
  <si>
    <t>移送費</t>
    <rPh sb="0" eb="2">
      <t>イソウ</t>
    </rPh>
    <rPh sb="2" eb="3">
      <t>ヒ</t>
    </rPh>
    <phoneticPr fontId="1"/>
  </si>
  <si>
    <t>葬祭費</t>
    <rPh sb="0" eb="3">
      <t>ソウサイヒ</t>
    </rPh>
    <phoneticPr fontId="1"/>
  </si>
  <si>
    <t>万円</t>
    <rPh sb="0" eb="2">
      <t>マンエン</t>
    </rPh>
    <phoneticPr fontId="1"/>
  </si>
  <si>
    <t>件</t>
    <rPh sb="0" eb="1">
      <t>ケン</t>
    </rPh>
    <phoneticPr fontId="1"/>
  </si>
  <si>
    <t>平成30年度</t>
    <rPh sb="0" eb="2">
      <t>ヘイセイ</t>
    </rPh>
    <rPh sb="4" eb="5">
      <t>ネン</t>
    </rPh>
    <rPh sb="5" eb="6">
      <t>ド</t>
    </rPh>
    <phoneticPr fontId="1"/>
  </si>
  <si>
    <t>-</t>
    <phoneticPr fontId="1"/>
  </si>
  <si>
    <t>令和元年度</t>
    <rPh sb="0" eb="3">
      <t>レイワガン</t>
    </rPh>
    <rPh sb="3" eb="4">
      <t>ネン</t>
    </rPh>
    <rPh sb="4" eb="5">
      <t>ド</t>
    </rPh>
    <phoneticPr fontId="1"/>
  </si>
  <si>
    <t>市部総数</t>
    <rPh sb="0" eb="2">
      <t>シブ</t>
    </rPh>
    <rPh sb="2" eb="4">
      <t>ソウスウ</t>
    </rPh>
    <phoneticPr fontId="1"/>
  </si>
  <si>
    <t>前橋市</t>
    <rPh sb="0" eb="3">
      <t>マエバシシ</t>
    </rPh>
    <phoneticPr fontId="1"/>
  </si>
  <si>
    <t>高崎市</t>
    <rPh sb="0" eb="3">
      <t>タカサキシ</t>
    </rPh>
    <phoneticPr fontId="1"/>
  </si>
  <si>
    <t>桐生市</t>
    <rPh sb="0" eb="3">
      <t>キリュウシ</t>
    </rPh>
    <phoneticPr fontId="1"/>
  </si>
  <si>
    <t>伊勢崎市</t>
    <rPh sb="0" eb="3">
      <t>イセザキシ</t>
    </rPh>
    <rPh sb="3" eb="4">
      <t>シ</t>
    </rPh>
    <phoneticPr fontId="1"/>
  </si>
  <si>
    <t>太田市</t>
    <rPh sb="0" eb="3">
      <t>オオタシ</t>
    </rPh>
    <phoneticPr fontId="1"/>
  </si>
  <si>
    <t>沼田市</t>
    <rPh sb="0" eb="3">
      <t>ヌマタシ</t>
    </rPh>
    <phoneticPr fontId="1"/>
  </si>
  <si>
    <t>館林市</t>
    <rPh sb="0" eb="3">
      <t>タテバヤシシ</t>
    </rPh>
    <phoneticPr fontId="1"/>
  </si>
  <si>
    <t>渋川市</t>
    <rPh sb="0" eb="3">
      <t>シブカワシ</t>
    </rPh>
    <phoneticPr fontId="1"/>
  </si>
  <si>
    <t>藤岡市</t>
    <rPh sb="0" eb="2">
      <t>フジオカ</t>
    </rPh>
    <rPh sb="2" eb="3">
      <t>シ</t>
    </rPh>
    <phoneticPr fontId="1"/>
  </si>
  <si>
    <t>富岡市</t>
    <rPh sb="0" eb="3">
      <t>トミオカシ</t>
    </rPh>
    <phoneticPr fontId="1"/>
  </si>
  <si>
    <t>安中市</t>
    <rPh sb="0" eb="2">
      <t>アンナカ</t>
    </rPh>
    <rPh sb="2" eb="3">
      <t>シ</t>
    </rPh>
    <phoneticPr fontId="1"/>
  </si>
  <si>
    <t>みどり市</t>
    <rPh sb="3" eb="4">
      <t>シ</t>
    </rPh>
    <phoneticPr fontId="1"/>
  </si>
  <si>
    <t>郡部総数</t>
    <rPh sb="0" eb="2">
      <t>グンブ</t>
    </rPh>
    <rPh sb="2" eb="4">
      <t>ソウスウ</t>
    </rPh>
    <phoneticPr fontId="1"/>
  </si>
  <si>
    <t>北群馬郡</t>
    <rPh sb="0" eb="1">
      <t>キタ</t>
    </rPh>
    <rPh sb="1" eb="3">
      <t>グンマ</t>
    </rPh>
    <rPh sb="3" eb="4">
      <t>グン</t>
    </rPh>
    <phoneticPr fontId="1"/>
  </si>
  <si>
    <t>榛東村</t>
    <rPh sb="0" eb="1">
      <t>ハルナ</t>
    </rPh>
    <rPh sb="1" eb="2">
      <t>ヒガシ</t>
    </rPh>
    <rPh sb="2" eb="3">
      <t>ムラ</t>
    </rPh>
    <phoneticPr fontId="1"/>
  </si>
  <si>
    <t>吉岡町</t>
    <rPh sb="0" eb="2">
      <t>ヨシオカ</t>
    </rPh>
    <rPh sb="2" eb="3">
      <t>マチ</t>
    </rPh>
    <phoneticPr fontId="1"/>
  </si>
  <si>
    <t>多野郡</t>
    <rPh sb="0" eb="2">
      <t>タノ</t>
    </rPh>
    <rPh sb="2" eb="3">
      <t>グン</t>
    </rPh>
    <phoneticPr fontId="1"/>
  </si>
  <si>
    <t>上野村</t>
    <rPh sb="0" eb="2">
      <t>ウエノ</t>
    </rPh>
    <rPh sb="2" eb="3">
      <t>ムラ</t>
    </rPh>
    <phoneticPr fontId="1"/>
  </si>
  <si>
    <t>神流町</t>
    <rPh sb="0" eb="3">
      <t>カンナマチ</t>
    </rPh>
    <phoneticPr fontId="1"/>
  </si>
  <si>
    <t>甘楽郡</t>
    <rPh sb="0" eb="3">
      <t>カンラグン</t>
    </rPh>
    <phoneticPr fontId="1"/>
  </si>
  <si>
    <t>下仁田町</t>
    <rPh sb="0" eb="4">
      <t>シモニタマチ</t>
    </rPh>
    <phoneticPr fontId="1"/>
  </si>
  <si>
    <t>南牧村</t>
    <rPh sb="0" eb="3">
      <t>ナンモクムラ</t>
    </rPh>
    <phoneticPr fontId="1"/>
  </si>
  <si>
    <t>甘楽町</t>
    <rPh sb="0" eb="3">
      <t>カンラマチ</t>
    </rPh>
    <phoneticPr fontId="1"/>
  </si>
  <si>
    <t>吾妻郡</t>
    <rPh sb="0" eb="2">
      <t>アヅマ</t>
    </rPh>
    <rPh sb="2" eb="3">
      <t>グン</t>
    </rPh>
    <phoneticPr fontId="1"/>
  </si>
  <si>
    <t>中之条町</t>
    <rPh sb="0" eb="3">
      <t>ナカノジョウ</t>
    </rPh>
    <rPh sb="3" eb="4">
      <t>マチ</t>
    </rPh>
    <phoneticPr fontId="1"/>
  </si>
  <si>
    <t>長野原町</t>
    <rPh sb="0" eb="3">
      <t>ナガノハラ</t>
    </rPh>
    <rPh sb="3" eb="4">
      <t>マチ</t>
    </rPh>
    <phoneticPr fontId="1"/>
  </si>
  <si>
    <t>嬬恋村</t>
    <rPh sb="0" eb="3">
      <t>ツマゴイムラ</t>
    </rPh>
    <phoneticPr fontId="1"/>
  </si>
  <si>
    <t>草津町</t>
    <rPh sb="0" eb="3">
      <t>クサツマチ</t>
    </rPh>
    <phoneticPr fontId="1"/>
  </si>
  <si>
    <t>高山村</t>
    <rPh sb="0" eb="3">
      <t>タカヤマムラ</t>
    </rPh>
    <phoneticPr fontId="1"/>
  </si>
  <si>
    <t>東吾妻町</t>
    <rPh sb="0" eb="1">
      <t>ヒガシ</t>
    </rPh>
    <rPh sb="1" eb="4">
      <t>アガツママチ</t>
    </rPh>
    <phoneticPr fontId="1"/>
  </si>
  <si>
    <t>利根郡</t>
    <rPh sb="0" eb="3">
      <t>トネグン</t>
    </rPh>
    <phoneticPr fontId="1"/>
  </si>
  <si>
    <t>片品村</t>
    <rPh sb="0" eb="2">
      <t>カタシナ</t>
    </rPh>
    <rPh sb="2" eb="3">
      <t>ムラ</t>
    </rPh>
    <phoneticPr fontId="1"/>
  </si>
  <si>
    <t>川場村</t>
    <rPh sb="0" eb="2">
      <t>カワバ</t>
    </rPh>
    <rPh sb="2" eb="3">
      <t>ムラ</t>
    </rPh>
    <phoneticPr fontId="1"/>
  </si>
  <si>
    <t>昭和村</t>
    <rPh sb="0" eb="2">
      <t>ショウワ</t>
    </rPh>
    <rPh sb="2" eb="3">
      <t>ムラ</t>
    </rPh>
    <phoneticPr fontId="1"/>
  </si>
  <si>
    <t>みなかみ町</t>
    <rPh sb="4" eb="5">
      <t>マチ</t>
    </rPh>
    <phoneticPr fontId="1"/>
  </si>
  <si>
    <t>佐波郡</t>
    <rPh sb="0" eb="1">
      <t>サ</t>
    </rPh>
    <rPh sb="1" eb="2">
      <t>ナミ</t>
    </rPh>
    <rPh sb="2" eb="3">
      <t>グン</t>
    </rPh>
    <phoneticPr fontId="1"/>
  </si>
  <si>
    <t>玉村町</t>
    <rPh sb="0" eb="2">
      <t>タマムラ</t>
    </rPh>
    <rPh sb="2" eb="3">
      <t>マチ</t>
    </rPh>
    <phoneticPr fontId="1"/>
  </si>
  <si>
    <t>邑楽郡</t>
    <rPh sb="0" eb="2">
      <t>邑ラク</t>
    </rPh>
    <rPh sb="2" eb="3">
      <t>グン</t>
    </rPh>
    <phoneticPr fontId="1"/>
  </si>
  <si>
    <t>板倉町</t>
    <rPh sb="0" eb="2">
      <t>イタクラ</t>
    </rPh>
    <rPh sb="2" eb="3">
      <t>マチ</t>
    </rPh>
    <phoneticPr fontId="1"/>
  </si>
  <si>
    <t>明和町</t>
    <rPh sb="0" eb="2">
      <t>メイワ</t>
    </rPh>
    <rPh sb="2" eb="3">
      <t>マチ</t>
    </rPh>
    <phoneticPr fontId="1"/>
  </si>
  <si>
    <t>千代田町</t>
    <rPh sb="0" eb="3">
      <t>チヨダ</t>
    </rPh>
    <rPh sb="3" eb="4">
      <t>マチ</t>
    </rPh>
    <phoneticPr fontId="1"/>
  </si>
  <si>
    <t>大泉町</t>
    <rPh sb="0" eb="3">
      <t>オオイズミマチ</t>
    </rPh>
    <phoneticPr fontId="1"/>
  </si>
  <si>
    <t>邑楽町</t>
    <rPh sb="0" eb="2">
      <t>邑ラク</t>
    </rPh>
    <rPh sb="2" eb="3">
      <t>マチ</t>
    </rPh>
    <phoneticPr fontId="1"/>
  </si>
  <si>
    <t>資料：県介護高齢課</t>
    <rPh sb="0" eb="2">
      <t>シリョウ</t>
    </rPh>
    <rPh sb="3" eb="4">
      <t>ケン</t>
    </rPh>
    <rPh sb="4" eb="6">
      <t>カイゴ</t>
    </rPh>
    <rPh sb="6" eb="8">
      <t>コウレイ</t>
    </rPh>
    <rPh sb="8" eb="9">
      <t>カ</t>
    </rPh>
    <phoneticPr fontId="1"/>
  </si>
  <si>
    <t>２４－４ 母子及び父子並びに寡婦福祉資金貸付状況 （令和元年度）</t>
    <rPh sb="5" eb="7">
      <t>ボシ</t>
    </rPh>
    <rPh sb="7" eb="8">
      <t>オヨ</t>
    </rPh>
    <rPh sb="9" eb="11">
      <t>フシ</t>
    </rPh>
    <rPh sb="11" eb="12">
      <t>ナラ</t>
    </rPh>
    <rPh sb="14" eb="16">
      <t>カフ</t>
    </rPh>
    <rPh sb="16" eb="18">
      <t>フクシ</t>
    </rPh>
    <rPh sb="18" eb="20">
      <t>シキン</t>
    </rPh>
    <rPh sb="20" eb="22">
      <t>カシツケ</t>
    </rPh>
    <rPh sb="22" eb="24">
      <t>ジョウキョウ</t>
    </rPh>
    <rPh sb="26" eb="29">
      <t>レイワガン</t>
    </rPh>
    <rPh sb="29" eb="30">
      <t>ネン</t>
    </rPh>
    <rPh sb="30" eb="31">
      <t>ド</t>
    </rPh>
    <phoneticPr fontId="1"/>
  </si>
  <si>
    <t>保健福祉事務所</t>
    <rPh sb="0" eb="2">
      <t>ホケン</t>
    </rPh>
    <rPh sb="2" eb="7">
      <t>フクシジムショ</t>
    </rPh>
    <phoneticPr fontId="1"/>
  </si>
  <si>
    <t>事業開始</t>
    <rPh sb="0" eb="2">
      <t>ジギョウ</t>
    </rPh>
    <rPh sb="2" eb="4">
      <t>カイシ</t>
    </rPh>
    <phoneticPr fontId="1"/>
  </si>
  <si>
    <t>事業継続</t>
    <rPh sb="0" eb="2">
      <t>ジギョウ</t>
    </rPh>
    <rPh sb="2" eb="4">
      <t>ケイゾク</t>
    </rPh>
    <phoneticPr fontId="1"/>
  </si>
  <si>
    <t>修　　　　　学</t>
    <rPh sb="0" eb="1">
      <t>オサム</t>
    </rPh>
    <rPh sb="6" eb="7">
      <t>ガク</t>
    </rPh>
    <phoneticPr fontId="1"/>
  </si>
  <si>
    <t>技　能　習　得　</t>
    <rPh sb="0" eb="1">
      <t>ワザ</t>
    </rPh>
    <rPh sb="2" eb="3">
      <t>ノウ</t>
    </rPh>
    <rPh sb="4" eb="5">
      <t>ナライ</t>
    </rPh>
    <rPh sb="6" eb="7">
      <t>トク</t>
    </rPh>
    <phoneticPr fontId="1"/>
  </si>
  <si>
    <t>修　　業</t>
    <rPh sb="0" eb="1">
      <t>オサム</t>
    </rPh>
    <rPh sb="3" eb="4">
      <t>ギョウ</t>
    </rPh>
    <phoneticPr fontId="1"/>
  </si>
  <si>
    <t>就　職　支　度</t>
    <rPh sb="0" eb="1">
      <t>シュウ</t>
    </rPh>
    <rPh sb="2" eb="3">
      <t>ショク</t>
    </rPh>
    <rPh sb="4" eb="5">
      <t>シ</t>
    </rPh>
    <rPh sb="6" eb="7">
      <t>ド</t>
    </rPh>
    <phoneticPr fontId="1"/>
  </si>
  <si>
    <t>医　療　介　護</t>
    <rPh sb="0" eb="1">
      <t>イ</t>
    </rPh>
    <rPh sb="2" eb="3">
      <t>イヤス</t>
    </rPh>
    <rPh sb="4" eb="5">
      <t>スケ</t>
    </rPh>
    <rPh sb="6" eb="7">
      <t>マモル</t>
    </rPh>
    <phoneticPr fontId="1"/>
  </si>
  <si>
    <t>生　　活</t>
    <rPh sb="0" eb="1">
      <t>ショウ</t>
    </rPh>
    <rPh sb="3" eb="4">
      <t>カツ</t>
    </rPh>
    <phoneticPr fontId="1"/>
  </si>
  <si>
    <t>住　　宅</t>
    <rPh sb="0" eb="1">
      <t>ジュウ</t>
    </rPh>
    <rPh sb="3" eb="4">
      <t>タク</t>
    </rPh>
    <phoneticPr fontId="1"/>
  </si>
  <si>
    <t>転　　宅</t>
    <rPh sb="0" eb="1">
      <t>テン</t>
    </rPh>
    <rPh sb="3" eb="4">
      <t>タク</t>
    </rPh>
    <phoneticPr fontId="1"/>
  </si>
  <si>
    <t>就　学　支　度</t>
    <rPh sb="0" eb="1">
      <t>シュウ</t>
    </rPh>
    <rPh sb="2" eb="3">
      <t>ガク</t>
    </rPh>
    <rPh sb="4" eb="5">
      <t>シ</t>
    </rPh>
    <rPh sb="6" eb="7">
      <t>ド</t>
    </rPh>
    <phoneticPr fontId="1"/>
  </si>
  <si>
    <t>結　　婚</t>
    <rPh sb="0" eb="1">
      <t>ムスビ</t>
    </rPh>
    <rPh sb="3" eb="4">
      <t>コン</t>
    </rPh>
    <phoneticPr fontId="1"/>
  </si>
  <si>
    <t>高校</t>
    <rPh sb="0" eb="2">
      <t>コウコウ</t>
    </rPh>
    <phoneticPr fontId="1"/>
  </si>
  <si>
    <t>専　　修</t>
    <rPh sb="0" eb="1">
      <t>セン</t>
    </rPh>
    <rPh sb="3" eb="4">
      <t>オサム</t>
    </rPh>
    <phoneticPr fontId="1"/>
  </si>
  <si>
    <t>大学</t>
    <rPh sb="0" eb="2">
      <t>ダイガク</t>
    </rPh>
    <phoneticPr fontId="1"/>
  </si>
  <si>
    <t>件数</t>
    <rPh sb="0" eb="2">
      <t>ケンスウ</t>
    </rPh>
    <phoneticPr fontId="1"/>
  </si>
  <si>
    <t>金額</t>
    <rPh sb="0" eb="2">
      <t>キンガク</t>
    </rPh>
    <phoneticPr fontId="1"/>
  </si>
  <si>
    <t>件</t>
    <rPh sb="0" eb="1">
      <t>ケンスウ</t>
    </rPh>
    <phoneticPr fontId="1"/>
  </si>
  <si>
    <t>-</t>
  </si>
  <si>
    <t>前橋市</t>
    <rPh sb="0" eb="2">
      <t>マエバシ</t>
    </rPh>
    <rPh sb="2" eb="3">
      <t>シ</t>
    </rPh>
    <phoneticPr fontId="1"/>
  </si>
  <si>
    <t>渋  川</t>
    <rPh sb="0" eb="1">
      <t>シブ</t>
    </rPh>
    <rPh sb="3" eb="4">
      <t>カワ</t>
    </rPh>
    <phoneticPr fontId="1"/>
  </si>
  <si>
    <t>伊勢崎</t>
    <rPh sb="0" eb="3">
      <t>イセサキ</t>
    </rPh>
    <phoneticPr fontId="1"/>
  </si>
  <si>
    <t>安  中</t>
    <rPh sb="0" eb="1">
      <t>ヤス</t>
    </rPh>
    <rPh sb="3" eb="4">
      <t>ナカ</t>
    </rPh>
    <phoneticPr fontId="1"/>
  </si>
  <si>
    <t>藤  岡</t>
    <rPh sb="0" eb="1">
      <t>フジ</t>
    </rPh>
    <rPh sb="3" eb="4">
      <t>オカ</t>
    </rPh>
    <phoneticPr fontId="1"/>
  </si>
  <si>
    <t>富  岡</t>
    <rPh sb="0" eb="1">
      <t>トミ</t>
    </rPh>
    <rPh sb="3" eb="4">
      <t>オカ</t>
    </rPh>
    <phoneticPr fontId="1"/>
  </si>
  <si>
    <t>吾  妻</t>
    <rPh sb="0" eb="1">
      <t>ワレ</t>
    </rPh>
    <rPh sb="3" eb="4">
      <t>ツマ</t>
    </rPh>
    <phoneticPr fontId="1"/>
  </si>
  <si>
    <t>利根沼田</t>
    <rPh sb="0" eb="2">
      <t>トネ</t>
    </rPh>
    <rPh sb="2" eb="4">
      <t>ヌマタ</t>
    </rPh>
    <phoneticPr fontId="1"/>
  </si>
  <si>
    <t>太  田</t>
    <rPh sb="0" eb="1">
      <t>フトシ</t>
    </rPh>
    <rPh sb="3" eb="4">
      <t>タ</t>
    </rPh>
    <phoneticPr fontId="1"/>
  </si>
  <si>
    <t>桐  生</t>
    <rPh sb="0" eb="1">
      <t>キリ</t>
    </rPh>
    <rPh sb="3" eb="4">
      <t>セイ</t>
    </rPh>
    <phoneticPr fontId="1"/>
  </si>
  <si>
    <t>館  林</t>
    <rPh sb="0" eb="1">
      <t>カン</t>
    </rPh>
    <rPh sb="3" eb="4">
      <t>ハヤシ</t>
    </rPh>
    <phoneticPr fontId="1"/>
  </si>
  <si>
    <t>資料：県児童福祉・青少年課</t>
    <rPh sb="0" eb="2">
      <t>シリョウ</t>
    </rPh>
    <rPh sb="3" eb="4">
      <t>ケン</t>
    </rPh>
    <rPh sb="4" eb="6">
      <t>ジドウ</t>
    </rPh>
    <rPh sb="6" eb="8">
      <t>フクシ</t>
    </rPh>
    <rPh sb="9" eb="12">
      <t>セイショウネン</t>
    </rPh>
    <rPh sb="12" eb="13">
      <t>カ</t>
    </rPh>
    <phoneticPr fontId="1"/>
  </si>
  <si>
    <t>注）1 上欄は母子福祉資金、中欄は父子福祉資金、下欄は寡婦福祉資金である。</t>
    <rPh sb="0" eb="1">
      <t>チュウ</t>
    </rPh>
    <rPh sb="4" eb="5">
      <t>ジョウラン</t>
    </rPh>
    <rPh sb="5" eb="6">
      <t>ラン</t>
    </rPh>
    <rPh sb="7" eb="9">
      <t>ボシ</t>
    </rPh>
    <rPh sb="9" eb="11">
      <t>フクシ</t>
    </rPh>
    <rPh sb="11" eb="13">
      <t>シキン</t>
    </rPh>
    <rPh sb="14" eb="15">
      <t>ナカ</t>
    </rPh>
    <rPh sb="15" eb="16">
      <t>ラン</t>
    </rPh>
    <rPh sb="17" eb="19">
      <t>フシ</t>
    </rPh>
    <rPh sb="19" eb="21">
      <t>フクシ</t>
    </rPh>
    <rPh sb="21" eb="23">
      <t>シキン</t>
    </rPh>
    <rPh sb="24" eb="26">
      <t>カラン</t>
    </rPh>
    <rPh sb="25" eb="26">
      <t>ラン</t>
    </rPh>
    <rPh sb="27" eb="29">
      <t>カフ</t>
    </rPh>
    <rPh sb="29" eb="31">
      <t>フクシ</t>
    </rPh>
    <rPh sb="31" eb="33">
      <t>シキン</t>
    </rPh>
    <phoneticPr fontId="1"/>
  </si>
  <si>
    <t>　　2 貸付は、前年度からの継続分を含む。</t>
    <rPh sb="4" eb="6">
      <t>カシツケ</t>
    </rPh>
    <rPh sb="8" eb="11">
      <t>ゼンネンド</t>
    </rPh>
    <rPh sb="14" eb="16">
      <t>ケイゾク</t>
    </rPh>
    <rPh sb="16" eb="17">
      <t>ブン</t>
    </rPh>
    <rPh sb="18" eb="19">
      <t>フク</t>
    </rPh>
    <phoneticPr fontId="1"/>
  </si>
  <si>
    <t>　　3 修学の大学は、高専・短大を含む。</t>
    <rPh sb="4" eb="6">
      <t>シュウガク</t>
    </rPh>
    <rPh sb="7" eb="9">
      <t>ダイガク</t>
    </rPh>
    <rPh sb="11" eb="13">
      <t>コウセン</t>
    </rPh>
    <rPh sb="14" eb="16">
      <t>タンダイ</t>
    </rPh>
    <rPh sb="17" eb="18">
      <t>フク</t>
    </rPh>
    <phoneticPr fontId="1"/>
  </si>
  <si>
    <t>２４－５ 児童相談所における相談別児童受付件数 （令和元年度）</t>
    <rPh sb="5" eb="10">
      <t>ジドウソウダンショ</t>
    </rPh>
    <rPh sb="14" eb="16">
      <t>ソウダン</t>
    </rPh>
    <rPh sb="16" eb="17">
      <t>ベツ</t>
    </rPh>
    <rPh sb="17" eb="19">
      <t>ジドウ</t>
    </rPh>
    <rPh sb="19" eb="21">
      <t>ウケツケ</t>
    </rPh>
    <rPh sb="21" eb="23">
      <t>ケンスウ</t>
    </rPh>
    <rPh sb="25" eb="28">
      <t>レイワガン</t>
    </rPh>
    <rPh sb="28" eb="30">
      <t>ネンド</t>
    </rPh>
    <phoneticPr fontId="1"/>
  </si>
  <si>
    <t>年齢</t>
    <rPh sb="0" eb="2">
      <t>ネンレイ</t>
    </rPh>
    <phoneticPr fontId="1"/>
  </si>
  <si>
    <t>総数</t>
    <rPh sb="0" eb="2">
      <t>ソウスウ</t>
    </rPh>
    <phoneticPr fontId="1"/>
  </si>
  <si>
    <t>養護
相談</t>
    <rPh sb="0" eb="2">
      <t>ヨウゴ</t>
    </rPh>
    <rPh sb="3" eb="5">
      <t>ソウダン</t>
    </rPh>
    <phoneticPr fontId="1"/>
  </si>
  <si>
    <t>保健
相談</t>
    <rPh sb="0" eb="2">
      <t>ホケン</t>
    </rPh>
    <rPh sb="3" eb="5">
      <t>ソウダン</t>
    </rPh>
    <phoneticPr fontId="1"/>
  </si>
  <si>
    <t>肢体
不自由
相談</t>
    <rPh sb="0" eb="2">
      <t>シタイ</t>
    </rPh>
    <rPh sb="3" eb="6">
      <t>フジユウ</t>
    </rPh>
    <rPh sb="7" eb="9">
      <t>ソウダン</t>
    </rPh>
    <phoneticPr fontId="1"/>
  </si>
  <si>
    <t>視聴覚
言語障
害相談</t>
    <rPh sb="0" eb="3">
      <t>シチョウカク</t>
    </rPh>
    <rPh sb="4" eb="6">
      <t>ゲンゴ</t>
    </rPh>
    <rPh sb="6" eb="9">
      <t>ショウガイ</t>
    </rPh>
    <rPh sb="9" eb="11">
      <t>ソウダン</t>
    </rPh>
    <phoneticPr fontId="1"/>
  </si>
  <si>
    <t>言語</t>
    <rPh sb="0" eb="2">
      <t>ゲンゴ</t>
    </rPh>
    <phoneticPr fontId="1"/>
  </si>
  <si>
    <t>重症
心身
障害</t>
    <rPh sb="0" eb="2">
      <t>ジュウショウ</t>
    </rPh>
    <rPh sb="3" eb="5">
      <t>シンシン</t>
    </rPh>
    <rPh sb="6" eb="8">
      <t>ショウガイ</t>
    </rPh>
    <phoneticPr fontId="1"/>
  </si>
  <si>
    <t>知的障害相談</t>
    <rPh sb="0" eb="2">
      <t>チテキ</t>
    </rPh>
    <rPh sb="2" eb="4">
      <t>ショウガイ</t>
    </rPh>
    <rPh sb="4" eb="6">
      <t>ソウダン</t>
    </rPh>
    <phoneticPr fontId="1"/>
  </si>
  <si>
    <t>発達
障害</t>
    <rPh sb="0" eb="2">
      <t>ハッタツ</t>
    </rPh>
    <rPh sb="3" eb="5">
      <t>ショウガイ</t>
    </rPh>
    <phoneticPr fontId="1"/>
  </si>
  <si>
    <t>ぐ犯 行為等
相談</t>
    <rPh sb="1" eb="2">
      <t>ハン</t>
    </rPh>
    <rPh sb="3" eb="5">
      <t>コウイ</t>
    </rPh>
    <rPh sb="5" eb="6">
      <t>トウ</t>
    </rPh>
    <rPh sb="7" eb="9">
      <t>ソウダン</t>
    </rPh>
    <phoneticPr fontId="1"/>
  </si>
  <si>
    <t>触法
行為
相談</t>
    <rPh sb="0" eb="2">
      <t>ショクホウ</t>
    </rPh>
    <rPh sb="3" eb="5">
      <t>コウイ</t>
    </rPh>
    <rPh sb="6" eb="8">
      <t>ソウダン</t>
    </rPh>
    <phoneticPr fontId="1"/>
  </si>
  <si>
    <t>性格
行動
相談</t>
    <rPh sb="0" eb="2">
      <t>セイカク</t>
    </rPh>
    <rPh sb="3" eb="5">
      <t>コウドウ</t>
    </rPh>
    <rPh sb="6" eb="8">
      <t>ソウダン</t>
    </rPh>
    <phoneticPr fontId="1"/>
  </si>
  <si>
    <t>不登校
相談</t>
    <rPh sb="0" eb="3">
      <t>フトウコウ</t>
    </rPh>
    <rPh sb="4" eb="6">
      <t>ソウダン</t>
    </rPh>
    <phoneticPr fontId="1"/>
  </si>
  <si>
    <t>適性
相談</t>
    <rPh sb="0" eb="2">
      <t>テキセイ</t>
    </rPh>
    <rPh sb="3" eb="5">
      <t>ソウダン</t>
    </rPh>
    <phoneticPr fontId="1"/>
  </si>
  <si>
    <t>しつけ
相談</t>
    <rPh sb="4" eb="6">
      <t>ソウダン</t>
    </rPh>
    <phoneticPr fontId="1"/>
  </si>
  <si>
    <t>その他
相談</t>
    <rPh sb="0" eb="3">
      <t>ソノタ</t>
    </rPh>
    <rPh sb="4" eb="6">
      <t>ソウダン</t>
    </rPh>
    <phoneticPr fontId="1"/>
  </si>
  <si>
    <t>発達</t>
    <rPh sb="0" eb="2">
      <t>ハッタツ</t>
    </rPh>
    <phoneticPr fontId="1"/>
  </si>
  <si>
    <t>障害等</t>
    <rPh sb="0" eb="2">
      <t>ショウガイ</t>
    </rPh>
    <rPh sb="2" eb="3">
      <t>トウ</t>
    </rPh>
    <phoneticPr fontId="1"/>
  </si>
  <si>
    <t>歳</t>
    <rPh sb="0" eb="1">
      <t>サイ</t>
    </rPh>
    <phoneticPr fontId="1"/>
  </si>
  <si>
    <t>歳以上</t>
    <rPh sb="0" eb="1">
      <t>サイ</t>
    </rPh>
    <rPh sb="1" eb="3">
      <t>イジョウ</t>
    </rPh>
    <phoneticPr fontId="1"/>
  </si>
  <si>
    <t>年度</t>
    <rPh sb="0" eb="2">
      <t>ネンド</t>
    </rPh>
    <phoneticPr fontId="1"/>
  </si>
  <si>
    <t>発見</t>
    <rPh sb="0" eb="2">
      <t>ハッケン</t>
    </rPh>
    <phoneticPr fontId="1"/>
  </si>
  <si>
    <t>児童委
員から
通告</t>
    <rPh sb="0" eb="2">
      <t>ジドウ</t>
    </rPh>
    <rPh sb="2" eb="5">
      <t>イイン</t>
    </rPh>
    <rPh sb="8" eb="10">
      <t>ツウコク</t>
    </rPh>
    <phoneticPr fontId="1"/>
  </si>
  <si>
    <t>児童相
談所か
ら送致</t>
    <rPh sb="0" eb="6">
      <t>ジドウソウダンショ</t>
    </rPh>
    <rPh sb="9" eb="11">
      <t>ソウチ</t>
    </rPh>
    <phoneticPr fontId="1"/>
  </si>
  <si>
    <t>児童相
談所か
ら委嘱</t>
    <rPh sb="0" eb="6">
      <t>ジドウソウダンショ</t>
    </rPh>
    <rPh sb="9" eb="11">
      <t>イショク</t>
    </rPh>
    <phoneticPr fontId="1"/>
  </si>
  <si>
    <t>保健所
から
通知</t>
    <rPh sb="0" eb="3">
      <t>ホケンショ</t>
    </rPh>
    <rPh sb="7" eb="9">
      <t>ツウチ</t>
    </rPh>
    <phoneticPr fontId="1"/>
  </si>
  <si>
    <t>警察関
係から
通告</t>
    <rPh sb="0" eb="2">
      <t>ケイサツ</t>
    </rPh>
    <rPh sb="2" eb="5">
      <t>カンケイ</t>
    </rPh>
    <rPh sb="8" eb="10">
      <t>ツウコク</t>
    </rPh>
    <phoneticPr fontId="1"/>
  </si>
  <si>
    <t>他の都道
府県から
通告</t>
    <rPh sb="0" eb="1">
      <t>タ</t>
    </rPh>
    <rPh sb="2" eb="7">
      <t>トドウフケン</t>
    </rPh>
    <rPh sb="10" eb="12">
      <t>ツウコク</t>
    </rPh>
    <phoneticPr fontId="1"/>
  </si>
  <si>
    <t>市町村
から
通告</t>
    <rPh sb="0" eb="3">
      <t>シチョウソン</t>
    </rPh>
    <rPh sb="7" eb="9">
      <t>ツウコク</t>
    </rPh>
    <phoneticPr fontId="1"/>
  </si>
  <si>
    <t>学校
から
相談</t>
    <rPh sb="0" eb="2">
      <t>ガッコウ</t>
    </rPh>
    <rPh sb="6" eb="8">
      <t>ソウダン</t>
    </rPh>
    <phoneticPr fontId="1"/>
  </si>
  <si>
    <t>家族親
戚から
相談</t>
    <rPh sb="0" eb="2">
      <t>カゾク</t>
    </rPh>
    <rPh sb="2" eb="5">
      <t>シンセキ</t>
    </rPh>
    <rPh sb="8" eb="10">
      <t>ソウダン</t>
    </rPh>
    <phoneticPr fontId="1"/>
  </si>
  <si>
    <t>本人
から
相談</t>
    <rPh sb="0" eb="2">
      <t>ホンニン</t>
    </rPh>
    <rPh sb="6" eb="8">
      <t>ソウダン</t>
    </rPh>
    <phoneticPr fontId="1"/>
  </si>
  <si>
    <t>その他
から
通告等</t>
    <rPh sb="0" eb="3">
      <t>ソノタ</t>
    </rPh>
    <rPh sb="7" eb="9">
      <t>ツウコク</t>
    </rPh>
    <rPh sb="9" eb="10">
      <t>トウ</t>
    </rPh>
    <phoneticPr fontId="1"/>
  </si>
  <si>
    <t>平成27年度</t>
    <rPh sb="0" eb="2">
      <t>ヘイセイ</t>
    </rPh>
    <rPh sb="4" eb="6">
      <t>ネンド</t>
    </rPh>
    <phoneticPr fontId="1"/>
  </si>
  <si>
    <t>28</t>
  </si>
  <si>
    <t>29</t>
  </si>
  <si>
    <t>30</t>
  </si>
  <si>
    <t>２４－７ 児童保護措置費・障害児入所給付費等県分及び市町村分実績 （令和元年度）</t>
    <rPh sb="5" eb="7">
      <t>ジドウ</t>
    </rPh>
    <rPh sb="7" eb="9">
      <t>ホゴ</t>
    </rPh>
    <rPh sb="9" eb="11">
      <t>ソチ</t>
    </rPh>
    <rPh sb="11" eb="12">
      <t>ヒ</t>
    </rPh>
    <rPh sb="16" eb="18">
      <t>ニュウショ</t>
    </rPh>
    <rPh sb="22" eb="23">
      <t>ケン</t>
    </rPh>
    <rPh sb="23" eb="24">
      <t>ブン</t>
    </rPh>
    <rPh sb="24" eb="25">
      <t>オヨ</t>
    </rPh>
    <rPh sb="26" eb="29">
      <t>シチョウソン</t>
    </rPh>
    <rPh sb="29" eb="30">
      <t>ブン</t>
    </rPh>
    <rPh sb="30" eb="32">
      <t>ジッセキ</t>
    </rPh>
    <rPh sb="34" eb="36">
      <t>レイワ</t>
    </rPh>
    <rPh sb="36" eb="37">
      <t>ガン</t>
    </rPh>
    <rPh sb="37" eb="39">
      <t>ネンド</t>
    </rPh>
    <phoneticPr fontId="1"/>
  </si>
  <si>
    <t>　</t>
    <phoneticPr fontId="1"/>
  </si>
  <si>
    <t>区分</t>
    <rPh sb="0" eb="2">
      <t>クブン</t>
    </rPh>
    <phoneticPr fontId="1"/>
  </si>
  <si>
    <t>児童養護施設</t>
    <rPh sb="0" eb="2">
      <t>ジドウ</t>
    </rPh>
    <rPh sb="2" eb="4">
      <t>ヨウゴ</t>
    </rPh>
    <rPh sb="4" eb="6">
      <t>シセツ</t>
    </rPh>
    <phoneticPr fontId="1"/>
  </si>
  <si>
    <t>児童自立 　　支援施設</t>
    <rPh sb="0" eb="2">
      <t>ジドウ</t>
    </rPh>
    <rPh sb="2" eb="4">
      <t>ジリツ</t>
    </rPh>
    <rPh sb="7" eb="9">
      <t>シエン</t>
    </rPh>
    <rPh sb="9" eb="11">
      <t>シセツ</t>
    </rPh>
    <phoneticPr fontId="1"/>
  </si>
  <si>
    <t>主として知的障害児を入所させる福祉型障害児 入所施設</t>
    <rPh sb="10" eb="12">
      <t>ニュウショ</t>
    </rPh>
    <rPh sb="15" eb="18">
      <t>フクシガタ</t>
    </rPh>
    <rPh sb="18" eb="20">
      <t>ショウガイ</t>
    </rPh>
    <rPh sb="20" eb="21">
      <t>ハクジャクジ</t>
    </rPh>
    <rPh sb="22" eb="24">
      <t>ニュウショ</t>
    </rPh>
    <rPh sb="24" eb="26">
      <t>シセツ</t>
    </rPh>
    <phoneticPr fontId="1"/>
  </si>
  <si>
    <t>児童心</t>
    <rPh sb="0" eb="2">
      <t>ジドウ</t>
    </rPh>
    <rPh sb="2" eb="3">
      <t>ゴコロ</t>
    </rPh>
    <phoneticPr fontId="1"/>
  </si>
  <si>
    <t>主として盲児を入所させる福祉型障害児入所施設</t>
    <rPh sb="4" eb="5">
      <t>モウ</t>
    </rPh>
    <rPh sb="7" eb="9">
      <t>ニュウショ</t>
    </rPh>
    <rPh sb="12" eb="15">
      <t>フクシガタ</t>
    </rPh>
    <rPh sb="15" eb="17">
      <t>ショウガイ</t>
    </rPh>
    <rPh sb="17" eb="18">
      <t>ハクジャクジ</t>
    </rPh>
    <rPh sb="18" eb="20">
      <t>ニュウショ</t>
    </rPh>
    <rPh sb="20" eb="22">
      <t>シセツ</t>
    </rPh>
    <phoneticPr fontId="1"/>
  </si>
  <si>
    <t xml:space="preserve">里      親
</t>
    <rPh sb="0" eb="8">
      <t>サトオヤ</t>
    </rPh>
    <phoneticPr fontId="1"/>
  </si>
  <si>
    <t>主として肢体不自由児を入所させる医療型障害児入所施設</t>
    <rPh sb="4" eb="6">
      <t>シタイ</t>
    </rPh>
    <rPh sb="6" eb="10">
      <t>フジユウジ</t>
    </rPh>
    <rPh sb="11" eb="13">
      <t>ニュウショ</t>
    </rPh>
    <rPh sb="16" eb="18">
      <t>イリョウ</t>
    </rPh>
    <rPh sb="18" eb="19">
      <t>ガタ</t>
    </rPh>
    <rPh sb="19" eb="21">
      <t>ショウガイ</t>
    </rPh>
    <rPh sb="21" eb="22">
      <t>ハクジャクジ</t>
    </rPh>
    <rPh sb="22" eb="24">
      <t>ニュウショ</t>
    </rPh>
    <rPh sb="24" eb="26">
      <t>シセツ</t>
    </rPh>
    <phoneticPr fontId="1"/>
  </si>
  <si>
    <t>主として重症心身障害児を入所させる医療型障害児入所施設</t>
    <rPh sb="4" eb="6">
      <t>ジュウショウ</t>
    </rPh>
    <rPh sb="6" eb="8">
      <t>シンシン</t>
    </rPh>
    <rPh sb="8" eb="10">
      <t>ショウガイ</t>
    </rPh>
    <rPh sb="10" eb="11">
      <t>ジ</t>
    </rPh>
    <rPh sb="12" eb="14">
      <t>ニュウショ</t>
    </rPh>
    <rPh sb="17" eb="19">
      <t>イリョウ</t>
    </rPh>
    <rPh sb="19" eb="20">
      <t>ガタ</t>
    </rPh>
    <rPh sb="20" eb="22">
      <t>ショウガイ</t>
    </rPh>
    <rPh sb="22" eb="23">
      <t>ハクジャクジ</t>
    </rPh>
    <rPh sb="23" eb="25">
      <t>ニュウショ</t>
    </rPh>
    <rPh sb="25" eb="27">
      <t>シセツ</t>
    </rPh>
    <phoneticPr fontId="1"/>
  </si>
  <si>
    <t>指　　 　定
医 療 機 関
肢 体 不
自 由 児</t>
    <rPh sb="0" eb="1">
      <t>ユビ</t>
    </rPh>
    <rPh sb="5" eb="6">
      <t>テイ</t>
    </rPh>
    <rPh sb="7" eb="8">
      <t>イ</t>
    </rPh>
    <rPh sb="9" eb="10">
      <t>リョウ</t>
    </rPh>
    <rPh sb="11" eb="12">
      <t>キ</t>
    </rPh>
    <rPh sb="13" eb="14">
      <t>セキ</t>
    </rPh>
    <rPh sb="15" eb="18">
      <t>シタイ</t>
    </rPh>
    <rPh sb="19" eb="20">
      <t>フ</t>
    </rPh>
    <rPh sb="21" eb="24">
      <t>ジユウ</t>
    </rPh>
    <rPh sb="25" eb="26">
      <t>ジ</t>
    </rPh>
    <phoneticPr fontId="1"/>
  </si>
  <si>
    <t>乳児院</t>
    <rPh sb="0" eb="1">
      <t>ニュウ</t>
    </rPh>
    <rPh sb="1" eb="2">
      <t>ジ</t>
    </rPh>
    <rPh sb="2" eb="3">
      <t>ジイン</t>
    </rPh>
    <phoneticPr fontId="1"/>
  </si>
  <si>
    <t>母子生活　　支援施設</t>
    <rPh sb="0" eb="2">
      <t>ボシリョウ</t>
    </rPh>
    <rPh sb="2" eb="4">
      <t>セイカツ</t>
    </rPh>
    <rPh sb="6" eb="8">
      <t>シエン</t>
    </rPh>
    <rPh sb="8" eb="10">
      <t>シセツ</t>
    </rPh>
    <phoneticPr fontId="1"/>
  </si>
  <si>
    <t>助産
施設</t>
    <rPh sb="0" eb="2">
      <t>ジョサン</t>
    </rPh>
    <rPh sb="3" eb="5">
      <t>シセツ</t>
    </rPh>
    <phoneticPr fontId="1"/>
  </si>
  <si>
    <t>保育所</t>
    <rPh sb="0" eb="3">
      <t>ホイクショ</t>
    </rPh>
    <phoneticPr fontId="1"/>
  </si>
  <si>
    <t>理治療</t>
    <rPh sb="0" eb="1">
      <t>リ</t>
    </rPh>
    <rPh sb="1" eb="3">
      <t>チリョウ</t>
    </rPh>
    <phoneticPr fontId="1"/>
  </si>
  <si>
    <t>ファミリー</t>
    <phoneticPr fontId="1"/>
  </si>
  <si>
    <t>自立援助</t>
    <rPh sb="0" eb="2">
      <t>ジリツ</t>
    </rPh>
    <rPh sb="2" eb="4">
      <t>エンジョ</t>
    </rPh>
    <phoneticPr fontId="1"/>
  </si>
  <si>
    <t>施設</t>
    <rPh sb="0" eb="2">
      <t>シセツ</t>
    </rPh>
    <phoneticPr fontId="1"/>
  </si>
  <si>
    <t>ホーム</t>
    <phoneticPr fontId="1"/>
  </si>
  <si>
    <t>(入所)(通所)</t>
    <rPh sb="6" eb="7">
      <t>ショ</t>
    </rPh>
    <phoneticPr fontId="1"/>
  </si>
  <si>
    <t>児童保護措置費等</t>
    <rPh sb="0" eb="2">
      <t>ジドウ</t>
    </rPh>
    <rPh sb="2" eb="4">
      <t>ホゴ</t>
    </rPh>
    <rPh sb="4" eb="7">
      <t>ソチヒ</t>
    </rPh>
    <rPh sb="7" eb="8">
      <t>トウ</t>
    </rPh>
    <phoneticPr fontId="1"/>
  </si>
  <si>
    <t>事務費</t>
    <rPh sb="0" eb="3">
      <t>ジムヒ</t>
    </rPh>
    <phoneticPr fontId="1"/>
  </si>
  <si>
    <t>一般生活費</t>
    <rPh sb="0" eb="2">
      <t>イッパン</t>
    </rPh>
    <rPh sb="2" eb="5">
      <t>セイカツヒ</t>
    </rPh>
    <phoneticPr fontId="1"/>
  </si>
  <si>
    <t>乳児院病虚弱児等加算費</t>
    <rPh sb="0" eb="3">
      <t>ニュウジイン</t>
    </rPh>
    <rPh sb="3" eb="4">
      <t>ビョウ</t>
    </rPh>
    <rPh sb="4" eb="7">
      <t>キョジャクジ</t>
    </rPh>
    <rPh sb="7" eb="8">
      <t>トウ</t>
    </rPh>
    <rPh sb="8" eb="10">
      <t>カサン</t>
    </rPh>
    <rPh sb="10" eb="11">
      <t>ヒ</t>
    </rPh>
    <phoneticPr fontId="1"/>
  </si>
  <si>
    <t>被虐待児受入加算費</t>
    <rPh sb="0" eb="1">
      <t>ヒ</t>
    </rPh>
    <rPh sb="1" eb="3">
      <t>ギャクタイ</t>
    </rPh>
    <rPh sb="3" eb="4">
      <t>ジ</t>
    </rPh>
    <rPh sb="4" eb="5">
      <t>ウ</t>
    </rPh>
    <rPh sb="5" eb="6">
      <t>イ</t>
    </rPh>
    <rPh sb="6" eb="8">
      <t>カサン</t>
    </rPh>
    <rPh sb="8" eb="9">
      <t>ヒ</t>
    </rPh>
    <phoneticPr fontId="1"/>
  </si>
  <si>
    <t>看護代替要員費</t>
    <rPh sb="0" eb="2">
      <t>カンゴ</t>
    </rPh>
    <rPh sb="2" eb="6">
      <t>ダイタイヨウイン</t>
    </rPh>
    <rPh sb="6" eb="7">
      <t>ヒ</t>
    </rPh>
    <phoneticPr fontId="1"/>
  </si>
  <si>
    <t>日用品費</t>
    <rPh sb="0" eb="3">
      <t>ニチヨウヒン</t>
    </rPh>
    <rPh sb="3" eb="4">
      <t>ヒ</t>
    </rPh>
    <phoneticPr fontId="1"/>
  </si>
  <si>
    <t>指導訓練材料費</t>
    <rPh sb="0" eb="2">
      <t>シドウ</t>
    </rPh>
    <rPh sb="2" eb="4">
      <t>クンレン</t>
    </rPh>
    <rPh sb="4" eb="7">
      <t>ザイリョウヒ</t>
    </rPh>
    <phoneticPr fontId="1"/>
  </si>
  <si>
    <t>幼稚園費</t>
    <rPh sb="0" eb="3">
      <t>ヨウチエン</t>
    </rPh>
    <rPh sb="3" eb="4">
      <t>ヒ</t>
    </rPh>
    <phoneticPr fontId="1"/>
  </si>
  <si>
    <t>教育費</t>
    <rPh sb="0" eb="3">
      <t>キョウイクヒ</t>
    </rPh>
    <phoneticPr fontId="1"/>
  </si>
  <si>
    <t>学校給食費</t>
    <rPh sb="0" eb="5">
      <t>ガッコウキュウショクヒ</t>
    </rPh>
    <phoneticPr fontId="1"/>
  </si>
  <si>
    <t>見学旅行費</t>
    <rPh sb="0" eb="2">
      <t>ケンガク</t>
    </rPh>
    <rPh sb="2" eb="5">
      <t>リョコウヒ</t>
    </rPh>
    <phoneticPr fontId="1"/>
  </si>
  <si>
    <t>入進学支度金</t>
    <rPh sb="0" eb="1">
      <t>ニュウ</t>
    </rPh>
    <rPh sb="1" eb="3">
      <t>シンガク</t>
    </rPh>
    <rPh sb="3" eb="5">
      <t>シタク</t>
    </rPh>
    <rPh sb="5" eb="6">
      <t>キン</t>
    </rPh>
    <phoneticPr fontId="1"/>
  </si>
  <si>
    <t>特別育成費</t>
    <rPh sb="0" eb="2">
      <t>トクベツ</t>
    </rPh>
    <rPh sb="2" eb="4">
      <t>イクセイ</t>
    </rPh>
    <rPh sb="4" eb="5">
      <t>ヒ</t>
    </rPh>
    <phoneticPr fontId="1"/>
  </si>
  <si>
    <t>夏季特別行事費</t>
    <rPh sb="0" eb="2">
      <t>カキ</t>
    </rPh>
    <rPh sb="2" eb="4">
      <t>トクベツ</t>
    </rPh>
    <rPh sb="4" eb="6">
      <t>ギョウジ</t>
    </rPh>
    <rPh sb="6" eb="7">
      <t>ヒ</t>
    </rPh>
    <phoneticPr fontId="1"/>
  </si>
  <si>
    <t>期末一時扶助費</t>
    <rPh sb="0" eb="2">
      <t>キマツ</t>
    </rPh>
    <rPh sb="2" eb="4">
      <t>イチジ</t>
    </rPh>
    <rPh sb="4" eb="7">
      <t>フジョヒ</t>
    </rPh>
    <phoneticPr fontId="1"/>
  </si>
  <si>
    <t>医療費</t>
    <rPh sb="0" eb="3">
      <t>イリョウヒ</t>
    </rPh>
    <phoneticPr fontId="1"/>
  </si>
  <si>
    <t>職業補導費</t>
    <rPh sb="0" eb="5">
      <t>ショクギョウホドウヒ</t>
    </rPh>
    <phoneticPr fontId="1"/>
  </si>
  <si>
    <t>冷暖房費</t>
    <rPh sb="0" eb="3">
      <t>レイダンボウ</t>
    </rPh>
    <rPh sb="3" eb="4">
      <t>ヒ</t>
    </rPh>
    <phoneticPr fontId="1"/>
  </si>
  <si>
    <t>就職支度金</t>
    <rPh sb="0" eb="2">
      <t>シュウショク</t>
    </rPh>
    <rPh sb="2" eb="5">
      <t>シタクキン</t>
    </rPh>
    <phoneticPr fontId="1"/>
  </si>
  <si>
    <t>葬祭費</t>
    <rPh sb="0" eb="2">
      <t>ソウサイ</t>
    </rPh>
    <rPh sb="2" eb="3">
      <t>ヒ</t>
    </rPh>
    <phoneticPr fontId="1"/>
  </si>
  <si>
    <t>連れ戻し費</t>
    <rPh sb="0" eb="3">
      <t>ツレモド</t>
    </rPh>
    <rPh sb="4" eb="5">
      <t>ヒ</t>
    </rPh>
    <phoneticPr fontId="1"/>
  </si>
  <si>
    <t>大学進学等自立生活支度費</t>
    <rPh sb="0" eb="2">
      <t>ダイガク</t>
    </rPh>
    <rPh sb="2" eb="4">
      <t>シンガク</t>
    </rPh>
    <rPh sb="4" eb="5">
      <t>トウ</t>
    </rPh>
    <rPh sb="5" eb="7">
      <t>ジリツ</t>
    </rPh>
    <rPh sb="7" eb="9">
      <t>セイカツ</t>
    </rPh>
    <rPh sb="9" eb="11">
      <t>シタク</t>
    </rPh>
    <rPh sb="11" eb="12">
      <t>ヒ</t>
    </rPh>
    <phoneticPr fontId="1"/>
  </si>
  <si>
    <t>障害児施設給付費等</t>
    <rPh sb="0" eb="3">
      <t>ショウガイジ</t>
    </rPh>
    <rPh sb="3" eb="5">
      <t>シセツ</t>
    </rPh>
    <rPh sb="5" eb="8">
      <t>キュウフヒ</t>
    </rPh>
    <rPh sb="8" eb="9">
      <t>トウ</t>
    </rPh>
    <phoneticPr fontId="1"/>
  </si>
  <si>
    <t>障害児施設給付費</t>
    <rPh sb="0" eb="3">
      <t>ショウガイジ</t>
    </rPh>
    <rPh sb="3" eb="5">
      <t>シセツ</t>
    </rPh>
    <rPh sb="5" eb="8">
      <t>キュウフヒ</t>
    </rPh>
    <phoneticPr fontId="1"/>
  </si>
  <si>
    <t>高額障害児施設給付費</t>
    <rPh sb="0" eb="2">
      <t>コウガク</t>
    </rPh>
    <rPh sb="2" eb="5">
      <t>ショウガイジ</t>
    </rPh>
    <rPh sb="5" eb="7">
      <t>シセツ</t>
    </rPh>
    <rPh sb="7" eb="10">
      <t>キュウフヒ</t>
    </rPh>
    <phoneticPr fontId="1"/>
  </si>
  <si>
    <t>特定入所障害児食費等給付費</t>
    <rPh sb="0" eb="2">
      <t>トクテイ</t>
    </rPh>
    <rPh sb="2" eb="4">
      <t>ニュウショ</t>
    </rPh>
    <rPh sb="4" eb="7">
      <t>ショウガイジ</t>
    </rPh>
    <rPh sb="7" eb="9">
      <t>ショクヒ</t>
    </rPh>
    <rPh sb="9" eb="10">
      <t>トウ</t>
    </rPh>
    <rPh sb="10" eb="13">
      <t>キュウフヒ</t>
    </rPh>
    <phoneticPr fontId="1"/>
  </si>
  <si>
    <t>障害児施設医療費</t>
    <rPh sb="0" eb="3">
      <t>ショウガイジ</t>
    </rPh>
    <rPh sb="3" eb="5">
      <t>シセツ</t>
    </rPh>
    <rPh sb="5" eb="8">
      <t>イリョウヒ</t>
    </rPh>
    <phoneticPr fontId="1"/>
  </si>
  <si>
    <t>資料：県児童福祉・青少年課、障害政策課、私学・子育て支援課</t>
    <rPh sb="0" eb="2">
      <t>シリョウ</t>
    </rPh>
    <rPh sb="3" eb="4">
      <t>ケン</t>
    </rPh>
    <rPh sb="4" eb="6">
      <t>ジドウ</t>
    </rPh>
    <rPh sb="6" eb="8">
      <t>フクシ</t>
    </rPh>
    <rPh sb="9" eb="12">
      <t>セイショウネン</t>
    </rPh>
    <rPh sb="12" eb="13">
      <t>カ</t>
    </rPh>
    <rPh sb="14" eb="16">
      <t>ショウガイ</t>
    </rPh>
    <rPh sb="16" eb="19">
      <t>セイサクカ</t>
    </rPh>
    <rPh sb="20" eb="22">
      <t>シガク</t>
    </rPh>
    <rPh sb="23" eb="25">
      <t>コソダ</t>
    </rPh>
    <rPh sb="26" eb="28">
      <t>シエン</t>
    </rPh>
    <rPh sb="28" eb="29">
      <t>カ</t>
    </rPh>
    <phoneticPr fontId="1"/>
  </si>
  <si>
    <t>注）1 県単加算分は「その他」に算入した。</t>
    <rPh sb="0" eb="1">
      <t>チュウ</t>
    </rPh>
    <rPh sb="4" eb="5">
      <t>ケン</t>
    </rPh>
    <rPh sb="5" eb="6">
      <t>タン</t>
    </rPh>
    <rPh sb="6" eb="8">
      <t>カサン</t>
    </rPh>
    <rPh sb="8" eb="9">
      <t>ブン</t>
    </rPh>
    <rPh sb="13" eb="14">
      <t>タ</t>
    </rPh>
    <rPh sb="16" eb="18">
      <t>サンニュウ</t>
    </rPh>
    <phoneticPr fontId="1"/>
  </si>
  <si>
    <t>　　2「保育所」は支弁総額から保育料徴収分と国庫負担金額を引いた額とした。</t>
    <rPh sb="4" eb="6">
      <t>ホイク</t>
    </rPh>
    <rPh sb="6" eb="7">
      <t>ジョ</t>
    </rPh>
    <rPh sb="9" eb="11">
      <t>シベン</t>
    </rPh>
    <rPh sb="11" eb="13">
      <t>ソウガク</t>
    </rPh>
    <rPh sb="15" eb="18">
      <t>ホイクリョウ</t>
    </rPh>
    <rPh sb="18" eb="20">
      <t>チョウシュウ</t>
    </rPh>
    <rPh sb="20" eb="21">
      <t>ブン</t>
    </rPh>
    <rPh sb="22" eb="24">
      <t>コッコ</t>
    </rPh>
    <rPh sb="24" eb="27">
      <t>フタンキン</t>
    </rPh>
    <rPh sb="27" eb="28">
      <t>ガク</t>
    </rPh>
    <rPh sb="29" eb="30">
      <t>ヒ</t>
    </rPh>
    <rPh sb="32" eb="33">
      <t>ガク</t>
    </rPh>
    <phoneticPr fontId="1"/>
  </si>
  <si>
    <t xml:space="preserve">    3 端数処理の為、合計と内訳が一致しないことがある。</t>
    <rPh sb="6" eb="8">
      <t>ハスウ</t>
    </rPh>
    <rPh sb="8" eb="10">
      <t>ショリ</t>
    </rPh>
    <rPh sb="11" eb="12">
      <t>タメ</t>
    </rPh>
    <rPh sb="13" eb="15">
      <t>ゴウケイ</t>
    </rPh>
    <rPh sb="16" eb="18">
      <t>ウチワケ</t>
    </rPh>
    <rPh sb="19" eb="21">
      <t>イッチ</t>
    </rPh>
    <phoneticPr fontId="1"/>
  </si>
  <si>
    <t>\\10.1.48.80\kosodate-g\□家庭福祉係\01_分掌事務\011_措置費関係\05 国庫負担金\R02\01_R01実績報告\04_国再提出</t>
  </si>
  <si>
    <t>（群馬県1201修正)８号付表Ａ（精算書）.xlsx</t>
  </si>
  <si>
    <t>該当する欄をひたすらコピペします。</t>
    <rPh sb="0" eb="2">
      <t>ガイトウ</t>
    </rPh>
    <rPh sb="4" eb="5">
      <t>ラン</t>
    </rPh>
    <phoneticPr fontId="1"/>
  </si>
  <si>
    <t>注意点</t>
    <rPh sb="0" eb="3">
      <t>チュウイテン</t>
    </rPh>
    <phoneticPr fontId="1"/>
  </si>
  <si>
    <t>１．児童心理治療施設は入所部と通所部に分けて計上したものを、合算して報告しなければいけないので、合算してください。</t>
    <rPh sb="2" eb="4">
      <t>ジドウ</t>
    </rPh>
    <rPh sb="4" eb="6">
      <t>シンリ</t>
    </rPh>
    <rPh sb="6" eb="8">
      <t>チリョウ</t>
    </rPh>
    <rPh sb="8" eb="10">
      <t>シセツ</t>
    </rPh>
    <rPh sb="11" eb="13">
      <t>ニュウショ</t>
    </rPh>
    <rPh sb="13" eb="14">
      <t>ブ</t>
    </rPh>
    <rPh sb="15" eb="17">
      <t>ツウショ</t>
    </rPh>
    <rPh sb="17" eb="18">
      <t>ブ</t>
    </rPh>
    <rPh sb="19" eb="20">
      <t>ワ</t>
    </rPh>
    <rPh sb="22" eb="24">
      <t>ケイジョウ</t>
    </rPh>
    <rPh sb="30" eb="32">
      <t>ガッサン</t>
    </rPh>
    <rPh sb="34" eb="36">
      <t>ホウコク</t>
    </rPh>
    <rPh sb="48" eb="50">
      <t>ガッサン</t>
    </rPh>
    <phoneticPr fontId="1"/>
  </si>
  <si>
    <t>２．入院時食事療養費は医療費に足し合わせてください。（国庫負担金の区別だと医療費と入院時食事療養費は分けられているのですが、群馬県の支払いでは全部医療費として支払っているので…）</t>
    <rPh sb="11" eb="14">
      <t>イリョウヒ</t>
    </rPh>
    <rPh sb="15" eb="16">
      <t>タ</t>
    </rPh>
    <rPh sb="17" eb="18">
      <t>ア</t>
    </rPh>
    <rPh sb="27" eb="29">
      <t>コッコ</t>
    </rPh>
    <rPh sb="29" eb="32">
      <t>フタンキン</t>
    </rPh>
    <rPh sb="33" eb="35">
      <t>クベツ</t>
    </rPh>
    <rPh sb="37" eb="40">
      <t>イリョウヒ</t>
    </rPh>
    <rPh sb="41" eb="44">
      <t>ニュウインジ</t>
    </rPh>
    <rPh sb="44" eb="46">
      <t>ショクジ</t>
    </rPh>
    <rPh sb="46" eb="49">
      <t>リョウヨウヒ</t>
    </rPh>
    <rPh sb="50" eb="51">
      <t>ワ</t>
    </rPh>
    <rPh sb="62" eb="65">
      <t>グンマケン</t>
    </rPh>
    <rPh sb="66" eb="68">
      <t>シハラ</t>
    </rPh>
    <rPh sb="71" eb="73">
      <t>ゼンブ</t>
    </rPh>
    <rPh sb="73" eb="76">
      <t>イリョウヒ</t>
    </rPh>
    <rPh sb="79" eb="81">
      <t>シハラ</t>
    </rPh>
    <phoneticPr fontId="1"/>
  </si>
  <si>
    <t>３．一時保護所は今回の計上項目になさそうです。入力する必要ないんだと思います。</t>
    <rPh sb="2" eb="4">
      <t>イチジ</t>
    </rPh>
    <rPh sb="4" eb="7">
      <t>ホゴショ</t>
    </rPh>
    <rPh sb="8" eb="10">
      <t>コンカイ</t>
    </rPh>
    <rPh sb="11" eb="13">
      <t>ケイジョウ</t>
    </rPh>
    <rPh sb="13" eb="15">
      <t>コウモク</t>
    </rPh>
    <rPh sb="23" eb="25">
      <t>ニュウリョク</t>
    </rPh>
    <rPh sb="27" eb="29">
      <t>ヒツヨウ</t>
    </rPh>
    <rPh sb="34" eb="35">
      <t>オモ</t>
    </rPh>
    <phoneticPr fontId="1"/>
  </si>
  <si>
    <t>４．32行目以降の「障害児施設給付費等」は該当する数字はないので無視して大丈夫です。</t>
    <rPh sb="4" eb="6">
      <t>ギョウメ</t>
    </rPh>
    <rPh sb="6" eb="8">
      <t>イコウ</t>
    </rPh>
    <rPh sb="21" eb="23">
      <t>ガイトウ</t>
    </rPh>
    <rPh sb="25" eb="27">
      <t>スウジ</t>
    </rPh>
    <rPh sb="32" eb="34">
      <t>ムシ</t>
    </rPh>
    <rPh sb="36" eb="39">
      <t>ダイジョウブ</t>
    </rPh>
    <phoneticPr fontId="1"/>
  </si>
  <si>
    <t>私が入力したものについて</t>
    <rPh sb="0" eb="1">
      <t>ワタシ</t>
    </rPh>
    <rPh sb="2" eb="4">
      <t>ニュウリョク</t>
    </rPh>
    <phoneticPr fontId="1"/>
  </si>
  <si>
    <t>１．「児童養護施設」は一通り入力しました。</t>
    <rPh sb="3" eb="5">
      <t>ジドウ</t>
    </rPh>
    <rPh sb="5" eb="7">
      <t>ヨウゴ</t>
    </rPh>
    <rPh sb="7" eb="9">
      <t>シセツ</t>
    </rPh>
    <rPh sb="11" eb="13">
      <t>ヒトトオ</t>
    </rPh>
    <rPh sb="14" eb="16">
      <t>ニュウリョク</t>
    </rPh>
    <phoneticPr fontId="1"/>
  </si>
  <si>
    <t>２．「その他」には県単加算を入力しました。（これは「県単加算」なので、国庫負担金の報告書には一切上がってこない数字です。そのせいで探すのが大変なので先走っていれてみました。）</t>
    <rPh sb="5" eb="6">
      <t>タ</t>
    </rPh>
    <rPh sb="9" eb="11">
      <t>ケンタン</t>
    </rPh>
    <rPh sb="11" eb="13">
      <t>カサン</t>
    </rPh>
    <rPh sb="14" eb="16">
      <t>ニュウリョク</t>
    </rPh>
    <rPh sb="26" eb="28">
      <t>ケンタン</t>
    </rPh>
    <rPh sb="28" eb="30">
      <t>カサン</t>
    </rPh>
    <rPh sb="35" eb="37">
      <t>コッコ</t>
    </rPh>
    <rPh sb="37" eb="40">
      <t>フタンキン</t>
    </rPh>
    <rPh sb="41" eb="44">
      <t>ホウコクショ</t>
    </rPh>
    <rPh sb="46" eb="48">
      <t>イッサイ</t>
    </rPh>
    <rPh sb="48" eb="49">
      <t>ア</t>
    </rPh>
    <rPh sb="55" eb="57">
      <t>スウジ</t>
    </rPh>
    <phoneticPr fontId="1"/>
  </si>
  <si>
    <t>３．「医療費」には医療費だけを入れています。なので、入院時食事療養費は入っていません。足してください。</t>
    <rPh sb="3" eb="6">
      <t>イリョウヒ</t>
    </rPh>
    <rPh sb="9" eb="12">
      <t>イリョウヒ</t>
    </rPh>
    <rPh sb="15" eb="16">
      <t>イ</t>
    </rPh>
    <rPh sb="26" eb="29">
      <t>ニュウインジ</t>
    </rPh>
    <rPh sb="29" eb="31">
      <t>ショクジ</t>
    </rPh>
    <rPh sb="31" eb="34">
      <t>リョウヨウヒ</t>
    </rPh>
    <rPh sb="35" eb="36">
      <t>ハイ</t>
    </rPh>
    <rPh sb="43" eb="44">
      <t>タ</t>
    </rPh>
    <phoneticPr fontId="1"/>
  </si>
  <si>
    <t>２４－８ 児童福祉施設措置人員及び里親委託児童数 （令和元年度）</t>
    <rPh sb="5" eb="7">
      <t>ジドウ</t>
    </rPh>
    <rPh sb="7" eb="11">
      <t>フクシシセツ</t>
    </rPh>
    <rPh sb="11" eb="13">
      <t>ソチ</t>
    </rPh>
    <rPh sb="13" eb="15">
      <t>ジンイン</t>
    </rPh>
    <rPh sb="15" eb="16">
      <t>オヨ</t>
    </rPh>
    <rPh sb="17" eb="19">
      <t>サトオヤ</t>
    </rPh>
    <rPh sb="19" eb="21">
      <t>イタク</t>
    </rPh>
    <rPh sb="21" eb="23">
      <t>ジドウ</t>
    </rPh>
    <rPh sb="23" eb="24">
      <t>スウ</t>
    </rPh>
    <rPh sb="26" eb="29">
      <t>レイワガン</t>
    </rPh>
    <rPh sb="29" eb="31">
      <t>ネンド</t>
    </rPh>
    <phoneticPr fontId="1"/>
  </si>
  <si>
    <t xml:space="preserve"> </t>
    <phoneticPr fontId="1"/>
  </si>
  <si>
    <t>児童養　護施設</t>
    <rPh sb="0" eb="2">
      <t>ジドウ</t>
    </rPh>
    <rPh sb="2" eb="5">
      <t>ヨウゴ</t>
    </rPh>
    <rPh sb="5" eb="7">
      <t>シセツ</t>
    </rPh>
    <phoneticPr fontId="1"/>
  </si>
  <si>
    <t>児童自立支援　　施　設</t>
    <rPh sb="0" eb="2">
      <t>ジドウ</t>
    </rPh>
    <rPh sb="2" eb="4">
      <t>ジリツ</t>
    </rPh>
    <rPh sb="4" eb="6">
      <t>シエン</t>
    </rPh>
    <rPh sb="8" eb="11">
      <t>シセツ</t>
    </rPh>
    <phoneticPr fontId="1"/>
  </si>
  <si>
    <t>主として知的障害児を入所させる福祉型障害児入所施設</t>
    <rPh sb="10" eb="12">
      <t>ニュウショ</t>
    </rPh>
    <rPh sb="15" eb="18">
      <t>フクシガタ</t>
    </rPh>
    <rPh sb="18" eb="20">
      <t>ショウガイ</t>
    </rPh>
    <rPh sb="20" eb="21">
      <t>ハクジャクジ</t>
    </rPh>
    <rPh sb="21" eb="23">
      <t>ニュウショ</t>
    </rPh>
    <rPh sb="23" eb="25">
      <t>シセツ</t>
    </rPh>
    <phoneticPr fontId="1"/>
  </si>
  <si>
    <t>児童心理</t>
    <rPh sb="0" eb="2">
      <t>ジドウ</t>
    </rPh>
    <rPh sb="2" eb="4">
      <t>シンリ</t>
    </rPh>
    <phoneticPr fontId="1"/>
  </si>
  <si>
    <t>ファミ
リー
ホーム</t>
    <phoneticPr fontId="1"/>
  </si>
  <si>
    <t xml:space="preserve">里   親
</t>
    <phoneticPr fontId="1"/>
  </si>
  <si>
    <t>自　立
援　助
ホーム</t>
    <rPh sb="0" eb="1">
      <t>ジ</t>
    </rPh>
    <rPh sb="2" eb="3">
      <t>リツ</t>
    </rPh>
    <rPh sb="4" eb="5">
      <t>エン</t>
    </rPh>
    <rPh sb="6" eb="7">
      <t>スケ</t>
    </rPh>
    <phoneticPr fontId="1"/>
  </si>
  <si>
    <t>主として重症心身障害児を入所させる医療型障害児入所施設</t>
    <phoneticPr fontId="1"/>
  </si>
  <si>
    <t>母子生活支援施　設</t>
    <rPh sb="0" eb="2">
      <t>ボシリョウ</t>
    </rPh>
    <rPh sb="2" eb="4">
      <t>セイカツ</t>
    </rPh>
    <rPh sb="4" eb="6">
      <t>シエン</t>
    </rPh>
    <rPh sb="6" eb="9">
      <t>シセツ</t>
    </rPh>
    <phoneticPr fontId="1"/>
  </si>
  <si>
    <t>治療</t>
    <rPh sb="0" eb="2">
      <t>チリョウ</t>
    </rPh>
    <phoneticPr fontId="1"/>
  </si>
  <si>
    <t>助産</t>
    <rPh sb="0" eb="2">
      <t>ジョサン</t>
    </rPh>
    <phoneticPr fontId="1"/>
  </si>
  <si>
    <t>人</t>
    <rPh sb="0" eb="1">
      <t>ニン</t>
    </rPh>
    <phoneticPr fontId="1"/>
  </si>
  <si>
    <t>平成30年度平均</t>
    <rPh sb="0" eb="2">
      <t>ヘイセイ</t>
    </rPh>
    <rPh sb="4" eb="6">
      <t>ネンド</t>
    </rPh>
    <rPh sb="6" eb="8">
      <t>ヘイキン</t>
    </rPh>
    <phoneticPr fontId="1"/>
  </si>
  <si>
    <t>令和元年度平均</t>
    <rPh sb="0" eb="3">
      <t>レイワガン</t>
    </rPh>
    <rPh sb="3" eb="5">
      <t>ネンド</t>
    </rPh>
    <rPh sb="5" eb="7">
      <t>ヘイキン</t>
    </rPh>
    <phoneticPr fontId="1"/>
  </si>
  <si>
    <t>平成</t>
    <rPh sb="0" eb="2">
      <t>ヘイセイ</t>
    </rPh>
    <phoneticPr fontId="1"/>
  </si>
  <si>
    <t>31年4</t>
    <rPh sb="2" eb="3">
      <t>ネン</t>
    </rPh>
    <phoneticPr fontId="1"/>
  </si>
  <si>
    <t>令和</t>
    <rPh sb="0" eb="2">
      <t>レイワ</t>
    </rPh>
    <phoneticPr fontId="1"/>
  </si>
  <si>
    <t>元年5</t>
    <rPh sb="0" eb="1">
      <t>ガン</t>
    </rPh>
    <rPh sb="1" eb="2">
      <t>ネン</t>
    </rPh>
    <phoneticPr fontId="1"/>
  </si>
  <si>
    <t>8</t>
    <phoneticPr fontId="1"/>
  </si>
  <si>
    <t>9</t>
    <phoneticPr fontId="1"/>
  </si>
  <si>
    <t>10</t>
    <phoneticPr fontId="1"/>
  </si>
  <si>
    <t>11</t>
    <phoneticPr fontId="1"/>
  </si>
  <si>
    <t>12</t>
    <phoneticPr fontId="1"/>
  </si>
  <si>
    <t>2年1</t>
    <rPh sb="1" eb="2">
      <t>ネン</t>
    </rPh>
    <phoneticPr fontId="1"/>
  </si>
  <si>
    <t>資料：児童福祉･青少年課、障害政策課、私学･子育て支援課</t>
    <rPh sb="0" eb="2">
      <t>シリョウ</t>
    </rPh>
    <rPh sb="3" eb="5">
      <t>ジドウ</t>
    </rPh>
    <rPh sb="5" eb="7">
      <t>フクシ</t>
    </rPh>
    <rPh sb="8" eb="11">
      <t>セイショウネン</t>
    </rPh>
    <rPh sb="11" eb="12">
      <t>カ</t>
    </rPh>
    <rPh sb="13" eb="17">
      <t>ショウガイセイサク</t>
    </rPh>
    <rPh sb="17" eb="18">
      <t>カ</t>
    </rPh>
    <rPh sb="19" eb="21">
      <t>シガク</t>
    </rPh>
    <rPh sb="22" eb="24">
      <t>コソダ</t>
    </rPh>
    <rPh sb="25" eb="27">
      <t>シエン</t>
    </rPh>
    <rPh sb="27" eb="28">
      <t>カ</t>
    </rPh>
    <phoneticPr fontId="1"/>
  </si>
  <si>
    <t>注）1 主として重症心身障害児を入所させる医療型障害児入所施設には指定医療機関（重症心身障害児）委託児も含む。</t>
    <rPh sb="0" eb="1">
      <t>チュウ</t>
    </rPh>
    <rPh sb="4" eb="5">
      <t>シュ</t>
    </rPh>
    <rPh sb="8" eb="10">
      <t>ジュウショウ</t>
    </rPh>
    <rPh sb="10" eb="12">
      <t>シンシン</t>
    </rPh>
    <rPh sb="12" eb="15">
      <t>ショウガイジ</t>
    </rPh>
    <rPh sb="16" eb="18">
      <t>ニュウショ</t>
    </rPh>
    <rPh sb="21" eb="23">
      <t>イリョウ</t>
    </rPh>
    <rPh sb="23" eb="24">
      <t>ガタ</t>
    </rPh>
    <rPh sb="24" eb="27">
      <t>ショウガイジ</t>
    </rPh>
    <rPh sb="27" eb="29">
      <t>ニュウショ</t>
    </rPh>
    <rPh sb="29" eb="31">
      <t>シセツ</t>
    </rPh>
    <rPh sb="33" eb="35">
      <t>シテイ</t>
    </rPh>
    <rPh sb="35" eb="37">
      <t>イリョウ</t>
    </rPh>
    <rPh sb="37" eb="39">
      <t>キカン</t>
    </rPh>
    <rPh sb="40" eb="42">
      <t>ジュウショウ</t>
    </rPh>
    <rPh sb="42" eb="44">
      <t>シンシン</t>
    </rPh>
    <rPh sb="44" eb="47">
      <t>ショウガイジ</t>
    </rPh>
    <rPh sb="48" eb="50">
      <t>イタク</t>
    </rPh>
    <rPh sb="50" eb="51">
      <t>ジ</t>
    </rPh>
    <rPh sb="52" eb="53">
      <t>フク</t>
    </rPh>
    <phoneticPr fontId="1"/>
  </si>
  <si>
    <t xml:space="preserve">    2「保育所」は、運営費の対象となる民間保育所のみ掲載した。</t>
    <rPh sb="6" eb="8">
      <t>ホイク</t>
    </rPh>
    <rPh sb="8" eb="9">
      <t>ジョ</t>
    </rPh>
    <rPh sb="12" eb="15">
      <t>ウンエイヒ</t>
    </rPh>
    <rPh sb="16" eb="18">
      <t>タイショウ</t>
    </rPh>
    <rPh sb="21" eb="23">
      <t>ミンカン</t>
    </rPh>
    <rPh sb="23" eb="26">
      <t>ホイクショ</t>
    </rPh>
    <rPh sb="28" eb="30">
      <t>ケイサイ</t>
    </rPh>
    <phoneticPr fontId="1"/>
  </si>
  <si>
    <t xml:space="preserve">    3 障害児施設は、児童福祉法２４条の２に規定する障害児入所給付費の支給決定を受けた人員も含む。</t>
    <rPh sb="6" eb="9">
      <t>ショウガイジ</t>
    </rPh>
    <rPh sb="9" eb="11">
      <t>シセツ</t>
    </rPh>
    <rPh sb="13" eb="15">
      <t>ジドウ</t>
    </rPh>
    <rPh sb="15" eb="18">
      <t>フクシホウ</t>
    </rPh>
    <rPh sb="20" eb="21">
      <t>ジョウ</t>
    </rPh>
    <rPh sb="24" eb="26">
      <t>キテイ</t>
    </rPh>
    <rPh sb="28" eb="31">
      <t>ショウガイジ</t>
    </rPh>
    <rPh sb="31" eb="33">
      <t>ニュウショ</t>
    </rPh>
    <rPh sb="33" eb="36">
      <t>キュウフヒ</t>
    </rPh>
    <rPh sb="37" eb="39">
      <t>シキュウ</t>
    </rPh>
    <rPh sb="39" eb="41">
      <t>ケッテイ</t>
    </rPh>
    <rPh sb="42" eb="43">
      <t>ウ</t>
    </rPh>
    <rPh sb="45" eb="47">
      <t>ジンイン</t>
    </rPh>
    <rPh sb="48" eb="49">
      <t>フク</t>
    </rPh>
    <phoneticPr fontId="1"/>
  </si>
  <si>
    <t>２４－９　戦傷病者手帳交付状況 （令和元年度末）</t>
    <rPh sb="5" eb="6">
      <t>イクサ</t>
    </rPh>
    <rPh sb="6" eb="7">
      <t>キズ</t>
    </rPh>
    <rPh sb="7" eb="8">
      <t>ビョウ</t>
    </rPh>
    <rPh sb="8" eb="9">
      <t>シャ</t>
    </rPh>
    <rPh sb="9" eb="11">
      <t>テチョウ</t>
    </rPh>
    <rPh sb="11" eb="13">
      <t>コウフ</t>
    </rPh>
    <rPh sb="13" eb="15">
      <t>ジョウキョウ</t>
    </rPh>
    <rPh sb="17" eb="19">
      <t>レイワ</t>
    </rPh>
    <rPh sb="19" eb="20">
      <t>ガン</t>
    </rPh>
    <rPh sb="20" eb="23">
      <t>ネンドマツ</t>
    </rPh>
    <phoneticPr fontId="1"/>
  </si>
  <si>
    <t>総計</t>
    <rPh sb="0" eb="1">
      <t>ソウスウ</t>
    </rPh>
    <rPh sb="1" eb="2">
      <t>ケイ</t>
    </rPh>
    <phoneticPr fontId="1"/>
  </si>
  <si>
    <t>項症</t>
    <rPh sb="0" eb="1">
      <t>コウ</t>
    </rPh>
    <rPh sb="1" eb="2">
      <t>ショウ</t>
    </rPh>
    <phoneticPr fontId="1"/>
  </si>
  <si>
    <t>款症</t>
    <rPh sb="1" eb="2">
      <t>ショウ</t>
    </rPh>
    <phoneticPr fontId="1"/>
  </si>
  <si>
    <t>目症</t>
    <rPh sb="0" eb="1">
      <t>メ</t>
    </rPh>
    <rPh sb="1" eb="2">
      <t>ショウ</t>
    </rPh>
    <phoneticPr fontId="1"/>
  </si>
  <si>
    <t>その他</t>
    <rPh sb="2" eb="3">
      <t>タ</t>
    </rPh>
    <phoneticPr fontId="1"/>
  </si>
  <si>
    <t>特別項症</t>
    <rPh sb="0" eb="1">
      <t>トク</t>
    </rPh>
    <rPh sb="1" eb="2">
      <t>ベツ</t>
    </rPh>
    <rPh sb="2" eb="3">
      <t>コウ</t>
    </rPh>
    <rPh sb="3" eb="4">
      <t>ショウ</t>
    </rPh>
    <phoneticPr fontId="1"/>
  </si>
  <si>
    <t>第一</t>
    <rPh sb="0" eb="1">
      <t>ダイ</t>
    </rPh>
    <rPh sb="1" eb="2">
      <t>イチ</t>
    </rPh>
    <phoneticPr fontId="1"/>
  </si>
  <si>
    <t>第二</t>
    <rPh sb="0" eb="1">
      <t>ダイ</t>
    </rPh>
    <rPh sb="1" eb="2">
      <t>ニ</t>
    </rPh>
    <phoneticPr fontId="1"/>
  </si>
  <si>
    <t>第三</t>
    <rPh sb="0" eb="1">
      <t>ダイ</t>
    </rPh>
    <rPh sb="1" eb="2">
      <t>３</t>
    </rPh>
    <phoneticPr fontId="1"/>
  </si>
  <si>
    <t>第四</t>
    <rPh sb="0" eb="1">
      <t>ダイ</t>
    </rPh>
    <rPh sb="1" eb="2">
      <t>シ</t>
    </rPh>
    <phoneticPr fontId="1"/>
  </si>
  <si>
    <t>第五</t>
    <rPh sb="0" eb="1">
      <t>ダイ</t>
    </rPh>
    <rPh sb="1" eb="2">
      <t>ゴ</t>
    </rPh>
    <phoneticPr fontId="1"/>
  </si>
  <si>
    <t>第六</t>
    <rPh sb="0" eb="1">
      <t>ダイ</t>
    </rPh>
    <rPh sb="1" eb="2">
      <t>ロク</t>
    </rPh>
    <phoneticPr fontId="1"/>
  </si>
  <si>
    <t>第七</t>
    <rPh sb="0" eb="1">
      <t>ダイ</t>
    </rPh>
    <rPh sb="1" eb="2">
      <t>ナナ</t>
    </rPh>
    <phoneticPr fontId="1"/>
  </si>
  <si>
    <t>小計</t>
    <rPh sb="0" eb="1">
      <t>ショウ</t>
    </rPh>
    <rPh sb="1" eb="2">
      <t>ケイ</t>
    </rPh>
    <phoneticPr fontId="1"/>
  </si>
  <si>
    <t>第一款症</t>
    <rPh sb="0" eb="1">
      <t>ダイ</t>
    </rPh>
    <rPh sb="1" eb="2">
      <t>イチ</t>
    </rPh>
    <rPh sb="3" eb="4">
      <t>ショウ</t>
    </rPh>
    <phoneticPr fontId="1"/>
  </si>
  <si>
    <t>第一目症</t>
    <rPh sb="0" eb="1">
      <t>ダイ</t>
    </rPh>
    <rPh sb="1" eb="2">
      <t>イチ</t>
    </rPh>
    <rPh sb="2" eb="3">
      <t>メ</t>
    </rPh>
    <rPh sb="3" eb="4">
      <t>ショウ</t>
    </rPh>
    <phoneticPr fontId="1"/>
  </si>
  <si>
    <t>第三・四〃</t>
    <rPh sb="0" eb="1">
      <t>ダイ</t>
    </rPh>
    <rPh sb="1" eb="2">
      <t>３</t>
    </rPh>
    <rPh sb="3" eb="4">
      <t>ヨン</t>
    </rPh>
    <phoneticPr fontId="1"/>
  </si>
  <si>
    <t>〃</t>
    <phoneticPr fontId="1"/>
  </si>
  <si>
    <t>郡部総数</t>
    <rPh sb="0" eb="1">
      <t>グン</t>
    </rPh>
    <rPh sb="1" eb="2">
      <t>シブ</t>
    </rPh>
    <rPh sb="2" eb="4">
      <t>ソウスウ</t>
    </rPh>
    <phoneticPr fontId="1"/>
  </si>
  <si>
    <t>資料：県国保援護課</t>
    <rPh sb="0" eb="2">
      <t>シリョウ</t>
    </rPh>
    <rPh sb="3" eb="4">
      <t>ケン</t>
    </rPh>
    <rPh sb="4" eb="5">
      <t>コク</t>
    </rPh>
    <rPh sb="5" eb="6">
      <t>ホ</t>
    </rPh>
    <rPh sb="6" eb="8">
      <t>エンゴ</t>
    </rPh>
    <rPh sb="8" eb="9">
      <t>カ</t>
    </rPh>
    <phoneticPr fontId="1"/>
  </si>
  <si>
    <t>２４－10 戦傷病者各種給付実績 （令和元年度）</t>
    <rPh sb="6" eb="7">
      <t>イクサ</t>
    </rPh>
    <rPh sb="7" eb="8">
      <t>キズ</t>
    </rPh>
    <rPh sb="8" eb="9">
      <t>ビョウ</t>
    </rPh>
    <rPh sb="9" eb="10">
      <t>シャ</t>
    </rPh>
    <rPh sb="10" eb="12">
      <t>カクシュ</t>
    </rPh>
    <rPh sb="12" eb="14">
      <t>キュウフ</t>
    </rPh>
    <rPh sb="14" eb="16">
      <t>ジッセキ</t>
    </rPh>
    <rPh sb="18" eb="21">
      <t>レイワガン</t>
    </rPh>
    <rPh sb="21" eb="23">
      <t>ネンド</t>
    </rPh>
    <phoneticPr fontId="1"/>
  </si>
  <si>
    <t>療養の給付</t>
    <rPh sb="0" eb="2">
      <t>リョウヨウ</t>
    </rPh>
    <rPh sb="3" eb="5">
      <t>キュウフ</t>
    </rPh>
    <phoneticPr fontId="1"/>
  </si>
  <si>
    <t>円</t>
    <rPh sb="0" eb="1">
      <t>エン</t>
    </rPh>
    <phoneticPr fontId="1"/>
  </si>
  <si>
    <t>入院</t>
    <rPh sb="0" eb="2">
      <t>ニュウイン</t>
    </rPh>
    <phoneticPr fontId="1"/>
  </si>
  <si>
    <t>通院</t>
    <rPh sb="0" eb="2">
      <t>ツウイン</t>
    </rPh>
    <phoneticPr fontId="1"/>
  </si>
  <si>
    <t>審査支払事務</t>
    <rPh sb="0" eb="2">
      <t>シンサ</t>
    </rPh>
    <rPh sb="2" eb="4">
      <t>シハライ</t>
    </rPh>
    <rPh sb="4" eb="6">
      <t>ジム</t>
    </rPh>
    <phoneticPr fontId="1"/>
  </si>
  <si>
    <t>合計</t>
    <rPh sb="0" eb="2">
      <t>ゴウケイ</t>
    </rPh>
    <phoneticPr fontId="1"/>
  </si>
  <si>
    <t>区 分</t>
    <rPh sb="0" eb="3">
      <t>クブン</t>
    </rPh>
    <phoneticPr fontId="1"/>
  </si>
  <si>
    <t>補装具の交付及び修理</t>
    <rPh sb="0" eb="1">
      <t>ホジョ</t>
    </rPh>
    <rPh sb="1" eb="2">
      <t>ソウビ</t>
    </rPh>
    <rPh sb="2" eb="3">
      <t>グ</t>
    </rPh>
    <rPh sb="4" eb="6">
      <t>コウフ</t>
    </rPh>
    <rPh sb="6" eb="7">
      <t>オヨ</t>
    </rPh>
    <rPh sb="8" eb="10">
      <t>シュウリ</t>
    </rPh>
    <phoneticPr fontId="1"/>
  </si>
  <si>
    <t>ＪＲ無賃乗車券交付</t>
    <rPh sb="2" eb="4">
      <t>ムチン</t>
    </rPh>
    <rPh sb="4" eb="7">
      <t>ジョウシャケン</t>
    </rPh>
    <rPh sb="7" eb="9">
      <t>コウフ</t>
    </rPh>
    <phoneticPr fontId="1"/>
  </si>
  <si>
    <t>交付</t>
    <rPh sb="0" eb="2">
      <t>コウフ</t>
    </rPh>
    <phoneticPr fontId="1"/>
  </si>
  <si>
    <t>甲種</t>
    <rPh sb="0" eb="2">
      <t>コウシュ</t>
    </rPh>
    <phoneticPr fontId="1"/>
  </si>
  <si>
    <t>（介護付）</t>
    <rPh sb="1" eb="3">
      <t>カイゴ</t>
    </rPh>
    <rPh sb="3" eb="4">
      <t>ツ</t>
    </rPh>
    <phoneticPr fontId="1"/>
  </si>
  <si>
    <t>修理</t>
    <rPh sb="0" eb="2">
      <t>シュウリ</t>
    </rPh>
    <phoneticPr fontId="1"/>
  </si>
  <si>
    <t>乙種</t>
    <rPh sb="0" eb="2">
      <t>オツシュ</t>
    </rPh>
    <phoneticPr fontId="1"/>
  </si>
  <si>
    <t>（単独）</t>
    <rPh sb="1" eb="3">
      <t>タンドク</t>
    </rPh>
    <phoneticPr fontId="1"/>
  </si>
  <si>
    <t>普通恩給</t>
    <rPh sb="0" eb="2">
      <t>フツウ</t>
    </rPh>
    <rPh sb="2" eb="4">
      <t>オンキュウ</t>
    </rPh>
    <phoneticPr fontId="1"/>
  </si>
  <si>
    <t>普通扶助料</t>
    <rPh sb="0" eb="2">
      <t>フツウ</t>
    </rPh>
    <rPh sb="2" eb="5">
      <t>フジョリョウ</t>
    </rPh>
    <phoneticPr fontId="1"/>
  </si>
  <si>
    <t>一時恩給</t>
    <rPh sb="0" eb="2">
      <t>イチジ</t>
    </rPh>
    <rPh sb="2" eb="4">
      <t>オンキュウ</t>
    </rPh>
    <phoneticPr fontId="1"/>
  </si>
  <si>
    <t>一時扶助料</t>
    <rPh sb="0" eb="2">
      <t>イチジ</t>
    </rPh>
    <rPh sb="2" eb="5">
      <t>フジョリョウ</t>
    </rPh>
    <phoneticPr fontId="1"/>
  </si>
  <si>
    <t>傷病恩給</t>
    <rPh sb="0" eb="2">
      <t>ショウビョウ</t>
    </rPh>
    <rPh sb="2" eb="4">
      <t>オンキュウ</t>
    </rPh>
    <phoneticPr fontId="1"/>
  </si>
  <si>
    <t>加算改定</t>
    <rPh sb="0" eb="2">
      <t>カサン</t>
    </rPh>
    <rPh sb="2" eb="4">
      <t>カイテイ</t>
    </rPh>
    <phoneticPr fontId="1"/>
  </si>
  <si>
    <t>一時金</t>
    <rPh sb="0" eb="3">
      <t>イチジキン</t>
    </rPh>
    <phoneticPr fontId="1"/>
  </si>
  <si>
    <t>(公務扶助料含む)</t>
    <phoneticPr fontId="1"/>
  </si>
  <si>
    <t>陸軍</t>
    <rPh sb="0" eb="2">
      <t>リクグン</t>
    </rPh>
    <phoneticPr fontId="1"/>
  </si>
  <si>
    <t>海軍</t>
    <rPh sb="0" eb="2">
      <t>カイグン</t>
    </rPh>
    <phoneticPr fontId="1"/>
  </si>
  <si>
    <t>援護法</t>
    <rPh sb="0" eb="2">
      <t>エンゴ</t>
    </rPh>
    <rPh sb="2" eb="3">
      <t>ホウ</t>
    </rPh>
    <phoneticPr fontId="1"/>
  </si>
  <si>
    <t>特別弔慰金
支給法</t>
    <rPh sb="0" eb="2">
      <t>トクベツ</t>
    </rPh>
    <rPh sb="2" eb="5">
      <t>チョウイキン</t>
    </rPh>
    <rPh sb="6" eb="8">
      <t>シキュウ</t>
    </rPh>
    <rPh sb="8" eb="9">
      <t>ホウ</t>
    </rPh>
    <phoneticPr fontId="1"/>
  </si>
  <si>
    <t>特別給付金支給法</t>
    <rPh sb="0" eb="2">
      <t>トクベツ</t>
    </rPh>
    <rPh sb="2" eb="5">
      <t>キュウフキン</t>
    </rPh>
    <rPh sb="5" eb="7">
      <t>シキュウ</t>
    </rPh>
    <rPh sb="7" eb="8">
      <t>ホウ</t>
    </rPh>
    <phoneticPr fontId="1"/>
  </si>
  <si>
    <t>弔慰金</t>
    <rPh sb="0" eb="2">
      <t>チョウイ</t>
    </rPh>
    <rPh sb="2" eb="3">
      <t>キン</t>
    </rPh>
    <phoneticPr fontId="1"/>
  </si>
  <si>
    <t>遺族
年金</t>
    <rPh sb="0" eb="2">
      <t>イゾク</t>
    </rPh>
    <rPh sb="3" eb="5">
      <t>ネンキン</t>
    </rPh>
    <phoneticPr fontId="1"/>
  </si>
  <si>
    <t>遺族
給与金</t>
    <rPh sb="0" eb="2">
      <t>イゾク</t>
    </rPh>
    <rPh sb="3" eb="5">
      <t>キュウヨ</t>
    </rPh>
    <rPh sb="5" eb="6">
      <t>カネ</t>
    </rPh>
    <phoneticPr fontId="1"/>
  </si>
  <si>
    <t>第九回戦没者等の
遺族に対する
特別弔慰金</t>
    <rPh sb="0" eb="1">
      <t>ダイ</t>
    </rPh>
    <rPh sb="1" eb="2">
      <t>キュウ</t>
    </rPh>
    <rPh sb="2" eb="3">
      <t>カイ</t>
    </rPh>
    <rPh sb="3" eb="6">
      <t>センボツシャ</t>
    </rPh>
    <rPh sb="6" eb="7">
      <t>トウ</t>
    </rPh>
    <rPh sb="9" eb="11">
      <t>イゾク</t>
    </rPh>
    <rPh sb="12" eb="13">
      <t>タイ</t>
    </rPh>
    <rPh sb="16" eb="18">
      <t>トクベツ</t>
    </rPh>
    <rPh sb="18" eb="20">
      <t>チョウイ</t>
    </rPh>
    <rPh sb="20" eb="21">
      <t>キン</t>
    </rPh>
    <phoneticPr fontId="1"/>
  </si>
  <si>
    <t>第十回戦没者等の
遺族に対する
特別弔慰金</t>
    <rPh sb="0" eb="1">
      <t>ダイ</t>
    </rPh>
    <rPh sb="1" eb="2">
      <t>ジュウ</t>
    </rPh>
    <rPh sb="2" eb="3">
      <t>カイ</t>
    </rPh>
    <rPh sb="3" eb="6">
      <t>センボツシャ</t>
    </rPh>
    <rPh sb="6" eb="7">
      <t>トウ</t>
    </rPh>
    <rPh sb="9" eb="11">
      <t>イゾク</t>
    </rPh>
    <rPh sb="12" eb="13">
      <t>タイ</t>
    </rPh>
    <rPh sb="16" eb="18">
      <t>トクベツ</t>
    </rPh>
    <rPh sb="18" eb="20">
      <t>チョウイ</t>
    </rPh>
    <rPh sb="20" eb="21">
      <t>キン</t>
    </rPh>
    <phoneticPr fontId="1"/>
  </si>
  <si>
    <t>戦没者等の
妻に対する
特別給付金</t>
    <rPh sb="0" eb="3">
      <t>センボツシャ</t>
    </rPh>
    <rPh sb="3" eb="4">
      <t>トウ</t>
    </rPh>
    <rPh sb="5" eb="9">
      <t>イゾクニタイ</t>
    </rPh>
    <rPh sb="12" eb="14">
      <t>トクベツ</t>
    </rPh>
    <rPh sb="14" eb="16">
      <t>キュウフ</t>
    </rPh>
    <rPh sb="16" eb="17">
      <t>キン</t>
    </rPh>
    <phoneticPr fontId="1"/>
  </si>
  <si>
    <t>戦没者の父母
等に対する
特別給付金</t>
    <rPh sb="0" eb="3">
      <t>センボツシャ</t>
    </rPh>
    <rPh sb="4" eb="6">
      <t>フボ</t>
    </rPh>
    <rPh sb="6" eb="10">
      <t>イゾクニタイ</t>
    </rPh>
    <rPh sb="13" eb="15">
      <t>トクベツ</t>
    </rPh>
    <rPh sb="15" eb="17">
      <t>キュウフ</t>
    </rPh>
    <rPh sb="17" eb="18">
      <t>キン</t>
    </rPh>
    <phoneticPr fontId="1"/>
  </si>
  <si>
    <t>戦傷病者等の
妻に対する
特別給付金</t>
    <rPh sb="0" eb="1">
      <t>センソウ</t>
    </rPh>
    <rPh sb="1" eb="2">
      <t>キズ</t>
    </rPh>
    <rPh sb="2" eb="3">
      <t>ビョウキ</t>
    </rPh>
    <rPh sb="3" eb="4">
      <t>シャ</t>
    </rPh>
    <rPh sb="4" eb="5">
      <t>トウ</t>
    </rPh>
    <rPh sb="6" eb="10">
      <t>イゾクニタイ</t>
    </rPh>
    <rPh sb="13" eb="15">
      <t>トクベツ</t>
    </rPh>
    <rPh sb="15" eb="17">
      <t>キュウフ</t>
    </rPh>
    <rPh sb="17" eb="18">
      <t>キン</t>
    </rPh>
    <phoneticPr fontId="1"/>
  </si>
  <si>
    <t>28</t>
    <phoneticPr fontId="1"/>
  </si>
  <si>
    <t>注）1 本県本籍者で他県居住者を含む。</t>
    <rPh sb="0" eb="1">
      <t>チュウ</t>
    </rPh>
    <rPh sb="4" eb="6">
      <t>ホンケン</t>
    </rPh>
    <rPh sb="6" eb="9">
      <t>ホンセキシャ</t>
    </rPh>
    <rPh sb="10" eb="12">
      <t>タケン</t>
    </rPh>
    <rPh sb="12" eb="15">
      <t>キョジュウシャ</t>
    </rPh>
    <rPh sb="16" eb="17">
      <t>フク</t>
    </rPh>
    <phoneticPr fontId="1"/>
  </si>
  <si>
    <t>　　2 援護法は進達実績である。</t>
    <rPh sb="4" eb="7">
      <t>エンゴホウ</t>
    </rPh>
    <rPh sb="8" eb="10">
      <t>シンタツ</t>
    </rPh>
    <rPh sb="10" eb="12">
      <t>ジッセキ</t>
    </rPh>
    <phoneticPr fontId="1"/>
  </si>
  <si>
    <t>年　　度</t>
    <rPh sb="0" eb="1">
      <t>トシ</t>
    </rPh>
    <rPh sb="3" eb="4">
      <t>タビ</t>
    </rPh>
    <phoneticPr fontId="1"/>
  </si>
  <si>
    <t>履歴書交付</t>
    <rPh sb="0" eb="3">
      <t>リレキショ</t>
    </rPh>
    <rPh sb="3" eb="5">
      <t>コウフ</t>
    </rPh>
    <phoneticPr fontId="1"/>
  </si>
  <si>
    <t>兵籍謄本交付</t>
    <rPh sb="0" eb="2">
      <t>ヘイセキ</t>
    </rPh>
    <rPh sb="2" eb="4">
      <t>トウホン</t>
    </rPh>
    <rPh sb="4" eb="6">
      <t>コウフ</t>
    </rPh>
    <phoneticPr fontId="1"/>
  </si>
  <si>
    <t>平成27年度</t>
    <rPh sb="0" eb="2">
      <t>ヘイセイ</t>
    </rPh>
    <rPh sb="4" eb="5">
      <t>ネン</t>
    </rPh>
    <rPh sb="5" eb="6">
      <t>ド</t>
    </rPh>
    <phoneticPr fontId="1"/>
  </si>
  <si>
    <t>２４－１4 産業別労働者災害補償費支払状況 （令和元年度）</t>
    <rPh sb="6" eb="9">
      <t>サンギョウベツ</t>
    </rPh>
    <rPh sb="9" eb="12">
      <t>ロウドウシャ</t>
    </rPh>
    <rPh sb="12" eb="17">
      <t>サイガイホショウヒ</t>
    </rPh>
    <rPh sb="17" eb="19">
      <t>シハライ</t>
    </rPh>
    <rPh sb="19" eb="21">
      <t>ジョウキョウ</t>
    </rPh>
    <rPh sb="23" eb="25">
      <t>レイワ</t>
    </rPh>
    <rPh sb="25" eb="27">
      <t>ガンネン</t>
    </rPh>
    <rPh sb="27" eb="28">
      <t>ド</t>
    </rPh>
    <phoneticPr fontId="1"/>
  </si>
  <si>
    <t>産業別</t>
    <rPh sb="0" eb="3">
      <t>サンギョウベツ</t>
    </rPh>
    <phoneticPr fontId="1"/>
  </si>
  <si>
    <t>適用状況</t>
    <rPh sb="0" eb="2">
      <t>テキヨウ</t>
    </rPh>
    <rPh sb="2" eb="4">
      <t>ジョウキョウ</t>
    </rPh>
    <phoneticPr fontId="1"/>
  </si>
  <si>
    <t>保険料</t>
    <rPh sb="0" eb="3">
      <t>ホケンリョウ</t>
    </rPh>
    <phoneticPr fontId="1"/>
  </si>
  <si>
    <t>保険給付</t>
    <rPh sb="0" eb="4">
      <t>ホケンキュウフ</t>
    </rPh>
    <phoneticPr fontId="1"/>
  </si>
  <si>
    <t>療養(補償)給付</t>
    <rPh sb="0" eb="2">
      <t>リョウヨウ</t>
    </rPh>
    <rPh sb="3" eb="5">
      <t>ホショウ</t>
    </rPh>
    <rPh sb="6" eb="8">
      <t>キュウフ</t>
    </rPh>
    <phoneticPr fontId="1"/>
  </si>
  <si>
    <t>休業(補償)給付</t>
    <rPh sb="0" eb="2">
      <t>キュウギョウ</t>
    </rPh>
    <rPh sb="3" eb="5">
      <t>ホショウ</t>
    </rPh>
    <rPh sb="6" eb="8">
      <t>キュウフ</t>
    </rPh>
    <phoneticPr fontId="1"/>
  </si>
  <si>
    <t>障害(補償)給付</t>
    <rPh sb="0" eb="2">
      <t>ショウガイ</t>
    </rPh>
    <rPh sb="3" eb="5">
      <t>ホショウ</t>
    </rPh>
    <rPh sb="6" eb="8">
      <t>キュウフ</t>
    </rPh>
    <phoneticPr fontId="1"/>
  </si>
  <si>
    <t>遺族(補償)給付</t>
    <rPh sb="0" eb="2">
      <t>イゾク</t>
    </rPh>
    <rPh sb="3" eb="5">
      <t>ホショウ</t>
    </rPh>
    <rPh sb="6" eb="8">
      <t>キュウフ</t>
    </rPh>
    <phoneticPr fontId="1"/>
  </si>
  <si>
    <t>葬祭料(給付)</t>
    <rPh sb="0" eb="2">
      <t>ソウサイ</t>
    </rPh>
    <rPh sb="2" eb="3">
      <t>リョウ</t>
    </rPh>
    <rPh sb="4" eb="6">
      <t>キュウフ</t>
    </rPh>
    <phoneticPr fontId="1"/>
  </si>
  <si>
    <t>介護（補償）給付</t>
    <rPh sb="0" eb="2">
      <t>カイゴ</t>
    </rPh>
    <rPh sb="3" eb="5">
      <t>ホショウ</t>
    </rPh>
    <rPh sb="6" eb="8">
      <t>キュウフ</t>
    </rPh>
    <phoneticPr fontId="1"/>
  </si>
  <si>
    <t>年金給付等</t>
    <rPh sb="0" eb="2">
      <t>ネンキン</t>
    </rPh>
    <rPh sb="2" eb="5">
      <t>キュウフトウ</t>
    </rPh>
    <phoneticPr fontId="1"/>
  </si>
  <si>
    <t>事業場数</t>
    <rPh sb="0" eb="2">
      <t>ジギョウ</t>
    </rPh>
    <rPh sb="2" eb="3">
      <t>バ</t>
    </rPh>
    <rPh sb="3" eb="4">
      <t>カズ</t>
    </rPh>
    <phoneticPr fontId="1"/>
  </si>
  <si>
    <t>労働者数</t>
    <rPh sb="0" eb="3">
      <t>ロウドウシャ</t>
    </rPh>
    <rPh sb="3" eb="4">
      <t>カズ</t>
    </rPh>
    <phoneticPr fontId="1"/>
  </si>
  <si>
    <t>徴収決定額</t>
    <rPh sb="0" eb="2">
      <t>チョウシュウ</t>
    </rPh>
    <rPh sb="2" eb="4">
      <t>ケッテイ</t>
    </rPh>
    <rPh sb="4" eb="5">
      <t>ガク</t>
    </rPh>
    <phoneticPr fontId="1"/>
  </si>
  <si>
    <t>収納額</t>
    <rPh sb="0" eb="2">
      <t>シュウノウ</t>
    </rPh>
    <rPh sb="2" eb="3">
      <t>ガク</t>
    </rPh>
    <phoneticPr fontId="1"/>
  </si>
  <si>
    <t>千円</t>
    <rPh sb="0" eb="1">
      <t>セン</t>
    </rPh>
    <rPh sb="1" eb="2">
      <t>エン</t>
    </rPh>
    <phoneticPr fontId="1"/>
  </si>
  <si>
    <t>令和元年度</t>
    <rPh sb="0" eb="2">
      <t>レイワ</t>
    </rPh>
    <rPh sb="2" eb="4">
      <t>ガンネン</t>
    </rPh>
    <rPh sb="4" eb="5">
      <t>ド</t>
    </rPh>
    <phoneticPr fontId="1"/>
  </si>
  <si>
    <t>林業</t>
    <rPh sb="0" eb="2">
      <t>リンギョウ</t>
    </rPh>
    <phoneticPr fontId="1"/>
  </si>
  <si>
    <t>木材伐出業</t>
    <rPh sb="0" eb="2">
      <t>モクザイ</t>
    </rPh>
    <rPh sb="2" eb="3">
      <t>バッサイ</t>
    </rPh>
    <rPh sb="3" eb="4">
      <t>デ</t>
    </rPh>
    <rPh sb="4" eb="5">
      <t>ギョウ</t>
    </rPh>
    <phoneticPr fontId="1"/>
  </si>
  <si>
    <t>その他の林業</t>
    <rPh sb="0" eb="3">
      <t>ソノタ</t>
    </rPh>
    <rPh sb="4" eb="6">
      <t>リンギョウ</t>
    </rPh>
    <phoneticPr fontId="1"/>
  </si>
  <si>
    <t>鉱業</t>
    <rPh sb="0" eb="2">
      <t>コウギョウ</t>
    </rPh>
    <phoneticPr fontId="1"/>
  </si>
  <si>
    <t>金属又は非金属鉱業</t>
    <rPh sb="0" eb="2">
      <t>キンゾク</t>
    </rPh>
    <rPh sb="2" eb="3">
      <t>マタ</t>
    </rPh>
    <rPh sb="4" eb="7">
      <t>ヒキンゾク</t>
    </rPh>
    <rPh sb="7" eb="9">
      <t>コウギョウ</t>
    </rPh>
    <phoneticPr fontId="1"/>
  </si>
  <si>
    <t>※石灰石鉱業又はドロマイト鉱業</t>
    <rPh sb="1" eb="4">
      <t>セッカイセキ</t>
    </rPh>
    <rPh sb="4" eb="6">
      <t>コウギョウ</t>
    </rPh>
    <rPh sb="6" eb="7">
      <t>マタ</t>
    </rPh>
    <rPh sb="13" eb="15">
      <t>コウギョウ</t>
    </rPh>
    <phoneticPr fontId="1"/>
  </si>
  <si>
    <t>原油又は天然ガス鉱業</t>
    <rPh sb="0" eb="2">
      <t>ゲンユ</t>
    </rPh>
    <rPh sb="2" eb="3">
      <t>マタ</t>
    </rPh>
    <rPh sb="4" eb="6">
      <t>テンネン</t>
    </rPh>
    <rPh sb="8" eb="10">
      <t>コウギョウ</t>
    </rPh>
    <phoneticPr fontId="1"/>
  </si>
  <si>
    <t>採石業</t>
    <rPh sb="0" eb="2">
      <t>サイセキ</t>
    </rPh>
    <rPh sb="2" eb="3">
      <t>ギョウ</t>
    </rPh>
    <phoneticPr fontId="1"/>
  </si>
  <si>
    <t>その他の鉱業</t>
    <rPh sb="0" eb="3">
      <t>ソノタ</t>
    </rPh>
    <rPh sb="4" eb="6">
      <t>コウギョウ</t>
    </rPh>
    <phoneticPr fontId="1"/>
  </si>
  <si>
    <t>石炭鉱業（※を除く）</t>
    <rPh sb="0" eb="2">
      <t>セキタン</t>
    </rPh>
    <rPh sb="2" eb="4">
      <t>コウギョウ</t>
    </rPh>
    <rPh sb="7" eb="8">
      <t>ノゾ</t>
    </rPh>
    <phoneticPr fontId="1"/>
  </si>
  <si>
    <t>建設業</t>
    <rPh sb="0" eb="3">
      <t>ケンセツギョウ</t>
    </rPh>
    <phoneticPr fontId="1"/>
  </si>
  <si>
    <t>水力発電施設、隧道等新設事業</t>
    <rPh sb="0" eb="4">
      <t>スイリョクハツデン</t>
    </rPh>
    <rPh sb="4" eb="6">
      <t>シセツ</t>
    </rPh>
    <rPh sb="7" eb="9">
      <t>ズイドウ</t>
    </rPh>
    <rPh sb="9" eb="10">
      <t>トウ</t>
    </rPh>
    <rPh sb="10" eb="12">
      <t>シンセツ</t>
    </rPh>
    <rPh sb="12" eb="14">
      <t>ジギョウ</t>
    </rPh>
    <phoneticPr fontId="1"/>
  </si>
  <si>
    <t>道路新設事業</t>
    <rPh sb="0" eb="2">
      <t>ドウロ</t>
    </rPh>
    <rPh sb="2" eb="4">
      <t>シンセツ</t>
    </rPh>
    <rPh sb="4" eb="6">
      <t>ジギョウ</t>
    </rPh>
    <phoneticPr fontId="1"/>
  </si>
  <si>
    <t>舗装工事業</t>
    <rPh sb="0" eb="2">
      <t>ホソウ</t>
    </rPh>
    <rPh sb="2" eb="4">
      <t>コウジ</t>
    </rPh>
    <rPh sb="4" eb="5">
      <t>ギョウ</t>
    </rPh>
    <phoneticPr fontId="1"/>
  </si>
  <si>
    <t>鉄道又は軌道新設事業</t>
    <rPh sb="0" eb="2">
      <t>テツドウ</t>
    </rPh>
    <rPh sb="2" eb="3">
      <t>マタ</t>
    </rPh>
    <rPh sb="4" eb="6">
      <t>キドウ</t>
    </rPh>
    <rPh sb="6" eb="8">
      <t>シンセツ</t>
    </rPh>
    <rPh sb="8" eb="10">
      <t>ジギョウ</t>
    </rPh>
    <phoneticPr fontId="1"/>
  </si>
  <si>
    <t>建築事業</t>
    <rPh sb="0" eb="4">
      <t>ケンチクジギョウ</t>
    </rPh>
    <phoneticPr fontId="1"/>
  </si>
  <si>
    <t>既設建築物設備工事業</t>
    <rPh sb="0" eb="1">
      <t>キゾン</t>
    </rPh>
    <rPh sb="1" eb="2">
      <t>セツ</t>
    </rPh>
    <rPh sb="2" eb="5">
      <t>ケンチクブツ</t>
    </rPh>
    <rPh sb="5" eb="7">
      <t>セツビ</t>
    </rPh>
    <rPh sb="7" eb="9">
      <t>コウジ</t>
    </rPh>
    <rPh sb="9" eb="10">
      <t>ギョウ</t>
    </rPh>
    <phoneticPr fontId="1"/>
  </si>
  <si>
    <t>機械装置の組立又は据付の事業</t>
    <rPh sb="0" eb="2">
      <t>キカイ</t>
    </rPh>
    <rPh sb="2" eb="4">
      <t>ソウチ</t>
    </rPh>
    <rPh sb="5" eb="7">
      <t>クミタテ</t>
    </rPh>
    <rPh sb="7" eb="8">
      <t>マタ</t>
    </rPh>
    <rPh sb="9" eb="10">
      <t>ス</t>
    </rPh>
    <rPh sb="10" eb="11">
      <t>ツ</t>
    </rPh>
    <rPh sb="12" eb="14">
      <t>ジギョウ</t>
    </rPh>
    <phoneticPr fontId="1"/>
  </si>
  <si>
    <t>その他の建設事業</t>
    <rPh sb="0" eb="3">
      <t>ソノタ</t>
    </rPh>
    <rPh sb="4" eb="6">
      <t>ケンセツ</t>
    </rPh>
    <rPh sb="6" eb="8">
      <t>ジギョウ</t>
    </rPh>
    <phoneticPr fontId="1"/>
  </si>
  <si>
    <t>製造業</t>
    <rPh sb="0" eb="3">
      <t>セイゾウギョウ</t>
    </rPh>
    <phoneticPr fontId="1"/>
  </si>
  <si>
    <t>食料品製造業</t>
    <rPh sb="0" eb="3">
      <t>ショクリョウヒン</t>
    </rPh>
    <rPh sb="3" eb="6">
      <t>セイゾウギョウ</t>
    </rPh>
    <phoneticPr fontId="1"/>
  </si>
  <si>
    <t>たばこ等製造業</t>
    <rPh sb="3" eb="4">
      <t>トウ</t>
    </rPh>
    <rPh sb="4" eb="7">
      <t>セイゾウギョウ</t>
    </rPh>
    <phoneticPr fontId="1"/>
  </si>
  <si>
    <t>繊維工業又は繊維製品製造業</t>
    <rPh sb="0" eb="4">
      <t>センイコウギョウ</t>
    </rPh>
    <rPh sb="4" eb="5">
      <t>マタ</t>
    </rPh>
    <rPh sb="6" eb="10">
      <t>センイセイヒン</t>
    </rPh>
    <rPh sb="10" eb="13">
      <t>セイゾウギョウ</t>
    </rPh>
    <phoneticPr fontId="1"/>
  </si>
  <si>
    <t>木材又は木製品製造業</t>
    <rPh sb="0" eb="2">
      <t>モクザイ</t>
    </rPh>
    <rPh sb="2" eb="3">
      <t>マタ</t>
    </rPh>
    <rPh sb="4" eb="7">
      <t>モクセイヒン</t>
    </rPh>
    <rPh sb="7" eb="10">
      <t>セイゾウギョウ</t>
    </rPh>
    <phoneticPr fontId="1"/>
  </si>
  <si>
    <t>パルプ又は紙製造業</t>
    <rPh sb="3" eb="4">
      <t>マタ</t>
    </rPh>
    <rPh sb="5" eb="6">
      <t>カミ</t>
    </rPh>
    <rPh sb="6" eb="9">
      <t>セイゾウギョウ</t>
    </rPh>
    <phoneticPr fontId="1"/>
  </si>
  <si>
    <t>印刷又は製本業</t>
    <rPh sb="0" eb="2">
      <t>インサツ</t>
    </rPh>
    <rPh sb="2" eb="3">
      <t>マタ</t>
    </rPh>
    <rPh sb="4" eb="6">
      <t>セイホン</t>
    </rPh>
    <rPh sb="6" eb="7">
      <t>ギョウ</t>
    </rPh>
    <phoneticPr fontId="1"/>
  </si>
  <si>
    <t>化学工業</t>
    <rPh sb="0" eb="4">
      <t>カガクコウギョウ</t>
    </rPh>
    <phoneticPr fontId="1"/>
  </si>
  <si>
    <t>ガラス又はセメント製造業</t>
    <rPh sb="3" eb="4">
      <t>マタ</t>
    </rPh>
    <rPh sb="9" eb="12">
      <t>セイゾウギョウ</t>
    </rPh>
    <phoneticPr fontId="1"/>
  </si>
  <si>
    <t>コンクリート製造業</t>
    <rPh sb="6" eb="9">
      <t>セイゾウギョウ</t>
    </rPh>
    <phoneticPr fontId="1"/>
  </si>
  <si>
    <t>陶磁器製品製造業</t>
    <rPh sb="0" eb="3">
      <t>トウジキ</t>
    </rPh>
    <rPh sb="3" eb="5">
      <t>セイヒン</t>
    </rPh>
    <rPh sb="5" eb="8">
      <t>セイゾウギョウ</t>
    </rPh>
    <phoneticPr fontId="1"/>
  </si>
  <si>
    <t>その他の窯業又は土石製品製造業</t>
    <rPh sb="0" eb="3">
      <t>ソノタ</t>
    </rPh>
    <rPh sb="4" eb="6">
      <t>ヨウギョウ</t>
    </rPh>
    <rPh sb="6" eb="7">
      <t>マタ</t>
    </rPh>
    <rPh sb="8" eb="10">
      <t>ドセキ</t>
    </rPh>
    <rPh sb="10" eb="12">
      <t>セイヒン</t>
    </rPh>
    <rPh sb="12" eb="15">
      <t>セイゾウギョウ</t>
    </rPh>
    <phoneticPr fontId="1"/>
  </si>
  <si>
    <t>金属精錬業</t>
    <rPh sb="0" eb="2">
      <t>キンゾク</t>
    </rPh>
    <rPh sb="2" eb="4">
      <t>セイレン</t>
    </rPh>
    <rPh sb="4" eb="5">
      <t>ギョウ</t>
    </rPh>
    <phoneticPr fontId="1"/>
  </si>
  <si>
    <t>非鉄金属精錬業</t>
    <rPh sb="0" eb="4">
      <t>ヒテツキンゾク</t>
    </rPh>
    <rPh sb="4" eb="7">
      <t>セイレンギョウ</t>
    </rPh>
    <phoneticPr fontId="1"/>
  </si>
  <si>
    <t>金属材料品製造業</t>
    <rPh sb="0" eb="2">
      <t>キンゾク</t>
    </rPh>
    <rPh sb="2" eb="4">
      <t>ザイリョウ</t>
    </rPh>
    <rPh sb="4" eb="5">
      <t>シナ</t>
    </rPh>
    <rPh sb="5" eb="8">
      <t>セイゾウギョウ</t>
    </rPh>
    <phoneticPr fontId="1"/>
  </si>
  <si>
    <t>鋳物業</t>
    <rPh sb="0" eb="1">
      <t>チュウゾウ</t>
    </rPh>
    <rPh sb="1" eb="2">
      <t>モノ</t>
    </rPh>
    <rPh sb="2" eb="3">
      <t>ギョウ</t>
    </rPh>
    <phoneticPr fontId="1"/>
  </si>
  <si>
    <t>金属製品製造業又は金属加工業</t>
    <rPh sb="0" eb="2">
      <t>キンゾクセイヒン</t>
    </rPh>
    <rPh sb="2" eb="4">
      <t>セイヒン</t>
    </rPh>
    <rPh sb="4" eb="7">
      <t>セイゾウギョウ</t>
    </rPh>
    <rPh sb="7" eb="8">
      <t>マタ</t>
    </rPh>
    <rPh sb="9" eb="11">
      <t>キンゾク</t>
    </rPh>
    <rPh sb="11" eb="14">
      <t>カコウギョウ</t>
    </rPh>
    <phoneticPr fontId="1"/>
  </si>
  <si>
    <t>洋食器･刃物･手工具又は一般金物製造業</t>
    <rPh sb="0" eb="3">
      <t>ヨウショッキ</t>
    </rPh>
    <rPh sb="4" eb="6">
      <t>ハモノ</t>
    </rPh>
    <rPh sb="7" eb="8">
      <t>シュ</t>
    </rPh>
    <rPh sb="8" eb="10">
      <t>コウグ</t>
    </rPh>
    <rPh sb="10" eb="11">
      <t>マタ</t>
    </rPh>
    <rPh sb="12" eb="14">
      <t>イッパン</t>
    </rPh>
    <rPh sb="14" eb="16">
      <t>カナモノ</t>
    </rPh>
    <rPh sb="16" eb="19">
      <t>セイゾウギョウ</t>
    </rPh>
    <phoneticPr fontId="1"/>
  </si>
  <si>
    <t>鍍金業</t>
    <rPh sb="0" eb="2">
      <t>メッキ</t>
    </rPh>
    <rPh sb="2" eb="3">
      <t>ギョウ</t>
    </rPh>
    <phoneticPr fontId="1"/>
  </si>
  <si>
    <t>機械器具製造業</t>
    <rPh sb="0" eb="2">
      <t>キカイ</t>
    </rPh>
    <rPh sb="2" eb="4">
      <t>キグ</t>
    </rPh>
    <rPh sb="4" eb="7">
      <t>セイゾウギョウ</t>
    </rPh>
    <phoneticPr fontId="1"/>
  </si>
  <si>
    <t>電気機械器具製造業</t>
    <rPh sb="0" eb="2">
      <t>デンキ</t>
    </rPh>
    <rPh sb="2" eb="9">
      <t>キカイキグセイゾウギョウ</t>
    </rPh>
    <phoneticPr fontId="1"/>
  </si>
  <si>
    <t>輸送用機械器具製造業</t>
    <rPh sb="0" eb="2">
      <t>ユソウ</t>
    </rPh>
    <rPh sb="2" eb="3">
      <t>ヨウ</t>
    </rPh>
    <rPh sb="3" eb="5">
      <t>キカイ</t>
    </rPh>
    <rPh sb="5" eb="7">
      <t>キグ</t>
    </rPh>
    <rPh sb="7" eb="10">
      <t>セイゾウギョウ</t>
    </rPh>
    <phoneticPr fontId="1"/>
  </si>
  <si>
    <t>船舶製造又は修理業</t>
    <rPh sb="0" eb="2">
      <t>センパク</t>
    </rPh>
    <rPh sb="2" eb="4">
      <t>セイゾウ</t>
    </rPh>
    <rPh sb="4" eb="5">
      <t>マタ</t>
    </rPh>
    <rPh sb="6" eb="8">
      <t>シュウリ</t>
    </rPh>
    <rPh sb="8" eb="9">
      <t>ギョウ</t>
    </rPh>
    <phoneticPr fontId="1"/>
  </si>
  <si>
    <t>計量器・光学機械・時計等製造業</t>
    <rPh sb="0" eb="2">
      <t>ケイリョウキ</t>
    </rPh>
    <rPh sb="2" eb="3">
      <t>ウツワ</t>
    </rPh>
    <rPh sb="4" eb="6">
      <t>コウガク</t>
    </rPh>
    <rPh sb="6" eb="8">
      <t>キカイ</t>
    </rPh>
    <rPh sb="9" eb="12">
      <t>トケイトウ</t>
    </rPh>
    <rPh sb="12" eb="15">
      <t>セイゾウギョウ</t>
    </rPh>
    <phoneticPr fontId="1"/>
  </si>
  <si>
    <t>貴金属製品･装身具･皮革製品製造業</t>
    <rPh sb="0" eb="3">
      <t>キキンゾク</t>
    </rPh>
    <rPh sb="3" eb="5">
      <t>セイヒン</t>
    </rPh>
    <rPh sb="6" eb="9">
      <t>ソウシング</t>
    </rPh>
    <rPh sb="10" eb="12">
      <t>ヒカク</t>
    </rPh>
    <rPh sb="12" eb="14">
      <t>セイヒン</t>
    </rPh>
    <rPh sb="14" eb="17">
      <t>セイゾウギョウ</t>
    </rPh>
    <phoneticPr fontId="1"/>
  </si>
  <si>
    <t>その他の製造業</t>
    <rPh sb="0" eb="3">
      <t>ソノタ</t>
    </rPh>
    <rPh sb="4" eb="7">
      <t>セイゾウギョウ</t>
    </rPh>
    <phoneticPr fontId="1"/>
  </si>
  <si>
    <t>運輸業</t>
    <rPh sb="0" eb="2">
      <t>ウンユ</t>
    </rPh>
    <rPh sb="2" eb="3">
      <t>ギョウ</t>
    </rPh>
    <phoneticPr fontId="1"/>
  </si>
  <si>
    <t>交通運輸事業</t>
    <rPh sb="0" eb="2">
      <t>コウツウ</t>
    </rPh>
    <rPh sb="2" eb="4">
      <t>ウンユ</t>
    </rPh>
    <rPh sb="4" eb="6">
      <t>ジギョウ</t>
    </rPh>
    <phoneticPr fontId="1"/>
  </si>
  <si>
    <t>貨物取扱事業</t>
    <rPh sb="0" eb="2">
      <t>カモツ</t>
    </rPh>
    <rPh sb="2" eb="4">
      <t>トリアツカイ</t>
    </rPh>
    <rPh sb="4" eb="6">
      <t>ジギョウ</t>
    </rPh>
    <phoneticPr fontId="1"/>
  </si>
  <si>
    <t>港湾貨物取扱事業</t>
    <rPh sb="0" eb="2">
      <t>コウワン</t>
    </rPh>
    <rPh sb="2" eb="4">
      <t>カモツ</t>
    </rPh>
    <rPh sb="4" eb="5">
      <t>ト</t>
    </rPh>
    <rPh sb="5" eb="6">
      <t>アツカ</t>
    </rPh>
    <rPh sb="6" eb="8">
      <t>ジギョウ</t>
    </rPh>
    <phoneticPr fontId="1"/>
  </si>
  <si>
    <t>電気・ガス・水道又は熱供給の事業</t>
    <rPh sb="0" eb="2">
      <t>デンキ</t>
    </rPh>
    <rPh sb="6" eb="8">
      <t>スイドウ</t>
    </rPh>
    <rPh sb="8" eb="9">
      <t>マタ</t>
    </rPh>
    <rPh sb="10" eb="11">
      <t>ネツ</t>
    </rPh>
    <rPh sb="11" eb="13">
      <t>キョウキュウ</t>
    </rPh>
    <rPh sb="14" eb="16">
      <t>ジギョウ</t>
    </rPh>
    <phoneticPr fontId="1"/>
  </si>
  <si>
    <t>その他の事業</t>
    <rPh sb="0" eb="3">
      <t>ソノタ</t>
    </rPh>
    <rPh sb="4" eb="6">
      <t>ジギョウ</t>
    </rPh>
    <phoneticPr fontId="1"/>
  </si>
  <si>
    <t>農業又は海面漁業以外の漁業</t>
    <rPh sb="0" eb="2">
      <t>ノウギョウ</t>
    </rPh>
    <rPh sb="2" eb="3">
      <t>マタ</t>
    </rPh>
    <rPh sb="4" eb="6">
      <t>カイメン</t>
    </rPh>
    <rPh sb="6" eb="8">
      <t>ギョギョウ</t>
    </rPh>
    <rPh sb="8" eb="10">
      <t>イガイ</t>
    </rPh>
    <rPh sb="11" eb="13">
      <t>ギョギョウ</t>
    </rPh>
    <phoneticPr fontId="1"/>
  </si>
  <si>
    <t>清掃・火葬又は屠畜の事業</t>
    <rPh sb="0" eb="2">
      <t>セイソウ</t>
    </rPh>
    <rPh sb="3" eb="5">
      <t>カソウ</t>
    </rPh>
    <rPh sb="5" eb="6">
      <t>マタ</t>
    </rPh>
    <rPh sb="7" eb="8">
      <t>ト</t>
    </rPh>
    <rPh sb="8" eb="9">
      <t>チクサン</t>
    </rPh>
    <rPh sb="10" eb="12">
      <t>ジギョウ</t>
    </rPh>
    <phoneticPr fontId="1"/>
  </si>
  <si>
    <t>ビルメンテナンス業</t>
    <rPh sb="8" eb="9">
      <t>ギョウ</t>
    </rPh>
    <phoneticPr fontId="1"/>
  </si>
  <si>
    <t>倉庫業･警備業･消毒又は害虫駆除の事業又はｺﾞﾙﾌ場の事業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rPh sb="19" eb="20">
      <t>マタ</t>
    </rPh>
    <rPh sb="25" eb="26">
      <t>ジョウ</t>
    </rPh>
    <rPh sb="27" eb="29">
      <t>ジギョウ</t>
    </rPh>
    <phoneticPr fontId="1"/>
  </si>
  <si>
    <t>通信業、放送業、新聞業又は出版業</t>
    <rPh sb="0" eb="3">
      <t>ツウシンギョウ</t>
    </rPh>
    <rPh sb="4" eb="6">
      <t>ホウソウ</t>
    </rPh>
    <rPh sb="6" eb="7">
      <t>ギョウ</t>
    </rPh>
    <rPh sb="8" eb="10">
      <t>シンブン</t>
    </rPh>
    <rPh sb="10" eb="11">
      <t>ギョウ</t>
    </rPh>
    <rPh sb="11" eb="12">
      <t>マタ</t>
    </rPh>
    <rPh sb="13" eb="16">
      <t>シュッパンギョウ</t>
    </rPh>
    <phoneticPr fontId="1"/>
  </si>
  <si>
    <t>卸売業、小売業、飲食店又は不動産業</t>
    <rPh sb="0" eb="2">
      <t>オロシウリ</t>
    </rPh>
    <rPh sb="2" eb="3">
      <t>ギョウ</t>
    </rPh>
    <rPh sb="4" eb="7">
      <t>コウリギョウ</t>
    </rPh>
    <rPh sb="8" eb="10">
      <t>インショク</t>
    </rPh>
    <rPh sb="10" eb="11">
      <t>テン</t>
    </rPh>
    <rPh sb="11" eb="12">
      <t>マタ</t>
    </rPh>
    <rPh sb="13" eb="16">
      <t>フドウサン</t>
    </rPh>
    <rPh sb="16" eb="17">
      <t>ギョウ</t>
    </rPh>
    <phoneticPr fontId="1"/>
  </si>
  <si>
    <t>金融業、保険業又は不動産業</t>
    <rPh sb="0" eb="3">
      <t>キンユウギョウ</t>
    </rPh>
    <rPh sb="4" eb="7">
      <t>ホケンギョウ</t>
    </rPh>
    <rPh sb="7" eb="8">
      <t>マタ</t>
    </rPh>
    <rPh sb="9" eb="12">
      <t>フドウサン</t>
    </rPh>
    <rPh sb="12" eb="13">
      <t>ギョウ</t>
    </rPh>
    <phoneticPr fontId="1"/>
  </si>
  <si>
    <t>一般失業対策事業</t>
    <rPh sb="0" eb="2">
      <t>イッパン</t>
    </rPh>
    <rPh sb="2" eb="6">
      <t>シツギョウタイサク</t>
    </rPh>
    <rPh sb="6" eb="8">
      <t>ジギョウ</t>
    </rPh>
    <phoneticPr fontId="1"/>
  </si>
  <si>
    <t>その他の各種事業</t>
    <rPh sb="0" eb="3">
      <t>ソノタ</t>
    </rPh>
    <rPh sb="4" eb="6">
      <t>カクシュ</t>
    </rPh>
    <rPh sb="6" eb="8">
      <t>ジギョウ</t>
    </rPh>
    <phoneticPr fontId="1"/>
  </si>
  <si>
    <t>資料：群馬労働局</t>
    <rPh sb="0" eb="2">
      <t>シリョウ</t>
    </rPh>
    <rPh sb="3" eb="5">
      <t>グンマ</t>
    </rPh>
    <rPh sb="5" eb="7">
      <t>ロウドウ</t>
    </rPh>
    <rPh sb="7" eb="8">
      <t>キジュンキョク</t>
    </rPh>
    <phoneticPr fontId="1"/>
  </si>
  <si>
    <t>注）1 通勤災害を含む。</t>
    <rPh sb="0" eb="1">
      <t>チュウ</t>
    </rPh>
    <rPh sb="4" eb="8">
      <t>ツウキンサイガイ</t>
    </rPh>
    <rPh sb="9" eb="10">
      <t>フク</t>
    </rPh>
    <phoneticPr fontId="1"/>
  </si>
  <si>
    <t xml:space="preserve">    2 事務組合委託事業場数を含む。</t>
    <rPh sb="6" eb="8">
      <t>ジム</t>
    </rPh>
    <rPh sb="8" eb="10">
      <t>クミアイ</t>
    </rPh>
    <rPh sb="10" eb="12">
      <t>イタク</t>
    </rPh>
    <rPh sb="12" eb="14">
      <t>ジギョウ</t>
    </rPh>
    <rPh sb="14" eb="16">
      <t>バカズ</t>
    </rPh>
    <rPh sb="17" eb="18">
      <t>フク</t>
    </rPh>
    <phoneticPr fontId="1"/>
  </si>
  <si>
    <t xml:space="preserve">    3 総数は、単位未満を四捨五入したため、内訳を積み上げても計と一致しない場合がある。</t>
    <rPh sb="6" eb="8">
      <t>ソウスウ</t>
    </rPh>
    <rPh sb="10" eb="12">
      <t>タンイ</t>
    </rPh>
    <rPh sb="12" eb="14">
      <t>ミマン</t>
    </rPh>
    <rPh sb="15" eb="19">
      <t>シシャゴニュウ</t>
    </rPh>
    <rPh sb="24" eb="26">
      <t>ウチワケ</t>
    </rPh>
    <rPh sb="27" eb="28">
      <t>ツ</t>
    </rPh>
    <rPh sb="29" eb="30">
      <t>ア</t>
    </rPh>
    <rPh sb="33" eb="34">
      <t>ケイ</t>
    </rPh>
    <rPh sb="35" eb="37">
      <t>イッチ</t>
    </rPh>
    <rPh sb="40" eb="42">
      <t>バアイ</t>
    </rPh>
    <phoneticPr fontId="1"/>
  </si>
  <si>
    <t>２４－６ 保健福祉事務所における児童福祉関係取扱件数 （平成27～令和元年度）</t>
    <rPh sb="5" eb="7">
      <t>ホケン</t>
    </rPh>
    <rPh sb="7" eb="12">
      <t>フクシジムショ</t>
    </rPh>
    <rPh sb="16" eb="20">
      <t>ジドウフクシ</t>
    </rPh>
    <rPh sb="20" eb="22">
      <t>カンケイ</t>
    </rPh>
    <rPh sb="22" eb="24">
      <t>トリアツカイ</t>
    </rPh>
    <rPh sb="24" eb="26">
      <t>ケンスウ</t>
    </rPh>
    <rPh sb="28" eb="30">
      <t>ヘイセイ</t>
    </rPh>
    <rPh sb="33" eb="36">
      <t>レイワガン</t>
    </rPh>
    <rPh sb="36" eb="38">
      <t>ネンド</t>
    </rPh>
    <phoneticPr fontId="1"/>
  </si>
  <si>
    <t>２４－１１ 旧軍人・軍属等恩給進達実績 （平成27～令和元年度）</t>
    <rPh sb="6" eb="7">
      <t>キュウ</t>
    </rPh>
    <rPh sb="7" eb="9">
      <t>グンジン</t>
    </rPh>
    <rPh sb="10" eb="12">
      <t>グンゾク</t>
    </rPh>
    <rPh sb="12" eb="13">
      <t>トウ</t>
    </rPh>
    <rPh sb="13" eb="15">
      <t>オンキュウ</t>
    </rPh>
    <rPh sb="15" eb="17">
      <t>シンタツ</t>
    </rPh>
    <rPh sb="17" eb="19">
      <t>ジッセキ</t>
    </rPh>
    <rPh sb="21" eb="23">
      <t>ヘイセイ</t>
    </rPh>
    <rPh sb="26" eb="29">
      <t>レイワガン</t>
    </rPh>
    <rPh sb="29" eb="31">
      <t>ネンド</t>
    </rPh>
    <phoneticPr fontId="1"/>
  </si>
  <si>
    <t>２４－１２ 軍人等遺族援護措置裁定実績 （平成27～令和元年度）</t>
    <rPh sb="6" eb="8">
      <t>グンジン</t>
    </rPh>
    <rPh sb="8" eb="9">
      <t>トウ</t>
    </rPh>
    <rPh sb="9" eb="11">
      <t>イゾク</t>
    </rPh>
    <rPh sb="11" eb="13">
      <t>エンゴ</t>
    </rPh>
    <rPh sb="13" eb="15">
      <t>ソチ</t>
    </rPh>
    <rPh sb="15" eb="17">
      <t>サイテイ</t>
    </rPh>
    <rPh sb="17" eb="19">
      <t>ジッセキ</t>
    </rPh>
    <rPh sb="21" eb="23">
      <t>ヘイセイ</t>
    </rPh>
    <rPh sb="26" eb="29">
      <t>レイワガン</t>
    </rPh>
    <rPh sb="29" eb="31">
      <t>ネンド</t>
    </rPh>
    <phoneticPr fontId="1"/>
  </si>
  <si>
    <t>２４－１３ 軍歴調査・証明交付実績 （平成27～令和元年度）</t>
    <rPh sb="6" eb="8">
      <t>グンレキ</t>
    </rPh>
    <rPh sb="8" eb="10">
      <t>チョウサ</t>
    </rPh>
    <rPh sb="11" eb="13">
      <t>ショウメイ</t>
    </rPh>
    <rPh sb="13" eb="15">
      <t>コウフ</t>
    </rPh>
    <rPh sb="15" eb="17">
      <t>ジッセキ</t>
    </rPh>
    <rPh sb="19" eb="21">
      <t>ヘイセイ</t>
    </rPh>
    <rPh sb="24" eb="27">
      <t>レイワガン</t>
    </rPh>
    <rPh sb="27" eb="2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</si>
</sst>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_ "/>
    <numFmt numFmtId="177" formatCode="#,##0_);[Red]\(#,##0\)"/>
    <numFmt numFmtId="178" formatCode="#,##0.0_);[Red]\(#,##0.0\)"/>
    <numFmt numFmtId="179" formatCode="#,##0.00_);[Red]\(#,##0.00\)"/>
    <numFmt numFmtId="180" formatCode="#,##0;\-#,##0;&quot;-&quot;;@"/>
    <numFmt numFmtId="181" formatCode="0_ "/>
    <numFmt numFmtId="182" formatCode="0.00_);[Red]\(0.00\)"/>
    <numFmt numFmtId="183" formatCode="#,##0;&quot;△ &quot;#,##0"/>
    <numFmt numFmtId="184" formatCode="#,##0;[Red]#,##0"/>
    <numFmt numFmtId="185" formatCode="#,##0,"/>
  </numFmts>
  <fonts count="21">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2"/>
      <name val="ＭＳ 明朝"/>
      <family val="1"/>
      <charset val="128"/>
    </font>
    <font>
      <sz val="8"/>
      <name val="ＭＳ Ｐゴシック"/>
      <family val="3"/>
      <charset val="128"/>
    </font>
    <font>
      <b/>
      <sz val="10"/>
      <name val="ＭＳ 明朝"/>
      <family val="1"/>
      <charset val="128"/>
    </font>
    <font>
      <b/>
      <sz val="10"/>
      <color rgb="FFFF0000"/>
      <name val="ＭＳ 明朝"/>
      <family val="1"/>
      <charset val="128"/>
    </font>
    <font>
      <sz val="11"/>
      <name val="ＭＳ Ｐゴシック"/>
      <family val="3"/>
      <charset val="128"/>
    </font>
    <font>
      <sz val="10"/>
      <color rgb="FFFF0000"/>
      <name val="ＭＳ 明朝"/>
      <family val="1"/>
      <charset val="128"/>
    </font>
    <font>
      <sz val="10"/>
      <color theme="1"/>
      <name val="ＭＳ 明朝"/>
      <family val="1"/>
      <charset val="128"/>
    </font>
    <font>
      <sz val="8"/>
      <color indexed="10"/>
      <name val="ＭＳ 明朝"/>
      <family val="1"/>
      <charset val="128"/>
    </font>
    <font>
      <sz val="10"/>
      <color indexed="10"/>
      <name val="ＭＳ 明朝"/>
      <family val="1"/>
      <charset val="128"/>
    </font>
    <font>
      <sz val="6"/>
      <name val="ＭＳ 明朝"/>
      <family val="1"/>
      <charset val="128"/>
    </font>
    <font>
      <sz val="7"/>
      <name val="ＭＳ 明朝"/>
      <family val="1"/>
      <charset val="128"/>
    </font>
    <font>
      <sz val="8"/>
      <color rgb="FFFF0000"/>
      <name val="ＭＳ 明朝"/>
      <family val="1"/>
      <charset val="128"/>
    </font>
    <font>
      <sz val="9"/>
      <name val="ＭＳ 明朝"/>
      <family val="1"/>
      <charset val="128"/>
    </font>
    <font>
      <b/>
      <sz val="11"/>
      <name val="ＭＳ 明朝"/>
      <family val="1"/>
      <charset val="128"/>
    </font>
    <font>
      <sz val="11"/>
      <name val="ＭＳ 明朝"/>
      <family val="1"/>
      <charset val="128"/>
    </font>
    <font>
      <b/>
      <sz val="9"/>
      <name val="ＭＳ 明朝"/>
      <family val="1"/>
      <charset val="128"/>
    </font>
    <font>
      <sz val="9"/>
      <color indexed="81"/>
      <name val="MS P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8" fillId="0" borderId="0" applyFont="0" applyFill="0" applyBorder="0" applyAlignment="0" applyProtection="0"/>
    <xf numFmtId="38" fontId="8" fillId="0" borderId="0" applyFont="0" applyFill="0" applyBorder="0" applyAlignment="0" applyProtection="0"/>
    <xf numFmtId="6" fontId="8" fillId="0" borderId="0" applyFont="0" applyFill="0" applyBorder="0" applyAlignment="0" applyProtection="0"/>
  </cellStyleXfs>
  <cellXfs count="539">
    <xf numFmtId="0" fontId="0" fillId="0" borderId="0" xfId="0"/>
    <xf numFmtId="0" fontId="2" fillId="0" borderId="0" xfId="0" applyFont="1" applyAlignment="1">
      <alignment vertical="center"/>
    </xf>
    <xf numFmtId="0" fontId="2" fillId="0" borderId="1" xfId="0" applyFont="1" applyBorder="1" applyAlignment="1">
      <alignment horizontal="right" vertical="center"/>
    </xf>
    <xf numFmtId="176" fontId="2" fillId="0" borderId="1" xfId="0" applyNumberFormat="1" applyFont="1" applyBorder="1" applyAlignment="1">
      <alignment horizontal="right" vertical="center" wrapText="1"/>
    </xf>
    <xf numFmtId="177" fontId="2" fillId="0" borderId="1" xfId="0" applyNumberFormat="1" applyFont="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2" fillId="2" borderId="1" xfId="0" applyFont="1" applyFill="1" applyBorder="1" applyAlignment="1">
      <alignment vertical="center"/>
    </xf>
    <xf numFmtId="49" fontId="2" fillId="2" borderId="1" xfId="0" applyNumberFormat="1" applyFont="1" applyFill="1" applyBorder="1" applyAlignment="1">
      <alignment horizontal="center" vertical="center"/>
    </xf>
    <xf numFmtId="0" fontId="2" fillId="3" borderId="1" xfId="0" applyFont="1" applyFill="1" applyBorder="1" applyAlignment="1">
      <alignment horizontal="distributed" vertical="center" justifyLastLine="1"/>
    </xf>
    <xf numFmtId="0" fontId="3" fillId="3" borderId="2" xfId="0" applyFont="1" applyFill="1" applyBorder="1" applyAlignment="1">
      <alignment horizontal="distributed" vertical="center" justifyLastLine="1"/>
    </xf>
    <xf numFmtId="176" fontId="2" fillId="0" borderId="0" xfId="0" applyNumberFormat="1" applyFont="1" applyAlignment="1">
      <alignment vertical="center"/>
    </xf>
    <xf numFmtId="178" fontId="2" fillId="0" borderId="3" xfId="0" applyNumberFormat="1" applyFont="1" applyBorder="1" applyAlignment="1">
      <alignment horizontal="right" vertical="center" wrapText="1"/>
    </xf>
    <xf numFmtId="179" fontId="2" fillId="0" borderId="1" xfId="0" applyNumberFormat="1" applyFont="1" applyBorder="1" applyAlignment="1">
      <alignment horizontal="right" vertical="center" wrapText="1"/>
    </xf>
    <xf numFmtId="176" fontId="6"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vertical="center"/>
    </xf>
    <xf numFmtId="0" fontId="2" fillId="3" borderId="2" xfId="0" applyFont="1" applyFill="1" applyBorder="1" applyAlignment="1">
      <alignment horizontal="distributed" vertical="center" justifyLastLine="1"/>
    </xf>
    <xf numFmtId="0" fontId="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0" borderId="0" xfId="0" applyFont="1" applyAlignment="1">
      <alignment horizontal="right" vertical="center"/>
    </xf>
    <xf numFmtId="180" fontId="2" fillId="0" borderId="0" xfId="0" applyNumberFormat="1" applyFont="1" applyAlignment="1">
      <alignment vertical="center"/>
    </xf>
    <xf numFmtId="0" fontId="2" fillId="3" borderId="1" xfId="0" applyFont="1" applyFill="1" applyBorder="1" applyAlignment="1">
      <alignment horizontal="distributed" vertical="center" wrapText="1" justifyLastLine="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6" fillId="0" borderId="0" xfId="0" applyFont="1" applyAlignment="1">
      <alignment horizontal="right" vertical="center"/>
    </xf>
    <xf numFmtId="176" fontId="6" fillId="0" borderId="1" xfId="0" applyNumberFormat="1" applyFont="1" applyBorder="1" applyAlignment="1">
      <alignment horizontal="right" vertical="center" wrapText="1"/>
    </xf>
    <xf numFmtId="9" fontId="2" fillId="0" borderId="1" xfId="1" applyNumberFormat="1" applyFont="1" applyBorder="1" applyAlignment="1">
      <alignment horizontal="right" vertical="center" wrapText="1"/>
    </xf>
    <xf numFmtId="49" fontId="2" fillId="2" borderId="8" xfId="0" applyNumberFormat="1" applyFont="1" applyFill="1" applyBorder="1" applyAlignment="1">
      <alignment horizontal="left" vertical="center"/>
    </xf>
    <xf numFmtId="38" fontId="2" fillId="0" borderId="1" xfId="2" applyFont="1" applyBorder="1" applyAlignment="1">
      <alignment horizontal="right" vertical="center" wrapText="1"/>
    </xf>
    <xf numFmtId="38" fontId="2" fillId="0" borderId="1" xfId="2" applyNumberFormat="1" applyFont="1" applyBorder="1" applyAlignment="1">
      <alignment horizontal="right" vertical="center" wrapText="1"/>
    </xf>
    <xf numFmtId="0" fontId="2" fillId="2" borderId="7" xfId="0" applyNumberFormat="1" applyFont="1" applyFill="1" applyBorder="1" applyAlignment="1">
      <alignment horizontal="right" vertical="center"/>
    </xf>
    <xf numFmtId="49" fontId="2" fillId="2" borderId="7" xfId="0" applyNumberFormat="1" applyFont="1" applyFill="1" applyBorder="1" applyAlignment="1">
      <alignment horizontal="right" vertical="center"/>
    </xf>
    <xf numFmtId="38" fontId="2" fillId="0" borderId="0" xfId="0" applyNumberFormat="1" applyFont="1" applyAlignment="1">
      <alignment vertical="center"/>
    </xf>
    <xf numFmtId="0" fontId="9" fillId="0" borderId="0" xfId="0" applyFont="1" applyAlignment="1">
      <alignment vertical="center"/>
    </xf>
    <xf numFmtId="181" fontId="2" fillId="0" borderId="0" xfId="0" applyNumberFormat="1" applyFont="1" applyAlignment="1">
      <alignment vertical="center"/>
    </xf>
    <xf numFmtId="9" fontId="2" fillId="0" borderId="0" xfId="0" applyNumberFormat="1" applyFont="1" applyAlignment="1">
      <alignment vertical="center"/>
    </xf>
    <xf numFmtId="182" fontId="2" fillId="0" borderId="0" xfId="0" applyNumberFormat="1" applyFont="1" applyAlignment="1">
      <alignment vertical="center"/>
    </xf>
    <xf numFmtId="182" fontId="2" fillId="0" borderId="1" xfId="0" applyNumberFormat="1" applyFont="1" applyBorder="1" applyAlignment="1">
      <alignment horizontal="right" vertical="center"/>
    </xf>
    <xf numFmtId="177" fontId="2" fillId="0" borderId="0" xfId="0" applyNumberFormat="1" applyFont="1" applyAlignment="1">
      <alignment vertical="center"/>
    </xf>
    <xf numFmtId="177" fontId="6" fillId="0" borderId="1" xfId="0" applyNumberFormat="1" applyFont="1" applyBorder="1" applyAlignment="1">
      <alignment horizontal="right" vertical="center" wrapText="1"/>
    </xf>
    <xf numFmtId="179" fontId="6" fillId="0" borderId="1" xfId="0" applyNumberFormat="1" applyFont="1" applyBorder="1" applyAlignment="1">
      <alignment horizontal="right" vertical="center" wrapText="1"/>
    </xf>
    <xf numFmtId="177" fontId="6" fillId="0" borderId="0" xfId="0" applyNumberFormat="1" applyFont="1" applyAlignment="1">
      <alignment vertical="center"/>
    </xf>
    <xf numFmtId="0" fontId="6" fillId="2" borderId="6" xfId="0" applyFont="1" applyFill="1" applyBorder="1" applyAlignment="1">
      <alignment horizontal="distributed" vertical="center"/>
    </xf>
    <xf numFmtId="0" fontId="2" fillId="2" borderId="8" xfId="0" applyFont="1" applyFill="1" applyBorder="1" applyAlignment="1">
      <alignment horizontal="distributed" vertical="center"/>
    </xf>
    <xf numFmtId="182" fontId="2" fillId="0" borderId="1" xfId="0" applyNumberFormat="1" applyFont="1" applyBorder="1" applyAlignment="1">
      <alignment horizontal="right" vertical="center" wrapText="1"/>
    </xf>
    <xf numFmtId="182" fontId="2" fillId="0" borderId="1" xfId="0" applyNumberFormat="1" applyFont="1" applyBorder="1" applyAlignment="1">
      <alignment vertical="center" wrapText="1"/>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horizontal="distributed" vertical="center"/>
    </xf>
    <xf numFmtId="177" fontId="10" fillId="0" borderId="1" xfId="0" applyNumberFormat="1" applyFont="1" applyFill="1" applyBorder="1" applyAlignment="1">
      <alignment horizontal="right" vertical="center" wrapText="1"/>
    </xf>
    <xf numFmtId="182" fontId="10" fillId="0" borderId="1" xfId="0" applyNumberFormat="1" applyFont="1" applyBorder="1" applyAlignment="1">
      <alignment vertical="center" wrapText="1"/>
    </xf>
    <xf numFmtId="0" fontId="10" fillId="0" borderId="0" xfId="0" applyFont="1" applyAlignment="1">
      <alignment vertical="center"/>
    </xf>
    <xf numFmtId="182" fontId="2" fillId="0" borderId="1" xfId="0" applyNumberFormat="1" applyFont="1" applyFill="1" applyBorder="1" applyAlignment="1">
      <alignment horizontal="right" vertical="center" wrapText="1"/>
    </xf>
    <xf numFmtId="0" fontId="2" fillId="2" borderId="14" xfId="0" applyFont="1" applyFill="1" applyBorder="1" applyAlignment="1">
      <alignment vertical="center"/>
    </xf>
    <xf numFmtId="0" fontId="2" fillId="2" borderId="15" xfId="0" applyFont="1" applyFill="1" applyBorder="1" applyAlignment="1">
      <alignment horizontal="distributed" vertical="center"/>
    </xf>
    <xf numFmtId="0" fontId="6" fillId="2" borderId="6" xfId="0" applyFont="1" applyFill="1" applyBorder="1" applyAlignment="1">
      <alignment vertical="center"/>
    </xf>
    <xf numFmtId="182" fontId="6" fillId="0" borderId="1" xfId="0" applyNumberFormat="1" applyFont="1" applyBorder="1" applyAlignment="1">
      <alignment horizontal="right" vertical="center" wrapText="1"/>
    </xf>
    <xf numFmtId="177" fontId="2" fillId="0" borderId="1" xfId="0" applyNumberFormat="1" applyFont="1" applyFill="1" applyBorder="1" applyAlignment="1">
      <alignment horizontal="right" vertical="center" wrapText="1"/>
    </xf>
    <xf numFmtId="0" fontId="3" fillId="2" borderId="8" xfId="0" applyFont="1" applyFill="1" applyBorder="1" applyAlignment="1">
      <alignment horizontal="distributed" vertical="center"/>
    </xf>
    <xf numFmtId="0" fontId="11" fillId="0" borderId="0" xfId="0" applyFont="1" applyAlignment="1">
      <alignment horizontal="left" vertical="center"/>
    </xf>
    <xf numFmtId="177" fontId="12" fillId="0" borderId="0" xfId="0" applyNumberFormat="1" applyFont="1" applyAlignment="1">
      <alignment horizontal="right" vertical="center"/>
    </xf>
    <xf numFmtId="179" fontId="12" fillId="0" borderId="0" xfId="0" applyNumberFormat="1" applyFont="1" applyAlignment="1">
      <alignment horizontal="right" vertical="center"/>
    </xf>
    <xf numFmtId="179" fontId="2" fillId="0" borderId="0" xfId="0" applyNumberFormat="1" applyFont="1" applyAlignment="1">
      <alignment vertical="center"/>
    </xf>
    <xf numFmtId="41" fontId="6" fillId="0" borderId="0" xfId="0" applyNumberFormat="1" applyFont="1" applyAlignment="1">
      <alignment vertical="center" shrinkToFit="1"/>
    </xf>
    <xf numFmtId="41" fontId="2" fillId="0" borderId="16" xfId="0" applyNumberFormat="1" applyFont="1" applyBorder="1" applyAlignment="1">
      <alignment horizontal="right" vertical="center" wrapText="1"/>
    </xf>
    <xf numFmtId="0" fontId="6" fillId="0" borderId="0" xfId="0" applyFont="1" applyAlignment="1">
      <alignment vertical="center" shrinkToFit="1"/>
    </xf>
    <xf numFmtId="41" fontId="2" fillId="0" borderId="17" xfId="0" applyNumberFormat="1" applyFont="1" applyBorder="1" applyAlignment="1">
      <alignment horizontal="right" vertical="center" wrapText="1"/>
    </xf>
    <xf numFmtId="41" fontId="2" fillId="0" borderId="18" xfId="0" applyNumberFormat="1" applyFont="1" applyBorder="1" applyAlignment="1">
      <alignment horizontal="right" vertical="center" wrapText="1"/>
    </xf>
    <xf numFmtId="41" fontId="2" fillId="0" borderId="19" xfId="0" applyNumberFormat="1" applyFont="1" applyBorder="1" applyAlignment="1">
      <alignment horizontal="right" vertical="center" wrapText="1"/>
    </xf>
    <xf numFmtId="41" fontId="6" fillId="0" borderId="16" xfId="0" applyNumberFormat="1" applyFont="1" applyBorder="1" applyAlignment="1">
      <alignment horizontal="right" vertical="center" wrapText="1"/>
    </xf>
    <xf numFmtId="41" fontId="6" fillId="0" borderId="17" xfId="0" applyNumberFormat="1" applyFont="1" applyBorder="1" applyAlignment="1">
      <alignment horizontal="right" vertical="center" wrapText="1"/>
    </xf>
    <xf numFmtId="41" fontId="6" fillId="0" borderId="18" xfId="0" applyNumberFormat="1" applyFont="1" applyBorder="1" applyAlignment="1">
      <alignment horizontal="right" vertical="center" wrapText="1"/>
    </xf>
    <xf numFmtId="41" fontId="6" fillId="0" borderId="19" xfId="0" applyNumberFormat="1" applyFont="1" applyBorder="1" applyAlignment="1">
      <alignment horizontal="right" vertical="center" wrapText="1"/>
    </xf>
    <xf numFmtId="41" fontId="2" fillId="0" borderId="4" xfId="0" applyNumberFormat="1" applyFont="1" applyFill="1" applyBorder="1" applyAlignment="1">
      <alignment horizontal="right" vertical="center" wrapText="1"/>
    </xf>
    <xf numFmtId="41" fontId="2" fillId="0" borderId="16" xfId="0" applyNumberFormat="1" applyFont="1" applyFill="1" applyBorder="1" applyAlignment="1">
      <alignment horizontal="right" vertical="center" wrapText="1"/>
    </xf>
    <xf numFmtId="41" fontId="2" fillId="0" borderId="18" xfId="0" applyNumberFormat="1" applyFont="1" applyFill="1" applyBorder="1" applyAlignment="1">
      <alignment horizontal="right" vertical="center" wrapText="1"/>
    </xf>
    <xf numFmtId="41" fontId="2" fillId="0" borderId="5" xfId="0" applyNumberFormat="1" applyFont="1" applyFill="1" applyBorder="1" applyAlignment="1">
      <alignment horizontal="right" vertical="center" wrapText="1"/>
    </xf>
    <xf numFmtId="41" fontId="2" fillId="0" borderId="19" xfId="0" applyNumberFormat="1" applyFont="1" applyFill="1" applyBorder="1" applyAlignment="1">
      <alignment horizontal="right" vertical="center" wrapText="1"/>
    </xf>
    <xf numFmtId="41" fontId="6" fillId="0" borderId="19" xfId="0" applyNumberFormat="1" applyFont="1" applyFill="1" applyBorder="1" applyAlignment="1">
      <alignment horizontal="right" vertical="center" wrapText="1"/>
    </xf>
    <xf numFmtId="41" fontId="2" fillId="0" borderId="18" xfId="0" quotePrefix="1" applyNumberFormat="1" applyFont="1" applyBorder="1" applyAlignment="1">
      <alignment horizontal="right" vertical="center" wrapText="1"/>
    </xf>
    <xf numFmtId="3" fontId="2" fillId="0" borderId="0" xfId="0" applyNumberFormat="1" applyFont="1" applyAlignment="1">
      <alignment vertical="center"/>
    </xf>
    <xf numFmtId="0" fontId="0" fillId="0" borderId="0" xfId="0" applyAlignment="1">
      <alignmen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0" fontId="2" fillId="0" borderId="0" xfId="0" applyFont="1" applyFill="1" applyBorder="1" applyAlignment="1">
      <alignment vertical="center"/>
    </xf>
    <xf numFmtId="41" fontId="0" fillId="0" borderId="0" xfId="0" applyNumberFormat="1" applyFont="1" applyAlignment="1">
      <alignment vertical="center"/>
    </xf>
    <xf numFmtId="41" fontId="9" fillId="0" borderId="0" xfId="0" applyNumberFormat="1" applyFont="1" applyAlignment="1">
      <alignment vertical="center"/>
    </xf>
    <xf numFmtId="3" fontId="2" fillId="0" borderId="1" xfId="0" applyNumberFormat="1" applyFont="1" applyBorder="1" applyAlignment="1" applyProtection="1">
      <alignment horizontal="right" vertical="center"/>
    </xf>
    <xf numFmtId="3" fontId="6" fillId="0" borderId="1" xfId="0" applyNumberFormat="1" applyFont="1" applyBorder="1" applyAlignment="1" applyProtection="1">
      <alignment horizontal="right" vertical="center"/>
    </xf>
    <xf numFmtId="3" fontId="6" fillId="0" borderId="0" xfId="0" applyNumberFormat="1" applyFont="1" applyAlignment="1">
      <alignment vertical="center"/>
    </xf>
    <xf numFmtId="0" fontId="2" fillId="2" borderId="6" xfId="0" applyNumberFormat="1" applyFont="1" applyFill="1" applyBorder="1" applyAlignment="1">
      <alignment vertical="center"/>
    </xf>
    <xf numFmtId="0" fontId="2" fillId="2" borderId="8" xfId="0" applyNumberFormat="1" applyFont="1" applyFill="1" applyBorder="1" applyAlignment="1">
      <alignment horizontal="left" vertical="center"/>
    </xf>
    <xf numFmtId="41" fontId="2" fillId="0" borderId="2" xfId="0" applyNumberFormat="1" applyFont="1" applyBorder="1" applyAlignment="1">
      <alignment horizontal="right" vertical="center" wrapText="1"/>
    </xf>
    <xf numFmtId="0" fontId="2" fillId="2" borderId="8" xfId="0" applyNumberFormat="1" applyFont="1" applyFill="1" applyBorder="1" applyAlignment="1">
      <alignment horizontal="distributed" vertical="center"/>
    </xf>
    <xf numFmtId="41" fontId="2" fillId="0" borderId="1" xfId="0" applyNumberFormat="1" applyFont="1" applyBorder="1" applyAlignment="1">
      <alignment horizontal="right" vertical="center" wrapText="1"/>
    </xf>
    <xf numFmtId="177" fontId="2" fillId="0" borderId="2" xfId="0" applyNumberFormat="1" applyFont="1" applyBorder="1" applyAlignment="1">
      <alignment horizontal="right" vertical="center" wrapText="1"/>
    </xf>
    <xf numFmtId="38" fontId="2" fillId="0" borderId="1" xfId="2" applyFont="1" applyBorder="1" applyAlignment="1">
      <alignment horizontal="right" vertical="center"/>
    </xf>
    <xf numFmtId="38" fontId="6" fillId="0" borderId="1" xfId="2" applyFont="1" applyBorder="1" applyAlignment="1">
      <alignment horizontal="right" vertical="center"/>
    </xf>
    <xf numFmtId="49" fontId="6" fillId="2" borderId="1" xfId="0" applyNumberFormat="1" applyFont="1" applyFill="1" applyBorder="1" applyAlignment="1">
      <alignment horizontal="center" vertical="center"/>
    </xf>
    <xf numFmtId="20" fontId="3" fillId="0" borderId="0" xfId="0" applyNumberFormat="1" applyFont="1" applyAlignment="1">
      <alignment vertical="center"/>
    </xf>
    <xf numFmtId="38" fontId="2" fillId="0" borderId="0" xfId="2" applyFont="1" applyAlignment="1">
      <alignment vertical="center"/>
    </xf>
    <xf numFmtId="38" fontId="12" fillId="0" borderId="0" xfId="2" applyFont="1" applyAlignment="1">
      <alignment vertical="center"/>
    </xf>
    <xf numFmtId="38" fontId="2" fillId="3" borderId="4" xfId="2" applyFont="1" applyFill="1" applyBorder="1" applyAlignment="1">
      <alignment horizontal="distributed" vertical="center" wrapText="1"/>
    </xf>
    <xf numFmtId="38" fontId="2" fillId="3" borderId="4" xfId="2" applyFont="1" applyFill="1" applyBorder="1" applyAlignment="1">
      <alignment vertical="center"/>
    </xf>
    <xf numFmtId="38" fontId="2" fillId="3" borderId="4" xfId="2" applyFont="1" applyFill="1" applyBorder="1" applyAlignment="1">
      <alignment horizontal="center" vertical="center" wrapText="1"/>
    </xf>
    <xf numFmtId="38" fontId="2" fillId="3" borderId="5" xfId="2" applyFont="1" applyFill="1" applyBorder="1" applyAlignment="1">
      <alignment horizontal="distributed" vertical="center" wrapText="1"/>
    </xf>
    <xf numFmtId="38" fontId="2" fillId="3" borderId="5" xfId="2" applyFont="1" applyFill="1" applyBorder="1" applyAlignment="1">
      <alignment horizontal="center" vertical="center"/>
    </xf>
    <xf numFmtId="38" fontId="2" fillId="3" borderId="5" xfId="2" applyFont="1" applyFill="1" applyBorder="1" applyAlignment="1">
      <alignment horizontal="center" vertical="center" wrapText="1"/>
    </xf>
    <xf numFmtId="0" fontId="2" fillId="0" borderId="11" xfId="0" applyFont="1" applyBorder="1" applyAlignment="1">
      <alignment vertical="center"/>
    </xf>
    <xf numFmtId="38" fontId="2" fillId="3" borderId="2" xfId="2" applyFont="1" applyFill="1" applyBorder="1" applyAlignment="1">
      <alignment horizontal="distributed" vertical="center" wrapText="1"/>
    </xf>
    <xf numFmtId="38" fontId="2" fillId="3" borderId="2" xfId="2" applyFont="1" applyFill="1" applyBorder="1" applyAlignment="1">
      <alignment vertical="center"/>
    </xf>
    <xf numFmtId="38" fontId="2" fillId="3" borderId="2" xfId="2" applyFont="1" applyFill="1" applyBorder="1" applyAlignment="1">
      <alignment horizontal="center" vertical="center" wrapText="1"/>
    </xf>
    <xf numFmtId="38" fontId="6" fillId="0" borderId="1" xfId="2" applyFont="1" applyFill="1" applyBorder="1" applyAlignment="1">
      <alignment horizontal="right" vertical="center"/>
    </xf>
    <xf numFmtId="38" fontId="2" fillId="0" borderId="1" xfId="2" applyFont="1" applyFill="1" applyBorder="1" applyAlignment="1">
      <alignment horizontal="right" vertical="center"/>
    </xf>
    <xf numFmtId="38" fontId="2" fillId="0" borderId="1" xfId="2" applyFont="1" applyFill="1" applyBorder="1" applyAlignment="1">
      <alignment horizontal="right" vertical="center" wrapText="1"/>
    </xf>
    <xf numFmtId="0" fontId="13" fillId="2" borderId="8" xfId="0" applyFont="1" applyFill="1" applyBorder="1" applyAlignment="1">
      <alignment horizontal="distributed" vertical="center"/>
    </xf>
    <xf numFmtId="38" fontId="2" fillId="0" borderId="2" xfId="2" applyFont="1" applyFill="1" applyBorder="1" applyAlignment="1">
      <alignment horizontal="right" vertical="center" wrapText="1"/>
    </xf>
    <xf numFmtId="0" fontId="16" fillId="2" borderId="8" xfId="0" applyFont="1" applyFill="1" applyBorder="1" applyAlignment="1">
      <alignment horizontal="distributed" vertical="center"/>
    </xf>
    <xf numFmtId="38" fontId="2" fillId="0" borderId="2" xfId="2" applyFont="1" applyFill="1" applyBorder="1" applyAlignment="1">
      <alignment horizontal="right" vertical="center"/>
    </xf>
    <xf numFmtId="38" fontId="2" fillId="0" borderId="4" xfId="2" applyFont="1" applyFill="1" applyBorder="1" applyAlignment="1">
      <alignment horizontal="right" vertical="center"/>
    </xf>
    <xf numFmtId="38" fontId="2" fillId="0" borderId="0" xfId="2" applyFont="1" applyAlignment="1">
      <alignment horizontal="right" vertical="center"/>
    </xf>
    <xf numFmtId="0" fontId="2" fillId="2" borderId="9" xfId="0" applyFont="1" applyFill="1" applyBorder="1" applyAlignment="1">
      <alignment vertical="center"/>
    </xf>
    <xf numFmtId="0" fontId="13" fillId="2" borderId="10" xfId="0" applyFont="1" applyFill="1" applyBorder="1" applyAlignment="1">
      <alignment horizontal="distributed" vertical="center"/>
    </xf>
    <xf numFmtId="0" fontId="2" fillId="2" borderId="10" xfId="0" applyFont="1" applyFill="1" applyBorder="1" applyAlignment="1">
      <alignment horizontal="distributed" vertical="center"/>
    </xf>
    <xf numFmtId="38" fontId="2" fillId="0" borderId="4" xfId="2" applyFont="1" applyFill="1" applyBorder="1" applyAlignment="1">
      <alignment horizontal="right" vertical="center" wrapText="1"/>
    </xf>
    <xf numFmtId="38" fontId="2" fillId="0" borderId="5" xfId="2" applyFont="1" applyFill="1" applyBorder="1" applyAlignment="1">
      <alignment horizontal="right" vertical="center" wrapText="1"/>
    </xf>
    <xf numFmtId="38" fontId="2" fillId="0" borderId="23" xfId="2" applyFont="1" applyFill="1" applyBorder="1" applyAlignment="1">
      <alignment horizontal="right" vertical="center" wrapText="1"/>
    </xf>
    <xf numFmtId="38" fontId="6" fillId="0" borderId="23" xfId="0" applyNumberFormat="1" applyFont="1" applyFill="1" applyBorder="1" applyAlignment="1">
      <alignment vertical="center"/>
    </xf>
    <xf numFmtId="0" fontId="2" fillId="2" borderId="8" xfId="0" applyFont="1" applyFill="1" applyBorder="1" applyAlignment="1">
      <alignment vertical="center" shrinkToFit="1"/>
    </xf>
    <xf numFmtId="0" fontId="2" fillId="0" borderId="0" xfId="0" applyFont="1" applyFill="1" applyAlignment="1">
      <alignment vertical="center"/>
    </xf>
    <xf numFmtId="38" fontId="2" fillId="0" borderId="0" xfId="2" applyFont="1" applyFill="1" applyBorder="1" applyAlignment="1">
      <alignment horizontal="right" vertical="center"/>
    </xf>
    <xf numFmtId="38" fontId="2" fillId="0" borderId="0" xfId="2" applyFont="1" applyFill="1" applyBorder="1" applyAlignment="1">
      <alignment horizontal="right" vertical="center" wrapText="1"/>
    </xf>
    <xf numFmtId="38" fontId="12" fillId="0" borderId="0" xfId="2" applyFont="1" applyFill="1" applyBorder="1" applyAlignment="1">
      <alignment horizontal="right" vertical="center"/>
    </xf>
    <xf numFmtId="38" fontId="2" fillId="0" borderId="0" xfId="2" applyFont="1" applyFill="1" applyAlignment="1">
      <alignment vertical="center"/>
    </xf>
    <xf numFmtId="38" fontId="12" fillId="0" borderId="0" xfId="2" applyFont="1" applyFill="1" applyAlignment="1">
      <alignment vertical="center"/>
    </xf>
    <xf numFmtId="38" fontId="2" fillId="0" borderId="0" xfId="2" applyFont="1" applyAlignment="1">
      <alignment horizontal="left" vertical="center"/>
    </xf>
    <xf numFmtId="0" fontId="12" fillId="0" borderId="0" xfId="0" applyFont="1" applyAlignment="1">
      <alignment vertical="center"/>
    </xf>
    <xf numFmtId="177" fontId="12" fillId="0" borderId="0" xfId="0" applyNumberFormat="1" applyFont="1" applyAlignment="1">
      <alignment vertical="center"/>
    </xf>
    <xf numFmtId="0" fontId="2" fillId="3" borderId="4" xfId="0" applyFont="1" applyFill="1" applyBorder="1" applyAlignment="1">
      <alignment horizontal="distributed" vertical="center" wrapText="1" justifyLastLine="1"/>
    </xf>
    <xf numFmtId="0" fontId="2" fillId="3" borderId="5" xfId="0" applyFont="1" applyFill="1" applyBorder="1" applyAlignment="1">
      <alignment horizontal="distributed" vertical="center" justifyLastLine="1"/>
    </xf>
    <xf numFmtId="0" fontId="2" fillId="3" borderId="5" xfId="0" applyFont="1" applyFill="1" applyBorder="1" applyAlignment="1">
      <alignment horizontal="distributed"/>
    </xf>
    <xf numFmtId="0" fontId="3" fillId="3" borderId="2" xfId="0" applyFont="1" applyFill="1" applyBorder="1" applyAlignment="1">
      <alignment horizontal="distributed" vertical="center"/>
    </xf>
    <xf numFmtId="0" fontId="2" fillId="0" borderId="1" xfId="0" quotePrefix="1" applyFont="1" applyBorder="1" applyAlignment="1">
      <alignment horizontal="right" vertical="center"/>
    </xf>
    <xf numFmtId="177" fontId="6" fillId="0" borderId="1" xfId="0" applyNumberFormat="1" applyFont="1" applyFill="1" applyBorder="1" applyAlignment="1">
      <alignment horizontal="right" vertical="center" wrapText="1"/>
    </xf>
    <xf numFmtId="38" fontId="6" fillId="0" borderId="0" xfId="2" applyFont="1" applyAlignment="1">
      <alignment vertical="center"/>
    </xf>
    <xf numFmtId="0" fontId="2" fillId="2" borderId="6" xfId="0" applyFont="1" applyFill="1" applyBorder="1" applyAlignment="1">
      <alignment horizontal="right"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177"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indent="1"/>
    </xf>
    <xf numFmtId="183" fontId="17" fillId="0" borderId="1" xfId="0" applyNumberFormat="1" applyFont="1" applyFill="1" applyBorder="1" applyAlignment="1">
      <alignment horizontal="right" vertical="center"/>
    </xf>
    <xf numFmtId="183" fontId="6" fillId="0" borderId="0" xfId="0" applyNumberFormat="1" applyFont="1" applyAlignment="1">
      <alignment vertical="center"/>
    </xf>
    <xf numFmtId="0" fontId="6" fillId="2" borderId="8" xfId="0" applyFont="1" applyFill="1" applyBorder="1" applyAlignment="1">
      <alignment horizontal="distributed" vertical="center"/>
    </xf>
    <xf numFmtId="183" fontId="17" fillId="0" borderId="1" xfId="0" applyNumberFormat="1" applyFont="1" applyBorder="1" applyAlignment="1">
      <alignment horizontal="right" vertical="center"/>
    </xf>
    <xf numFmtId="183" fontId="2" fillId="0" borderId="0" xfId="0" applyNumberFormat="1" applyFont="1" applyAlignment="1">
      <alignment vertical="center"/>
    </xf>
    <xf numFmtId="183" fontId="6" fillId="0" borderId="0" xfId="0" applyNumberFormat="1" applyFont="1" applyFill="1" applyBorder="1" applyAlignment="1">
      <alignment horizontal="right" vertical="center"/>
    </xf>
    <xf numFmtId="183" fontId="18" fillId="0" borderId="1" xfId="0" applyNumberFormat="1" applyFont="1" applyFill="1" applyBorder="1" applyAlignment="1">
      <alignment horizontal="right" vertical="center"/>
    </xf>
    <xf numFmtId="0" fontId="18" fillId="0" borderId="0" xfId="0" applyFont="1" applyBorder="1" applyAlignment="1">
      <alignment vertical="center"/>
    </xf>
    <xf numFmtId="183" fontId="18" fillId="0" borderId="1" xfId="0" applyNumberFormat="1" applyFont="1" applyBorder="1" applyAlignment="1">
      <alignment vertical="center"/>
    </xf>
    <xf numFmtId="183" fontId="18" fillId="0" borderId="1" xfId="0" applyNumberFormat="1" applyFont="1" applyBorder="1" applyAlignment="1">
      <alignment horizontal="right" vertical="center"/>
    </xf>
    <xf numFmtId="0" fontId="18" fillId="0" borderId="0" xfId="0" applyNumberFormat="1" applyFont="1" applyFill="1" applyBorder="1" applyAlignment="1">
      <alignment vertical="center"/>
    </xf>
    <xf numFmtId="183" fontId="6" fillId="0" borderId="0" xfId="0" applyNumberFormat="1" applyFont="1" applyBorder="1" applyAlignment="1">
      <alignment horizontal="right" vertical="center"/>
    </xf>
    <xf numFmtId="0" fontId="6" fillId="0" borderId="0" xfId="0" applyNumberFormat="1" applyFont="1" applyFill="1" applyBorder="1" applyAlignment="1">
      <alignment horizontal="right" vertical="center"/>
    </xf>
    <xf numFmtId="0" fontId="18" fillId="0" borderId="0" xfId="0" applyNumberFormat="1" applyFont="1" applyBorder="1" applyAlignment="1">
      <alignment vertical="center"/>
    </xf>
    <xf numFmtId="0" fontId="2" fillId="0" borderId="0" xfId="0" applyNumberFormat="1" applyFont="1" applyFill="1" applyBorder="1" applyAlignment="1">
      <alignment horizontal="right" vertical="center"/>
    </xf>
    <xf numFmtId="0" fontId="2" fillId="0" borderId="0" xfId="0" applyNumberFormat="1" applyFont="1" applyAlignment="1">
      <alignment vertical="center"/>
    </xf>
    <xf numFmtId="0" fontId="2" fillId="0" borderId="0" xfId="0" applyNumberFormat="1" applyFont="1" applyBorder="1" applyAlignment="1">
      <alignment horizontal="right" vertical="center"/>
    </xf>
    <xf numFmtId="183" fontId="11" fillId="0" borderId="0" xfId="0" applyNumberFormat="1" applyFont="1" applyAlignment="1">
      <alignment horizontal="right" vertical="center"/>
    </xf>
    <xf numFmtId="183" fontId="12" fillId="0" borderId="0" xfId="0" applyNumberFormat="1" applyFont="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vertical="center"/>
    </xf>
    <xf numFmtId="0" fontId="2" fillId="2" borderId="6" xfId="0" applyFont="1" applyFill="1" applyBorder="1" applyAlignment="1">
      <alignment horizontal="distributed" vertical="center"/>
    </xf>
    <xf numFmtId="0" fontId="2" fillId="0" borderId="7" xfId="0" applyFont="1" applyFill="1" applyBorder="1" applyAlignment="1">
      <alignment vertical="center"/>
    </xf>
    <xf numFmtId="0" fontId="6" fillId="0" borderId="7" xfId="0" applyFont="1" applyFill="1" applyBorder="1" applyAlignment="1">
      <alignment vertical="center"/>
    </xf>
    <xf numFmtId="0" fontId="2" fillId="2" borderId="9" xfId="0" applyFont="1" applyFill="1" applyBorder="1" applyAlignment="1">
      <alignment horizontal="distributed" vertical="center" wrapText="1"/>
    </xf>
    <xf numFmtId="0" fontId="2" fillId="2" borderId="13"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1" xfId="0" applyFont="1" applyFill="1" applyBorder="1" applyAlignment="1">
      <alignment horizontal="distributed" vertical="center"/>
    </xf>
    <xf numFmtId="183" fontId="2" fillId="0" borderId="1" xfId="0" applyNumberFormat="1" applyFont="1" applyBorder="1" applyAlignment="1">
      <alignment horizontal="right" vertical="center"/>
    </xf>
    <xf numFmtId="177"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177" fontId="2" fillId="0" borderId="1" xfId="2" applyNumberFormat="1" applyFont="1" applyBorder="1" applyAlignment="1">
      <alignment horizontal="right" vertical="center"/>
    </xf>
    <xf numFmtId="0" fontId="19" fillId="2" borderId="1" xfId="0" applyFont="1" applyFill="1" applyBorder="1" applyAlignment="1">
      <alignment horizontal="distributed" vertical="center"/>
    </xf>
    <xf numFmtId="0" fontId="6" fillId="0" borderId="1" xfId="0" applyFont="1" applyBorder="1" applyAlignment="1">
      <alignment horizontal="right" vertical="center"/>
    </xf>
    <xf numFmtId="177" fontId="6" fillId="0" borderId="1" xfId="2" applyNumberFormat="1" applyFont="1" applyBorder="1" applyAlignment="1">
      <alignment horizontal="right" vertical="center"/>
    </xf>
    <xf numFmtId="183" fontId="6" fillId="0" borderId="1" xfId="0" applyNumberFormat="1" applyFont="1" applyBorder="1" applyAlignment="1">
      <alignment horizontal="right" vertical="center"/>
    </xf>
    <xf numFmtId="184" fontId="2" fillId="0" borderId="0" xfId="0" applyNumberFormat="1" applyFont="1" applyAlignment="1">
      <alignment horizontal="center" vertical="center"/>
    </xf>
    <xf numFmtId="0" fontId="2" fillId="0" borderId="0" xfId="0" applyFont="1" applyAlignment="1">
      <alignment horizontal="center" vertical="center"/>
    </xf>
    <xf numFmtId="0" fontId="6" fillId="0" borderId="8" xfId="0" applyFont="1" applyBorder="1" applyAlignment="1">
      <alignment horizontal="right" vertical="center"/>
    </xf>
    <xf numFmtId="0" fontId="2" fillId="0" borderId="0" xfId="0" applyFont="1" applyFill="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38" fontId="2" fillId="0" borderId="0" xfId="2" applyFont="1" applyAlignment="1" applyProtection="1">
      <alignment vertical="center"/>
    </xf>
    <xf numFmtId="0" fontId="6" fillId="0" borderId="0" xfId="0" applyFont="1" applyFill="1" applyAlignment="1" applyProtection="1">
      <alignment vertical="center"/>
    </xf>
    <xf numFmtId="183" fontId="2" fillId="0" borderId="0" xfId="0" applyNumberFormat="1" applyFont="1" applyAlignment="1" applyProtection="1">
      <alignment vertical="center"/>
    </xf>
    <xf numFmtId="183" fontId="2" fillId="0" borderId="0" xfId="0" applyNumberFormat="1" applyFont="1" applyFill="1" applyAlignment="1" applyProtection="1">
      <alignment vertical="center"/>
    </xf>
    <xf numFmtId="0" fontId="2" fillId="0" borderId="0" xfId="0" applyFont="1" applyFill="1" applyBorder="1" applyAlignment="1" applyProtection="1">
      <alignment horizontal="distributed" vertical="center" justifyLastLine="1"/>
    </xf>
    <xf numFmtId="0" fontId="2" fillId="3" borderId="36" xfId="0" applyFont="1" applyFill="1" applyBorder="1" applyAlignment="1" applyProtection="1">
      <alignment horizontal="distributed" vertical="center" wrapText="1" justifyLastLine="1"/>
    </xf>
    <xf numFmtId="0" fontId="2" fillId="3" borderId="37" xfId="0" applyFont="1" applyFill="1" applyBorder="1" applyAlignment="1" applyProtection="1">
      <alignment horizontal="distributed" vertical="center" wrapText="1" justifyLastLine="1"/>
    </xf>
    <xf numFmtId="38" fontId="2" fillId="3" borderId="37" xfId="2" applyFont="1" applyFill="1" applyBorder="1" applyAlignment="1" applyProtection="1">
      <alignment horizontal="distributed" vertical="center" wrapText="1" justifyLastLine="1"/>
    </xf>
    <xf numFmtId="0" fontId="2" fillId="3" borderId="38" xfId="0"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wrapText="1" justifyLastLine="1"/>
    </xf>
    <xf numFmtId="0" fontId="2" fillId="2" borderId="39" xfId="0" applyFont="1" applyFill="1" applyBorder="1" applyAlignment="1" applyProtection="1">
      <alignment vertical="center"/>
    </xf>
    <xf numFmtId="0" fontId="2" fillId="2" borderId="40" xfId="0" applyFont="1" applyFill="1" applyBorder="1" applyAlignment="1" applyProtection="1">
      <alignment vertical="center"/>
    </xf>
    <xf numFmtId="0" fontId="2" fillId="0" borderId="15"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2" xfId="0" applyFont="1" applyFill="1" applyBorder="1" applyAlignment="1" applyProtection="1">
      <alignment horizontal="right" vertical="center"/>
    </xf>
    <xf numFmtId="38" fontId="2" fillId="0" borderId="2" xfId="2" applyFont="1" applyFill="1" applyBorder="1" applyAlignment="1" applyProtection="1">
      <alignment horizontal="right" vertical="center"/>
    </xf>
    <xf numFmtId="0" fontId="2" fillId="0" borderId="41" xfId="0" applyFont="1" applyBorder="1" applyAlignment="1" applyProtection="1">
      <alignment horizontal="right" vertical="center"/>
    </xf>
    <xf numFmtId="0" fontId="2" fillId="2" borderId="0" xfId="0" applyFont="1" applyFill="1" applyBorder="1" applyAlignment="1" applyProtection="1">
      <alignment vertical="center"/>
    </xf>
    <xf numFmtId="0" fontId="2" fillId="0" borderId="0" xfId="0" applyFont="1" applyBorder="1" applyAlignment="1" applyProtection="1">
      <alignment horizontal="right" vertical="center"/>
    </xf>
    <xf numFmtId="38" fontId="2" fillId="0" borderId="0" xfId="2" applyFont="1" applyFill="1" applyBorder="1" applyAlignment="1" applyProtection="1">
      <alignment horizontal="right" vertical="center"/>
    </xf>
    <xf numFmtId="183" fontId="6" fillId="0" borderId="8" xfId="0" applyNumberFormat="1" applyFont="1" applyFill="1" applyBorder="1" applyAlignment="1" applyProtection="1">
      <alignment horizontal="right" vertical="center"/>
    </xf>
    <xf numFmtId="185" fontId="6" fillId="0" borderId="8" xfId="0" applyNumberFormat="1" applyFont="1" applyFill="1" applyBorder="1" applyAlignment="1" applyProtection="1">
      <alignment horizontal="right" vertical="center"/>
    </xf>
    <xf numFmtId="185" fontId="6" fillId="0" borderId="8" xfId="2" applyNumberFormat="1" applyFont="1" applyFill="1" applyBorder="1" applyAlignment="1" applyProtection="1">
      <alignment horizontal="right" vertical="center"/>
    </xf>
    <xf numFmtId="183" fontId="6" fillId="0" borderId="8" xfId="0" applyNumberFormat="1" applyFont="1" applyBorder="1" applyAlignment="1" applyProtection="1">
      <alignment horizontal="right" vertical="center"/>
    </xf>
    <xf numFmtId="185" fontId="6" fillId="0" borderId="8" xfId="0" applyNumberFormat="1" applyFont="1" applyBorder="1" applyAlignment="1" applyProtection="1">
      <alignment horizontal="right" vertical="center"/>
    </xf>
    <xf numFmtId="185" fontId="6" fillId="0" borderId="43" xfId="0" applyNumberFormat="1" applyFont="1" applyBorder="1" applyAlignment="1" applyProtection="1">
      <alignment horizontal="right" vertical="center"/>
    </xf>
    <xf numFmtId="183" fontId="6" fillId="0" borderId="0" xfId="0" applyNumberFormat="1" applyFont="1" applyBorder="1" applyAlignment="1" applyProtection="1">
      <alignment vertical="center"/>
    </xf>
    <xf numFmtId="0" fontId="6" fillId="0" borderId="0" xfId="0" applyFont="1" applyAlignment="1" applyProtection="1">
      <alignment vertical="center"/>
    </xf>
    <xf numFmtId="49" fontId="6" fillId="2" borderId="33" xfId="0" applyNumberFormat="1" applyFont="1" applyFill="1" applyBorder="1" applyAlignment="1" applyProtection="1">
      <alignment horizontal="distributed" vertical="center"/>
    </xf>
    <xf numFmtId="183" fontId="6" fillId="0" borderId="8" xfId="2" applyNumberFormat="1" applyFont="1" applyBorder="1" applyAlignment="1" applyProtection="1">
      <alignment horizontal="right" vertical="center"/>
    </xf>
    <xf numFmtId="185" fontId="6" fillId="0" borderId="8" xfId="2" applyNumberFormat="1" applyFont="1" applyBorder="1" applyAlignment="1" applyProtection="1">
      <alignment horizontal="right" vertical="center"/>
    </xf>
    <xf numFmtId="49" fontId="6" fillId="2" borderId="0" xfId="0" applyNumberFormat="1" applyFont="1" applyFill="1" applyBorder="1" applyAlignment="1" applyProtection="1">
      <alignment horizontal="distributed" vertical="center"/>
    </xf>
    <xf numFmtId="183" fontId="6" fillId="0" borderId="0" xfId="0" applyNumberFormat="1" applyFont="1" applyFill="1" applyBorder="1" applyAlignment="1" applyProtection="1">
      <alignment vertical="center"/>
    </xf>
    <xf numFmtId="49" fontId="2" fillId="2" borderId="33" xfId="0" applyNumberFormat="1" applyFont="1" applyFill="1" applyBorder="1" applyAlignment="1" applyProtection="1">
      <alignment horizontal="distributed" vertical="center"/>
    </xf>
    <xf numFmtId="183" fontId="2" fillId="0" borderId="8" xfId="2" applyNumberFormat="1" applyFont="1" applyFill="1" applyBorder="1" applyAlignment="1" applyProtection="1">
      <alignment horizontal="right" vertical="center"/>
    </xf>
    <xf numFmtId="38" fontId="2" fillId="0" borderId="1" xfId="2" applyFont="1" applyFill="1" applyBorder="1" applyAlignment="1" applyProtection="1">
      <alignment horizontal="right" vertical="center"/>
    </xf>
    <xf numFmtId="185" fontId="2" fillId="0" borderId="1" xfId="2" applyNumberFormat="1" applyFont="1" applyFill="1" applyBorder="1" applyAlignment="1" applyProtection="1">
      <alignment horizontal="right" vertical="center"/>
    </xf>
    <xf numFmtId="183" fontId="2" fillId="0" borderId="8" xfId="0" applyNumberFormat="1" applyFont="1" applyFill="1" applyBorder="1" applyAlignment="1" applyProtection="1">
      <alignment horizontal="right" vertical="center"/>
    </xf>
    <xf numFmtId="185" fontId="2" fillId="0" borderId="8" xfId="2" applyNumberFormat="1" applyFont="1" applyFill="1" applyBorder="1" applyAlignment="1" applyProtection="1">
      <alignment horizontal="right" vertical="center"/>
    </xf>
    <xf numFmtId="38" fontId="2" fillId="0" borderId="1" xfId="2" applyFont="1" applyBorder="1" applyAlignment="1" applyProtection="1">
      <alignment horizontal="right" vertical="center"/>
    </xf>
    <xf numFmtId="185" fontId="2" fillId="0" borderId="1" xfId="2" applyNumberFormat="1" applyFont="1" applyBorder="1" applyAlignment="1" applyProtection="1">
      <alignment horizontal="right" vertical="center"/>
    </xf>
    <xf numFmtId="183" fontId="2" fillId="0" borderId="8" xfId="2" applyNumberFormat="1" applyFont="1" applyBorder="1" applyAlignment="1" applyProtection="1">
      <alignment horizontal="right" vertical="center"/>
    </xf>
    <xf numFmtId="185" fontId="2" fillId="0" borderId="8" xfId="2" applyNumberFormat="1" applyFont="1" applyBorder="1" applyAlignment="1" applyProtection="1">
      <alignment horizontal="right" vertical="center"/>
    </xf>
    <xf numFmtId="185" fontId="2" fillId="0" borderId="43" xfId="2" applyNumberFormat="1" applyFont="1" applyBorder="1" applyAlignment="1" applyProtection="1">
      <alignment horizontal="right" vertical="center"/>
    </xf>
    <xf numFmtId="49" fontId="2" fillId="2" borderId="0" xfId="0" applyNumberFormat="1" applyFont="1" applyFill="1" applyBorder="1" applyAlignment="1" applyProtection="1">
      <alignment horizontal="distributed" vertical="center"/>
    </xf>
    <xf numFmtId="183" fontId="6" fillId="0" borderId="8" xfId="2" applyNumberFormat="1" applyFont="1" applyFill="1" applyBorder="1" applyAlignment="1" applyProtection="1">
      <alignment horizontal="right" vertical="center"/>
    </xf>
    <xf numFmtId="185" fontId="6" fillId="0" borderId="43" xfId="2" applyNumberFormat="1" applyFont="1" applyFill="1" applyBorder="1" applyAlignment="1" applyProtection="1">
      <alignment horizontal="right" vertical="center"/>
    </xf>
    <xf numFmtId="185" fontId="2" fillId="0" borderId="33" xfId="2" applyNumberFormat="1" applyFont="1" applyBorder="1" applyAlignment="1" applyProtection="1">
      <alignment horizontal="right" vertical="center"/>
    </xf>
    <xf numFmtId="49" fontId="16" fillId="2" borderId="33" xfId="0" applyNumberFormat="1" applyFont="1" applyFill="1" applyBorder="1" applyAlignment="1" applyProtection="1">
      <alignment horizontal="distributed" vertical="center"/>
    </xf>
    <xf numFmtId="49" fontId="16" fillId="2" borderId="0" xfId="0" applyNumberFormat="1" applyFont="1" applyFill="1" applyBorder="1" applyAlignment="1" applyProtection="1">
      <alignment horizontal="distributed" vertical="center"/>
    </xf>
    <xf numFmtId="49" fontId="3" fillId="2" borderId="33" xfId="0" applyNumberFormat="1" applyFont="1" applyFill="1" applyBorder="1" applyAlignment="1" applyProtection="1">
      <alignment horizontal="distributed" vertical="center"/>
    </xf>
    <xf numFmtId="49" fontId="3" fillId="2" borderId="0" xfId="0" applyNumberFormat="1" applyFont="1" applyFill="1" applyBorder="1" applyAlignment="1" applyProtection="1">
      <alignment horizontal="distributed" vertical="center"/>
    </xf>
    <xf numFmtId="38" fontId="6" fillId="0" borderId="1" xfId="2" applyFont="1" applyFill="1" applyBorder="1" applyAlignment="1" applyProtection="1">
      <alignment horizontal="right" vertical="center"/>
    </xf>
    <xf numFmtId="185" fontId="6" fillId="0" borderId="1" xfId="2" applyNumberFormat="1" applyFont="1" applyFill="1" applyBorder="1" applyAlignment="1" applyProtection="1">
      <alignment horizontal="right" vertical="center"/>
    </xf>
    <xf numFmtId="49" fontId="13" fillId="2" borderId="47" xfId="0" applyNumberFormat="1" applyFont="1" applyFill="1" applyBorder="1" applyAlignment="1" applyProtection="1">
      <alignment horizontal="distributed" vertical="center"/>
    </xf>
    <xf numFmtId="183" fontId="2" fillId="0" borderId="10" xfId="2" applyNumberFormat="1" applyFont="1" applyFill="1" applyBorder="1" applyAlignment="1" applyProtection="1">
      <alignment horizontal="right" vertical="center"/>
    </xf>
    <xf numFmtId="38" fontId="2" fillId="0" borderId="4" xfId="2" applyFont="1" applyFill="1" applyBorder="1" applyAlignment="1" applyProtection="1">
      <alignment horizontal="right" vertical="center"/>
    </xf>
    <xf numFmtId="185" fontId="2" fillId="0" borderId="4" xfId="2" applyNumberFormat="1" applyFont="1" applyFill="1" applyBorder="1" applyAlignment="1" applyProtection="1">
      <alignment horizontal="right" vertical="center"/>
    </xf>
    <xf numFmtId="38" fontId="2" fillId="0" borderId="4" xfId="2" applyFont="1" applyBorder="1" applyAlignment="1" applyProtection="1">
      <alignment horizontal="right" vertical="center"/>
    </xf>
    <xf numFmtId="185" fontId="2" fillId="0" borderId="4" xfId="2" applyNumberFormat="1" applyFont="1" applyBorder="1" applyAlignment="1" applyProtection="1">
      <alignment horizontal="right" vertical="center"/>
    </xf>
    <xf numFmtId="185" fontId="2" fillId="0" borderId="48" xfId="2" applyNumberFormat="1" applyFont="1" applyBorder="1" applyAlignment="1" applyProtection="1">
      <alignment horizontal="right" vertical="center"/>
    </xf>
    <xf numFmtId="49" fontId="13" fillId="2" borderId="0" xfId="0" applyNumberFormat="1" applyFont="1" applyFill="1" applyBorder="1" applyAlignment="1" applyProtection="1">
      <alignment horizontal="distributed" vertical="center"/>
    </xf>
    <xf numFmtId="49" fontId="2" fillId="2" borderId="47" xfId="0" applyNumberFormat="1" applyFont="1" applyFill="1" applyBorder="1" applyAlignment="1" applyProtection="1">
      <alignment horizontal="distributed" vertical="center"/>
    </xf>
    <xf numFmtId="38" fontId="2" fillId="0" borderId="10" xfId="2" applyFont="1" applyFill="1" applyBorder="1" applyAlignment="1" applyProtection="1">
      <alignment horizontal="right" vertical="center"/>
    </xf>
    <xf numFmtId="185" fontId="2" fillId="0" borderId="10" xfId="2" applyNumberFormat="1" applyFont="1" applyFill="1" applyBorder="1" applyAlignment="1" applyProtection="1">
      <alignment horizontal="right" vertical="center"/>
    </xf>
    <xf numFmtId="38" fontId="2" fillId="0" borderId="10" xfId="2" applyFont="1" applyBorder="1" applyAlignment="1" applyProtection="1">
      <alignment horizontal="right" vertical="center"/>
    </xf>
    <xf numFmtId="185" fontId="2" fillId="0" borderId="10" xfId="2" applyNumberFormat="1" applyFont="1" applyBorder="1" applyAlignment="1" applyProtection="1">
      <alignment horizontal="right" vertical="center"/>
    </xf>
    <xf numFmtId="49" fontId="2" fillId="2" borderId="50" xfId="0" applyNumberFormat="1" applyFont="1" applyFill="1" applyBorder="1" applyAlignment="1" applyProtection="1">
      <alignment horizontal="distributed" vertical="center"/>
    </xf>
    <xf numFmtId="183" fontId="2" fillId="0" borderId="51" xfId="2" applyNumberFormat="1" applyFont="1" applyFill="1" applyBorder="1" applyAlignment="1" applyProtection="1">
      <alignment horizontal="right" vertical="center"/>
    </xf>
    <xf numFmtId="38" fontId="2" fillId="0" borderId="52" xfId="2" applyFont="1" applyFill="1" applyBorder="1" applyAlignment="1" applyProtection="1">
      <alignment horizontal="right" vertical="center"/>
    </xf>
    <xf numFmtId="185" fontId="2" fillId="0" borderId="52" xfId="2" applyNumberFormat="1" applyFont="1" applyFill="1" applyBorder="1" applyAlignment="1" applyProtection="1">
      <alignment horizontal="right" vertical="center"/>
    </xf>
    <xf numFmtId="183" fontId="2" fillId="0" borderId="52" xfId="0" applyNumberFormat="1" applyFont="1" applyFill="1" applyBorder="1" applyAlignment="1" applyProtection="1">
      <alignment horizontal="right" vertical="center"/>
    </xf>
    <xf numFmtId="185" fontId="2" fillId="0" borderId="51" xfId="2" applyNumberFormat="1" applyFont="1" applyFill="1" applyBorder="1" applyAlignment="1" applyProtection="1">
      <alignment horizontal="right" vertical="center"/>
    </xf>
    <xf numFmtId="38" fontId="2" fillId="0" borderId="52" xfId="2" applyFont="1" applyBorder="1" applyAlignment="1" applyProtection="1">
      <alignment horizontal="right" vertical="center"/>
    </xf>
    <xf numFmtId="185" fontId="2" fillId="0" borderId="52" xfId="2" applyNumberFormat="1" applyFont="1" applyBorder="1" applyAlignment="1" applyProtection="1">
      <alignment horizontal="right" vertical="center"/>
    </xf>
    <xf numFmtId="183" fontId="2" fillId="0" borderId="52" xfId="2" applyNumberFormat="1" applyFont="1" applyBorder="1" applyAlignment="1" applyProtection="1">
      <alignment horizontal="right" vertical="center"/>
    </xf>
    <xf numFmtId="185" fontId="2" fillId="0" borderId="51" xfId="2" applyNumberFormat="1" applyFont="1" applyBorder="1" applyAlignment="1" applyProtection="1">
      <alignment horizontal="right" vertical="center"/>
    </xf>
    <xf numFmtId="185" fontId="2" fillId="0" borderId="53" xfId="2" applyNumberFormat="1" applyFont="1" applyBorder="1" applyAlignment="1" applyProtection="1">
      <alignment horizontal="right" vertical="center"/>
    </xf>
    <xf numFmtId="0" fontId="3" fillId="0" borderId="0" xfId="0" applyFont="1" applyAlignment="1" applyProtection="1">
      <alignment vertical="center"/>
    </xf>
    <xf numFmtId="183" fontId="2" fillId="0" borderId="0" xfId="2" applyNumberFormat="1" applyFont="1" applyBorder="1" applyAlignment="1" applyProtection="1">
      <alignment horizontal="right" vertical="center"/>
    </xf>
    <xf numFmtId="38" fontId="2" fillId="0" borderId="0" xfId="2" applyFont="1" applyBorder="1" applyAlignment="1" applyProtection="1">
      <alignment horizontal="right" vertical="center"/>
    </xf>
    <xf numFmtId="183" fontId="2" fillId="0" borderId="0" xfId="0" applyNumberFormat="1" applyFont="1" applyFill="1" applyBorder="1" applyAlignment="1" applyProtection="1">
      <alignment horizontal="right" vertical="center"/>
    </xf>
    <xf numFmtId="183" fontId="6" fillId="0" borderId="0" xfId="0" applyNumberFormat="1" applyFont="1" applyAlignment="1" applyProtection="1">
      <alignment vertical="center"/>
    </xf>
    <xf numFmtId="38" fontId="6" fillId="0" borderId="0" xfId="2" applyFont="1" applyAlignment="1" applyProtection="1">
      <alignment vertical="center"/>
    </xf>
    <xf numFmtId="183" fontId="10" fillId="0" borderId="0" xfId="0" applyNumberFormat="1" applyFont="1" applyAlignment="1" applyProtection="1">
      <alignment vertical="center"/>
    </xf>
    <xf numFmtId="0" fontId="10" fillId="0" borderId="0" xfId="0" applyFont="1" applyAlignment="1" applyProtection="1">
      <alignment vertical="center"/>
    </xf>
    <xf numFmtId="183" fontId="9" fillId="0" borderId="0" xfId="0" applyNumberFormat="1" applyFont="1" applyAlignment="1" applyProtection="1">
      <alignment vertical="center"/>
    </xf>
    <xf numFmtId="38" fontId="2" fillId="0" borderId="8" xfId="2" applyFont="1" applyFill="1" applyBorder="1" applyAlignment="1" applyProtection="1">
      <alignment horizontal="right" vertical="center"/>
    </xf>
    <xf numFmtId="183" fontId="2" fillId="0" borderId="43" xfId="0" applyNumberFormat="1" applyFont="1" applyFill="1" applyBorder="1" applyAlignment="1" applyProtection="1">
      <alignment horizontal="right" vertical="center"/>
    </xf>
    <xf numFmtId="0" fontId="2" fillId="3" borderId="4"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xf>
    <xf numFmtId="0" fontId="2" fillId="3" borderId="2" xfId="0" applyFont="1" applyFill="1" applyBorder="1" applyAlignment="1">
      <alignment horizontal="distributed" vertical="center"/>
    </xf>
    <xf numFmtId="0" fontId="3" fillId="3" borderId="4" xfId="0" applyFont="1" applyFill="1" applyBorder="1" applyAlignment="1">
      <alignment horizontal="distributed" vertical="center" wrapText="1"/>
    </xf>
    <xf numFmtId="0" fontId="5" fillId="0" borderId="5" xfId="0" applyFont="1" applyBorder="1" applyAlignment="1">
      <alignment horizontal="distributed"/>
    </xf>
    <xf numFmtId="0" fontId="5" fillId="0" borderId="2" xfId="0" applyFont="1" applyBorder="1" applyAlignment="1">
      <alignment horizontal="distributed"/>
    </xf>
    <xf numFmtId="0" fontId="2" fillId="3" borderId="6" xfId="0" applyFont="1" applyFill="1" applyBorder="1" applyAlignment="1">
      <alignment horizontal="distributed" vertical="center" justifyLastLine="1"/>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49" fontId="2" fillId="2" borderId="6" xfId="0" applyNumberFormat="1" applyFont="1" applyFill="1" applyBorder="1" applyAlignment="1">
      <alignment horizontal="right" vertical="center"/>
    </xf>
    <xf numFmtId="49" fontId="2" fillId="2" borderId="7" xfId="0" applyNumberFormat="1" applyFont="1" applyFill="1" applyBorder="1" applyAlignment="1">
      <alignment horizontal="right"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2" borderId="6" xfId="0" applyNumberFormat="1" applyFont="1" applyFill="1" applyBorder="1" applyAlignment="1">
      <alignment horizontal="distributed" vertical="center"/>
    </xf>
    <xf numFmtId="49" fontId="2" fillId="2" borderId="7" xfId="0" applyNumberFormat="1" applyFont="1" applyFill="1" applyBorder="1" applyAlignment="1">
      <alignment horizontal="distributed" vertical="center"/>
    </xf>
    <xf numFmtId="49" fontId="2" fillId="2" borderId="8" xfId="0" applyNumberFormat="1" applyFont="1" applyFill="1" applyBorder="1" applyAlignment="1">
      <alignment horizontal="distributed" vertical="center"/>
    </xf>
    <xf numFmtId="49" fontId="6" fillId="2" borderId="6" xfId="0" applyNumberFormat="1" applyFont="1" applyFill="1" applyBorder="1" applyAlignment="1">
      <alignment horizontal="distributed" vertical="center"/>
    </xf>
    <xf numFmtId="49" fontId="6" fillId="2" borderId="7" xfId="0" applyNumberFormat="1" applyFont="1" applyFill="1" applyBorder="1" applyAlignment="1">
      <alignment horizontal="distributed" vertical="center"/>
    </xf>
    <xf numFmtId="49" fontId="6" fillId="2" borderId="8" xfId="0" applyNumberFormat="1" applyFont="1" applyFill="1" applyBorder="1" applyAlignment="1">
      <alignment horizontal="distributed" vertical="center"/>
    </xf>
    <xf numFmtId="0" fontId="11" fillId="0" borderId="0" xfId="0" applyFont="1" applyAlignment="1">
      <alignment horizontal="left" vertical="center"/>
    </xf>
    <xf numFmtId="0" fontId="2" fillId="2" borderId="1" xfId="0" applyFont="1" applyFill="1" applyBorder="1" applyAlignment="1">
      <alignment horizontal="distributed" vertical="center"/>
    </xf>
    <xf numFmtId="0" fontId="6" fillId="2" borderId="1" xfId="0" applyFont="1" applyFill="1" applyBorder="1" applyAlignment="1">
      <alignment horizontal="distributed" vertical="center"/>
    </xf>
    <xf numFmtId="0" fontId="6" fillId="2" borderId="7" xfId="0" applyFont="1" applyFill="1" applyBorder="1" applyAlignment="1">
      <alignment horizontal="distributed" vertical="center"/>
    </xf>
    <xf numFmtId="0" fontId="6" fillId="2" borderId="8"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15" xfId="0" applyFont="1" applyFill="1" applyBorder="1" applyAlignment="1">
      <alignment horizontal="distributed" vertical="center"/>
    </xf>
    <xf numFmtId="0" fontId="2" fillId="2" borderId="9"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0" fontId="2" fillId="2" borderId="11" xfId="0" applyFont="1" applyFill="1" applyBorder="1" applyAlignment="1">
      <alignment horizontal="distributed" vertical="center" justifyLastLine="1"/>
    </xf>
    <xf numFmtId="0" fontId="2" fillId="2" borderId="0" xfId="0" applyFont="1" applyFill="1" applyBorder="1" applyAlignment="1">
      <alignment horizontal="distributed" vertical="center" justifyLastLine="1"/>
    </xf>
    <xf numFmtId="0" fontId="2" fillId="2" borderId="12" xfId="0" applyFont="1" applyFill="1" applyBorder="1" applyAlignment="1">
      <alignment horizontal="distributed" vertical="center" justifyLastLine="1"/>
    </xf>
    <xf numFmtId="0" fontId="2" fillId="2" borderId="13" xfId="0" applyFont="1" applyFill="1" applyBorder="1" applyAlignment="1">
      <alignment horizontal="distributed" vertical="center" justifyLastLine="1"/>
    </xf>
    <xf numFmtId="0" fontId="2" fillId="2" borderId="14"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6" xfId="0" applyFont="1" applyFill="1" applyBorder="1" applyAlignment="1">
      <alignment horizontal="center" vertical="distributed"/>
    </xf>
    <xf numFmtId="0" fontId="2" fillId="3" borderId="7" xfId="0" applyFont="1" applyFill="1" applyBorder="1" applyAlignment="1">
      <alignment horizontal="center" vertical="distributed"/>
    </xf>
    <xf numFmtId="0" fontId="2" fillId="3" borderId="8" xfId="0" applyFont="1" applyFill="1" applyBorder="1" applyAlignment="1">
      <alignment horizontal="center" vertical="distributed"/>
    </xf>
    <xf numFmtId="0" fontId="2" fillId="3" borderId="9" xfId="0" applyFont="1" applyFill="1" applyBorder="1" applyAlignment="1">
      <alignment horizontal="distributed" vertical="center" justifyLastLine="1"/>
    </xf>
    <xf numFmtId="0" fontId="0" fillId="3" borderId="2" xfId="0" applyFill="1" applyBorder="1" applyAlignment="1">
      <alignment horizontal="distributed" vertical="center" justifyLastLine="1"/>
    </xf>
    <xf numFmtId="182" fontId="2" fillId="3" borderId="4" xfId="0" applyNumberFormat="1" applyFont="1" applyFill="1" applyBorder="1" applyAlignment="1">
      <alignment horizontal="distributed" vertical="center" justifyLastLine="1"/>
    </xf>
    <xf numFmtId="182" fontId="2" fillId="3" borderId="2" xfId="0" applyNumberFormat="1" applyFont="1" applyFill="1" applyBorder="1" applyAlignment="1">
      <alignment horizontal="distributed" vertical="center" justifyLastLine="1"/>
    </xf>
    <xf numFmtId="182" fontId="0" fillId="3" borderId="2" xfId="0" applyNumberFormat="1" applyFill="1" applyBorder="1" applyAlignment="1">
      <alignment horizontal="distributed" vertical="center" justifyLastLine="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15" fillId="0" borderId="0" xfId="0" applyFont="1" applyAlignment="1">
      <alignment horizontal="left" vertical="center"/>
    </xf>
    <xf numFmtId="0" fontId="2" fillId="0" borderId="0" xfId="0" applyFont="1" applyFill="1" applyBorder="1" applyAlignment="1">
      <alignment horizontal="distributed" vertical="center"/>
    </xf>
    <xf numFmtId="0" fontId="14" fillId="2" borderId="9" xfId="0" applyFont="1" applyFill="1" applyBorder="1" applyAlignment="1">
      <alignment horizontal="center" vertical="center"/>
    </xf>
    <xf numFmtId="0" fontId="2" fillId="3" borderId="9" xfId="0" applyFont="1" applyFill="1" applyBorder="1" applyAlignment="1">
      <alignment horizontal="center" vertical="center" justifyLastLine="1"/>
    </xf>
    <xf numFmtId="0" fontId="2" fillId="3" borderId="10" xfId="0" applyFont="1" applyFill="1" applyBorder="1" applyAlignment="1">
      <alignment horizontal="center" vertical="center" justifyLastLine="1"/>
    </xf>
    <xf numFmtId="0" fontId="2" fillId="3" borderId="13" xfId="0" applyFont="1" applyFill="1" applyBorder="1" applyAlignment="1">
      <alignment horizontal="center" vertical="center" justifyLastLine="1"/>
    </xf>
    <xf numFmtId="0" fontId="2" fillId="3" borderId="15" xfId="0" applyFont="1" applyFill="1" applyBorder="1" applyAlignment="1">
      <alignment horizontal="center" vertical="center" justifyLastLine="1"/>
    </xf>
    <xf numFmtId="0" fontId="2" fillId="3" borderId="6" xfId="0" applyFont="1" applyFill="1" applyBorder="1" applyAlignment="1">
      <alignment horizontal="center" vertical="center" justifyLastLine="1"/>
    </xf>
    <xf numFmtId="0" fontId="2" fillId="3" borderId="8" xfId="0" applyFont="1" applyFill="1" applyBorder="1" applyAlignment="1">
      <alignment horizontal="center" vertical="center" justifyLastLine="1"/>
    </xf>
    <xf numFmtId="0" fontId="2" fillId="2" borderId="9" xfId="0" applyFont="1" applyFill="1" applyBorder="1" applyAlignment="1">
      <alignment horizontal="distributed" vertical="center" shrinkToFit="1"/>
    </xf>
    <xf numFmtId="0" fontId="2" fillId="2" borderId="10" xfId="0" applyFont="1" applyFill="1" applyBorder="1" applyAlignment="1">
      <alignment horizontal="distributed" vertical="center" shrinkToFit="1"/>
    </xf>
    <xf numFmtId="0" fontId="2" fillId="2" borderId="11" xfId="0" applyFont="1" applyFill="1" applyBorder="1" applyAlignment="1">
      <alignment horizontal="distributed" vertical="center" shrinkToFit="1"/>
    </xf>
    <xf numFmtId="0" fontId="2" fillId="2" borderId="12" xfId="0" applyFont="1" applyFill="1" applyBorder="1" applyAlignment="1">
      <alignment horizontal="distributed" vertical="center" shrinkToFit="1"/>
    </xf>
    <xf numFmtId="0" fontId="2" fillId="2" borderId="13" xfId="0" applyFont="1" applyFill="1" applyBorder="1" applyAlignment="1">
      <alignment horizontal="distributed" vertical="center" shrinkToFit="1"/>
    </xf>
    <xf numFmtId="0" fontId="2" fillId="2" borderId="15" xfId="0" applyFont="1" applyFill="1" applyBorder="1" applyAlignment="1">
      <alignment horizontal="distributed" vertical="center" shrinkToFit="1"/>
    </xf>
    <xf numFmtId="0" fontId="13" fillId="2" borderId="9"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11" xfId="0" applyFont="1" applyFill="1" applyBorder="1" applyAlignment="1">
      <alignment horizontal="distributed" vertical="center" justifyLastLine="1"/>
    </xf>
    <xf numFmtId="0" fontId="13" fillId="2" borderId="12" xfId="0" applyFont="1" applyFill="1" applyBorder="1" applyAlignment="1">
      <alignment horizontal="distributed" vertical="center" justifyLastLine="1"/>
    </xf>
    <xf numFmtId="0" fontId="13" fillId="2" borderId="13" xfId="0" applyFont="1" applyFill="1" applyBorder="1" applyAlignment="1">
      <alignment horizontal="distributed" vertical="center" justifyLastLine="1"/>
    </xf>
    <xf numFmtId="0" fontId="13" fillId="2" borderId="15"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15" xfId="0" applyFont="1" applyFill="1" applyBorder="1" applyAlignment="1">
      <alignment horizontal="distributed" vertical="center" justifyLastLine="1"/>
    </xf>
    <xf numFmtId="0" fontId="2" fillId="3" borderId="6" xfId="0" applyFont="1" applyFill="1" applyBorder="1" applyAlignment="1">
      <alignment horizontal="center" vertical="center" wrapText="1" justifyLastLine="1"/>
    </xf>
    <xf numFmtId="0" fontId="2" fillId="3" borderId="7" xfId="0" applyFont="1" applyFill="1" applyBorder="1" applyAlignment="1">
      <alignment horizontal="center" vertical="center" wrapText="1" justifyLastLine="1"/>
    </xf>
    <xf numFmtId="0" fontId="2" fillId="3" borderId="8" xfId="0" applyFont="1" applyFill="1" applyBorder="1" applyAlignment="1">
      <alignment horizontal="center" vertical="center" wrapText="1" justifyLastLine="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2" borderId="9" xfId="0" applyFont="1" applyFill="1" applyBorder="1" applyAlignment="1">
      <alignment horizontal="distributed" vertical="center" shrinkToFit="1"/>
    </xf>
    <xf numFmtId="0" fontId="6" fillId="2" borderId="10" xfId="0" applyFont="1" applyFill="1" applyBorder="1" applyAlignment="1">
      <alignment horizontal="distributed" vertical="center" shrinkToFit="1"/>
    </xf>
    <xf numFmtId="0" fontId="6" fillId="2" borderId="11" xfId="0" applyFont="1" applyFill="1" applyBorder="1" applyAlignment="1">
      <alignment horizontal="distributed" vertical="center" shrinkToFit="1"/>
    </xf>
    <xf numFmtId="0" fontId="6" fillId="2" borderId="12" xfId="0" applyFont="1" applyFill="1" applyBorder="1" applyAlignment="1">
      <alignment horizontal="distributed" vertical="center" shrinkToFit="1"/>
    </xf>
    <xf numFmtId="0" fontId="6" fillId="2" borderId="13" xfId="0" applyFont="1" applyFill="1" applyBorder="1" applyAlignment="1">
      <alignment horizontal="distributed" vertical="center" shrinkToFit="1"/>
    </xf>
    <xf numFmtId="0" fontId="6" fillId="2" borderId="15" xfId="0" applyFont="1" applyFill="1" applyBorder="1" applyAlignment="1">
      <alignment horizontal="distributed" vertical="center" shrinkToFi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 xfId="0" applyFont="1" applyFill="1" applyBorder="1" applyAlignment="1">
      <alignment horizontal="distributed" vertical="center" justifyLastLine="1"/>
    </xf>
    <xf numFmtId="0" fontId="2" fillId="2" borderId="5"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3" borderId="4" xfId="0" applyFont="1" applyFill="1" applyBorder="1" applyAlignment="1">
      <alignment horizontal="distributed" vertical="center" wrapText="1" justifyLastLine="1"/>
    </xf>
    <xf numFmtId="0" fontId="2" fillId="0" borderId="0" xfId="0" applyFont="1" applyFill="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wrapText="1"/>
    </xf>
    <xf numFmtId="38" fontId="2" fillId="3" borderId="4" xfId="2" applyFont="1" applyFill="1" applyBorder="1" applyAlignment="1">
      <alignment horizontal="distributed" vertical="center" wrapText="1" justifyLastLine="1"/>
    </xf>
    <xf numFmtId="38" fontId="2" fillId="3" borderId="5" xfId="2" applyFont="1" applyFill="1" applyBorder="1" applyAlignment="1">
      <alignment horizontal="distributed" vertical="center" wrapText="1" justifyLastLine="1"/>
    </xf>
    <xf numFmtId="38" fontId="2" fillId="3" borderId="2" xfId="2" applyFont="1" applyFill="1" applyBorder="1" applyAlignment="1">
      <alignment horizontal="distributed" vertical="center" wrapText="1" justifyLastLine="1"/>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6" fillId="2" borderId="13" xfId="0" applyFont="1" applyFill="1" applyBorder="1" applyAlignment="1">
      <alignment horizontal="distributed" vertical="center"/>
    </xf>
    <xf numFmtId="0" fontId="2" fillId="2" borderId="20"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2" xfId="0" applyFont="1" applyFill="1" applyBorder="1" applyAlignment="1">
      <alignment horizontal="center" vertical="center" textRotation="255" shrinkToFit="1"/>
    </xf>
    <xf numFmtId="0" fontId="6" fillId="2" borderId="21" xfId="0" applyFont="1" applyFill="1" applyBorder="1" applyAlignment="1">
      <alignment horizontal="distributed" vertical="center"/>
    </xf>
    <xf numFmtId="0" fontId="6" fillId="2" borderId="22" xfId="0" applyFont="1" applyFill="1" applyBorder="1" applyAlignment="1">
      <alignment horizontal="distributed" vertical="center"/>
    </xf>
    <xf numFmtId="38" fontId="2" fillId="3" borderId="4" xfId="2" applyFont="1" applyFill="1" applyBorder="1" applyAlignment="1">
      <alignment horizontal="center" vertical="center" wrapText="1"/>
    </xf>
    <xf numFmtId="38" fontId="2" fillId="3" borderId="5" xfId="2" applyFont="1" applyFill="1" applyBorder="1" applyAlignment="1">
      <alignment horizontal="center" vertical="center" wrapText="1"/>
    </xf>
    <xf numFmtId="38" fontId="2" fillId="3" borderId="2" xfId="2" applyFont="1" applyFill="1" applyBorder="1" applyAlignment="1">
      <alignment horizontal="center" vertical="center" wrapText="1"/>
    </xf>
    <xf numFmtId="38" fontId="16" fillId="3" borderId="4" xfId="2" applyFont="1" applyFill="1" applyBorder="1" applyAlignment="1">
      <alignment horizontal="distributed" vertical="center" wrapText="1"/>
    </xf>
    <xf numFmtId="38" fontId="16" fillId="3" borderId="5" xfId="2" applyFont="1" applyFill="1" applyBorder="1" applyAlignment="1">
      <alignment horizontal="distributed" vertical="center" wrapText="1"/>
    </xf>
    <xf numFmtId="38" fontId="16" fillId="3" borderId="2" xfId="2" applyFont="1" applyFill="1" applyBorder="1" applyAlignment="1">
      <alignment horizontal="distributed" vertical="center" wrapText="1"/>
    </xf>
    <xf numFmtId="38" fontId="16" fillId="3" borderId="4" xfId="2" applyFont="1" applyFill="1" applyBorder="1" applyAlignment="1">
      <alignment horizontal="center" vertical="center" wrapText="1"/>
    </xf>
    <xf numFmtId="38" fontId="16" fillId="3" borderId="5" xfId="2" applyFont="1" applyFill="1" applyBorder="1" applyAlignment="1">
      <alignment horizontal="center" vertical="center" wrapText="1"/>
    </xf>
    <xf numFmtId="38" fontId="16" fillId="3" borderId="2" xfId="2" applyFont="1" applyFill="1" applyBorder="1" applyAlignment="1">
      <alignment horizontal="center" vertical="center" wrapText="1"/>
    </xf>
    <xf numFmtId="0" fontId="4" fillId="0" borderId="0" xfId="0" applyFont="1" applyAlignment="1">
      <alignment horizontal="left" vertical="center"/>
    </xf>
    <xf numFmtId="0" fontId="5" fillId="0" borderId="5" xfId="0" applyFont="1" applyBorder="1" applyAlignment="1">
      <alignment horizontal="distributed" vertical="center"/>
    </xf>
    <xf numFmtId="0" fontId="5" fillId="0" borderId="2" xfId="0" applyFont="1" applyBorder="1" applyAlignment="1">
      <alignment horizontal="distributed"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38" fontId="3" fillId="3" borderId="4" xfId="2" applyFont="1" applyFill="1" applyBorder="1" applyAlignment="1">
      <alignment horizontal="distributed" vertical="center" wrapText="1"/>
    </xf>
    <xf numFmtId="38" fontId="3" fillId="3" borderId="5" xfId="2" applyFont="1" applyFill="1" applyBorder="1" applyAlignment="1">
      <alignment horizontal="distributed" vertical="center"/>
    </xf>
    <xf numFmtId="38" fontId="3" fillId="3" borderId="2" xfId="2" applyFont="1" applyFill="1" applyBorder="1" applyAlignment="1">
      <alignment horizontal="distributed" vertical="center"/>
    </xf>
    <xf numFmtId="38" fontId="3" fillId="3" borderId="4" xfId="2" applyFont="1" applyFill="1" applyBorder="1" applyAlignment="1">
      <alignment horizontal="center" vertical="center" wrapText="1"/>
    </xf>
    <xf numFmtId="38" fontId="3" fillId="3" borderId="5" xfId="2" applyFont="1" applyFill="1" applyBorder="1" applyAlignment="1">
      <alignment horizontal="center" vertical="center" wrapText="1"/>
    </xf>
    <xf numFmtId="38" fontId="3" fillId="3" borderId="2" xfId="2"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38" fontId="14" fillId="3" borderId="4" xfId="2" applyFont="1" applyFill="1" applyBorder="1" applyAlignment="1">
      <alignment horizontal="distributed" vertical="center" wrapText="1"/>
    </xf>
    <xf numFmtId="0" fontId="6" fillId="2" borderId="6" xfId="0" applyFont="1" applyFill="1" applyBorder="1" applyAlignment="1">
      <alignment horizontal="distributed" vertical="center"/>
    </xf>
    <xf numFmtId="0" fontId="2" fillId="3" borderId="5" xfId="0" applyFont="1" applyFill="1" applyBorder="1" applyAlignment="1">
      <alignment horizontal="center" vertical="center" textRotation="255" wrapText="1"/>
    </xf>
    <xf numFmtId="0" fontId="2" fillId="3" borderId="2" xfId="0" applyFont="1" applyFill="1" applyBorder="1" applyAlignment="1">
      <alignment horizontal="center" vertical="center" textRotation="255" wrapText="1"/>
    </xf>
    <xf numFmtId="0" fontId="2" fillId="3" borderId="4" xfId="0" applyFont="1" applyFill="1" applyBorder="1" applyAlignment="1">
      <alignment horizontal="center" vertical="top" textRotation="255" shrinkToFit="1"/>
    </xf>
    <xf numFmtId="0" fontId="2" fillId="3" borderId="5" xfId="0" applyFont="1" applyFill="1" applyBorder="1" applyAlignment="1">
      <alignment horizontal="center" vertical="top" textRotation="255" shrinkToFit="1"/>
    </xf>
    <xf numFmtId="0" fontId="2" fillId="3" borderId="2" xfId="0" applyFont="1" applyFill="1" applyBorder="1" applyAlignment="1">
      <alignment horizontal="center" vertical="top" textRotation="255" shrinkToFit="1"/>
    </xf>
    <xf numFmtId="0" fontId="2" fillId="3" borderId="4" xfId="0" applyFont="1" applyFill="1" applyBorder="1" applyAlignment="1">
      <alignment horizontal="center" vertical="distributed" textRotation="255" wrapText="1"/>
    </xf>
    <xf numFmtId="0" fontId="2" fillId="3" borderId="5" xfId="0" applyFont="1" applyFill="1" applyBorder="1" applyAlignment="1">
      <alignment horizontal="center" vertical="distributed" textRotation="255" wrapText="1"/>
    </xf>
    <xf numFmtId="0" fontId="2" fillId="3" borderId="2" xfId="0" applyFont="1" applyFill="1" applyBorder="1" applyAlignment="1">
      <alignment horizontal="center" vertical="distributed" textRotation="255" wrapText="1"/>
    </xf>
    <xf numFmtId="0" fontId="16" fillId="3" borderId="4" xfId="0" applyFont="1" applyFill="1" applyBorder="1" applyAlignment="1">
      <alignment horizontal="center" vertical="top" textRotation="255" wrapText="1"/>
    </xf>
    <xf numFmtId="0" fontId="16" fillId="3" borderId="5" xfId="0" applyFont="1" applyFill="1" applyBorder="1" applyAlignment="1">
      <alignment horizontal="center" vertical="top" textRotation="255" wrapText="1"/>
    </xf>
    <xf numFmtId="177" fontId="2" fillId="0" borderId="6" xfId="0" applyNumberFormat="1" applyFont="1" applyFill="1" applyBorder="1" applyAlignment="1">
      <alignment horizontal="right" vertical="center" wrapText="1"/>
    </xf>
    <xf numFmtId="177" fontId="2" fillId="0" borderId="8" xfId="0" applyNumberFormat="1" applyFont="1" applyFill="1" applyBorder="1" applyAlignment="1">
      <alignment horizontal="right" vertical="center" wrapText="1"/>
    </xf>
    <xf numFmtId="0" fontId="6" fillId="2" borderId="4" xfId="0" applyFont="1" applyFill="1" applyBorder="1" applyAlignment="1">
      <alignment horizontal="distributed" vertical="center"/>
    </xf>
    <xf numFmtId="0" fontId="6" fillId="2" borderId="2" xfId="0" applyFont="1" applyFill="1" applyBorder="1" applyAlignment="1">
      <alignment horizontal="distributed" vertical="center"/>
    </xf>
    <xf numFmtId="177" fontId="2" fillId="0" borderId="4" xfId="0" applyNumberFormat="1" applyFont="1" applyBorder="1" applyAlignment="1">
      <alignment horizontal="right" vertical="center" wrapText="1"/>
    </xf>
    <xf numFmtId="0" fontId="2" fillId="0" borderId="2" xfId="0" applyFont="1" applyBorder="1" applyAlignment="1">
      <alignment horizontal="right" vertical="center" wrapText="1"/>
    </xf>
    <xf numFmtId="177" fontId="6" fillId="0" borderId="6" xfId="0" applyNumberFormat="1" applyFont="1" applyFill="1" applyBorder="1" applyAlignment="1">
      <alignment horizontal="right" vertical="center" wrapText="1"/>
    </xf>
    <xf numFmtId="177" fontId="6" fillId="0" borderId="8" xfId="0" applyNumberFormat="1" applyFont="1" applyFill="1" applyBorder="1" applyAlignment="1">
      <alignment horizontal="right" vertical="center" wrapText="1"/>
    </xf>
    <xf numFmtId="0" fontId="2" fillId="2" borderId="4" xfId="0" applyFont="1" applyFill="1" applyBorder="1" applyAlignment="1">
      <alignment horizontal="distributed" vertical="center"/>
    </xf>
    <xf numFmtId="0" fontId="2" fillId="2" borderId="2" xfId="0" applyFont="1" applyFill="1" applyBorder="1" applyAlignment="1">
      <alignment horizontal="distributed" vertical="center"/>
    </xf>
    <xf numFmtId="177" fontId="2" fillId="0" borderId="4" xfId="0" applyNumberFormat="1" applyFont="1" applyFill="1" applyBorder="1" applyAlignment="1">
      <alignment horizontal="right" vertical="center" wrapText="1"/>
    </xf>
    <xf numFmtId="0" fontId="0" fillId="0" borderId="2" xfId="0" applyFill="1" applyBorder="1" applyAlignment="1">
      <alignment horizontal="right" vertical="center" wrapText="1"/>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0" fillId="0" borderId="2" xfId="0" applyBorder="1" applyAlignment="1">
      <alignment horizontal="right" vertical="center" wrapText="1"/>
    </xf>
    <xf numFmtId="0" fontId="2" fillId="3" borderId="1" xfId="0" applyFont="1" applyFill="1" applyBorder="1" applyAlignment="1">
      <alignment horizontal="distributed" vertical="center" wrapText="1" justifyLastLine="1"/>
    </xf>
    <xf numFmtId="0" fontId="2" fillId="2" borderId="9" xfId="0" applyFont="1" applyFill="1" applyBorder="1" applyAlignment="1">
      <alignment horizontal="center" vertical="center" justifyLastLine="1"/>
    </xf>
    <xf numFmtId="0" fontId="2" fillId="2" borderId="13" xfId="0" applyFont="1" applyFill="1" applyBorder="1" applyAlignment="1">
      <alignment horizontal="center" vertical="center" justifyLastLine="1"/>
    </xf>
    <xf numFmtId="0" fontId="2" fillId="3" borderId="3" xfId="0" applyFont="1" applyFill="1" applyBorder="1" applyAlignment="1">
      <alignment horizontal="center" vertical="center" wrapText="1"/>
    </xf>
    <xf numFmtId="0" fontId="6" fillId="3" borderId="1" xfId="0" applyFont="1" applyFill="1" applyBorder="1" applyAlignment="1">
      <alignment horizontal="distributed" vertical="center" wrapText="1" justifyLastLine="1"/>
    </xf>
    <xf numFmtId="177" fontId="2" fillId="0" borderId="7" xfId="0" applyNumberFormat="1" applyFont="1" applyFill="1" applyBorder="1" applyAlignment="1">
      <alignment horizontal="right" vertical="center" wrapText="1"/>
    </xf>
    <xf numFmtId="177" fontId="6" fillId="0" borderId="7" xfId="0" applyNumberFormat="1" applyFont="1" applyFill="1" applyBorder="1" applyAlignment="1">
      <alignment horizontal="right" vertical="center" wrapText="1"/>
    </xf>
    <xf numFmtId="0" fontId="2" fillId="3" borderId="6" xfId="0" applyFont="1" applyFill="1" applyBorder="1" applyAlignment="1">
      <alignment horizontal="distributed" vertical="center" wrapText="1" justifyLastLine="1"/>
    </xf>
    <xf numFmtId="0" fontId="2" fillId="3" borderId="7" xfId="0" applyFont="1"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6" fillId="4" borderId="6" xfId="0" applyFont="1" applyFill="1" applyBorder="1" applyAlignment="1">
      <alignment horizontal="distributed" vertical="center" justifyLastLine="1"/>
    </xf>
    <xf numFmtId="0" fontId="6" fillId="4" borderId="7" xfId="0" applyFont="1" applyFill="1" applyBorder="1" applyAlignment="1">
      <alignment horizontal="distributed" vertical="center" justifyLastLine="1"/>
    </xf>
    <xf numFmtId="0" fontId="6" fillId="4" borderId="8" xfId="0" applyFont="1" applyFill="1" applyBorder="1" applyAlignment="1">
      <alignment horizontal="distributed" vertical="center" justifyLastLine="1"/>
    </xf>
    <xf numFmtId="0" fontId="2" fillId="0" borderId="7" xfId="0" applyFont="1" applyBorder="1" applyAlignment="1">
      <alignment horizontal="right" vertical="center"/>
    </xf>
    <xf numFmtId="0" fontId="2" fillId="3" borderId="9" xfId="0" applyFont="1" applyFill="1" applyBorder="1" applyAlignment="1">
      <alignment horizontal="distributed" vertical="center" wrapText="1" justifyLastLine="1"/>
    </xf>
    <xf numFmtId="0" fontId="2" fillId="3" borderId="3"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2" fillId="3" borderId="13"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2" fillId="3" borderId="15" xfId="0" applyFont="1" applyFill="1" applyBorder="1" applyAlignment="1">
      <alignment horizontal="distributed" vertical="center" wrapText="1" justifyLastLine="1"/>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13" fillId="3" borderId="4" xfId="0" applyFont="1" applyFill="1" applyBorder="1" applyAlignment="1">
      <alignment horizontal="distributed" vertical="center" wrapText="1"/>
    </xf>
    <xf numFmtId="0" fontId="13" fillId="3" borderId="5" xfId="0" applyFont="1" applyFill="1" applyBorder="1" applyAlignment="1">
      <alignment horizontal="distributed" vertical="center" wrapText="1"/>
    </xf>
    <xf numFmtId="0" fontId="13" fillId="3" borderId="2" xfId="0" applyFont="1" applyFill="1" applyBorder="1" applyAlignment="1">
      <alignment horizontal="distributed" vertical="center" wrapText="1"/>
    </xf>
    <xf numFmtId="0" fontId="2" fillId="3" borderId="9" xfId="0" applyFont="1" applyFill="1" applyBorder="1" applyAlignment="1">
      <alignment horizontal="distributed" vertical="center"/>
    </xf>
    <xf numFmtId="0" fontId="0" fillId="0" borderId="10" xfId="0" applyBorder="1" applyAlignment="1">
      <alignment horizontal="distributed" vertical="center"/>
    </xf>
    <xf numFmtId="0" fontId="2" fillId="3" borderId="13" xfId="0" applyFont="1" applyFill="1" applyBorder="1" applyAlignment="1">
      <alignment horizontal="distributed" vertical="center"/>
    </xf>
    <xf numFmtId="0" fontId="0" fillId="0" borderId="15" xfId="0" applyBorder="1" applyAlignment="1">
      <alignment horizontal="distributed" vertical="center"/>
    </xf>
    <xf numFmtId="0" fontId="2" fillId="3" borderId="5" xfId="0" applyFont="1" applyFill="1" applyBorder="1" applyAlignment="1">
      <alignment horizontal="distributed" vertical="center" wrapText="1"/>
    </xf>
    <xf numFmtId="0" fontId="2" fillId="3" borderId="2" xfId="0" applyFont="1" applyFill="1" applyBorder="1" applyAlignment="1">
      <alignment horizontal="distributed"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10" xfId="0" applyFont="1" applyFill="1" applyBorder="1" applyAlignment="1">
      <alignment horizontal="center" vertical="center" wrapText="1" justifyLastLine="1"/>
    </xf>
    <xf numFmtId="0" fontId="2" fillId="3" borderId="15" xfId="0" applyFont="1" applyFill="1" applyBorder="1" applyAlignment="1">
      <alignment horizontal="center" vertical="center" wrapText="1" justifyLastLine="1"/>
    </xf>
    <xf numFmtId="6" fontId="2" fillId="3" borderId="10" xfId="3" applyFont="1" applyFill="1" applyBorder="1" applyAlignment="1">
      <alignment horizontal="center" vertical="center" wrapText="1" justifyLastLine="1"/>
    </xf>
    <xf numFmtId="6" fontId="2" fillId="3" borderId="15" xfId="3" applyFont="1" applyFill="1" applyBorder="1" applyAlignment="1">
      <alignment horizontal="center" vertical="center" wrapText="1" justifyLastLine="1"/>
    </xf>
    <xf numFmtId="0" fontId="2" fillId="2" borderId="44" xfId="0" applyFont="1" applyFill="1" applyBorder="1" applyAlignment="1" applyProtection="1">
      <alignment horizontal="center" vertical="distributed" textRotation="255" justifyLastLine="1"/>
    </xf>
    <xf numFmtId="0" fontId="2" fillId="2" borderId="45" xfId="0" applyFont="1" applyFill="1" applyBorder="1" applyAlignment="1" applyProtection="1">
      <alignment horizontal="center" vertical="distributed" textRotation="255" justifyLastLine="1"/>
    </xf>
    <xf numFmtId="0" fontId="2" fillId="2" borderId="46" xfId="0" applyFont="1" applyFill="1" applyBorder="1" applyAlignment="1" applyProtection="1">
      <alignment horizontal="center" vertical="distributed" textRotation="255" justifyLastLine="1"/>
    </xf>
    <xf numFmtId="0" fontId="2" fillId="2" borderId="0" xfId="0" applyFont="1" applyFill="1" applyBorder="1" applyAlignment="1" applyProtection="1">
      <alignment horizontal="center" vertical="distributed" textRotation="255" justifyLastLine="1"/>
    </xf>
    <xf numFmtId="0" fontId="2" fillId="2" borderId="44" xfId="0" applyFont="1" applyFill="1" applyBorder="1" applyAlignment="1" applyProtection="1">
      <alignment horizontal="center" vertical="center" textRotation="255"/>
    </xf>
    <xf numFmtId="0" fontId="2" fillId="2" borderId="45" xfId="0" applyFont="1" applyFill="1" applyBorder="1" applyAlignment="1" applyProtection="1">
      <alignment horizontal="center" vertical="center" textRotation="255"/>
    </xf>
    <xf numFmtId="0" fontId="2" fillId="2" borderId="49" xfId="0" applyFont="1" applyFill="1" applyBorder="1" applyAlignment="1" applyProtection="1">
      <alignment horizontal="center" vertical="center" textRotation="255"/>
    </xf>
    <xf numFmtId="0" fontId="2" fillId="2" borderId="0" xfId="0" applyFont="1" applyFill="1" applyBorder="1" applyAlignment="1" applyProtection="1">
      <alignment horizontal="center" vertical="center" textRotation="255"/>
    </xf>
    <xf numFmtId="49" fontId="3" fillId="0" borderId="0" xfId="0" applyNumberFormat="1" applyFont="1" applyFill="1" applyBorder="1" applyAlignment="1" applyProtection="1">
      <alignment horizontal="left" vertical="center"/>
    </xf>
    <xf numFmtId="0" fontId="2" fillId="2" borderId="44" xfId="0" applyFont="1" applyFill="1" applyBorder="1" applyAlignment="1" applyProtection="1">
      <alignment horizontal="center" vertical="center" textRotation="255" shrinkToFit="1"/>
    </xf>
    <xf numFmtId="0" fontId="2" fillId="2" borderId="45" xfId="0" applyFont="1" applyFill="1" applyBorder="1" applyAlignment="1" applyProtection="1">
      <alignment horizontal="center" vertical="center" textRotation="255" shrinkToFit="1"/>
    </xf>
    <xf numFmtId="0" fontId="0" fillId="2" borderId="46" xfId="0" applyFill="1" applyBorder="1" applyAlignment="1" applyProtection="1">
      <alignment horizontal="center" vertical="center" textRotation="255" shrinkToFit="1"/>
    </xf>
    <xf numFmtId="0" fontId="2" fillId="2" borderId="0" xfId="0" applyFont="1" applyFill="1" applyBorder="1" applyAlignment="1" applyProtection="1">
      <alignment horizontal="center" vertical="center" textRotation="255" shrinkToFit="1"/>
    </xf>
    <xf numFmtId="0" fontId="0" fillId="2" borderId="0" xfId="0" applyFill="1" applyBorder="1" applyAlignment="1" applyProtection="1">
      <alignment horizontal="center" vertical="center" textRotation="255" shrinkToFit="1"/>
    </xf>
    <xf numFmtId="0" fontId="19" fillId="2" borderId="42" xfId="0" applyFont="1" applyFill="1" applyBorder="1" applyAlignment="1" applyProtection="1">
      <alignment horizontal="distributed" vertical="center" wrapText="1"/>
    </xf>
    <xf numFmtId="0" fontId="19" fillId="2" borderId="33" xfId="0" applyFont="1" applyFill="1" applyBorder="1" applyAlignment="1" applyProtection="1">
      <alignment horizontal="distributed" vertical="center" wrapText="1"/>
    </xf>
    <xf numFmtId="0" fontId="19" fillId="2" borderId="0" xfId="0" applyFont="1" applyFill="1" applyBorder="1" applyAlignment="1" applyProtection="1">
      <alignment horizontal="distributed" vertical="center" wrapText="1"/>
    </xf>
    <xf numFmtId="0" fontId="2" fillId="2" borderId="0" xfId="0" applyFont="1" applyFill="1" applyBorder="1" applyAlignment="1" applyProtection="1">
      <alignment horizontal="distributed" vertical="center"/>
    </xf>
    <xf numFmtId="0" fontId="6" fillId="2" borderId="42" xfId="0" applyFont="1" applyFill="1" applyBorder="1" applyAlignment="1" applyProtection="1">
      <alignment horizontal="distributed" vertical="center"/>
    </xf>
    <xf numFmtId="0" fontId="6" fillId="2" borderId="33" xfId="0" applyFont="1" applyFill="1" applyBorder="1" applyAlignment="1" applyProtection="1">
      <alignment horizontal="distributed" vertical="center"/>
    </xf>
    <xf numFmtId="0" fontId="6" fillId="2" borderId="0" xfId="0" applyFont="1" applyFill="1" applyBorder="1" applyAlignment="1" applyProtection="1">
      <alignment horizontal="distributed" vertical="center"/>
    </xf>
    <xf numFmtId="0" fontId="2" fillId="2" borderId="24" xfId="0" applyFont="1" applyFill="1" applyBorder="1" applyAlignment="1" applyProtection="1">
      <alignment horizontal="distributed" vertical="center" justifyLastLine="1"/>
    </xf>
    <xf numFmtId="0" fontId="2" fillId="2" borderId="25" xfId="0" applyFont="1" applyFill="1" applyBorder="1" applyAlignment="1" applyProtection="1">
      <alignment horizontal="distributed" vertical="center" justifyLastLine="1"/>
    </xf>
    <xf numFmtId="0" fontId="2" fillId="2" borderId="31" xfId="0" applyFont="1" applyFill="1" applyBorder="1" applyAlignment="1" applyProtection="1">
      <alignment horizontal="distributed" vertical="center" justifyLastLine="1"/>
    </xf>
    <xf numFmtId="0" fontId="2" fillId="2" borderId="32" xfId="0" applyFont="1" applyFill="1" applyBorder="1" applyAlignment="1" applyProtection="1">
      <alignment horizontal="distributed" vertical="center" justifyLastLine="1"/>
    </xf>
    <xf numFmtId="0" fontId="2" fillId="2" borderId="34" xfId="0" applyFont="1" applyFill="1" applyBorder="1" applyAlignment="1" applyProtection="1">
      <alignment horizontal="distributed" vertical="center" justifyLastLine="1"/>
    </xf>
    <xf numFmtId="0" fontId="2" fillId="2" borderId="35" xfId="0" applyFont="1" applyFill="1" applyBorder="1" applyAlignment="1" applyProtection="1">
      <alignment horizontal="distributed" vertical="center" justifyLastLine="1"/>
    </xf>
    <xf numFmtId="0" fontId="2" fillId="3" borderId="26" xfId="0" applyFont="1" applyFill="1" applyBorder="1" applyAlignment="1" applyProtection="1">
      <alignment horizontal="distributed" vertical="center" justifyLastLine="1"/>
    </xf>
    <xf numFmtId="0" fontId="2" fillId="3" borderId="27" xfId="0" applyFont="1" applyFill="1" applyBorder="1" applyAlignment="1" applyProtection="1">
      <alignment horizontal="distributed" vertical="center" justifyLastLine="1"/>
    </xf>
    <xf numFmtId="0" fontId="2" fillId="3" borderId="14" xfId="0" applyFont="1" applyFill="1" applyBorder="1" applyAlignment="1" applyProtection="1">
      <alignment horizontal="distributed" vertical="center" justifyLastLine="1"/>
    </xf>
    <xf numFmtId="0" fontId="2" fillId="3" borderId="15" xfId="0" applyFont="1" applyFill="1" applyBorder="1" applyAlignment="1" applyProtection="1">
      <alignment horizontal="distributed" vertical="center" justifyLastLine="1"/>
    </xf>
    <xf numFmtId="0" fontId="2" fillId="3" borderId="28" xfId="0" applyFont="1" applyFill="1" applyBorder="1" applyAlignment="1" applyProtection="1">
      <alignment horizontal="distributed" vertical="center" justifyLastLine="1"/>
    </xf>
    <xf numFmtId="0" fontId="2" fillId="3" borderId="13" xfId="0" applyFont="1" applyFill="1" applyBorder="1" applyAlignment="1" applyProtection="1">
      <alignment horizontal="distributed" vertical="center" justifyLastLine="1"/>
    </xf>
    <xf numFmtId="0" fontId="2" fillId="3" borderId="21" xfId="0" applyFont="1" applyFill="1" applyBorder="1" applyAlignment="1" applyProtection="1">
      <alignment horizontal="distributed" vertical="center" wrapText="1" justifyLastLine="1"/>
    </xf>
    <xf numFmtId="0" fontId="2" fillId="3" borderId="29" xfId="0" applyFont="1" applyFill="1" applyBorder="1" applyAlignment="1" applyProtection="1">
      <alignment horizontal="distributed" vertical="center" wrapText="1" justifyLastLine="1"/>
    </xf>
    <xf numFmtId="0" fontId="2" fillId="3" borderId="30" xfId="0" applyFont="1" applyFill="1" applyBorder="1" applyAlignment="1" applyProtection="1">
      <alignment horizontal="distributed" vertical="center" wrapText="1" justifyLastLine="1"/>
    </xf>
    <xf numFmtId="0" fontId="2" fillId="2" borderId="0" xfId="0" applyFont="1" applyFill="1" applyBorder="1" applyAlignment="1" applyProtection="1">
      <alignment horizontal="distributed" vertical="center" justifyLastLine="1"/>
    </xf>
    <xf numFmtId="0" fontId="2" fillId="3" borderId="6" xfId="0" applyFont="1" applyFill="1" applyBorder="1" applyAlignment="1" applyProtection="1">
      <alignment horizontal="distributed" vertical="center" wrapText="1" justifyLastLine="1"/>
    </xf>
    <xf numFmtId="0" fontId="2" fillId="3" borderId="8" xfId="0" applyFont="1" applyFill="1" applyBorder="1" applyAlignment="1" applyProtection="1">
      <alignment horizontal="distributed" vertical="center" wrapText="1" justifyLastLine="1"/>
    </xf>
    <xf numFmtId="0" fontId="2" fillId="3" borderId="33" xfId="0" applyFont="1" applyFill="1" applyBorder="1" applyAlignment="1" applyProtection="1">
      <alignment horizontal="distributed" vertical="center" wrapText="1" justifyLastLine="1"/>
    </xf>
    <xf numFmtId="0" fontId="2" fillId="2" borderId="42" xfId="0" applyFont="1" applyFill="1" applyBorder="1" applyAlignment="1" applyProtection="1">
      <alignment horizontal="distributed" vertical="center"/>
    </xf>
    <xf numFmtId="0" fontId="2" fillId="2" borderId="33" xfId="0" applyFont="1" applyFill="1" applyBorder="1" applyAlignment="1" applyProtection="1">
      <alignment horizontal="distributed" vertical="center"/>
    </xf>
  </cellXfs>
  <cellStyles count="4">
    <cellStyle name="パーセント 2" xfId="1" xr:uid="{6BA055BF-6EF8-4644-998A-2E44582BCB25}"/>
    <cellStyle name="桁区切り 2" xfId="2" xr:uid="{2B133E04-5775-41BA-9F41-70E065197421}"/>
    <cellStyle name="通貨 2" xfId="3" xr:uid="{05EE4879-1FBA-4DCB-B59C-D6A3180BF2E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0</xdr:colOff>
      <xdr:row>3</xdr:row>
      <xdr:rowOff>101600</xdr:rowOff>
    </xdr:from>
    <xdr:to>
      <xdr:col>19</xdr:col>
      <xdr:colOff>0</xdr:colOff>
      <xdr:row>5</xdr:row>
      <xdr:rowOff>63500</xdr:rowOff>
    </xdr:to>
    <xdr:sp macro="" textlink="">
      <xdr:nvSpPr>
        <xdr:cNvPr id="2" name="AutoShape 8">
          <a:extLst>
            <a:ext uri="{FF2B5EF4-FFF2-40B4-BE49-F238E27FC236}">
              <a16:creationId xmlns:a16="http://schemas.microsoft.com/office/drawing/2014/main" id="{63339CEF-4D58-48C5-8F15-14E0A599B17B}"/>
            </a:ext>
          </a:extLst>
        </xdr:cNvPr>
        <xdr:cNvSpPr>
          <a:spLocks noChangeArrowheads="1"/>
        </xdr:cNvSpPr>
      </xdr:nvSpPr>
      <xdr:spPr bwMode="auto">
        <a:xfrm>
          <a:off x="15703550" y="584200"/>
          <a:ext cx="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4</xdr:row>
      <xdr:rowOff>31750</xdr:rowOff>
    </xdr:from>
    <xdr:to>
      <xdr:col>14</xdr:col>
      <xdr:colOff>787400</xdr:colOff>
      <xdr:row>5</xdr:row>
      <xdr:rowOff>146050</xdr:rowOff>
    </xdr:to>
    <xdr:sp macro="" textlink="">
      <xdr:nvSpPr>
        <xdr:cNvPr id="3" name="AutoShape 9">
          <a:extLst>
            <a:ext uri="{FF2B5EF4-FFF2-40B4-BE49-F238E27FC236}">
              <a16:creationId xmlns:a16="http://schemas.microsoft.com/office/drawing/2014/main" id="{782CDDFF-02BA-4AFB-B195-6A4BE3F497CF}"/>
            </a:ext>
          </a:extLst>
        </xdr:cNvPr>
        <xdr:cNvSpPr>
          <a:spLocks noChangeArrowheads="1"/>
        </xdr:cNvSpPr>
      </xdr:nvSpPr>
      <xdr:spPr bwMode="auto">
        <a:xfrm>
          <a:off x="11474450" y="666750"/>
          <a:ext cx="71120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xdr:row>
      <xdr:rowOff>101600</xdr:rowOff>
    </xdr:from>
    <xdr:to>
      <xdr:col>19</xdr:col>
      <xdr:colOff>0</xdr:colOff>
      <xdr:row>5</xdr:row>
      <xdr:rowOff>63500</xdr:rowOff>
    </xdr:to>
    <xdr:sp macro="" textlink="">
      <xdr:nvSpPr>
        <xdr:cNvPr id="4" name="AutoShape 8">
          <a:extLst>
            <a:ext uri="{FF2B5EF4-FFF2-40B4-BE49-F238E27FC236}">
              <a16:creationId xmlns:a16="http://schemas.microsoft.com/office/drawing/2014/main" id="{DE65735D-A0A2-47F9-BE03-005CB982C5B2}"/>
            </a:ext>
          </a:extLst>
        </xdr:cNvPr>
        <xdr:cNvSpPr>
          <a:spLocks noChangeArrowheads="1"/>
        </xdr:cNvSpPr>
      </xdr:nvSpPr>
      <xdr:spPr bwMode="auto">
        <a:xfrm>
          <a:off x="15703550" y="584200"/>
          <a:ext cx="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4</xdr:row>
      <xdr:rowOff>31750</xdr:rowOff>
    </xdr:from>
    <xdr:to>
      <xdr:col>14</xdr:col>
      <xdr:colOff>787400</xdr:colOff>
      <xdr:row>5</xdr:row>
      <xdr:rowOff>146050</xdr:rowOff>
    </xdr:to>
    <xdr:sp macro="" textlink="">
      <xdr:nvSpPr>
        <xdr:cNvPr id="5" name="AutoShape 9">
          <a:extLst>
            <a:ext uri="{FF2B5EF4-FFF2-40B4-BE49-F238E27FC236}">
              <a16:creationId xmlns:a16="http://schemas.microsoft.com/office/drawing/2014/main" id="{2193EB6A-178D-41DB-86E5-39A13939A9AE}"/>
            </a:ext>
          </a:extLst>
        </xdr:cNvPr>
        <xdr:cNvSpPr>
          <a:spLocks noChangeArrowheads="1"/>
        </xdr:cNvSpPr>
      </xdr:nvSpPr>
      <xdr:spPr bwMode="auto">
        <a:xfrm>
          <a:off x="11474450" y="666750"/>
          <a:ext cx="71120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44450</xdr:colOff>
      <xdr:row>4</xdr:row>
      <xdr:rowOff>31750</xdr:rowOff>
    </xdr:from>
    <xdr:to>
      <xdr:col>13</xdr:col>
      <xdr:colOff>501650</xdr:colOff>
      <xdr:row>5</xdr:row>
      <xdr:rowOff>146050</xdr:rowOff>
    </xdr:to>
    <xdr:sp macro="" textlink="">
      <xdr:nvSpPr>
        <xdr:cNvPr id="2" name="AutoShape 11">
          <a:extLst>
            <a:ext uri="{FF2B5EF4-FFF2-40B4-BE49-F238E27FC236}">
              <a16:creationId xmlns:a16="http://schemas.microsoft.com/office/drawing/2014/main" id="{0B24D369-268D-451B-A392-47D0F38A3DF8}"/>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3" name="AutoShape 12">
          <a:extLst>
            <a:ext uri="{FF2B5EF4-FFF2-40B4-BE49-F238E27FC236}">
              <a16:creationId xmlns:a16="http://schemas.microsoft.com/office/drawing/2014/main" id="{15C941E4-26A7-46BC-9FD4-86C8A6C11ADE}"/>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4" name="AutoShape 11">
          <a:extLst>
            <a:ext uri="{FF2B5EF4-FFF2-40B4-BE49-F238E27FC236}">
              <a16:creationId xmlns:a16="http://schemas.microsoft.com/office/drawing/2014/main" id="{D43C6734-097E-4DCA-B157-07940245A365}"/>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5" name="AutoShape 12">
          <a:extLst>
            <a:ext uri="{FF2B5EF4-FFF2-40B4-BE49-F238E27FC236}">
              <a16:creationId xmlns:a16="http://schemas.microsoft.com/office/drawing/2014/main" id="{D96FA48C-71EC-4E78-9D6D-6D1A06B4E474}"/>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6" name="AutoShape 11">
          <a:extLst>
            <a:ext uri="{FF2B5EF4-FFF2-40B4-BE49-F238E27FC236}">
              <a16:creationId xmlns:a16="http://schemas.microsoft.com/office/drawing/2014/main" id="{57BF3EE3-3F62-42D7-A17E-FE46695368EB}"/>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7" name="AutoShape 12">
          <a:extLst>
            <a:ext uri="{FF2B5EF4-FFF2-40B4-BE49-F238E27FC236}">
              <a16:creationId xmlns:a16="http://schemas.microsoft.com/office/drawing/2014/main" id="{7FD8AD08-20D0-41CB-9E9A-8035BB6789FC}"/>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8" name="AutoShape 11">
          <a:extLst>
            <a:ext uri="{FF2B5EF4-FFF2-40B4-BE49-F238E27FC236}">
              <a16:creationId xmlns:a16="http://schemas.microsoft.com/office/drawing/2014/main" id="{A16E4F9F-DDC0-48B4-AB37-A9CFED1F5484}"/>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9" name="AutoShape 12">
          <a:extLst>
            <a:ext uri="{FF2B5EF4-FFF2-40B4-BE49-F238E27FC236}">
              <a16:creationId xmlns:a16="http://schemas.microsoft.com/office/drawing/2014/main" id="{E83DF93D-E223-4188-A04D-7006604F8EBB}"/>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0" name="AutoShape 11">
          <a:extLst>
            <a:ext uri="{FF2B5EF4-FFF2-40B4-BE49-F238E27FC236}">
              <a16:creationId xmlns:a16="http://schemas.microsoft.com/office/drawing/2014/main" id="{0743CC32-93A6-4F38-A007-1ADB728D74F1}"/>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1" name="AutoShape 12">
          <a:extLst>
            <a:ext uri="{FF2B5EF4-FFF2-40B4-BE49-F238E27FC236}">
              <a16:creationId xmlns:a16="http://schemas.microsoft.com/office/drawing/2014/main" id="{3B278EFA-0E1C-4F29-9A81-B8217BA4B86C}"/>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2" name="AutoShape 11">
          <a:extLst>
            <a:ext uri="{FF2B5EF4-FFF2-40B4-BE49-F238E27FC236}">
              <a16:creationId xmlns:a16="http://schemas.microsoft.com/office/drawing/2014/main" id="{9A6B5731-8942-4908-9C89-7DB0B3740B22}"/>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3" name="AutoShape 12">
          <a:extLst>
            <a:ext uri="{FF2B5EF4-FFF2-40B4-BE49-F238E27FC236}">
              <a16:creationId xmlns:a16="http://schemas.microsoft.com/office/drawing/2014/main" id="{F6C5BF59-509D-442C-923F-378A2CC21E07}"/>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4" name="AutoShape 11">
          <a:extLst>
            <a:ext uri="{FF2B5EF4-FFF2-40B4-BE49-F238E27FC236}">
              <a16:creationId xmlns:a16="http://schemas.microsoft.com/office/drawing/2014/main" id="{898FDC03-ED05-4C04-89B5-E181FEF0B456}"/>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5" name="AutoShape 12">
          <a:extLst>
            <a:ext uri="{FF2B5EF4-FFF2-40B4-BE49-F238E27FC236}">
              <a16:creationId xmlns:a16="http://schemas.microsoft.com/office/drawing/2014/main" id="{7B1D7320-BF69-45E9-BB1A-E66B37B2D7CA}"/>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6" name="AutoShape 11">
          <a:extLst>
            <a:ext uri="{FF2B5EF4-FFF2-40B4-BE49-F238E27FC236}">
              <a16:creationId xmlns:a16="http://schemas.microsoft.com/office/drawing/2014/main" id="{948FB820-B11D-499F-88C8-F7B5487ACA6A}"/>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7" name="AutoShape 12">
          <a:extLst>
            <a:ext uri="{FF2B5EF4-FFF2-40B4-BE49-F238E27FC236}">
              <a16:creationId xmlns:a16="http://schemas.microsoft.com/office/drawing/2014/main" id="{1B0E6C40-D7F3-4967-8F19-21556B0AB85D}"/>
            </a:ext>
          </a:extLst>
        </xdr:cNvPr>
        <xdr:cNvSpPr>
          <a:spLocks noChangeArrowheads="1"/>
        </xdr:cNvSpPr>
      </xdr:nvSpPr>
      <xdr:spPr bwMode="auto">
        <a:xfrm>
          <a:off x="63627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2288;&#31038;&#20250;&#20445;&#38556;/160101500&#65288;24-14_&#29987;&#26989;&#21029;&#21172;&#20685;&#32773;&#28797;&#23475;&#35036;&#20767;&#36027;&#25903;&#25173;&#29366;&#27841;&#6528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別労働者災害補償費支払状況(提出用）"/>
      <sheetName val="本省データ（療養・休業補償）"/>
      <sheetName val="本省データ（障害・遺族給付）"/>
      <sheetName val="本省データ（葬祭・介護）"/>
      <sheetName val="Sheet2"/>
    </sheetNames>
    <sheetDataSet>
      <sheetData sheetId="0"/>
      <sheetData sheetId="1">
        <row r="132">
          <cell r="J132">
            <v>14876268</v>
          </cell>
          <cell r="K132">
            <v>72</v>
          </cell>
          <cell r="N132">
            <v>9740665</v>
          </cell>
        </row>
        <row r="133">
          <cell r="J133">
            <v>8514301</v>
          </cell>
          <cell r="K133">
            <v>23</v>
          </cell>
          <cell r="N133">
            <v>2876503</v>
          </cell>
        </row>
        <row r="139">
          <cell r="J139">
            <v>385916</v>
          </cell>
          <cell r="K139">
            <v>4</v>
          </cell>
          <cell r="N139">
            <v>825316</v>
          </cell>
        </row>
        <row r="141">
          <cell r="J141">
            <v>2294848</v>
          </cell>
          <cell r="K141">
            <v>35</v>
          </cell>
          <cell r="N141">
            <v>5019614</v>
          </cell>
        </row>
        <row r="142">
          <cell r="J142">
            <v>1662216</v>
          </cell>
          <cell r="K142">
            <v>10</v>
          </cell>
          <cell r="N142">
            <v>2960535</v>
          </cell>
        </row>
        <row r="144">
          <cell r="J144">
            <v>43604532</v>
          </cell>
          <cell r="K144">
            <v>559</v>
          </cell>
          <cell r="N144">
            <v>140319334</v>
          </cell>
        </row>
        <row r="145">
          <cell r="J145">
            <v>3976639</v>
          </cell>
          <cell r="K145">
            <v>54</v>
          </cell>
          <cell r="N145">
            <v>14943420</v>
          </cell>
        </row>
        <row r="146">
          <cell r="J146">
            <v>1777724</v>
          </cell>
          <cell r="K146">
            <v>6</v>
          </cell>
          <cell r="N146">
            <v>1987139</v>
          </cell>
        </row>
        <row r="148">
          <cell r="J148">
            <v>377727562</v>
          </cell>
          <cell r="K148">
            <v>792</v>
          </cell>
          <cell r="N148">
            <v>138212864</v>
          </cell>
        </row>
        <row r="149">
          <cell r="J149">
            <v>11480814</v>
          </cell>
          <cell r="K149">
            <v>22</v>
          </cell>
          <cell r="N149">
            <v>4794614</v>
          </cell>
        </row>
        <row r="150">
          <cell r="J150">
            <v>138482185</v>
          </cell>
          <cell r="K150">
            <v>303</v>
          </cell>
          <cell r="N150">
            <v>48373890</v>
          </cell>
        </row>
        <row r="151">
          <cell r="J151">
            <v>32330749</v>
          </cell>
          <cell r="K151">
            <v>85</v>
          </cell>
          <cell r="N151">
            <v>12396589</v>
          </cell>
        </row>
        <row r="153">
          <cell r="J153">
            <v>208206387</v>
          </cell>
          <cell r="K153">
            <v>596</v>
          </cell>
          <cell r="N153">
            <v>57064234</v>
          </cell>
        </row>
        <row r="154">
          <cell r="J154">
            <v>16101817</v>
          </cell>
          <cell r="K154">
            <v>62</v>
          </cell>
          <cell r="N154">
            <v>5866839</v>
          </cell>
        </row>
        <row r="155">
          <cell r="J155">
            <v>28368283</v>
          </cell>
          <cell r="K155">
            <v>75</v>
          </cell>
          <cell r="N155">
            <v>8601278</v>
          </cell>
        </row>
        <row r="156">
          <cell r="J156">
            <v>41788</v>
          </cell>
        </row>
        <row r="157">
          <cell r="J157">
            <v>8817052</v>
          </cell>
          <cell r="K157">
            <v>18</v>
          </cell>
          <cell r="N157">
            <v>1400883</v>
          </cell>
        </row>
        <row r="158">
          <cell r="J158">
            <v>43948961</v>
          </cell>
          <cell r="K158">
            <v>72</v>
          </cell>
          <cell r="N158">
            <v>11470656</v>
          </cell>
        </row>
        <row r="159">
          <cell r="J159">
            <v>7264884</v>
          </cell>
          <cell r="K159">
            <v>4</v>
          </cell>
          <cell r="N159">
            <v>694489</v>
          </cell>
        </row>
        <row r="160">
          <cell r="J160">
            <v>11929278</v>
          </cell>
          <cell r="K160">
            <v>159</v>
          </cell>
          <cell r="N160">
            <v>26372272</v>
          </cell>
        </row>
        <row r="161">
          <cell r="J161">
            <v>3298568</v>
          </cell>
          <cell r="K161">
            <v>3</v>
          </cell>
          <cell r="N161">
            <v>3349108</v>
          </cell>
        </row>
        <row r="162">
          <cell r="J162">
            <v>1717552</v>
          </cell>
          <cell r="K162">
            <v>15</v>
          </cell>
          <cell r="N162">
            <v>3893596</v>
          </cell>
        </row>
        <row r="163">
          <cell r="J163">
            <v>12737570</v>
          </cell>
          <cell r="K163">
            <v>22</v>
          </cell>
          <cell r="N163">
            <v>2258573</v>
          </cell>
        </row>
        <row r="164">
          <cell r="J164">
            <v>6437834</v>
          </cell>
          <cell r="K164">
            <v>24</v>
          </cell>
          <cell r="N164">
            <v>5429745</v>
          </cell>
        </row>
        <row r="165">
          <cell r="J165">
            <v>135487871</v>
          </cell>
          <cell r="K165">
            <v>307</v>
          </cell>
          <cell r="N165">
            <v>47261151</v>
          </cell>
        </row>
        <row r="166">
          <cell r="J166">
            <v>9594585</v>
          </cell>
          <cell r="K166">
            <v>18</v>
          </cell>
          <cell r="N166">
            <v>2336958</v>
          </cell>
        </row>
        <row r="167">
          <cell r="J167">
            <v>78815056</v>
          </cell>
          <cell r="K167">
            <v>141</v>
          </cell>
          <cell r="N167">
            <v>19382564</v>
          </cell>
        </row>
        <row r="168">
          <cell r="J168">
            <v>66687833</v>
          </cell>
          <cell r="K168">
            <v>220</v>
          </cell>
          <cell r="N168">
            <v>33396457</v>
          </cell>
        </row>
        <row r="169">
          <cell r="J169">
            <v>170513334</v>
          </cell>
          <cell r="K169">
            <v>598</v>
          </cell>
          <cell r="N169">
            <v>82752762</v>
          </cell>
        </row>
        <row r="170">
          <cell r="J170">
            <v>225403</v>
          </cell>
        </row>
        <row r="171">
          <cell r="J171">
            <v>6831657</v>
          </cell>
          <cell r="K171">
            <v>12</v>
          </cell>
          <cell r="N171">
            <v>951799</v>
          </cell>
        </row>
        <row r="172">
          <cell r="J172">
            <v>104542968</v>
          </cell>
          <cell r="K172">
            <v>346</v>
          </cell>
          <cell r="N172">
            <v>38459601</v>
          </cell>
        </row>
        <row r="174">
          <cell r="J174">
            <v>89008</v>
          </cell>
        </row>
        <row r="175">
          <cell r="J175">
            <v>186577</v>
          </cell>
          <cell r="K175">
            <v>1</v>
          </cell>
        </row>
        <row r="176">
          <cell r="J176">
            <v>21754295</v>
          </cell>
          <cell r="K176">
            <v>67</v>
          </cell>
          <cell r="N176">
            <v>10761657</v>
          </cell>
        </row>
        <row r="178">
          <cell r="J178">
            <v>18698408</v>
          </cell>
          <cell r="K178">
            <v>61</v>
          </cell>
          <cell r="N178">
            <v>7240767</v>
          </cell>
        </row>
        <row r="179">
          <cell r="J179">
            <v>356844912</v>
          </cell>
          <cell r="K179">
            <v>1051</v>
          </cell>
          <cell r="N179">
            <v>171945902</v>
          </cell>
        </row>
        <row r="183">
          <cell r="J183">
            <v>8253026</v>
          </cell>
          <cell r="K183">
            <v>6</v>
          </cell>
          <cell r="N183">
            <v>2093884</v>
          </cell>
        </row>
        <row r="184">
          <cell r="J184">
            <v>48252736</v>
          </cell>
          <cell r="K184">
            <v>146</v>
          </cell>
          <cell r="N184">
            <v>22682227</v>
          </cell>
        </row>
        <row r="185">
          <cell r="J185">
            <v>37823647</v>
          </cell>
          <cell r="K185">
            <v>159</v>
          </cell>
          <cell r="N185">
            <v>8600891</v>
          </cell>
        </row>
        <row r="186">
          <cell r="J186">
            <v>617411472</v>
          </cell>
          <cell r="K186">
            <v>1331</v>
          </cell>
          <cell r="N186">
            <v>129550327</v>
          </cell>
        </row>
        <row r="187">
          <cell r="J187">
            <v>99013392</v>
          </cell>
          <cell r="K187">
            <v>170</v>
          </cell>
          <cell r="N187">
            <v>20287165</v>
          </cell>
        </row>
        <row r="188">
          <cell r="J188">
            <v>53266376</v>
          </cell>
          <cell r="K188">
            <v>154</v>
          </cell>
          <cell r="N188">
            <v>16343866</v>
          </cell>
        </row>
        <row r="189">
          <cell r="J189">
            <v>6472465</v>
          </cell>
          <cell r="K189">
            <v>7</v>
          </cell>
          <cell r="N189">
            <v>905088</v>
          </cell>
        </row>
        <row r="190">
          <cell r="J190">
            <v>535396853</v>
          </cell>
          <cell r="K190">
            <v>1346</v>
          </cell>
          <cell r="N190">
            <v>128081799</v>
          </cell>
        </row>
        <row r="191">
          <cell r="J191">
            <v>51646450</v>
          </cell>
          <cell r="K191">
            <v>61</v>
          </cell>
          <cell r="N191">
            <v>6695040</v>
          </cell>
        </row>
      </sheetData>
      <sheetData sheetId="2">
        <row r="132">
          <cell r="G132">
            <v>3</v>
          </cell>
          <cell r="I132">
            <v>7419565</v>
          </cell>
        </row>
        <row r="133">
          <cell r="G133">
            <v>1</v>
          </cell>
          <cell r="I133">
            <v>2745211</v>
          </cell>
        </row>
        <row r="141">
          <cell r="J141">
            <v>1</v>
          </cell>
          <cell r="L141">
            <v>2812280</v>
          </cell>
        </row>
        <row r="142">
          <cell r="G142">
            <v>1</v>
          </cell>
          <cell r="I142">
            <v>1431877</v>
          </cell>
        </row>
        <row r="144">
          <cell r="G144">
            <v>1</v>
          </cell>
          <cell r="I144">
            <v>3669242</v>
          </cell>
          <cell r="J144">
            <v>2</v>
          </cell>
          <cell r="L144">
            <v>17052458</v>
          </cell>
        </row>
        <row r="145">
          <cell r="G145">
            <v>1</v>
          </cell>
          <cell r="I145">
            <v>832884</v>
          </cell>
        </row>
        <row r="148">
          <cell r="G148">
            <v>36</v>
          </cell>
          <cell r="I148">
            <v>57809445</v>
          </cell>
          <cell r="J148">
            <v>2</v>
          </cell>
          <cell r="L148">
            <v>12281321</v>
          </cell>
        </row>
        <row r="149">
          <cell r="G149">
            <v>1</v>
          </cell>
          <cell r="I149">
            <v>6040000</v>
          </cell>
        </row>
        <row r="150">
          <cell r="G150">
            <v>14</v>
          </cell>
          <cell r="I150">
            <v>20159167</v>
          </cell>
          <cell r="J150">
            <v>1</v>
          </cell>
          <cell r="L150">
            <v>569352</v>
          </cell>
        </row>
        <row r="151">
          <cell r="G151">
            <v>7</v>
          </cell>
          <cell r="I151">
            <v>5785896</v>
          </cell>
        </row>
        <row r="153">
          <cell r="G153">
            <v>22</v>
          </cell>
          <cell r="I153">
            <v>22660059</v>
          </cell>
        </row>
        <row r="155">
          <cell r="G155">
            <v>17</v>
          </cell>
          <cell r="I155">
            <v>27795040</v>
          </cell>
        </row>
        <row r="156">
          <cell r="G156">
            <v>1</v>
          </cell>
          <cell r="I156">
            <v>2230000</v>
          </cell>
        </row>
        <row r="158">
          <cell r="G158">
            <v>4</v>
          </cell>
          <cell r="I158">
            <v>2322692</v>
          </cell>
        </row>
        <row r="160">
          <cell r="J160">
            <v>1</v>
          </cell>
          <cell r="L160">
            <v>477327</v>
          </cell>
        </row>
        <row r="162">
          <cell r="G162">
            <v>1</v>
          </cell>
          <cell r="I162">
            <v>1677312</v>
          </cell>
        </row>
        <row r="163">
          <cell r="G163">
            <v>1</v>
          </cell>
          <cell r="I163">
            <v>4899723</v>
          </cell>
        </row>
        <row r="164">
          <cell r="G164">
            <v>3</v>
          </cell>
          <cell r="I164">
            <v>15131094</v>
          </cell>
        </row>
        <row r="165">
          <cell r="G165">
            <v>30</v>
          </cell>
          <cell r="I165">
            <v>59044098</v>
          </cell>
        </row>
        <row r="166">
          <cell r="G166">
            <v>2</v>
          </cell>
          <cell r="I166">
            <v>2717660</v>
          </cell>
        </row>
        <row r="167">
          <cell r="G167">
            <v>18</v>
          </cell>
          <cell r="I167">
            <v>35327202</v>
          </cell>
        </row>
        <row r="168">
          <cell r="G168">
            <v>9</v>
          </cell>
          <cell r="I168">
            <v>12072178</v>
          </cell>
        </row>
        <row r="169">
          <cell r="G169">
            <v>31</v>
          </cell>
          <cell r="I169">
            <v>65219501</v>
          </cell>
        </row>
        <row r="171">
          <cell r="G171">
            <v>1</v>
          </cell>
          <cell r="I171">
            <v>6532964</v>
          </cell>
        </row>
        <row r="172">
          <cell r="G172">
            <v>17</v>
          </cell>
          <cell r="I172">
            <v>23918795</v>
          </cell>
        </row>
        <row r="176">
          <cell r="G176">
            <v>1</v>
          </cell>
          <cell r="I176">
            <v>1618980</v>
          </cell>
        </row>
        <row r="178">
          <cell r="G178">
            <v>1</v>
          </cell>
          <cell r="I178">
            <v>2005439</v>
          </cell>
        </row>
        <row r="179">
          <cell r="G179">
            <v>36</v>
          </cell>
          <cell r="I179">
            <v>78385301</v>
          </cell>
          <cell r="J179">
            <v>3</v>
          </cell>
          <cell r="L179">
            <v>33689000</v>
          </cell>
        </row>
        <row r="184">
          <cell r="G184">
            <v>2</v>
          </cell>
          <cell r="I184">
            <v>993832</v>
          </cell>
        </row>
        <row r="185">
          <cell r="G185">
            <v>5</v>
          </cell>
          <cell r="I185">
            <v>4243660</v>
          </cell>
        </row>
        <row r="186">
          <cell r="G186">
            <v>42</v>
          </cell>
          <cell r="I186">
            <v>45649854</v>
          </cell>
          <cell r="J186">
            <v>1</v>
          </cell>
          <cell r="L186">
            <v>8225298</v>
          </cell>
        </row>
        <row r="187">
          <cell r="G187">
            <v>10</v>
          </cell>
          <cell r="I187">
            <v>13205982</v>
          </cell>
        </row>
        <row r="188">
          <cell r="G188">
            <v>7</v>
          </cell>
          <cell r="I188">
            <v>5740435</v>
          </cell>
        </row>
        <row r="190">
          <cell r="G190">
            <v>44</v>
          </cell>
          <cell r="I190">
            <v>55280688</v>
          </cell>
          <cell r="J190">
            <v>1</v>
          </cell>
          <cell r="L190">
            <v>8829000</v>
          </cell>
        </row>
        <row r="191">
          <cell r="G191">
            <v>4</v>
          </cell>
          <cell r="I191">
            <v>4843662</v>
          </cell>
        </row>
      </sheetData>
      <sheetData sheetId="3">
        <row r="142">
          <cell r="G142">
            <v>1</v>
          </cell>
          <cell r="I142">
            <v>616260</v>
          </cell>
        </row>
        <row r="144">
          <cell r="G144">
            <v>3</v>
          </cell>
          <cell r="I144">
            <v>3107220</v>
          </cell>
        </row>
        <row r="148">
          <cell r="G148">
            <v>6</v>
          </cell>
          <cell r="I148">
            <v>3929520</v>
          </cell>
        </row>
        <row r="150">
          <cell r="G150">
            <v>1</v>
          </cell>
          <cell r="I150">
            <v>602850</v>
          </cell>
        </row>
        <row r="160">
          <cell r="G160">
            <v>1</v>
          </cell>
          <cell r="I160">
            <v>670680</v>
          </cell>
        </row>
        <row r="167">
          <cell r="G167">
            <v>1</v>
          </cell>
          <cell r="I167">
            <v>1100040</v>
          </cell>
        </row>
        <row r="168">
          <cell r="G168">
            <v>1</v>
          </cell>
          <cell r="I168">
            <v>499200</v>
          </cell>
        </row>
        <row r="169">
          <cell r="G169">
            <v>3</v>
          </cell>
          <cell r="I169">
            <v>2597220</v>
          </cell>
        </row>
        <row r="170">
          <cell r="G170">
            <v>1</v>
          </cell>
          <cell r="I170">
            <v>1781880</v>
          </cell>
        </row>
        <row r="179">
          <cell r="G179">
            <v>5</v>
          </cell>
          <cell r="I179">
            <v>3111900</v>
          </cell>
        </row>
        <row r="186">
          <cell r="G186">
            <v>1</v>
          </cell>
          <cell r="I186">
            <v>718740</v>
          </cell>
        </row>
        <row r="187">
          <cell r="G187">
            <v>2</v>
          </cell>
          <cell r="I187">
            <v>1114020</v>
          </cell>
        </row>
        <row r="188">
          <cell r="G188">
            <v>2</v>
          </cell>
          <cell r="I188">
            <v>986130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241E-67B2-4A84-913C-F2E59DA075F1}">
  <sheetPr>
    <pageSetUpPr fitToPage="1"/>
  </sheetPr>
  <dimension ref="B1:N27"/>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I24" sqref="I24"/>
    </sheetView>
  </sheetViews>
  <sheetFormatPr defaultColWidth="9" defaultRowHeight="12" customHeight="1"/>
  <cols>
    <col min="1" max="1" width="2.6640625" style="1" customWidth="1"/>
    <col min="2" max="2" width="11.6640625" style="1" customWidth="1"/>
    <col min="3" max="4" width="8.109375" style="1" customWidth="1"/>
    <col min="5" max="13" width="8.77734375" style="1" customWidth="1"/>
    <col min="14" max="14" width="8.109375" style="1" customWidth="1"/>
    <col min="15" max="16384" width="9" style="1"/>
  </cols>
  <sheetData>
    <row r="1" spans="2:14" ht="14.25" customHeight="1">
      <c r="B1" s="6" t="s">
        <v>31</v>
      </c>
    </row>
    <row r="3" spans="2:14" ht="12" customHeight="1">
      <c r="B3" s="292" t="s">
        <v>1</v>
      </c>
      <c r="C3" s="293" t="s">
        <v>2</v>
      </c>
      <c r="D3" s="293" t="s">
        <v>3</v>
      </c>
      <c r="E3" s="296" t="s">
        <v>24</v>
      </c>
      <c r="F3" s="299" t="s">
        <v>4</v>
      </c>
      <c r="G3" s="300"/>
      <c r="H3" s="300"/>
      <c r="I3" s="300"/>
      <c r="J3" s="300"/>
      <c r="K3" s="300"/>
      <c r="L3" s="300"/>
      <c r="M3" s="300"/>
      <c r="N3" s="301"/>
    </row>
    <row r="4" spans="2:14" ht="12" customHeight="1">
      <c r="B4" s="292"/>
      <c r="C4" s="294"/>
      <c r="D4" s="294"/>
      <c r="E4" s="297"/>
      <c r="F4" s="290" t="s">
        <v>5</v>
      </c>
      <c r="G4" s="290" t="s">
        <v>6</v>
      </c>
      <c r="H4" s="290" t="s">
        <v>7</v>
      </c>
      <c r="I4" s="290" t="s">
        <v>0</v>
      </c>
      <c r="J4" s="299" t="s">
        <v>8</v>
      </c>
      <c r="K4" s="300"/>
      <c r="L4" s="300"/>
      <c r="M4" s="301"/>
      <c r="N4" s="290" t="s">
        <v>9</v>
      </c>
    </row>
    <row r="5" spans="2:14" ht="12" customHeight="1">
      <c r="B5" s="292"/>
      <c r="C5" s="295"/>
      <c r="D5" s="295"/>
      <c r="E5" s="298"/>
      <c r="F5" s="291"/>
      <c r="G5" s="291"/>
      <c r="H5" s="291"/>
      <c r="I5" s="291"/>
      <c r="J5" s="9" t="s">
        <v>10</v>
      </c>
      <c r="K5" s="9" t="s">
        <v>11</v>
      </c>
      <c r="L5" s="10" t="s">
        <v>12</v>
      </c>
      <c r="M5" s="10" t="s">
        <v>13</v>
      </c>
      <c r="N5" s="291"/>
    </row>
    <row r="6" spans="2:14" ht="12" customHeight="1">
      <c r="B6" s="7"/>
      <c r="C6" s="2" t="s">
        <v>14</v>
      </c>
      <c r="D6" s="2" t="s">
        <v>15</v>
      </c>
      <c r="E6" s="2" t="s">
        <v>23</v>
      </c>
      <c r="F6" s="2" t="s">
        <v>15</v>
      </c>
      <c r="G6" s="2" t="s">
        <v>15</v>
      </c>
      <c r="H6" s="2" t="s">
        <v>15</v>
      </c>
      <c r="I6" s="2" t="s">
        <v>15</v>
      </c>
      <c r="J6" s="2" t="s">
        <v>15</v>
      </c>
      <c r="K6" s="2" t="s">
        <v>15</v>
      </c>
      <c r="L6" s="2" t="s">
        <v>15</v>
      </c>
      <c r="M6" s="2" t="s">
        <v>15</v>
      </c>
      <c r="N6" s="2" t="s">
        <v>15</v>
      </c>
    </row>
    <row r="7" spans="2:14" ht="12" customHeight="1">
      <c r="B7" s="8" t="s">
        <v>28</v>
      </c>
      <c r="C7" s="3">
        <v>12470</v>
      </c>
      <c r="D7" s="4">
        <v>14972</v>
      </c>
      <c r="E7" s="13">
        <v>0.77</v>
      </c>
      <c r="F7" s="4">
        <v>13304</v>
      </c>
      <c r="G7" s="4">
        <v>12321</v>
      </c>
      <c r="H7" s="4">
        <v>462</v>
      </c>
      <c r="I7" s="4">
        <v>3553</v>
      </c>
      <c r="J7" s="4">
        <v>267</v>
      </c>
      <c r="K7" s="4">
        <v>504</v>
      </c>
      <c r="L7" s="4">
        <v>149</v>
      </c>
      <c r="M7" s="4">
        <v>12289</v>
      </c>
      <c r="N7" s="4">
        <v>236</v>
      </c>
    </row>
    <row r="8" spans="2:14" ht="12" customHeight="1">
      <c r="B8" s="8" t="s">
        <v>29</v>
      </c>
      <c r="C8" s="4">
        <v>12488</v>
      </c>
      <c r="D8" s="4">
        <v>14975</v>
      </c>
      <c r="E8" s="13">
        <v>0.77</v>
      </c>
      <c r="F8" s="4">
        <v>13295</v>
      </c>
      <c r="G8" s="4">
        <v>12364</v>
      </c>
      <c r="H8" s="4">
        <v>479</v>
      </c>
      <c r="I8" s="4">
        <v>3586</v>
      </c>
      <c r="J8" s="4">
        <v>262</v>
      </c>
      <c r="K8" s="4">
        <v>519</v>
      </c>
      <c r="L8" s="4">
        <v>157</v>
      </c>
      <c r="M8" s="4">
        <v>12329</v>
      </c>
      <c r="N8" s="4">
        <v>235</v>
      </c>
    </row>
    <row r="9" spans="2:14">
      <c r="B9" s="8" t="s">
        <v>21</v>
      </c>
      <c r="C9" s="4">
        <v>12502</v>
      </c>
      <c r="D9" s="4">
        <v>14967</v>
      </c>
      <c r="E9" s="13">
        <v>0.77</v>
      </c>
      <c r="F9" s="4">
        <v>13317</v>
      </c>
      <c r="G9" s="4">
        <v>12359</v>
      </c>
      <c r="H9" s="4">
        <v>460</v>
      </c>
      <c r="I9" s="4">
        <v>3596</v>
      </c>
      <c r="J9" s="4">
        <v>271</v>
      </c>
      <c r="K9" s="4">
        <v>530</v>
      </c>
      <c r="L9" s="1">
        <v>162</v>
      </c>
      <c r="M9" s="4">
        <v>12295</v>
      </c>
      <c r="N9" s="4">
        <v>224</v>
      </c>
    </row>
    <row r="10" spans="2:14" ht="12" customHeight="1">
      <c r="B10" s="8" t="s">
        <v>20</v>
      </c>
      <c r="C10" s="4">
        <v>12522</v>
      </c>
      <c r="D10" s="4">
        <v>14986</v>
      </c>
      <c r="E10" s="13">
        <v>0.77</v>
      </c>
      <c r="F10" s="4">
        <v>13389</v>
      </c>
      <c r="G10" s="4">
        <v>12410</v>
      </c>
      <c r="H10" s="4">
        <v>465</v>
      </c>
      <c r="I10" s="4">
        <v>3617</v>
      </c>
      <c r="J10" s="4">
        <v>251</v>
      </c>
      <c r="K10" s="4">
        <v>543</v>
      </c>
      <c r="L10" s="4">
        <v>153</v>
      </c>
      <c r="M10" s="4">
        <v>12346</v>
      </c>
      <c r="N10" s="4">
        <v>228</v>
      </c>
    </row>
    <row r="11" spans="2:14" ht="12" customHeight="1">
      <c r="B11" s="8" t="s">
        <v>19</v>
      </c>
      <c r="C11" s="4">
        <v>12526</v>
      </c>
      <c r="D11" s="4">
        <v>14999</v>
      </c>
      <c r="E11" s="13">
        <v>0.77</v>
      </c>
      <c r="F11" s="4">
        <v>13352</v>
      </c>
      <c r="G11" s="4">
        <v>12384</v>
      </c>
      <c r="H11" s="4">
        <v>463</v>
      </c>
      <c r="I11" s="4">
        <v>3632</v>
      </c>
      <c r="J11" s="4">
        <v>262</v>
      </c>
      <c r="K11" s="4">
        <v>517</v>
      </c>
      <c r="L11" s="4">
        <v>151</v>
      </c>
      <c r="M11" s="4">
        <v>12341</v>
      </c>
      <c r="N11" s="4">
        <v>226</v>
      </c>
    </row>
    <row r="12" spans="2:14" ht="12" customHeight="1">
      <c r="B12" s="8" t="s">
        <v>18</v>
      </c>
      <c r="C12" s="4">
        <v>12533</v>
      </c>
      <c r="D12" s="4">
        <v>14974</v>
      </c>
      <c r="E12" s="13">
        <v>0.77</v>
      </c>
      <c r="F12" s="4">
        <v>13330</v>
      </c>
      <c r="G12" s="4">
        <v>12383</v>
      </c>
      <c r="H12" s="4">
        <v>458</v>
      </c>
      <c r="I12" s="4">
        <v>3644</v>
      </c>
      <c r="J12" s="4">
        <v>264</v>
      </c>
      <c r="K12" s="4">
        <v>523</v>
      </c>
      <c r="L12" s="4">
        <v>151</v>
      </c>
      <c r="M12" s="4">
        <v>12284</v>
      </c>
      <c r="N12" s="4">
        <v>209</v>
      </c>
    </row>
    <row r="13" spans="2:14" ht="12" customHeight="1">
      <c r="B13" s="8" t="s">
        <v>25</v>
      </c>
      <c r="C13" s="4">
        <v>12550</v>
      </c>
      <c r="D13" s="4">
        <v>14984</v>
      </c>
      <c r="E13" s="13">
        <v>0.77</v>
      </c>
      <c r="F13" s="4">
        <v>13547</v>
      </c>
      <c r="G13" s="4">
        <v>12443</v>
      </c>
      <c r="H13" s="4">
        <v>453</v>
      </c>
      <c r="I13" s="4">
        <v>3661</v>
      </c>
      <c r="J13" s="4">
        <v>252</v>
      </c>
      <c r="K13" s="4">
        <v>488</v>
      </c>
      <c r="L13" s="4">
        <v>119</v>
      </c>
      <c r="M13" s="4">
        <v>12383</v>
      </c>
      <c r="N13" s="4">
        <v>213</v>
      </c>
    </row>
    <row r="14" spans="2:14" ht="12" customHeight="1">
      <c r="B14" s="8" t="s">
        <v>26</v>
      </c>
      <c r="C14" s="4">
        <v>12541</v>
      </c>
      <c r="D14" s="4">
        <v>14988</v>
      </c>
      <c r="E14" s="13">
        <v>0.77</v>
      </c>
      <c r="F14" s="4">
        <v>13764</v>
      </c>
      <c r="G14" s="4">
        <v>12457</v>
      </c>
      <c r="H14" s="4">
        <v>467</v>
      </c>
      <c r="I14" s="4">
        <v>3670</v>
      </c>
      <c r="J14" s="4">
        <v>249</v>
      </c>
      <c r="K14" s="4">
        <v>451</v>
      </c>
      <c r="L14" s="4">
        <v>110</v>
      </c>
      <c r="M14" s="4">
        <v>12470</v>
      </c>
      <c r="N14" s="4">
        <v>225</v>
      </c>
    </row>
    <row r="15" spans="2:14" ht="12" customHeight="1">
      <c r="B15" s="8" t="s">
        <v>27</v>
      </c>
      <c r="C15" s="4">
        <v>12544</v>
      </c>
      <c r="D15" s="4">
        <v>15010</v>
      </c>
      <c r="E15" s="13">
        <v>0.78</v>
      </c>
      <c r="F15" s="4">
        <v>13776</v>
      </c>
      <c r="G15" s="4">
        <v>12489</v>
      </c>
      <c r="H15" s="4">
        <v>473</v>
      </c>
      <c r="I15" s="4">
        <v>3683</v>
      </c>
      <c r="J15" s="4">
        <v>248</v>
      </c>
      <c r="K15" s="4">
        <v>479</v>
      </c>
      <c r="L15" s="4">
        <v>134</v>
      </c>
      <c r="M15" s="4">
        <v>12389</v>
      </c>
      <c r="N15" s="4">
        <v>219</v>
      </c>
    </row>
    <row r="16" spans="2:14" ht="12" customHeight="1">
      <c r="B16" s="8" t="s">
        <v>30</v>
      </c>
      <c r="C16" s="4">
        <v>12554</v>
      </c>
      <c r="D16" s="4">
        <v>15000</v>
      </c>
      <c r="E16" s="13">
        <v>0.78</v>
      </c>
      <c r="F16" s="4">
        <v>13553</v>
      </c>
      <c r="G16" s="4">
        <v>12469</v>
      </c>
      <c r="H16" s="4">
        <v>460</v>
      </c>
      <c r="I16" s="4">
        <v>3707</v>
      </c>
      <c r="J16" s="4">
        <v>250</v>
      </c>
      <c r="K16" s="4">
        <v>522</v>
      </c>
      <c r="L16" s="4">
        <v>145</v>
      </c>
      <c r="M16" s="4">
        <v>12309</v>
      </c>
      <c r="N16" s="4">
        <v>227</v>
      </c>
    </row>
    <row r="17" spans="2:14" ht="12" customHeight="1">
      <c r="B17" s="8" t="s">
        <v>16</v>
      </c>
      <c r="C17" s="4">
        <v>12528</v>
      </c>
      <c r="D17" s="4">
        <v>14962</v>
      </c>
      <c r="E17" s="13">
        <v>0.77</v>
      </c>
      <c r="F17" s="4">
        <v>13450</v>
      </c>
      <c r="G17" s="4">
        <v>12418</v>
      </c>
      <c r="H17" s="4">
        <v>466</v>
      </c>
      <c r="I17" s="4">
        <v>3686</v>
      </c>
      <c r="J17" s="4">
        <v>246</v>
      </c>
      <c r="K17" s="4">
        <v>531</v>
      </c>
      <c r="L17" s="4">
        <v>150</v>
      </c>
      <c r="M17" s="4">
        <v>12332</v>
      </c>
      <c r="N17" s="4">
        <v>224</v>
      </c>
    </row>
    <row r="18" spans="2:14" ht="12" customHeight="1">
      <c r="B18" s="8" t="s">
        <v>17</v>
      </c>
      <c r="C18" s="4">
        <v>12552</v>
      </c>
      <c r="D18" s="4">
        <v>14985</v>
      </c>
      <c r="E18" s="13">
        <v>0.78</v>
      </c>
      <c r="F18" s="4">
        <v>13468</v>
      </c>
      <c r="G18" s="4">
        <v>12429</v>
      </c>
      <c r="H18" s="4">
        <v>514</v>
      </c>
      <c r="I18" s="4">
        <v>3717</v>
      </c>
      <c r="J18" s="4">
        <v>245</v>
      </c>
      <c r="K18" s="4">
        <v>523</v>
      </c>
      <c r="L18" s="4">
        <v>150</v>
      </c>
      <c r="M18" s="4">
        <v>12368</v>
      </c>
      <c r="N18" s="4">
        <v>261</v>
      </c>
    </row>
    <row r="19" spans="2:14" ht="12" customHeight="1">
      <c r="B19" s="5"/>
      <c r="C19" s="11"/>
      <c r="D19" s="11"/>
      <c r="E19" s="12"/>
      <c r="F19" s="11"/>
      <c r="G19" s="11"/>
      <c r="H19" s="11"/>
      <c r="I19" s="11"/>
      <c r="J19" s="11"/>
      <c r="K19" s="11"/>
      <c r="L19" s="11"/>
      <c r="M19" s="11"/>
      <c r="N19" s="11"/>
    </row>
    <row r="20" spans="2:14" ht="12" customHeight="1">
      <c r="B20" s="5" t="s">
        <v>22</v>
      </c>
    </row>
    <row r="21" spans="2:14" ht="20.25" customHeight="1">
      <c r="C21" s="11"/>
      <c r="D21" s="14"/>
      <c r="E21" s="15"/>
      <c r="F21" s="16"/>
      <c r="G21" s="16"/>
      <c r="I21" s="16"/>
      <c r="J21" s="16"/>
      <c r="K21" s="14"/>
      <c r="L21" s="11"/>
      <c r="M21" s="11"/>
      <c r="N21" s="11"/>
    </row>
    <row r="22" spans="2:14" ht="12" customHeight="1">
      <c r="D22" s="16"/>
      <c r="E22" s="16"/>
      <c r="F22" s="16"/>
      <c r="G22" s="16"/>
      <c r="H22" s="16"/>
      <c r="I22" s="16"/>
      <c r="J22" s="16"/>
      <c r="K22" s="16"/>
    </row>
    <row r="27" spans="2:14" ht="12" customHeight="1">
      <c r="J27" s="11"/>
      <c r="L27" s="11"/>
    </row>
  </sheetData>
  <mergeCells count="11">
    <mergeCell ref="N4:N5"/>
    <mergeCell ref="B3:B5"/>
    <mergeCell ref="C3:C5"/>
    <mergeCell ref="D3:D5"/>
    <mergeCell ref="E3:E5"/>
    <mergeCell ref="F3:N3"/>
    <mergeCell ref="F4:F5"/>
    <mergeCell ref="G4:G5"/>
    <mergeCell ref="H4:H5"/>
    <mergeCell ref="I4:I5"/>
    <mergeCell ref="J4:M4"/>
  </mergeCells>
  <phoneticPr fontId="1"/>
  <pageMargins left="0.78740157480314965" right="0.39370078740157483" top="0.98425196850393704" bottom="0.98425196850393704" header="0.51181102362204722" footer="0.51181102362204722"/>
  <pageSetup paperSize="9"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CDE3-3A49-4992-8848-8461A208D552}">
  <dimension ref="A1:M24"/>
  <sheetViews>
    <sheetView zoomScaleNormal="100" zoomScaleSheetLayoutView="100" workbookViewId="0">
      <selection activeCell="N8" sqref="N8"/>
    </sheetView>
  </sheetViews>
  <sheetFormatPr defaultColWidth="9" defaultRowHeight="12" customHeight="1"/>
  <cols>
    <col min="1" max="1" width="2.6640625" style="1" customWidth="1"/>
    <col min="2" max="7" width="12.6640625" style="1" customWidth="1"/>
    <col min="8" max="9" width="9" style="1"/>
    <col min="10" max="10" width="8" style="1" customWidth="1"/>
    <col min="11" max="11" width="12.109375" style="1" customWidth="1"/>
    <col min="12" max="12" width="9" style="1"/>
    <col min="13" max="13" width="9.44140625" style="1" bestFit="1" customWidth="1"/>
    <col min="14" max="256" width="9" style="1"/>
    <col min="257" max="257" width="2.6640625" style="1" customWidth="1"/>
    <col min="258" max="263" width="12.6640625" style="1" customWidth="1"/>
    <col min="264" max="265" width="9" style="1"/>
    <col min="266" max="266" width="8" style="1" customWidth="1"/>
    <col min="267" max="267" width="12.109375" style="1" customWidth="1"/>
    <col min="268" max="268" width="9" style="1"/>
    <col min="269" max="269" width="9.44140625" style="1" bestFit="1" customWidth="1"/>
    <col min="270" max="512" width="9" style="1"/>
    <col min="513" max="513" width="2.6640625" style="1" customWidth="1"/>
    <col min="514" max="519" width="12.6640625" style="1" customWidth="1"/>
    <col min="520" max="521" width="9" style="1"/>
    <col min="522" max="522" width="8" style="1" customWidth="1"/>
    <col min="523" max="523" width="12.109375" style="1" customWidth="1"/>
    <col min="524" max="524" width="9" style="1"/>
    <col min="525" max="525" width="9.44140625" style="1" bestFit="1" customWidth="1"/>
    <col min="526" max="768" width="9" style="1"/>
    <col min="769" max="769" width="2.6640625" style="1" customWidth="1"/>
    <col min="770" max="775" width="12.6640625" style="1" customWidth="1"/>
    <col min="776" max="777" width="9" style="1"/>
    <col min="778" max="778" width="8" style="1" customWidth="1"/>
    <col min="779" max="779" width="12.109375" style="1" customWidth="1"/>
    <col min="780" max="780" width="9" style="1"/>
    <col min="781" max="781" width="9.44140625" style="1" bestFit="1" customWidth="1"/>
    <col min="782" max="1024" width="9" style="1"/>
    <col min="1025" max="1025" width="2.6640625" style="1" customWidth="1"/>
    <col min="1026" max="1031" width="12.6640625" style="1" customWidth="1"/>
    <col min="1032" max="1033" width="9" style="1"/>
    <col min="1034" max="1034" width="8" style="1" customWidth="1"/>
    <col min="1035" max="1035" width="12.109375" style="1" customWidth="1"/>
    <col min="1036" max="1036" width="9" style="1"/>
    <col min="1037" max="1037" width="9.44140625" style="1" bestFit="1" customWidth="1"/>
    <col min="1038" max="1280" width="9" style="1"/>
    <col min="1281" max="1281" width="2.6640625" style="1" customWidth="1"/>
    <col min="1282" max="1287" width="12.6640625" style="1" customWidth="1"/>
    <col min="1288" max="1289" width="9" style="1"/>
    <col min="1290" max="1290" width="8" style="1" customWidth="1"/>
    <col min="1291" max="1291" width="12.109375" style="1" customWidth="1"/>
    <col min="1292" max="1292" width="9" style="1"/>
    <col min="1293" max="1293" width="9.44140625" style="1" bestFit="1" customWidth="1"/>
    <col min="1294" max="1536" width="9" style="1"/>
    <col min="1537" max="1537" width="2.6640625" style="1" customWidth="1"/>
    <col min="1538" max="1543" width="12.6640625" style="1" customWidth="1"/>
    <col min="1544" max="1545" width="9" style="1"/>
    <col min="1546" max="1546" width="8" style="1" customWidth="1"/>
    <col min="1547" max="1547" width="12.109375" style="1" customWidth="1"/>
    <col min="1548" max="1548" width="9" style="1"/>
    <col min="1549" max="1549" width="9.44140625" style="1" bestFit="1" customWidth="1"/>
    <col min="1550" max="1792" width="9" style="1"/>
    <col min="1793" max="1793" width="2.6640625" style="1" customWidth="1"/>
    <col min="1794" max="1799" width="12.6640625" style="1" customWidth="1"/>
    <col min="1800" max="1801" width="9" style="1"/>
    <col min="1802" max="1802" width="8" style="1" customWidth="1"/>
    <col min="1803" max="1803" width="12.109375" style="1" customWidth="1"/>
    <col min="1804" max="1804" width="9" style="1"/>
    <col min="1805" max="1805" width="9.44140625" style="1" bestFit="1" customWidth="1"/>
    <col min="1806" max="2048" width="9" style="1"/>
    <col min="2049" max="2049" width="2.6640625" style="1" customWidth="1"/>
    <col min="2050" max="2055" width="12.6640625" style="1" customWidth="1"/>
    <col min="2056" max="2057" width="9" style="1"/>
    <col min="2058" max="2058" width="8" style="1" customWidth="1"/>
    <col min="2059" max="2059" width="12.109375" style="1" customWidth="1"/>
    <col min="2060" max="2060" width="9" style="1"/>
    <col min="2061" max="2061" width="9.44140625" style="1" bestFit="1" customWidth="1"/>
    <col min="2062" max="2304" width="9" style="1"/>
    <col min="2305" max="2305" width="2.6640625" style="1" customWidth="1"/>
    <col min="2306" max="2311" width="12.6640625" style="1" customWidth="1"/>
    <col min="2312" max="2313" width="9" style="1"/>
    <col min="2314" max="2314" width="8" style="1" customWidth="1"/>
    <col min="2315" max="2315" width="12.109375" style="1" customWidth="1"/>
    <col min="2316" max="2316" width="9" style="1"/>
    <col min="2317" max="2317" width="9.44140625" style="1" bestFit="1" customWidth="1"/>
    <col min="2318" max="2560" width="9" style="1"/>
    <col min="2561" max="2561" width="2.6640625" style="1" customWidth="1"/>
    <col min="2562" max="2567" width="12.6640625" style="1" customWidth="1"/>
    <col min="2568" max="2569" width="9" style="1"/>
    <col min="2570" max="2570" width="8" style="1" customWidth="1"/>
    <col min="2571" max="2571" width="12.109375" style="1" customWidth="1"/>
    <col min="2572" max="2572" width="9" style="1"/>
    <col min="2573" max="2573" width="9.44140625" style="1" bestFit="1" customWidth="1"/>
    <col min="2574" max="2816" width="9" style="1"/>
    <col min="2817" max="2817" width="2.6640625" style="1" customWidth="1"/>
    <col min="2818" max="2823" width="12.6640625" style="1" customWidth="1"/>
    <col min="2824" max="2825" width="9" style="1"/>
    <col min="2826" max="2826" width="8" style="1" customWidth="1"/>
    <col min="2827" max="2827" width="12.109375" style="1" customWidth="1"/>
    <col min="2828" max="2828" width="9" style="1"/>
    <col min="2829" max="2829" width="9.44140625" style="1" bestFit="1" customWidth="1"/>
    <col min="2830" max="3072" width="9" style="1"/>
    <col min="3073" max="3073" width="2.6640625" style="1" customWidth="1"/>
    <col min="3074" max="3079" width="12.6640625" style="1" customWidth="1"/>
    <col min="3080" max="3081" width="9" style="1"/>
    <col min="3082" max="3082" width="8" style="1" customWidth="1"/>
    <col min="3083" max="3083" width="12.109375" style="1" customWidth="1"/>
    <col min="3084" max="3084" width="9" style="1"/>
    <col min="3085" max="3085" width="9.44140625" style="1" bestFit="1" customWidth="1"/>
    <col min="3086" max="3328" width="9" style="1"/>
    <col min="3329" max="3329" width="2.6640625" style="1" customWidth="1"/>
    <col min="3330" max="3335" width="12.6640625" style="1" customWidth="1"/>
    <col min="3336" max="3337" width="9" style="1"/>
    <col min="3338" max="3338" width="8" style="1" customWidth="1"/>
    <col min="3339" max="3339" width="12.109375" style="1" customWidth="1"/>
    <col min="3340" max="3340" width="9" style="1"/>
    <col min="3341" max="3341" width="9.44140625" style="1" bestFit="1" customWidth="1"/>
    <col min="3342" max="3584" width="9" style="1"/>
    <col min="3585" max="3585" width="2.6640625" style="1" customWidth="1"/>
    <col min="3586" max="3591" width="12.6640625" style="1" customWidth="1"/>
    <col min="3592" max="3593" width="9" style="1"/>
    <col min="3594" max="3594" width="8" style="1" customWidth="1"/>
    <col min="3595" max="3595" width="12.109375" style="1" customWidth="1"/>
    <col min="3596" max="3596" width="9" style="1"/>
    <col min="3597" max="3597" width="9.44140625" style="1" bestFit="1" customWidth="1"/>
    <col min="3598" max="3840" width="9" style="1"/>
    <col min="3841" max="3841" width="2.6640625" style="1" customWidth="1"/>
    <col min="3842" max="3847" width="12.6640625" style="1" customWidth="1"/>
    <col min="3848" max="3849" width="9" style="1"/>
    <col min="3850" max="3850" width="8" style="1" customWidth="1"/>
    <col min="3851" max="3851" width="12.109375" style="1" customWidth="1"/>
    <col min="3852" max="3852" width="9" style="1"/>
    <col min="3853" max="3853" width="9.44140625" style="1" bestFit="1" customWidth="1"/>
    <col min="3854" max="4096" width="9" style="1"/>
    <col min="4097" max="4097" width="2.6640625" style="1" customWidth="1"/>
    <col min="4098" max="4103" width="12.6640625" style="1" customWidth="1"/>
    <col min="4104" max="4105" width="9" style="1"/>
    <col min="4106" max="4106" width="8" style="1" customWidth="1"/>
    <col min="4107" max="4107" width="12.109375" style="1" customWidth="1"/>
    <col min="4108" max="4108" width="9" style="1"/>
    <col min="4109" max="4109" width="9.44140625" style="1" bestFit="1" customWidth="1"/>
    <col min="4110" max="4352" width="9" style="1"/>
    <col min="4353" max="4353" width="2.6640625" style="1" customWidth="1"/>
    <col min="4354" max="4359" width="12.6640625" style="1" customWidth="1"/>
    <col min="4360" max="4361" width="9" style="1"/>
    <col min="4362" max="4362" width="8" style="1" customWidth="1"/>
    <col min="4363" max="4363" width="12.109375" style="1" customWidth="1"/>
    <col min="4364" max="4364" width="9" style="1"/>
    <col min="4365" max="4365" width="9.44140625" style="1" bestFit="1" customWidth="1"/>
    <col min="4366" max="4608" width="9" style="1"/>
    <col min="4609" max="4609" width="2.6640625" style="1" customWidth="1"/>
    <col min="4610" max="4615" width="12.6640625" style="1" customWidth="1"/>
    <col min="4616" max="4617" width="9" style="1"/>
    <col min="4618" max="4618" width="8" style="1" customWidth="1"/>
    <col min="4619" max="4619" width="12.109375" style="1" customWidth="1"/>
    <col min="4620" max="4620" width="9" style="1"/>
    <col min="4621" max="4621" width="9.44140625" style="1" bestFit="1" customWidth="1"/>
    <col min="4622" max="4864" width="9" style="1"/>
    <col min="4865" max="4865" width="2.6640625" style="1" customWidth="1"/>
    <col min="4866" max="4871" width="12.6640625" style="1" customWidth="1"/>
    <col min="4872" max="4873" width="9" style="1"/>
    <col min="4874" max="4874" width="8" style="1" customWidth="1"/>
    <col min="4875" max="4875" width="12.109375" style="1" customWidth="1"/>
    <col min="4876" max="4876" width="9" style="1"/>
    <col min="4877" max="4877" width="9.44140625" style="1" bestFit="1" customWidth="1"/>
    <col min="4878" max="5120" width="9" style="1"/>
    <col min="5121" max="5121" width="2.6640625" style="1" customWidth="1"/>
    <col min="5122" max="5127" width="12.6640625" style="1" customWidth="1"/>
    <col min="5128" max="5129" width="9" style="1"/>
    <col min="5130" max="5130" width="8" style="1" customWidth="1"/>
    <col min="5131" max="5131" width="12.109375" style="1" customWidth="1"/>
    <col min="5132" max="5132" width="9" style="1"/>
    <col min="5133" max="5133" width="9.44140625" style="1" bestFit="1" customWidth="1"/>
    <col min="5134" max="5376" width="9" style="1"/>
    <col min="5377" max="5377" width="2.6640625" style="1" customWidth="1"/>
    <col min="5378" max="5383" width="12.6640625" style="1" customWidth="1"/>
    <col min="5384" max="5385" width="9" style="1"/>
    <col min="5386" max="5386" width="8" style="1" customWidth="1"/>
    <col min="5387" max="5387" width="12.109375" style="1" customWidth="1"/>
    <col min="5388" max="5388" width="9" style="1"/>
    <col min="5389" max="5389" width="9.44140625" style="1" bestFit="1" customWidth="1"/>
    <col min="5390" max="5632" width="9" style="1"/>
    <col min="5633" max="5633" width="2.6640625" style="1" customWidth="1"/>
    <col min="5634" max="5639" width="12.6640625" style="1" customWidth="1"/>
    <col min="5640" max="5641" width="9" style="1"/>
    <col min="5642" max="5642" width="8" style="1" customWidth="1"/>
    <col min="5643" max="5643" width="12.109375" style="1" customWidth="1"/>
    <col min="5644" max="5644" width="9" style="1"/>
    <col min="5645" max="5645" width="9.44140625" style="1" bestFit="1" customWidth="1"/>
    <col min="5646" max="5888" width="9" style="1"/>
    <col min="5889" max="5889" width="2.6640625" style="1" customWidth="1"/>
    <col min="5890" max="5895" width="12.6640625" style="1" customWidth="1"/>
    <col min="5896" max="5897" width="9" style="1"/>
    <col min="5898" max="5898" width="8" style="1" customWidth="1"/>
    <col min="5899" max="5899" width="12.109375" style="1" customWidth="1"/>
    <col min="5900" max="5900" width="9" style="1"/>
    <col min="5901" max="5901" width="9.44140625" style="1" bestFit="1" customWidth="1"/>
    <col min="5902" max="6144" width="9" style="1"/>
    <col min="6145" max="6145" width="2.6640625" style="1" customWidth="1"/>
    <col min="6146" max="6151" width="12.6640625" style="1" customWidth="1"/>
    <col min="6152" max="6153" width="9" style="1"/>
    <col min="6154" max="6154" width="8" style="1" customWidth="1"/>
    <col min="6155" max="6155" width="12.109375" style="1" customWidth="1"/>
    <col min="6156" max="6156" width="9" style="1"/>
    <col min="6157" max="6157" width="9.44140625" style="1" bestFit="1" customWidth="1"/>
    <col min="6158" max="6400" width="9" style="1"/>
    <col min="6401" max="6401" width="2.6640625" style="1" customWidth="1"/>
    <col min="6402" max="6407" width="12.6640625" style="1" customWidth="1"/>
    <col min="6408" max="6409" width="9" style="1"/>
    <col min="6410" max="6410" width="8" style="1" customWidth="1"/>
    <col min="6411" max="6411" width="12.109375" style="1" customWidth="1"/>
    <col min="6412" max="6412" width="9" style="1"/>
    <col min="6413" max="6413" width="9.44140625" style="1" bestFit="1" customWidth="1"/>
    <col min="6414" max="6656" width="9" style="1"/>
    <col min="6657" max="6657" width="2.6640625" style="1" customWidth="1"/>
    <col min="6658" max="6663" width="12.6640625" style="1" customWidth="1"/>
    <col min="6664" max="6665" width="9" style="1"/>
    <col min="6666" max="6666" width="8" style="1" customWidth="1"/>
    <col min="6667" max="6667" width="12.109375" style="1" customWidth="1"/>
    <col min="6668" max="6668" width="9" style="1"/>
    <col min="6669" max="6669" width="9.44140625" style="1" bestFit="1" customWidth="1"/>
    <col min="6670" max="6912" width="9" style="1"/>
    <col min="6913" max="6913" width="2.6640625" style="1" customWidth="1"/>
    <col min="6914" max="6919" width="12.6640625" style="1" customWidth="1"/>
    <col min="6920" max="6921" width="9" style="1"/>
    <col min="6922" max="6922" width="8" style="1" customWidth="1"/>
    <col min="6923" max="6923" width="12.109375" style="1" customWidth="1"/>
    <col min="6924" max="6924" width="9" style="1"/>
    <col min="6925" max="6925" width="9.44140625" style="1" bestFit="1" customWidth="1"/>
    <col min="6926" max="7168" width="9" style="1"/>
    <col min="7169" max="7169" width="2.6640625" style="1" customWidth="1"/>
    <col min="7170" max="7175" width="12.6640625" style="1" customWidth="1"/>
    <col min="7176" max="7177" width="9" style="1"/>
    <col min="7178" max="7178" width="8" style="1" customWidth="1"/>
    <col min="7179" max="7179" width="12.109375" style="1" customWidth="1"/>
    <col min="7180" max="7180" width="9" style="1"/>
    <col min="7181" max="7181" width="9.44140625" style="1" bestFit="1" customWidth="1"/>
    <col min="7182" max="7424" width="9" style="1"/>
    <col min="7425" max="7425" width="2.6640625" style="1" customWidth="1"/>
    <col min="7426" max="7431" width="12.6640625" style="1" customWidth="1"/>
    <col min="7432" max="7433" width="9" style="1"/>
    <col min="7434" max="7434" width="8" style="1" customWidth="1"/>
    <col min="7435" max="7435" width="12.109375" style="1" customWidth="1"/>
    <col min="7436" max="7436" width="9" style="1"/>
    <col min="7437" max="7437" width="9.44140625" style="1" bestFit="1" customWidth="1"/>
    <col min="7438" max="7680" width="9" style="1"/>
    <col min="7681" max="7681" width="2.6640625" style="1" customWidth="1"/>
    <col min="7682" max="7687" width="12.6640625" style="1" customWidth="1"/>
    <col min="7688" max="7689" width="9" style="1"/>
    <col min="7690" max="7690" width="8" style="1" customWidth="1"/>
    <col min="7691" max="7691" width="12.109375" style="1" customWidth="1"/>
    <col min="7692" max="7692" width="9" style="1"/>
    <col min="7693" max="7693" width="9.44140625" style="1" bestFit="1" customWidth="1"/>
    <col min="7694" max="7936" width="9" style="1"/>
    <col min="7937" max="7937" width="2.6640625" style="1" customWidth="1"/>
    <col min="7938" max="7943" width="12.6640625" style="1" customWidth="1"/>
    <col min="7944" max="7945" width="9" style="1"/>
    <col min="7946" max="7946" width="8" style="1" customWidth="1"/>
    <col min="7947" max="7947" width="12.109375" style="1" customWidth="1"/>
    <col min="7948" max="7948" width="9" style="1"/>
    <col min="7949" max="7949" width="9.44140625" style="1" bestFit="1" customWidth="1"/>
    <col min="7950" max="8192" width="9" style="1"/>
    <col min="8193" max="8193" width="2.6640625" style="1" customWidth="1"/>
    <col min="8194" max="8199" width="12.6640625" style="1" customWidth="1"/>
    <col min="8200" max="8201" width="9" style="1"/>
    <col min="8202" max="8202" width="8" style="1" customWidth="1"/>
    <col min="8203" max="8203" width="12.109375" style="1" customWidth="1"/>
    <col min="8204" max="8204" width="9" style="1"/>
    <col min="8205" max="8205" width="9.44140625" style="1" bestFit="1" customWidth="1"/>
    <col min="8206" max="8448" width="9" style="1"/>
    <col min="8449" max="8449" width="2.6640625" style="1" customWidth="1"/>
    <col min="8450" max="8455" width="12.6640625" style="1" customWidth="1"/>
    <col min="8456" max="8457" width="9" style="1"/>
    <col min="8458" max="8458" width="8" style="1" customWidth="1"/>
    <col min="8459" max="8459" width="12.109375" style="1" customWidth="1"/>
    <col min="8460" max="8460" width="9" style="1"/>
    <col min="8461" max="8461" width="9.44140625" style="1" bestFit="1" customWidth="1"/>
    <col min="8462" max="8704" width="9" style="1"/>
    <col min="8705" max="8705" width="2.6640625" style="1" customWidth="1"/>
    <col min="8706" max="8711" width="12.6640625" style="1" customWidth="1"/>
    <col min="8712" max="8713" width="9" style="1"/>
    <col min="8714" max="8714" width="8" style="1" customWidth="1"/>
    <col min="8715" max="8715" width="12.109375" style="1" customWidth="1"/>
    <col min="8716" max="8716" width="9" style="1"/>
    <col min="8717" max="8717" width="9.44140625" style="1" bestFit="1" customWidth="1"/>
    <col min="8718" max="8960" width="9" style="1"/>
    <col min="8961" max="8961" width="2.6640625" style="1" customWidth="1"/>
    <col min="8962" max="8967" width="12.6640625" style="1" customWidth="1"/>
    <col min="8968" max="8969" width="9" style="1"/>
    <col min="8970" max="8970" width="8" style="1" customWidth="1"/>
    <col min="8971" max="8971" width="12.109375" style="1" customWidth="1"/>
    <col min="8972" max="8972" width="9" style="1"/>
    <col min="8973" max="8973" width="9.44140625" style="1" bestFit="1" customWidth="1"/>
    <col min="8974" max="9216" width="9" style="1"/>
    <col min="9217" max="9217" width="2.6640625" style="1" customWidth="1"/>
    <col min="9218" max="9223" width="12.6640625" style="1" customWidth="1"/>
    <col min="9224" max="9225" width="9" style="1"/>
    <col min="9226" max="9226" width="8" style="1" customWidth="1"/>
    <col min="9227" max="9227" width="12.109375" style="1" customWidth="1"/>
    <col min="9228" max="9228" width="9" style="1"/>
    <col min="9229" max="9229" width="9.44140625" style="1" bestFit="1" customWidth="1"/>
    <col min="9230" max="9472" width="9" style="1"/>
    <col min="9473" max="9473" width="2.6640625" style="1" customWidth="1"/>
    <col min="9474" max="9479" width="12.6640625" style="1" customWidth="1"/>
    <col min="9480" max="9481" width="9" style="1"/>
    <col min="9482" max="9482" width="8" style="1" customWidth="1"/>
    <col min="9483" max="9483" width="12.109375" style="1" customWidth="1"/>
    <col min="9484" max="9484" width="9" style="1"/>
    <col min="9485" max="9485" width="9.44140625" style="1" bestFit="1" customWidth="1"/>
    <col min="9486" max="9728" width="9" style="1"/>
    <col min="9729" max="9729" width="2.6640625" style="1" customWidth="1"/>
    <col min="9730" max="9735" width="12.6640625" style="1" customWidth="1"/>
    <col min="9736" max="9737" width="9" style="1"/>
    <col min="9738" max="9738" width="8" style="1" customWidth="1"/>
    <col min="9739" max="9739" width="12.109375" style="1" customWidth="1"/>
    <col min="9740" max="9740" width="9" style="1"/>
    <col min="9741" max="9741" width="9.44140625" style="1" bestFit="1" customWidth="1"/>
    <col min="9742" max="9984" width="9" style="1"/>
    <col min="9985" max="9985" width="2.6640625" style="1" customWidth="1"/>
    <col min="9986" max="9991" width="12.6640625" style="1" customWidth="1"/>
    <col min="9992" max="9993" width="9" style="1"/>
    <col min="9994" max="9994" width="8" style="1" customWidth="1"/>
    <col min="9995" max="9995" width="12.109375" style="1" customWidth="1"/>
    <col min="9996" max="9996" width="9" style="1"/>
    <col min="9997" max="9997" width="9.44140625" style="1" bestFit="1" customWidth="1"/>
    <col min="9998" max="10240" width="9" style="1"/>
    <col min="10241" max="10241" width="2.6640625" style="1" customWidth="1"/>
    <col min="10242" max="10247" width="12.6640625" style="1" customWidth="1"/>
    <col min="10248" max="10249" width="9" style="1"/>
    <col min="10250" max="10250" width="8" style="1" customWidth="1"/>
    <col min="10251" max="10251" width="12.109375" style="1" customWidth="1"/>
    <col min="10252" max="10252" width="9" style="1"/>
    <col min="10253" max="10253" width="9.44140625" style="1" bestFit="1" customWidth="1"/>
    <col min="10254" max="10496" width="9" style="1"/>
    <col min="10497" max="10497" width="2.6640625" style="1" customWidth="1"/>
    <col min="10498" max="10503" width="12.6640625" style="1" customWidth="1"/>
    <col min="10504" max="10505" width="9" style="1"/>
    <col min="10506" max="10506" width="8" style="1" customWidth="1"/>
    <col min="10507" max="10507" width="12.109375" style="1" customWidth="1"/>
    <col min="10508" max="10508" width="9" style="1"/>
    <col min="10509" max="10509" width="9.44140625" style="1" bestFit="1" customWidth="1"/>
    <col min="10510" max="10752" width="9" style="1"/>
    <col min="10753" max="10753" width="2.6640625" style="1" customWidth="1"/>
    <col min="10754" max="10759" width="12.6640625" style="1" customWidth="1"/>
    <col min="10760" max="10761" width="9" style="1"/>
    <col min="10762" max="10762" width="8" style="1" customWidth="1"/>
    <col min="10763" max="10763" width="12.109375" style="1" customWidth="1"/>
    <col min="10764" max="10764" width="9" style="1"/>
    <col min="10765" max="10765" width="9.44140625" style="1" bestFit="1" customWidth="1"/>
    <col min="10766" max="11008" width="9" style="1"/>
    <col min="11009" max="11009" width="2.6640625" style="1" customWidth="1"/>
    <col min="11010" max="11015" width="12.6640625" style="1" customWidth="1"/>
    <col min="11016" max="11017" width="9" style="1"/>
    <col min="11018" max="11018" width="8" style="1" customWidth="1"/>
    <col min="11019" max="11019" width="12.109375" style="1" customWidth="1"/>
    <col min="11020" max="11020" width="9" style="1"/>
    <col min="11021" max="11021" width="9.44140625" style="1" bestFit="1" customWidth="1"/>
    <col min="11022" max="11264" width="9" style="1"/>
    <col min="11265" max="11265" width="2.6640625" style="1" customWidth="1"/>
    <col min="11266" max="11271" width="12.6640625" style="1" customWidth="1"/>
    <col min="11272" max="11273" width="9" style="1"/>
    <col min="11274" max="11274" width="8" style="1" customWidth="1"/>
    <col min="11275" max="11275" width="12.109375" style="1" customWidth="1"/>
    <col min="11276" max="11276" width="9" style="1"/>
    <col min="11277" max="11277" width="9.44140625" style="1" bestFit="1" customWidth="1"/>
    <col min="11278" max="11520" width="9" style="1"/>
    <col min="11521" max="11521" width="2.6640625" style="1" customWidth="1"/>
    <col min="11522" max="11527" width="12.6640625" style="1" customWidth="1"/>
    <col min="11528" max="11529" width="9" style="1"/>
    <col min="11530" max="11530" width="8" style="1" customWidth="1"/>
    <col min="11531" max="11531" width="12.109375" style="1" customWidth="1"/>
    <col min="11532" max="11532" width="9" style="1"/>
    <col min="11533" max="11533" width="9.44140625" style="1" bestFit="1" customWidth="1"/>
    <col min="11534" max="11776" width="9" style="1"/>
    <col min="11777" max="11777" width="2.6640625" style="1" customWidth="1"/>
    <col min="11778" max="11783" width="12.6640625" style="1" customWidth="1"/>
    <col min="11784" max="11785" width="9" style="1"/>
    <col min="11786" max="11786" width="8" style="1" customWidth="1"/>
    <col min="11787" max="11787" width="12.109375" style="1" customWidth="1"/>
    <col min="11788" max="11788" width="9" style="1"/>
    <col min="11789" max="11789" width="9.44140625" style="1" bestFit="1" customWidth="1"/>
    <col min="11790" max="12032" width="9" style="1"/>
    <col min="12033" max="12033" width="2.6640625" style="1" customWidth="1"/>
    <col min="12034" max="12039" width="12.6640625" style="1" customWidth="1"/>
    <col min="12040" max="12041" width="9" style="1"/>
    <col min="12042" max="12042" width="8" style="1" customWidth="1"/>
    <col min="12043" max="12043" width="12.109375" style="1" customWidth="1"/>
    <col min="12044" max="12044" width="9" style="1"/>
    <col min="12045" max="12045" width="9.44140625" style="1" bestFit="1" customWidth="1"/>
    <col min="12046" max="12288" width="9" style="1"/>
    <col min="12289" max="12289" width="2.6640625" style="1" customWidth="1"/>
    <col min="12290" max="12295" width="12.6640625" style="1" customWidth="1"/>
    <col min="12296" max="12297" width="9" style="1"/>
    <col min="12298" max="12298" width="8" style="1" customWidth="1"/>
    <col min="12299" max="12299" width="12.109375" style="1" customWidth="1"/>
    <col min="12300" max="12300" width="9" style="1"/>
    <col min="12301" max="12301" width="9.44140625" style="1" bestFit="1" customWidth="1"/>
    <col min="12302" max="12544" width="9" style="1"/>
    <col min="12545" max="12545" width="2.6640625" style="1" customWidth="1"/>
    <col min="12546" max="12551" width="12.6640625" style="1" customWidth="1"/>
    <col min="12552" max="12553" width="9" style="1"/>
    <col min="12554" max="12554" width="8" style="1" customWidth="1"/>
    <col min="12555" max="12555" width="12.109375" style="1" customWidth="1"/>
    <col min="12556" max="12556" width="9" style="1"/>
    <col min="12557" max="12557" width="9.44140625" style="1" bestFit="1" customWidth="1"/>
    <col min="12558" max="12800" width="9" style="1"/>
    <col min="12801" max="12801" width="2.6640625" style="1" customWidth="1"/>
    <col min="12802" max="12807" width="12.6640625" style="1" customWidth="1"/>
    <col min="12808" max="12809" width="9" style="1"/>
    <col min="12810" max="12810" width="8" style="1" customWidth="1"/>
    <col min="12811" max="12811" width="12.109375" style="1" customWidth="1"/>
    <col min="12812" max="12812" width="9" style="1"/>
    <col min="12813" max="12813" width="9.44140625" style="1" bestFit="1" customWidth="1"/>
    <col min="12814" max="13056" width="9" style="1"/>
    <col min="13057" max="13057" width="2.6640625" style="1" customWidth="1"/>
    <col min="13058" max="13063" width="12.6640625" style="1" customWidth="1"/>
    <col min="13064" max="13065" width="9" style="1"/>
    <col min="13066" max="13066" width="8" style="1" customWidth="1"/>
    <col min="13067" max="13067" width="12.109375" style="1" customWidth="1"/>
    <col min="13068" max="13068" width="9" style="1"/>
    <col min="13069" max="13069" width="9.44140625" style="1" bestFit="1" customWidth="1"/>
    <col min="13070" max="13312" width="9" style="1"/>
    <col min="13313" max="13313" width="2.6640625" style="1" customWidth="1"/>
    <col min="13314" max="13319" width="12.6640625" style="1" customWidth="1"/>
    <col min="13320" max="13321" width="9" style="1"/>
    <col min="13322" max="13322" width="8" style="1" customWidth="1"/>
    <col min="13323" max="13323" width="12.109375" style="1" customWidth="1"/>
    <col min="13324" max="13324" width="9" style="1"/>
    <col min="13325" max="13325" width="9.44140625" style="1" bestFit="1" customWidth="1"/>
    <col min="13326" max="13568" width="9" style="1"/>
    <col min="13569" max="13569" width="2.6640625" style="1" customWidth="1"/>
    <col min="13570" max="13575" width="12.6640625" style="1" customWidth="1"/>
    <col min="13576" max="13577" width="9" style="1"/>
    <col min="13578" max="13578" width="8" style="1" customWidth="1"/>
    <col min="13579" max="13579" width="12.109375" style="1" customWidth="1"/>
    <col min="13580" max="13580" width="9" style="1"/>
    <col min="13581" max="13581" width="9.44140625" style="1" bestFit="1" customWidth="1"/>
    <col min="13582" max="13824" width="9" style="1"/>
    <col min="13825" max="13825" width="2.6640625" style="1" customWidth="1"/>
    <col min="13826" max="13831" width="12.6640625" style="1" customWidth="1"/>
    <col min="13832" max="13833" width="9" style="1"/>
    <col min="13834" max="13834" width="8" style="1" customWidth="1"/>
    <col min="13835" max="13835" width="12.109375" style="1" customWidth="1"/>
    <col min="13836" max="13836" width="9" style="1"/>
    <col min="13837" max="13837" width="9.44140625" style="1" bestFit="1" customWidth="1"/>
    <col min="13838" max="14080" width="9" style="1"/>
    <col min="14081" max="14081" width="2.6640625" style="1" customWidth="1"/>
    <col min="14082" max="14087" width="12.6640625" style="1" customWidth="1"/>
    <col min="14088" max="14089" width="9" style="1"/>
    <col min="14090" max="14090" width="8" style="1" customWidth="1"/>
    <col min="14091" max="14091" width="12.109375" style="1" customWidth="1"/>
    <col min="14092" max="14092" width="9" style="1"/>
    <col min="14093" max="14093" width="9.44140625" style="1" bestFit="1" customWidth="1"/>
    <col min="14094" max="14336" width="9" style="1"/>
    <col min="14337" max="14337" width="2.6640625" style="1" customWidth="1"/>
    <col min="14338" max="14343" width="12.6640625" style="1" customWidth="1"/>
    <col min="14344" max="14345" width="9" style="1"/>
    <col min="14346" max="14346" width="8" style="1" customWidth="1"/>
    <col min="14347" max="14347" width="12.109375" style="1" customWidth="1"/>
    <col min="14348" max="14348" width="9" style="1"/>
    <col min="14349" max="14349" width="9.44140625" style="1" bestFit="1" customWidth="1"/>
    <col min="14350" max="14592" width="9" style="1"/>
    <col min="14593" max="14593" width="2.6640625" style="1" customWidth="1"/>
    <col min="14594" max="14599" width="12.6640625" style="1" customWidth="1"/>
    <col min="14600" max="14601" width="9" style="1"/>
    <col min="14602" max="14602" width="8" style="1" customWidth="1"/>
    <col min="14603" max="14603" width="12.109375" style="1" customWidth="1"/>
    <col min="14604" max="14604" width="9" style="1"/>
    <col min="14605" max="14605" width="9.44140625" style="1" bestFit="1" customWidth="1"/>
    <col min="14606" max="14848" width="9" style="1"/>
    <col min="14849" max="14849" width="2.6640625" style="1" customWidth="1"/>
    <col min="14850" max="14855" width="12.6640625" style="1" customWidth="1"/>
    <col min="14856" max="14857" width="9" style="1"/>
    <col min="14858" max="14858" width="8" style="1" customWidth="1"/>
    <col min="14859" max="14859" width="12.109375" style="1" customWidth="1"/>
    <col min="14860" max="14860" width="9" style="1"/>
    <col min="14861" max="14861" width="9.44140625" style="1" bestFit="1" customWidth="1"/>
    <col min="14862" max="15104" width="9" style="1"/>
    <col min="15105" max="15105" width="2.6640625" style="1" customWidth="1"/>
    <col min="15106" max="15111" width="12.6640625" style="1" customWidth="1"/>
    <col min="15112" max="15113" width="9" style="1"/>
    <col min="15114" max="15114" width="8" style="1" customWidth="1"/>
    <col min="15115" max="15115" width="12.109375" style="1" customWidth="1"/>
    <col min="15116" max="15116" width="9" style="1"/>
    <col min="15117" max="15117" width="9.44140625" style="1" bestFit="1" customWidth="1"/>
    <col min="15118" max="15360" width="9" style="1"/>
    <col min="15361" max="15361" width="2.6640625" style="1" customWidth="1"/>
    <col min="15362" max="15367" width="12.6640625" style="1" customWidth="1"/>
    <col min="15368" max="15369" width="9" style="1"/>
    <col min="15370" max="15370" width="8" style="1" customWidth="1"/>
    <col min="15371" max="15371" width="12.109375" style="1" customWidth="1"/>
    <col min="15372" max="15372" width="9" style="1"/>
    <col min="15373" max="15373" width="9.44140625" style="1" bestFit="1" customWidth="1"/>
    <col min="15374" max="15616" width="9" style="1"/>
    <col min="15617" max="15617" width="2.6640625" style="1" customWidth="1"/>
    <col min="15618" max="15623" width="12.6640625" style="1" customWidth="1"/>
    <col min="15624" max="15625" width="9" style="1"/>
    <col min="15626" max="15626" width="8" style="1" customWidth="1"/>
    <col min="15627" max="15627" width="12.109375" style="1" customWidth="1"/>
    <col min="15628" max="15628" width="9" style="1"/>
    <col min="15629" max="15629" width="9.44140625" style="1" bestFit="1" customWidth="1"/>
    <col min="15630" max="15872" width="9" style="1"/>
    <col min="15873" max="15873" width="2.6640625" style="1" customWidth="1"/>
    <col min="15874" max="15879" width="12.6640625" style="1" customWidth="1"/>
    <col min="15880" max="15881" width="9" style="1"/>
    <col min="15882" max="15882" width="8" style="1" customWidth="1"/>
    <col min="15883" max="15883" width="12.109375" style="1" customWidth="1"/>
    <col min="15884" max="15884" width="9" style="1"/>
    <col min="15885" max="15885" width="9.44140625" style="1" bestFit="1" customWidth="1"/>
    <col min="15886" max="16128" width="9" style="1"/>
    <col min="16129" max="16129" width="2.6640625" style="1" customWidth="1"/>
    <col min="16130" max="16135" width="12.6640625" style="1" customWidth="1"/>
    <col min="16136" max="16137" width="9" style="1"/>
    <col min="16138" max="16138" width="8" style="1" customWidth="1"/>
    <col min="16139" max="16139" width="12.109375" style="1" customWidth="1"/>
    <col min="16140" max="16140" width="9" style="1"/>
    <col min="16141" max="16141" width="9.44140625" style="1" bestFit="1" customWidth="1"/>
    <col min="16142" max="16384" width="9" style="1"/>
  </cols>
  <sheetData>
    <row r="1" spans="1:13" ht="14.25" customHeight="1">
      <c r="B1" s="6" t="s">
        <v>307</v>
      </c>
    </row>
    <row r="3" spans="1:13" ht="12" customHeight="1">
      <c r="A3" s="1" t="s">
        <v>257</v>
      </c>
      <c r="B3" s="390" t="s">
        <v>192</v>
      </c>
      <c r="C3" s="466" t="s">
        <v>308</v>
      </c>
      <c r="D3" s="467"/>
      <c r="E3" s="467"/>
      <c r="F3" s="467"/>
      <c r="G3" s="467"/>
      <c r="H3" s="467"/>
      <c r="I3" s="467"/>
      <c r="J3" s="467"/>
      <c r="K3" s="468"/>
    </row>
    <row r="4" spans="1:13" ht="12" customHeight="1">
      <c r="B4" s="392"/>
      <c r="C4" s="466" t="s">
        <v>42</v>
      </c>
      <c r="D4" s="467"/>
      <c r="E4" s="467"/>
      <c r="F4" s="468"/>
      <c r="G4" s="469" t="s">
        <v>43</v>
      </c>
      <c r="H4" s="470"/>
      <c r="I4" s="470"/>
      <c r="J4" s="470"/>
      <c r="K4" s="471"/>
    </row>
    <row r="5" spans="1:13" ht="18" customHeight="1">
      <c r="B5" s="26"/>
      <c r="C5" s="177"/>
      <c r="D5" s="178" t="s">
        <v>66</v>
      </c>
      <c r="E5" s="177"/>
      <c r="F5" s="178" t="s">
        <v>309</v>
      </c>
      <c r="G5" s="456" t="s">
        <v>66</v>
      </c>
      <c r="H5" s="457"/>
      <c r="I5" s="179"/>
      <c r="J5" s="472" t="s">
        <v>309</v>
      </c>
      <c r="K5" s="457"/>
    </row>
    <row r="6" spans="1:13" ht="18" customHeight="1">
      <c r="B6" s="180" t="s">
        <v>310</v>
      </c>
      <c r="C6" s="444">
        <v>2</v>
      </c>
      <c r="D6" s="445"/>
      <c r="E6" s="464">
        <v>910096</v>
      </c>
      <c r="F6" s="445"/>
      <c r="G6" s="444" t="s">
        <v>68</v>
      </c>
      <c r="H6" s="445"/>
      <c r="I6" s="181"/>
      <c r="J6" s="464" t="s">
        <v>68</v>
      </c>
      <c r="K6" s="445"/>
    </row>
    <row r="7" spans="1:13" ht="18" customHeight="1">
      <c r="B7" s="180" t="s">
        <v>311</v>
      </c>
      <c r="C7" s="444">
        <v>21</v>
      </c>
      <c r="D7" s="445"/>
      <c r="E7" s="464">
        <v>64190</v>
      </c>
      <c r="F7" s="445"/>
      <c r="G7" s="444">
        <v>21</v>
      </c>
      <c r="H7" s="445"/>
      <c r="I7" s="181"/>
      <c r="J7" s="464">
        <v>56780</v>
      </c>
      <c r="K7" s="445"/>
    </row>
    <row r="8" spans="1:13" ht="18" customHeight="1">
      <c r="B8" s="180" t="s">
        <v>312</v>
      </c>
      <c r="C8" s="444">
        <v>25</v>
      </c>
      <c r="D8" s="445"/>
      <c r="E8" s="464">
        <v>1339</v>
      </c>
      <c r="F8" s="445"/>
      <c r="G8" s="444">
        <v>21</v>
      </c>
      <c r="H8" s="445"/>
      <c r="I8" s="181"/>
      <c r="J8" s="464">
        <v>1100</v>
      </c>
      <c r="K8" s="445"/>
    </row>
    <row r="9" spans="1:13" s="16" customFormat="1" ht="18" customHeight="1">
      <c r="B9" s="47" t="s">
        <v>313</v>
      </c>
      <c r="C9" s="450">
        <v>48</v>
      </c>
      <c r="D9" s="451"/>
      <c r="E9" s="465">
        <v>975625</v>
      </c>
      <c r="F9" s="451"/>
      <c r="G9" s="450">
        <v>42</v>
      </c>
      <c r="H9" s="451"/>
      <c r="I9" s="182"/>
      <c r="J9" s="465">
        <v>57880</v>
      </c>
      <c r="K9" s="451"/>
      <c r="L9" s="46"/>
      <c r="M9" s="46"/>
    </row>
    <row r="10" spans="1:13" ht="12" customHeight="1">
      <c r="A10" s="1" t="s">
        <v>257</v>
      </c>
      <c r="B10" s="390" t="s">
        <v>314</v>
      </c>
      <c r="C10" s="459" t="s">
        <v>315</v>
      </c>
      <c r="D10" s="459"/>
      <c r="E10" s="459"/>
      <c r="F10" s="459"/>
      <c r="G10" s="460" t="s">
        <v>192</v>
      </c>
      <c r="H10" s="374" t="s">
        <v>316</v>
      </c>
      <c r="I10" s="462"/>
      <c r="J10" s="462"/>
      <c r="K10" s="462"/>
    </row>
    <row r="11" spans="1:13" ht="12" customHeight="1">
      <c r="B11" s="392"/>
      <c r="C11" s="459" t="s">
        <v>42</v>
      </c>
      <c r="D11" s="459"/>
      <c r="E11" s="463" t="s">
        <v>43</v>
      </c>
      <c r="F11" s="463"/>
      <c r="G11" s="461"/>
      <c r="H11" s="459" t="s">
        <v>42</v>
      </c>
      <c r="I11" s="459"/>
      <c r="J11" s="463" t="s">
        <v>43</v>
      </c>
      <c r="K11" s="463"/>
    </row>
    <row r="12" spans="1:13" ht="12" customHeight="1">
      <c r="B12" s="26"/>
      <c r="C12" s="2" t="s">
        <v>66</v>
      </c>
      <c r="D12" s="2" t="s">
        <v>309</v>
      </c>
      <c r="E12" s="2" t="s">
        <v>66</v>
      </c>
      <c r="F12" s="2" t="s">
        <v>309</v>
      </c>
      <c r="G12" s="26"/>
      <c r="H12" s="456" t="s">
        <v>66</v>
      </c>
      <c r="I12" s="457"/>
      <c r="J12" s="456" t="s">
        <v>66</v>
      </c>
      <c r="K12" s="457"/>
    </row>
    <row r="13" spans="1:13" ht="12" customHeight="1">
      <c r="B13" s="452" t="s">
        <v>317</v>
      </c>
      <c r="C13" s="448" t="s">
        <v>68</v>
      </c>
      <c r="D13" s="448" t="s">
        <v>68</v>
      </c>
      <c r="E13" s="448">
        <v>1</v>
      </c>
      <c r="F13" s="448">
        <v>87450</v>
      </c>
      <c r="G13" s="183" t="s">
        <v>318</v>
      </c>
      <c r="H13" s="444">
        <v>6</v>
      </c>
      <c r="I13" s="445"/>
      <c r="J13" s="444">
        <v>7</v>
      </c>
      <c r="K13" s="445"/>
    </row>
    <row r="14" spans="1:13" ht="12" customHeight="1">
      <c r="B14" s="453"/>
      <c r="C14" s="458"/>
      <c r="D14" s="458"/>
      <c r="E14" s="458"/>
      <c r="F14" s="458"/>
      <c r="G14" s="184" t="s">
        <v>319</v>
      </c>
      <c r="H14" s="444"/>
      <c r="I14" s="445"/>
      <c r="J14" s="444"/>
      <c r="K14" s="445"/>
    </row>
    <row r="15" spans="1:13" ht="12" customHeight="1">
      <c r="B15" s="452" t="s">
        <v>320</v>
      </c>
      <c r="C15" s="454" t="s">
        <v>68</v>
      </c>
      <c r="D15" s="454" t="s">
        <v>68</v>
      </c>
      <c r="E15" s="454">
        <v>1</v>
      </c>
      <c r="F15" s="454">
        <v>94817</v>
      </c>
      <c r="G15" s="185" t="s">
        <v>321</v>
      </c>
      <c r="H15" s="444">
        <v>3</v>
      </c>
      <c r="I15" s="445"/>
      <c r="J15" s="444">
        <v>1</v>
      </c>
      <c r="K15" s="445"/>
    </row>
    <row r="16" spans="1:13" ht="12" customHeight="1">
      <c r="B16" s="453"/>
      <c r="C16" s="455"/>
      <c r="D16" s="455"/>
      <c r="E16" s="455"/>
      <c r="F16" s="455"/>
      <c r="G16" s="184" t="s">
        <v>322</v>
      </c>
      <c r="H16" s="444"/>
      <c r="I16" s="445"/>
      <c r="J16" s="444"/>
      <c r="K16" s="445"/>
    </row>
    <row r="17" spans="2:11" s="16" customFormat="1" ht="12" customHeight="1">
      <c r="B17" s="446" t="s">
        <v>313</v>
      </c>
      <c r="C17" s="448" t="s">
        <v>68</v>
      </c>
      <c r="D17" s="448" t="s">
        <v>68</v>
      </c>
      <c r="E17" s="448">
        <v>2</v>
      </c>
      <c r="F17" s="448">
        <v>182267</v>
      </c>
      <c r="G17" s="446" t="s">
        <v>313</v>
      </c>
      <c r="H17" s="444">
        <v>9</v>
      </c>
      <c r="I17" s="445"/>
      <c r="J17" s="450">
        <v>8</v>
      </c>
      <c r="K17" s="451"/>
    </row>
    <row r="18" spans="2:11" s="16" customFormat="1" ht="12" customHeight="1">
      <c r="B18" s="447"/>
      <c r="C18" s="449"/>
      <c r="D18" s="449"/>
      <c r="E18" s="449"/>
      <c r="F18" s="449"/>
      <c r="G18" s="447"/>
      <c r="H18" s="444"/>
      <c r="I18" s="445"/>
      <c r="J18" s="450"/>
      <c r="K18" s="451"/>
    </row>
    <row r="20" spans="2:11" ht="12" customHeight="1">
      <c r="B20" s="5" t="s">
        <v>306</v>
      </c>
    </row>
    <row r="22" spans="2:11" ht="12" customHeight="1">
      <c r="D22" s="43"/>
      <c r="F22" s="43"/>
      <c r="H22" s="43"/>
      <c r="K22" s="43"/>
    </row>
    <row r="23" spans="2:11" ht="12" customHeight="1">
      <c r="C23" s="43"/>
      <c r="D23" s="43"/>
      <c r="F23" s="43"/>
      <c r="H23" s="43"/>
      <c r="K23" s="43"/>
    </row>
    <row r="24" spans="2:11" ht="12" customHeight="1">
      <c r="C24" s="43"/>
    </row>
  </sheetData>
  <mergeCells count="54">
    <mergeCell ref="B3:B4"/>
    <mergeCell ref="C3:K3"/>
    <mergeCell ref="C4:F4"/>
    <mergeCell ref="G4:K4"/>
    <mergeCell ref="G5:H5"/>
    <mergeCell ref="J5:K5"/>
    <mergeCell ref="C6:D6"/>
    <mergeCell ref="E6:F6"/>
    <mergeCell ref="G6:H6"/>
    <mergeCell ref="J6:K6"/>
    <mergeCell ref="C7:D7"/>
    <mergeCell ref="E7:F7"/>
    <mergeCell ref="G7:H7"/>
    <mergeCell ref="J7:K7"/>
    <mergeCell ref="C8:D8"/>
    <mergeCell ref="E8:F8"/>
    <mergeCell ref="G8:H8"/>
    <mergeCell ref="J8:K8"/>
    <mergeCell ref="C9:D9"/>
    <mergeCell ref="E9:F9"/>
    <mergeCell ref="G9:H9"/>
    <mergeCell ref="J9:K9"/>
    <mergeCell ref="B10:B11"/>
    <mergeCell ref="C10:F10"/>
    <mergeCell ref="G10:G11"/>
    <mergeCell ref="H10:K10"/>
    <mergeCell ref="C11:D11"/>
    <mergeCell ref="E11:F11"/>
    <mergeCell ref="H11:I11"/>
    <mergeCell ref="J11:K11"/>
    <mergeCell ref="H12:I12"/>
    <mergeCell ref="J12:K12"/>
    <mergeCell ref="B13:B14"/>
    <mergeCell ref="C13:C14"/>
    <mergeCell ref="D13:D14"/>
    <mergeCell ref="E13:E14"/>
    <mergeCell ref="F13:F14"/>
    <mergeCell ref="H13:I14"/>
    <mergeCell ref="J13:K14"/>
    <mergeCell ref="J15:K16"/>
    <mergeCell ref="B17:B18"/>
    <mergeCell ref="C17:C18"/>
    <mergeCell ref="D17:D18"/>
    <mergeCell ref="E17:E18"/>
    <mergeCell ref="F17:F18"/>
    <mergeCell ref="G17:G18"/>
    <mergeCell ref="H17:I18"/>
    <mergeCell ref="J17:K18"/>
    <mergeCell ref="B15:B16"/>
    <mergeCell ref="C15:C16"/>
    <mergeCell ref="D15:D16"/>
    <mergeCell ref="E15:E16"/>
    <mergeCell ref="F15:F16"/>
    <mergeCell ref="H15:I16"/>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74919-A0BB-409E-93D5-942DD7BD9C27}">
  <sheetPr>
    <pageSetUpPr fitToPage="1"/>
  </sheetPr>
  <dimension ref="A1:W15"/>
  <sheetViews>
    <sheetView zoomScaleNormal="100" zoomScaleSheetLayoutView="100" workbookViewId="0">
      <selection activeCell="B1" sqref="B1"/>
    </sheetView>
  </sheetViews>
  <sheetFormatPr defaultColWidth="9" defaultRowHeight="12" customHeight="1"/>
  <cols>
    <col min="1" max="1" width="2.44140625" style="1" customWidth="1"/>
    <col min="2" max="2" width="10.109375" style="1" customWidth="1"/>
    <col min="3" max="7" width="4.44140625" style="1" bestFit="1" customWidth="1"/>
    <col min="8" max="8" width="4.33203125" style="1" bestFit="1" customWidth="1"/>
    <col min="9" max="10" width="5.21875" style="1" bestFit="1" customWidth="1"/>
    <col min="11" max="20" width="4.44140625" style="1" bestFit="1" customWidth="1"/>
    <col min="21" max="22" width="5.21875" style="1" bestFit="1" customWidth="1"/>
    <col min="23" max="23" width="4.33203125" style="1" bestFit="1" customWidth="1"/>
    <col min="24" max="256" width="9" style="1"/>
    <col min="257" max="257" width="2.44140625" style="1" customWidth="1"/>
    <col min="258" max="258" width="10.109375" style="1" customWidth="1"/>
    <col min="259" max="263" width="4.44140625" style="1" bestFit="1" customWidth="1"/>
    <col min="264" max="264" width="4.33203125" style="1" bestFit="1" customWidth="1"/>
    <col min="265" max="266" width="5.21875" style="1" bestFit="1" customWidth="1"/>
    <col min="267" max="276" width="4.44140625" style="1" bestFit="1" customWidth="1"/>
    <col min="277" max="278" width="5.21875" style="1" bestFit="1" customWidth="1"/>
    <col min="279" max="279" width="4.33203125" style="1" bestFit="1" customWidth="1"/>
    <col min="280" max="512" width="9" style="1"/>
    <col min="513" max="513" width="2.44140625" style="1" customWidth="1"/>
    <col min="514" max="514" width="10.109375" style="1" customWidth="1"/>
    <col min="515" max="519" width="4.44140625" style="1" bestFit="1" customWidth="1"/>
    <col min="520" max="520" width="4.33203125" style="1" bestFit="1" customWidth="1"/>
    <col min="521" max="522" width="5.21875" style="1" bestFit="1" customWidth="1"/>
    <col min="523" max="532" width="4.44140625" style="1" bestFit="1" customWidth="1"/>
    <col min="533" max="534" width="5.21875" style="1" bestFit="1" customWidth="1"/>
    <col min="535" max="535" width="4.33203125" style="1" bestFit="1" customWidth="1"/>
    <col min="536" max="768" width="9" style="1"/>
    <col min="769" max="769" width="2.44140625" style="1" customWidth="1"/>
    <col min="770" max="770" width="10.109375" style="1" customWidth="1"/>
    <col min="771" max="775" width="4.44140625" style="1" bestFit="1" customWidth="1"/>
    <col min="776" max="776" width="4.33203125" style="1" bestFit="1" customWidth="1"/>
    <col min="777" max="778" width="5.21875" style="1" bestFit="1" customWidth="1"/>
    <col min="779" max="788" width="4.44140625" style="1" bestFit="1" customWidth="1"/>
    <col min="789" max="790" width="5.21875" style="1" bestFit="1" customWidth="1"/>
    <col min="791" max="791" width="4.33203125" style="1" bestFit="1" customWidth="1"/>
    <col min="792" max="1024" width="9" style="1"/>
    <col min="1025" max="1025" width="2.44140625" style="1" customWidth="1"/>
    <col min="1026" max="1026" width="10.109375" style="1" customWidth="1"/>
    <col min="1027" max="1031" width="4.44140625" style="1" bestFit="1" customWidth="1"/>
    <col min="1032" max="1032" width="4.33203125" style="1" bestFit="1" customWidth="1"/>
    <col min="1033" max="1034" width="5.21875" style="1" bestFit="1" customWidth="1"/>
    <col min="1035" max="1044" width="4.44140625" style="1" bestFit="1" customWidth="1"/>
    <col min="1045" max="1046" width="5.21875" style="1" bestFit="1" customWidth="1"/>
    <col min="1047" max="1047" width="4.33203125" style="1" bestFit="1" customWidth="1"/>
    <col min="1048" max="1280" width="9" style="1"/>
    <col min="1281" max="1281" width="2.44140625" style="1" customWidth="1"/>
    <col min="1282" max="1282" width="10.109375" style="1" customWidth="1"/>
    <col min="1283" max="1287" width="4.44140625" style="1" bestFit="1" customWidth="1"/>
    <col min="1288" max="1288" width="4.33203125" style="1" bestFit="1" customWidth="1"/>
    <col min="1289" max="1290" width="5.21875" style="1" bestFit="1" customWidth="1"/>
    <col min="1291" max="1300" width="4.44140625" style="1" bestFit="1" customWidth="1"/>
    <col min="1301" max="1302" width="5.21875" style="1" bestFit="1" customWidth="1"/>
    <col min="1303" max="1303" width="4.33203125" style="1" bestFit="1" customWidth="1"/>
    <col min="1304" max="1536" width="9" style="1"/>
    <col min="1537" max="1537" width="2.44140625" style="1" customWidth="1"/>
    <col min="1538" max="1538" width="10.109375" style="1" customWidth="1"/>
    <col min="1539" max="1543" width="4.44140625" style="1" bestFit="1" customWidth="1"/>
    <col min="1544" max="1544" width="4.33203125" style="1" bestFit="1" customWidth="1"/>
    <col min="1545" max="1546" width="5.21875" style="1" bestFit="1" customWidth="1"/>
    <col min="1547" max="1556" width="4.44140625" style="1" bestFit="1" customWidth="1"/>
    <col min="1557" max="1558" width="5.21875" style="1" bestFit="1" customWidth="1"/>
    <col min="1559" max="1559" width="4.33203125" style="1" bestFit="1" customWidth="1"/>
    <col min="1560" max="1792" width="9" style="1"/>
    <col min="1793" max="1793" width="2.44140625" style="1" customWidth="1"/>
    <col min="1794" max="1794" width="10.109375" style="1" customWidth="1"/>
    <col min="1795" max="1799" width="4.44140625" style="1" bestFit="1" customWidth="1"/>
    <col min="1800" max="1800" width="4.33203125" style="1" bestFit="1" customWidth="1"/>
    <col min="1801" max="1802" width="5.21875" style="1" bestFit="1" customWidth="1"/>
    <col min="1803" max="1812" width="4.44140625" style="1" bestFit="1" customWidth="1"/>
    <col min="1813" max="1814" width="5.21875" style="1" bestFit="1" customWidth="1"/>
    <col min="1815" max="1815" width="4.33203125" style="1" bestFit="1" customWidth="1"/>
    <col min="1816" max="2048" width="9" style="1"/>
    <col min="2049" max="2049" width="2.44140625" style="1" customWidth="1"/>
    <col min="2050" max="2050" width="10.109375" style="1" customWidth="1"/>
    <col min="2051" max="2055" width="4.44140625" style="1" bestFit="1" customWidth="1"/>
    <col min="2056" max="2056" width="4.33203125" style="1" bestFit="1" customWidth="1"/>
    <col min="2057" max="2058" width="5.21875" style="1" bestFit="1" customWidth="1"/>
    <col min="2059" max="2068" width="4.44140625" style="1" bestFit="1" customWidth="1"/>
    <col min="2069" max="2070" width="5.21875" style="1" bestFit="1" customWidth="1"/>
    <col min="2071" max="2071" width="4.33203125" style="1" bestFit="1" customWidth="1"/>
    <col min="2072" max="2304" width="9" style="1"/>
    <col min="2305" max="2305" width="2.44140625" style="1" customWidth="1"/>
    <col min="2306" max="2306" width="10.109375" style="1" customWidth="1"/>
    <col min="2307" max="2311" width="4.44140625" style="1" bestFit="1" customWidth="1"/>
    <col min="2312" max="2312" width="4.33203125" style="1" bestFit="1" customWidth="1"/>
    <col min="2313" max="2314" width="5.21875" style="1" bestFit="1" customWidth="1"/>
    <col min="2315" max="2324" width="4.44140625" style="1" bestFit="1" customWidth="1"/>
    <col min="2325" max="2326" width="5.21875" style="1" bestFit="1" customWidth="1"/>
    <col min="2327" max="2327" width="4.33203125" style="1" bestFit="1" customWidth="1"/>
    <col min="2328" max="2560" width="9" style="1"/>
    <col min="2561" max="2561" width="2.44140625" style="1" customWidth="1"/>
    <col min="2562" max="2562" width="10.109375" style="1" customWidth="1"/>
    <col min="2563" max="2567" width="4.44140625" style="1" bestFit="1" customWidth="1"/>
    <col min="2568" max="2568" width="4.33203125" style="1" bestFit="1" customWidth="1"/>
    <col min="2569" max="2570" width="5.21875" style="1" bestFit="1" customWidth="1"/>
    <col min="2571" max="2580" width="4.44140625" style="1" bestFit="1" customWidth="1"/>
    <col min="2581" max="2582" width="5.21875" style="1" bestFit="1" customWidth="1"/>
    <col min="2583" max="2583" width="4.33203125" style="1" bestFit="1" customWidth="1"/>
    <col min="2584" max="2816" width="9" style="1"/>
    <col min="2817" max="2817" width="2.44140625" style="1" customWidth="1"/>
    <col min="2818" max="2818" width="10.109375" style="1" customWidth="1"/>
    <col min="2819" max="2823" width="4.44140625" style="1" bestFit="1" customWidth="1"/>
    <col min="2824" max="2824" width="4.33203125" style="1" bestFit="1" customWidth="1"/>
    <col min="2825" max="2826" width="5.21875" style="1" bestFit="1" customWidth="1"/>
    <col min="2827" max="2836" width="4.44140625" style="1" bestFit="1" customWidth="1"/>
    <col min="2837" max="2838" width="5.21875" style="1" bestFit="1" customWidth="1"/>
    <col min="2839" max="2839" width="4.33203125" style="1" bestFit="1" customWidth="1"/>
    <col min="2840" max="3072" width="9" style="1"/>
    <col min="3073" max="3073" width="2.44140625" style="1" customWidth="1"/>
    <col min="3074" max="3074" width="10.109375" style="1" customWidth="1"/>
    <col min="3075" max="3079" width="4.44140625" style="1" bestFit="1" customWidth="1"/>
    <col min="3080" max="3080" width="4.33203125" style="1" bestFit="1" customWidth="1"/>
    <col min="3081" max="3082" width="5.21875" style="1" bestFit="1" customWidth="1"/>
    <col min="3083" max="3092" width="4.44140625" style="1" bestFit="1" customWidth="1"/>
    <col min="3093" max="3094" width="5.21875" style="1" bestFit="1" customWidth="1"/>
    <col min="3095" max="3095" width="4.33203125" style="1" bestFit="1" customWidth="1"/>
    <col min="3096" max="3328" width="9" style="1"/>
    <col min="3329" max="3329" width="2.44140625" style="1" customWidth="1"/>
    <col min="3330" max="3330" width="10.109375" style="1" customWidth="1"/>
    <col min="3331" max="3335" width="4.44140625" style="1" bestFit="1" customWidth="1"/>
    <col min="3336" max="3336" width="4.33203125" style="1" bestFit="1" customWidth="1"/>
    <col min="3337" max="3338" width="5.21875" style="1" bestFit="1" customWidth="1"/>
    <col min="3339" max="3348" width="4.44140625" style="1" bestFit="1" customWidth="1"/>
    <col min="3349" max="3350" width="5.21875" style="1" bestFit="1" customWidth="1"/>
    <col min="3351" max="3351" width="4.33203125" style="1" bestFit="1" customWidth="1"/>
    <col min="3352" max="3584" width="9" style="1"/>
    <col min="3585" max="3585" width="2.44140625" style="1" customWidth="1"/>
    <col min="3586" max="3586" width="10.109375" style="1" customWidth="1"/>
    <col min="3587" max="3591" width="4.44140625" style="1" bestFit="1" customWidth="1"/>
    <col min="3592" max="3592" width="4.33203125" style="1" bestFit="1" customWidth="1"/>
    <col min="3593" max="3594" width="5.21875" style="1" bestFit="1" customWidth="1"/>
    <col min="3595" max="3604" width="4.44140625" style="1" bestFit="1" customWidth="1"/>
    <col min="3605" max="3606" width="5.21875" style="1" bestFit="1" customWidth="1"/>
    <col min="3607" max="3607" width="4.33203125" style="1" bestFit="1" customWidth="1"/>
    <col min="3608" max="3840" width="9" style="1"/>
    <col min="3841" max="3841" width="2.44140625" style="1" customWidth="1"/>
    <col min="3842" max="3842" width="10.109375" style="1" customWidth="1"/>
    <col min="3843" max="3847" width="4.44140625" style="1" bestFit="1" customWidth="1"/>
    <col min="3848" max="3848" width="4.33203125" style="1" bestFit="1" customWidth="1"/>
    <col min="3849" max="3850" width="5.21875" style="1" bestFit="1" customWidth="1"/>
    <col min="3851" max="3860" width="4.44140625" style="1" bestFit="1" customWidth="1"/>
    <col min="3861" max="3862" width="5.21875" style="1" bestFit="1" customWidth="1"/>
    <col min="3863" max="3863" width="4.33203125" style="1" bestFit="1" customWidth="1"/>
    <col min="3864" max="4096" width="9" style="1"/>
    <col min="4097" max="4097" width="2.44140625" style="1" customWidth="1"/>
    <col min="4098" max="4098" width="10.109375" style="1" customWidth="1"/>
    <col min="4099" max="4103" width="4.44140625" style="1" bestFit="1" customWidth="1"/>
    <col min="4104" max="4104" width="4.33203125" style="1" bestFit="1" customWidth="1"/>
    <col min="4105" max="4106" width="5.21875" style="1" bestFit="1" customWidth="1"/>
    <col min="4107" max="4116" width="4.44140625" style="1" bestFit="1" customWidth="1"/>
    <col min="4117" max="4118" width="5.21875" style="1" bestFit="1" customWidth="1"/>
    <col min="4119" max="4119" width="4.33203125" style="1" bestFit="1" customWidth="1"/>
    <col min="4120" max="4352" width="9" style="1"/>
    <col min="4353" max="4353" width="2.44140625" style="1" customWidth="1"/>
    <col min="4354" max="4354" width="10.109375" style="1" customWidth="1"/>
    <col min="4355" max="4359" width="4.44140625" style="1" bestFit="1" customWidth="1"/>
    <col min="4360" max="4360" width="4.33203125" style="1" bestFit="1" customWidth="1"/>
    <col min="4361" max="4362" width="5.21875" style="1" bestFit="1" customWidth="1"/>
    <col min="4363" max="4372" width="4.44140625" style="1" bestFit="1" customWidth="1"/>
    <col min="4373" max="4374" width="5.21875" style="1" bestFit="1" customWidth="1"/>
    <col min="4375" max="4375" width="4.33203125" style="1" bestFit="1" customWidth="1"/>
    <col min="4376" max="4608" width="9" style="1"/>
    <col min="4609" max="4609" width="2.44140625" style="1" customWidth="1"/>
    <col min="4610" max="4610" width="10.109375" style="1" customWidth="1"/>
    <col min="4611" max="4615" width="4.44140625" style="1" bestFit="1" customWidth="1"/>
    <col min="4616" max="4616" width="4.33203125" style="1" bestFit="1" customWidth="1"/>
    <col min="4617" max="4618" width="5.21875" style="1" bestFit="1" customWidth="1"/>
    <col min="4619" max="4628" width="4.44140625" style="1" bestFit="1" customWidth="1"/>
    <col min="4629" max="4630" width="5.21875" style="1" bestFit="1" customWidth="1"/>
    <col min="4631" max="4631" width="4.33203125" style="1" bestFit="1" customWidth="1"/>
    <col min="4632" max="4864" width="9" style="1"/>
    <col min="4865" max="4865" width="2.44140625" style="1" customWidth="1"/>
    <col min="4866" max="4866" width="10.109375" style="1" customWidth="1"/>
    <col min="4867" max="4871" width="4.44140625" style="1" bestFit="1" customWidth="1"/>
    <col min="4872" max="4872" width="4.33203125" style="1" bestFit="1" customWidth="1"/>
    <col min="4873" max="4874" width="5.21875" style="1" bestFit="1" customWidth="1"/>
    <col min="4875" max="4884" width="4.44140625" style="1" bestFit="1" customWidth="1"/>
    <col min="4885" max="4886" width="5.21875" style="1" bestFit="1" customWidth="1"/>
    <col min="4887" max="4887" width="4.33203125" style="1" bestFit="1" customWidth="1"/>
    <col min="4888" max="5120" width="9" style="1"/>
    <col min="5121" max="5121" width="2.44140625" style="1" customWidth="1"/>
    <col min="5122" max="5122" width="10.109375" style="1" customWidth="1"/>
    <col min="5123" max="5127" width="4.44140625" style="1" bestFit="1" customWidth="1"/>
    <col min="5128" max="5128" width="4.33203125" style="1" bestFit="1" customWidth="1"/>
    <col min="5129" max="5130" width="5.21875" style="1" bestFit="1" customWidth="1"/>
    <col min="5131" max="5140" width="4.44140625" style="1" bestFit="1" customWidth="1"/>
    <col min="5141" max="5142" width="5.21875" style="1" bestFit="1" customWidth="1"/>
    <col min="5143" max="5143" width="4.33203125" style="1" bestFit="1" customWidth="1"/>
    <col min="5144" max="5376" width="9" style="1"/>
    <col min="5377" max="5377" width="2.44140625" style="1" customWidth="1"/>
    <col min="5378" max="5378" width="10.109375" style="1" customWidth="1"/>
    <col min="5379" max="5383" width="4.44140625" style="1" bestFit="1" customWidth="1"/>
    <col min="5384" max="5384" width="4.33203125" style="1" bestFit="1" customWidth="1"/>
    <col min="5385" max="5386" width="5.21875" style="1" bestFit="1" customWidth="1"/>
    <col min="5387" max="5396" width="4.44140625" style="1" bestFit="1" customWidth="1"/>
    <col min="5397" max="5398" width="5.21875" style="1" bestFit="1" customWidth="1"/>
    <col min="5399" max="5399" width="4.33203125" style="1" bestFit="1" customWidth="1"/>
    <col min="5400" max="5632" width="9" style="1"/>
    <col min="5633" max="5633" width="2.44140625" style="1" customWidth="1"/>
    <col min="5634" max="5634" width="10.109375" style="1" customWidth="1"/>
    <col min="5635" max="5639" width="4.44140625" style="1" bestFit="1" customWidth="1"/>
    <col min="5640" max="5640" width="4.33203125" style="1" bestFit="1" customWidth="1"/>
    <col min="5641" max="5642" width="5.21875" style="1" bestFit="1" customWidth="1"/>
    <col min="5643" max="5652" width="4.44140625" style="1" bestFit="1" customWidth="1"/>
    <col min="5653" max="5654" width="5.21875" style="1" bestFit="1" customWidth="1"/>
    <col min="5655" max="5655" width="4.33203125" style="1" bestFit="1" customWidth="1"/>
    <col min="5656" max="5888" width="9" style="1"/>
    <col min="5889" max="5889" width="2.44140625" style="1" customWidth="1"/>
    <col min="5890" max="5890" width="10.109375" style="1" customWidth="1"/>
    <col min="5891" max="5895" width="4.44140625" style="1" bestFit="1" customWidth="1"/>
    <col min="5896" max="5896" width="4.33203125" style="1" bestFit="1" customWidth="1"/>
    <col min="5897" max="5898" width="5.21875" style="1" bestFit="1" customWidth="1"/>
    <col min="5899" max="5908" width="4.44140625" style="1" bestFit="1" customWidth="1"/>
    <col min="5909" max="5910" width="5.21875" style="1" bestFit="1" customWidth="1"/>
    <col min="5911" max="5911" width="4.33203125" style="1" bestFit="1" customWidth="1"/>
    <col min="5912" max="6144" width="9" style="1"/>
    <col min="6145" max="6145" width="2.44140625" style="1" customWidth="1"/>
    <col min="6146" max="6146" width="10.109375" style="1" customWidth="1"/>
    <col min="6147" max="6151" width="4.44140625" style="1" bestFit="1" customWidth="1"/>
    <col min="6152" max="6152" width="4.33203125" style="1" bestFit="1" customWidth="1"/>
    <col min="6153" max="6154" width="5.21875" style="1" bestFit="1" customWidth="1"/>
    <col min="6155" max="6164" width="4.44140625" style="1" bestFit="1" customWidth="1"/>
    <col min="6165" max="6166" width="5.21875" style="1" bestFit="1" customWidth="1"/>
    <col min="6167" max="6167" width="4.33203125" style="1" bestFit="1" customWidth="1"/>
    <col min="6168" max="6400" width="9" style="1"/>
    <col min="6401" max="6401" width="2.44140625" style="1" customWidth="1"/>
    <col min="6402" max="6402" width="10.109375" style="1" customWidth="1"/>
    <col min="6403" max="6407" width="4.44140625" style="1" bestFit="1" customWidth="1"/>
    <col min="6408" max="6408" width="4.33203125" style="1" bestFit="1" customWidth="1"/>
    <col min="6409" max="6410" width="5.21875" style="1" bestFit="1" customWidth="1"/>
    <col min="6411" max="6420" width="4.44140625" style="1" bestFit="1" customWidth="1"/>
    <col min="6421" max="6422" width="5.21875" style="1" bestFit="1" customWidth="1"/>
    <col min="6423" max="6423" width="4.33203125" style="1" bestFit="1" customWidth="1"/>
    <col min="6424" max="6656" width="9" style="1"/>
    <col min="6657" max="6657" width="2.44140625" style="1" customWidth="1"/>
    <col min="6658" max="6658" width="10.109375" style="1" customWidth="1"/>
    <col min="6659" max="6663" width="4.44140625" style="1" bestFit="1" customWidth="1"/>
    <col min="6664" max="6664" width="4.33203125" style="1" bestFit="1" customWidth="1"/>
    <col min="6665" max="6666" width="5.21875" style="1" bestFit="1" customWidth="1"/>
    <col min="6667" max="6676" width="4.44140625" style="1" bestFit="1" customWidth="1"/>
    <col min="6677" max="6678" width="5.21875" style="1" bestFit="1" customWidth="1"/>
    <col min="6679" max="6679" width="4.33203125" style="1" bestFit="1" customWidth="1"/>
    <col min="6680" max="6912" width="9" style="1"/>
    <col min="6913" max="6913" width="2.44140625" style="1" customWidth="1"/>
    <col min="6914" max="6914" width="10.109375" style="1" customWidth="1"/>
    <col min="6915" max="6919" width="4.44140625" style="1" bestFit="1" customWidth="1"/>
    <col min="6920" max="6920" width="4.33203125" style="1" bestFit="1" customWidth="1"/>
    <col min="6921" max="6922" width="5.21875" style="1" bestFit="1" customWidth="1"/>
    <col min="6923" max="6932" width="4.44140625" style="1" bestFit="1" customWidth="1"/>
    <col min="6933" max="6934" width="5.21875" style="1" bestFit="1" customWidth="1"/>
    <col min="6935" max="6935" width="4.33203125" style="1" bestFit="1" customWidth="1"/>
    <col min="6936" max="7168" width="9" style="1"/>
    <col min="7169" max="7169" width="2.44140625" style="1" customWidth="1"/>
    <col min="7170" max="7170" width="10.109375" style="1" customWidth="1"/>
    <col min="7171" max="7175" width="4.44140625" style="1" bestFit="1" customWidth="1"/>
    <col min="7176" max="7176" width="4.33203125" style="1" bestFit="1" customWidth="1"/>
    <col min="7177" max="7178" width="5.21875" style="1" bestFit="1" customWidth="1"/>
    <col min="7179" max="7188" width="4.44140625" style="1" bestFit="1" customWidth="1"/>
    <col min="7189" max="7190" width="5.21875" style="1" bestFit="1" customWidth="1"/>
    <col min="7191" max="7191" width="4.33203125" style="1" bestFit="1" customWidth="1"/>
    <col min="7192" max="7424" width="9" style="1"/>
    <col min="7425" max="7425" width="2.44140625" style="1" customWidth="1"/>
    <col min="7426" max="7426" width="10.109375" style="1" customWidth="1"/>
    <col min="7427" max="7431" width="4.44140625" style="1" bestFit="1" customWidth="1"/>
    <col min="7432" max="7432" width="4.33203125" style="1" bestFit="1" customWidth="1"/>
    <col min="7433" max="7434" width="5.21875" style="1" bestFit="1" customWidth="1"/>
    <col min="7435" max="7444" width="4.44140625" style="1" bestFit="1" customWidth="1"/>
    <col min="7445" max="7446" width="5.21875" style="1" bestFit="1" customWidth="1"/>
    <col min="7447" max="7447" width="4.33203125" style="1" bestFit="1" customWidth="1"/>
    <col min="7448" max="7680" width="9" style="1"/>
    <col min="7681" max="7681" width="2.44140625" style="1" customWidth="1"/>
    <col min="7682" max="7682" width="10.109375" style="1" customWidth="1"/>
    <col min="7683" max="7687" width="4.44140625" style="1" bestFit="1" customWidth="1"/>
    <col min="7688" max="7688" width="4.33203125" style="1" bestFit="1" customWidth="1"/>
    <col min="7689" max="7690" width="5.21875" style="1" bestFit="1" customWidth="1"/>
    <col min="7691" max="7700" width="4.44140625" style="1" bestFit="1" customWidth="1"/>
    <col min="7701" max="7702" width="5.21875" style="1" bestFit="1" customWidth="1"/>
    <col min="7703" max="7703" width="4.33203125" style="1" bestFit="1" customWidth="1"/>
    <col min="7704" max="7936" width="9" style="1"/>
    <col min="7937" max="7937" width="2.44140625" style="1" customWidth="1"/>
    <col min="7938" max="7938" width="10.109375" style="1" customWidth="1"/>
    <col min="7939" max="7943" width="4.44140625" style="1" bestFit="1" customWidth="1"/>
    <col min="7944" max="7944" width="4.33203125" style="1" bestFit="1" customWidth="1"/>
    <col min="7945" max="7946" width="5.21875" style="1" bestFit="1" customWidth="1"/>
    <col min="7947" max="7956" width="4.44140625" style="1" bestFit="1" customWidth="1"/>
    <col min="7957" max="7958" width="5.21875" style="1" bestFit="1" customWidth="1"/>
    <col min="7959" max="7959" width="4.33203125" style="1" bestFit="1" customWidth="1"/>
    <col min="7960" max="8192" width="9" style="1"/>
    <col min="8193" max="8193" width="2.44140625" style="1" customWidth="1"/>
    <col min="8194" max="8194" width="10.109375" style="1" customWidth="1"/>
    <col min="8195" max="8199" width="4.44140625" style="1" bestFit="1" customWidth="1"/>
    <col min="8200" max="8200" width="4.33203125" style="1" bestFit="1" customWidth="1"/>
    <col min="8201" max="8202" width="5.21875" style="1" bestFit="1" customWidth="1"/>
    <col min="8203" max="8212" width="4.44140625" style="1" bestFit="1" customWidth="1"/>
    <col min="8213" max="8214" width="5.21875" style="1" bestFit="1" customWidth="1"/>
    <col min="8215" max="8215" width="4.33203125" style="1" bestFit="1" customWidth="1"/>
    <col min="8216" max="8448" width="9" style="1"/>
    <col min="8449" max="8449" width="2.44140625" style="1" customWidth="1"/>
    <col min="8450" max="8450" width="10.109375" style="1" customWidth="1"/>
    <col min="8451" max="8455" width="4.44140625" style="1" bestFit="1" customWidth="1"/>
    <col min="8456" max="8456" width="4.33203125" style="1" bestFit="1" customWidth="1"/>
    <col min="8457" max="8458" width="5.21875" style="1" bestFit="1" customWidth="1"/>
    <col min="8459" max="8468" width="4.44140625" style="1" bestFit="1" customWidth="1"/>
    <col min="8469" max="8470" width="5.21875" style="1" bestFit="1" customWidth="1"/>
    <col min="8471" max="8471" width="4.33203125" style="1" bestFit="1" customWidth="1"/>
    <col min="8472" max="8704" width="9" style="1"/>
    <col min="8705" max="8705" width="2.44140625" style="1" customWidth="1"/>
    <col min="8706" max="8706" width="10.109375" style="1" customWidth="1"/>
    <col min="8707" max="8711" width="4.44140625" style="1" bestFit="1" customWidth="1"/>
    <col min="8712" max="8712" width="4.33203125" style="1" bestFit="1" customWidth="1"/>
    <col min="8713" max="8714" width="5.21875" style="1" bestFit="1" customWidth="1"/>
    <col min="8715" max="8724" width="4.44140625" style="1" bestFit="1" customWidth="1"/>
    <col min="8725" max="8726" width="5.21875" style="1" bestFit="1" customWidth="1"/>
    <col min="8727" max="8727" width="4.33203125" style="1" bestFit="1" customWidth="1"/>
    <col min="8728" max="8960" width="9" style="1"/>
    <col min="8961" max="8961" width="2.44140625" style="1" customWidth="1"/>
    <col min="8962" max="8962" width="10.109375" style="1" customWidth="1"/>
    <col min="8963" max="8967" width="4.44140625" style="1" bestFit="1" customWidth="1"/>
    <col min="8968" max="8968" width="4.33203125" style="1" bestFit="1" customWidth="1"/>
    <col min="8969" max="8970" width="5.21875" style="1" bestFit="1" customWidth="1"/>
    <col min="8971" max="8980" width="4.44140625" style="1" bestFit="1" customWidth="1"/>
    <col min="8981" max="8982" width="5.21875" style="1" bestFit="1" customWidth="1"/>
    <col min="8983" max="8983" width="4.33203125" style="1" bestFit="1" customWidth="1"/>
    <col min="8984" max="9216" width="9" style="1"/>
    <col min="9217" max="9217" width="2.44140625" style="1" customWidth="1"/>
    <col min="9218" max="9218" width="10.109375" style="1" customWidth="1"/>
    <col min="9219" max="9223" width="4.44140625" style="1" bestFit="1" customWidth="1"/>
    <col min="9224" max="9224" width="4.33203125" style="1" bestFit="1" customWidth="1"/>
    <col min="9225" max="9226" width="5.21875" style="1" bestFit="1" customWidth="1"/>
    <col min="9227" max="9236" width="4.44140625" style="1" bestFit="1" customWidth="1"/>
    <col min="9237" max="9238" width="5.21875" style="1" bestFit="1" customWidth="1"/>
    <col min="9239" max="9239" width="4.33203125" style="1" bestFit="1" customWidth="1"/>
    <col min="9240" max="9472" width="9" style="1"/>
    <col min="9473" max="9473" width="2.44140625" style="1" customWidth="1"/>
    <col min="9474" max="9474" width="10.109375" style="1" customWidth="1"/>
    <col min="9475" max="9479" width="4.44140625" style="1" bestFit="1" customWidth="1"/>
    <col min="9480" max="9480" width="4.33203125" style="1" bestFit="1" customWidth="1"/>
    <col min="9481" max="9482" width="5.21875" style="1" bestFit="1" customWidth="1"/>
    <col min="9483" max="9492" width="4.44140625" style="1" bestFit="1" customWidth="1"/>
    <col min="9493" max="9494" width="5.21875" style="1" bestFit="1" customWidth="1"/>
    <col min="9495" max="9495" width="4.33203125" style="1" bestFit="1" customWidth="1"/>
    <col min="9496" max="9728" width="9" style="1"/>
    <col min="9729" max="9729" width="2.44140625" style="1" customWidth="1"/>
    <col min="9730" max="9730" width="10.109375" style="1" customWidth="1"/>
    <col min="9731" max="9735" width="4.44140625" style="1" bestFit="1" customWidth="1"/>
    <col min="9736" max="9736" width="4.33203125" style="1" bestFit="1" customWidth="1"/>
    <col min="9737" max="9738" width="5.21875" style="1" bestFit="1" customWidth="1"/>
    <col min="9739" max="9748" width="4.44140625" style="1" bestFit="1" customWidth="1"/>
    <col min="9749" max="9750" width="5.21875" style="1" bestFit="1" customWidth="1"/>
    <col min="9751" max="9751" width="4.33203125" style="1" bestFit="1" customWidth="1"/>
    <col min="9752" max="9984" width="9" style="1"/>
    <col min="9985" max="9985" width="2.44140625" style="1" customWidth="1"/>
    <col min="9986" max="9986" width="10.109375" style="1" customWidth="1"/>
    <col min="9987" max="9991" width="4.44140625" style="1" bestFit="1" customWidth="1"/>
    <col min="9992" max="9992" width="4.33203125" style="1" bestFit="1" customWidth="1"/>
    <col min="9993" max="9994" width="5.21875" style="1" bestFit="1" customWidth="1"/>
    <col min="9995" max="10004" width="4.44140625" style="1" bestFit="1" customWidth="1"/>
    <col min="10005" max="10006" width="5.21875" style="1" bestFit="1" customWidth="1"/>
    <col min="10007" max="10007" width="4.33203125" style="1" bestFit="1" customWidth="1"/>
    <col min="10008" max="10240" width="9" style="1"/>
    <col min="10241" max="10241" width="2.44140625" style="1" customWidth="1"/>
    <col min="10242" max="10242" width="10.109375" style="1" customWidth="1"/>
    <col min="10243" max="10247" width="4.44140625" style="1" bestFit="1" customWidth="1"/>
    <col min="10248" max="10248" width="4.33203125" style="1" bestFit="1" customWidth="1"/>
    <col min="10249" max="10250" width="5.21875" style="1" bestFit="1" customWidth="1"/>
    <col min="10251" max="10260" width="4.44140625" style="1" bestFit="1" customWidth="1"/>
    <col min="10261" max="10262" width="5.21875" style="1" bestFit="1" customWidth="1"/>
    <col min="10263" max="10263" width="4.33203125" style="1" bestFit="1" customWidth="1"/>
    <col min="10264" max="10496" width="9" style="1"/>
    <col min="10497" max="10497" width="2.44140625" style="1" customWidth="1"/>
    <col min="10498" max="10498" width="10.109375" style="1" customWidth="1"/>
    <col min="10499" max="10503" width="4.44140625" style="1" bestFit="1" customWidth="1"/>
    <col min="10504" max="10504" width="4.33203125" style="1" bestFit="1" customWidth="1"/>
    <col min="10505" max="10506" width="5.21875" style="1" bestFit="1" customWidth="1"/>
    <col min="10507" max="10516" width="4.44140625" style="1" bestFit="1" customWidth="1"/>
    <col min="10517" max="10518" width="5.21875" style="1" bestFit="1" customWidth="1"/>
    <col min="10519" max="10519" width="4.33203125" style="1" bestFit="1" customWidth="1"/>
    <col min="10520" max="10752" width="9" style="1"/>
    <col min="10753" max="10753" width="2.44140625" style="1" customWidth="1"/>
    <col min="10754" max="10754" width="10.109375" style="1" customWidth="1"/>
    <col min="10755" max="10759" width="4.44140625" style="1" bestFit="1" customWidth="1"/>
    <col min="10760" max="10760" width="4.33203125" style="1" bestFit="1" customWidth="1"/>
    <col min="10761" max="10762" width="5.21875" style="1" bestFit="1" customWidth="1"/>
    <col min="10763" max="10772" width="4.44140625" style="1" bestFit="1" customWidth="1"/>
    <col min="10773" max="10774" width="5.21875" style="1" bestFit="1" customWidth="1"/>
    <col min="10775" max="10775" width="4.33203125" style="1" bestFit="1" customWidth="1"/>
    <col min="10776" max="11008" width="9" style="1"/>
    <col min="11009" max="11009" width="2.44140625" style="1" customWidth="1"/>
    <col min="11010" max="11010" width="10.109375" style="1" customWidth="1"/>
    <col min="11011" max="11015" width="4.44140625" style="1" bestFit="1" customWidth="1"/>
    <col min="11016" max="11016" width="4.33203125" style="1" bestFit="1" customWidth="1"/>
    <col min="11017" max="11018" width="5.21875" style="1" bestFit="1" customWidth="1"/>
    <col min="11019" max="11028" width="4.44140625" style="1" bestFit="1" customWidth="1"/>
    <col min="11029" max="11030" width="5.21875" style="1" bestFit="1" customWidth="1"/>
    <col min="11031" max="11031" width="4.33203125" style="1" bestFit="1" customWidth="1"/>
    <col min="11032" max="11264" width="9" style="1"/>
    <col min="11265" max="11265" width="2.44140625" style="1" customWidth="1"/>
    <col min="11266" max="11266" width="10.109375" style="1" customWidth="1"/>
    <col min="11267" max="11271" width="4.44140625" style="1" bestFit="1" customWidth="1"/>
    <col min="11272" max="11272" width="4.33203125" style="1" bestFit="1" customWidth="1"/>
    <col min="11273" max="11274" width="5.21875" style="1" bestFit="1" customWidth="1"/>
    <col min="11275" max="11284" width="4.44140625" style="1" bestFit="1" customWidth="1"/>
    <col min="11285" max="11286" width="5.21875" style="1" bestFit="1" customWidth="1"/>
    <col min="11287" max="11287" width="4.33203125" style="1" bestFit="1" customWidth="1"/>
    <col min="11288" max="11520" width="9" style="1"/>
    <col min="11521" max="11521" width="2.44140625" style="1" customWidth="1"/>
    <col min="11522" max="11522" width="10.109375" style="1" customWidth="1"/>
    <col min="11523" max="11527" width="4.44140625" style="1" bestFit="1" customWidth="1"/>
    <col min="11528" max="11528" width="4.33203125" style="1" bestFit="1" customWidth="1"/>
    <col min="11529" max="11530" width="5.21875" style="1" bestFit="1" customWidth="1"/>
    <col min="11531" max="11540" width="4.44140625" style="1" bestFit="1" customWidth="1"/>
    <col min="11541" max="11542" width="5.21875" style="1" bestFit="1" customWidth="1"/>
    <col min="11543" max="11543" width="4.33203125" style="1" bestFit="1" customWidth="1"/>
    <col min="11544" max="11776" width="9" style="1"/>
    <col min="11777" max="11777" width="2.44140625" style="1" customWidth="1"/>
    <col min="11778" max="11778" width="10.109375" style="1" customWidth="1"/>
    <col min="11779" max="11783" width="4.44140625" style="1" bestFit="1" customWidth="1"/>
    <col min="11784" max="11784" width="4.33203125" style="1" bestFit="1" customWidth="1"/>
    <col min="11785" max="11786" width="5.21875" style="1" bestFit="1" customWidth="1"/>
    <col min="11787" max="11796" width="4.44140625" style="1" bestFit="1" customWidth="1"/>
    <col min="11797" max="11798" width="5.21875" style="1" bestFit="1" customWidth="1"/>
    <col min="11799" max="11799" width="4.33203125" style="1" bestFit="1" customWidth="1"/>
    <col min="11800" max="12032" width="9" style="1"/>
    <col min="12033" max="12033" width="2.44140625" style="1" customWidth="1"/>
    <col min="12034" max="12034" width="10.109375" style="1" customWidth="1"/>
    <col min="12035" max="12039" width="4.44140625" style="1" bestFit="1" customWidth="1"/>
    <col min="12040" max="12040" width="4.33203125" style="1" bestFit="1" customWidth="1"/>
    <col min="12041" max="12042" width="5.21875" style="1" bestFit="1" customWidth="1"/>
    <col min="12043" max="12052" width="4.44140625" style="1" bestFit="1" customWidth="1"/>
    <col min="12053" max="12054" width="5.21875" style="1" bestFit="1" customWidth="1"/>
    <col min="12055" max="12055" width="4.33203125" style="1" bestFit="1" customWidth="1"/>
    <col min="12056" max="12288" width="9" style="1"/>
    <col min="12289" max="12289" width="2.44140625" style="1" customWidth="1"/>
    <col min="12290" max="12290" width="10.109375" style="1" customWidth="1"/>
    <col min="12291" max="12295" width="4.44140625" style="1" bestFit="1" customWidth="1"/>
    <col min="12296" max="12296" width="4.33203125" style="1" bestFit="1" customWidth="1"/>
    <col min="12297" max="12298" width="5.21875" style="1" bestFit="1" customWidth="1"/>
    <col min="12299" max="12308" width="4.44140625" style="1" bestFit="1" customWidth="1"/>
    <col min="12309" max="12310" width="5.21875" style="1" bestFit="1" customWidth="1"/>
    <col min="12311" max="12311" width="4.33203125" style="1" bestFit="1" customWidth="1"/>
    <col min="12312" max="12544" width="9" style="1"/>
    <col min="12545" max="12545" width="2.44140625" style="1" customWidth="1"/>
    <col min="12546" max="12546" width="10.109375" style="1" customWidth="1"/>
    <col min="12547" max="12551" width="4.44140625" style="1" bestFit="1" customWidth="1"/>
    <col min="12552" max="12552" width="4.33203125" style="1" bestFit="1" customWidth="1"/>
    <col min="12553" max="12554" width="5.21875" style="1" bestFit="1" customWidth="1"/>
    <col min="12555" max="12564" width="4.44140625" style="1" bestFit="1" customWidth="1"/>
    <col min="12565" max="12566" width="5.21875" style="1" bestFit="1" customWidth="1"/>
    <col min="12567" max="12567" width="4.33203125" style="1" bestFit="1" customWidth="1"/>
    <col min="12568" max="12800" width="9" style="1"/>
    <col min="12801" max="12801" width="2.44140625" style="1" customWidth="1"/>
    <col min="12802" max="12802" width="10.109375" style="1" customWidth="1"/>
    <col min="12803" max="12807" width="4.44140625" style="1" bestFit="1" customWidth="1"/>
    <col min="12808" max="12808" width="4.33203125" style="1" bestFit="1" customWidth="1"/>
    <col min="12809" max="12810" width="5.21875" style="1" bestFit="1" customWidth="1"/>
    <col min="12811" max="12820" width="4.44140625" style="1" bestFit="1" customWidth="1"/>
    <col min="12821" max="12822" width="5.21875" style="1" bestFit="1" customWidth="1"/>
    <col min="12823" max="12823" width="4.33203125" style="1" bestFit="1" customWidth="1"/>
    <col min="12824" max="13056" width="9" style="1"/>
    <col min="13057" max="13057" width="2.44140625" style="1" customWidth="1"/>
    <col min="13058" max="13058" width="10.109375" style="1" customWidth="1"/>
    <col min="13059" max="13063" width="4.44140625" style="1" bestFit="1" customWidth="1"/>
    <col min="13064" max="13064" width="4.33203125" style="1" bestFit="1" customWidth="1"/>
    <col min="13065" max="13066" width="5.21875" style="1" bestFit="1" customWidth="1"/>
    <col min="13067" max="13076" width="4.44140625" style="1" bestFit="1" customWidth="1"/>
    <col min="13077" max="13078" width="5.21875" style="1" bestFit="1" customWidth="1"/>
    <col min="13079" max="13079" width="4.33203125" style="1" bestFit="1" customWidth="1"/>
    <col min="13080" max="13312" width="9" style="1"/>
    <col min="13313" max="13313" width="2.44140625" style="1" customWidth="1"/>
    <col min="13314" max="13314" width="10.109375" style="1" customWidth="1"/>
    <col min="13315" max="13319" width="4.44140625" style="1" bestFit="1" customWidth="1"/>
    <col min="13320" max="13320" width="4.33203125" style="1" bestFit="1" customWidth="1"/>
    <col min="13321" max="13322" width="5.21875" style="1" bestFit="1" customWidth="1"/>
    <col min="13323" max="13332" width="4.44140625" style="1" bestFit="1" customWidth="1"/>
    <col min="13333" max="13334" width="5.21875" style="1" bestFit="1" customWidth="1"/>
    <col min="13335" max="13335" width="4.33203125" style="1" bestFit="1" customWidth="1"/>
    <col min="13336" max="13568" width="9" style="1"/>
    <col min="13569" max="13569" width="2.44140625" style="1" customWidth="1"/>
    <col min="13570" max="13570" width="10.109375" style="1" customWidth="1"/>
    <col min="13571" max="13575" width="4.44140625" style="1" bestFit="1" customWidth="1"/>
    <col min="13576" max="13576" width="4.33203125" style="1" bestFit="1" customWidth="1"/>
    <col min="13577" max="13578" width="5.21875" style="1" bestFit="1" customWidth="1"/>
    <col min="13579" max="13588" width="4.44140625" style="1" bestFit="1" customWidth="1"/>
    <col min="13589" max="13590" width="5.21875" style="1" bestFit="1" customWidth="1"/>
    <col min="13591" max="13591" width="4.33203125" style="1" bestFit="1" customWidth="1"/>
    <col min="13592" max="13824" width="9" style="1"/>
    <col min="13825" max="13825" width="2.44140625" style="1" customWidth="1"/>
    <col min="13826" max="13826" width="10.109375" style="1" customWidth="1"/>
    <col min="13827" max="13831" width="4.44140625" style="1" bestFit="1" customWidth="1"/>
    <col min="13832" max="13832" width="4.33203125" style="1" bestFit="1" customWidth="1"/>
    <col min="13833" max="13834" width="5.21875" style="1" bestFit="1" customWidth="1"/>
    <col min="13835" max="13844" width="4.44140625" style="1" bestFit="1" customWidth="1"/>
    <col min="13845" max="13846" width="5.21875" style="1" bestFit="1" customWidth="1"/>
    <col min="13847" max="13847" width="4.33203125" style="1" bestFit="1" customWidth="1"/>
    <col min="13848" max="14080" width="9" style="1"/>
    <col min="14081" max="14081" width="2.44140625" style="1" customWidth="1"/>
    <col min="14082" max="14082" width="10.109375" style="1" customWidth="1"/>
    <col min="14083" max="14087" width="4.44140625" style="1" bestFit="1" customWidth="1"/>
    <col min="14088" max="14088" width="4.33203125" style="1" bestFit="1" customWidth="1"/>
    <col min="14089" max="14090" width="5.21875" style="1" bestFit="1" customWidth="1"/>
    <col min="14091" max="14100" width="4.44140625" style="1" bestFit="1" customWidth="1"/>
    <col min="14101" max="14102" width="5.21875" style="1" bestFit="1" customWidth="1"/>
    <col min="14103" max="14103" width="4.33203125" style="1" bestFit="1" customWidth="1"/>
    <col min="14104" max="14336" width="9" style="1"/>
    <col min="14337" max="14337" width="2.44140625" style="1" customWidth="1"/>
    <col min="14338" max="14338" width="10.109375" style="1" customWidth="1"/>
    <col min="14339" max="14343" width="4.44140625" style="1" bestFit="1" customWidth="1"/>
    <col min="14344" max="14344" width="4.33203125" style="1" bestFit="1" customWidth="1"/>
    <col min="14345" max="14346" width="5.21875" style="1" bestFit="1" customWidth="1"/>
    <col min="14347" max="14356" width="4.44140625" style="1" bestFit="1" customWidth="1"/>
    <col min="14357" max="14358" width="5.21875" style="1" bestFit="1" customWidth="1"/>
    <col min="14359" max="14359" width="4.33203125" style="1" bestFit="1" customWidth="1"/>
    <col min="14360" max="14592" width="9" style="1"/>
    <col min="14593" max="14593" width="2.44140625" style="1" customWidth="1"/>
    <col min="14594" max="14594" width="10.109375" style="1" customWidth="1"/>
    <col min="14595" max="14599" width="4.44140625" style="1" bestFit="1" customWidth="1"/>
    <col min="14600" max="14600" width="4.33203125" style="1" bestFit="1" customWidth="1"/>
    <col min="14601" max="14602" width="5.21875" style="1" bestFit="1" customWidth="1"/>
    <col min="14603" max="14612" width="4.44140625" style="1" bestFit="1" customWidth="1"/>
    <col min="14613" max="14614" width="5.21875" style="1" bestFit="1" customWidth="1"/>
    <col min="14615" max="14615" width="4.33203125" style="1" bestFit="1" customWidth="1"/>
    <col min="14616" max="14848" width="9" style="1"/>
    <col min="14849" max="14849" width="2.44140625" style="1" customWidth="1"/>
    <col min="14850" max="14850" width="10.109375" style="1" customWidth="1"/>
    <col min="14851" max="14855" width="4.44140625" style="1" bestFit="1" customWidth="1"/>
    <col min="14856" max="14856" width="4.33203125" style="1" bestFit="1" customWidth="1"/>
    <col min="14857" max="14858" width="5.21875" style="1" bestFit="1" customWidth="1"/>
    <col min="14859" max="14868" width="4.44140625" style="1" bestFit="1" customWidth="1"/>
    <col min="14869" max="14870" width="5.21875" style="1" bestFit="1" customWidth="1"/>
    <col min="14871" max="14871" width="4.33203125" style="1" bestFit="1" customWidth="1"/>
    <col min="14872" max="15104" width="9" style="1"/>
    <col min="15105" max="15105" width="2.44140625" style="1" customWidth="1"/>
    <col min="15106" max="15106" width="10.109375" style="1" customWidth="1"/>
    <col min="15107" max="15111" width="4.44140625" style="1" bestFit="1" customWidth="1"/>
    <col min="15112" max="15112" width="4.33203125" style="1" bestFit="1" customWidth="1"/>
    <col min="15113" max="15114" width="5.21875" style="1" bestFit="1" customWidth="1"/>
    <col min="15115" max="15124" width="4.44140625" style="1" bestFit="1" customWidth="1"/>
    <col min="15125" max="15126" width="5.21875" style="1" bestFit="1" customWidth="1"/>
    <col min="15127" max="15127" width="4.33203125" style="1" bestFit="1" customWidth="1"/>
    <col min="15128" max="15360" width="9" style="1"/>
    <col min="15361" max="15361" width="2.44140625" style="1" customWidth="1"/>
    <col min="15362" max="15362" width="10.109375" style="1" customWidth="1"/>
    <col min="15363" max="15367" width="4.44140625" style="1" bestFit="1" customWidth="1"/>
    <col min="15368" max="15368" width="4.33203125" style="1" bestFit="1" customWidth="1"/>
    <col min="15369" max="15370" width="5.21875" style="1" bestFit="1" customWidth="1"/>
    <col min="15371" max="15380" width="4.44140625" style="1" bestFit="1" customWidth="1"/>
    <col min="15381" max="15382" width="5.21875" style="1" bestFit="1" customWidth="1"/>
    <col min="15383" max="15383" width="4.33203125" style="1" bestFit="1" customWidth="1"/>
    <col min="15384" max="15616" width="9" style="1"/>
    <col min="15617" max="15617" width="2.44140625" style="1" customWidth="1"/>
    <col min="15618" max="15618" width="10.109375" style="1" customWidth="1"/>
    <col min="15619" max="15623" width="4.44140625" style="1" bestFit="1" customWidth="1"/>
    <col min="15624" max="15624" width="4.33203125" style="1" bestFit="1" customWidth="1"/>
    <col min="15625" max="15626" width="5.21875" style="1" bestFit="1" customWidth="1"/>
    <col min="15627" max="15636" width="4.44140625" style="1" bestFit="1" customWidth="1"/>
    <col min="15637" max="15638" width="5.21875" style="1" bestFit="1" customWidth="1"/>
    <col min="15639" max="15639" width="4.33203125" style="1" bestFit="1" customWidth="1"/>
    <col min="15640" max="15872" width="9" style="1"/>
    <col min="15873" max="15873" width="2.44140625" style="1" customWidth="1"/>
    <col min="15874" max="15874" width="10.109375" style="1" customWidth="1"/>
    <col min="15875" max="15879" width="4.44140625" style="1" bestFit="1" customWidth="1"/>
    <col min="15880" max="15880" width="4.33203125" style="1" bestFit="1" customWidth="1"/>
    <col min="15881" max="15882" width="5.21875" style="1" bestFit="1" customWidth="1"/>
    <col min="15883" max="15892" width="4.44140625" style="1" bestFit="1" customWidth="1"/>
    <col min="15893" max="15894" width="5.21875" style="1" bestFit="1" customWidth="1"/>
    <col min="15895" max="15895" width="4.33203125" style="1" bestFit="1" customWidth="1"/>
    <col min="15896" max="16128" width="9" style="1"/>
    <col min="16129" max="16129" width="2.44140625" style="1" customWidth="1"/>
    <col min="16130" max="16130" width="10.109375" style="1" customWidth="1"/>
    <col min="16131" max="16135" width="4.44140625" style="1" bestFit="1" customWidth="1"/>
    <col min="16136" max="16136" width="4.33203125" style="1" bestFit="1" customWidth="1"/>
    <col min="16137" max="16138" width="5.21875" style="1" bestFit="1" customWidth="1"/>
    <col min="16139" max="16148" width="4.44140625" style="1" bestFit="1" customWidth="1"/>
    <col min="16149" max="16150" width="5.21875" style="1" bestFit="1" customWidth="1"/>
    <col min="16151" max="16151" width="4.33203125" style="1" bestFit="1" customWidth="1"/>
    <col min="16152" max="16384" width="9" style="1"/>
  </cols>
  <sheetData>
    <row r="1" spans="1:23" ht="14.25" customHeight="1">
      <c r="B1" s="6" t="s">
        <v>434</v>
      </c>
    </row>
    <row r="3" spans="1:23" ht="12" customHeight="1">
      <c r="A3" s="1" t="s">
        <v>257</v>
      </c>
      <c r="B3" s="390" t="s">
        <v>173</v>
      </c>
      <c r="C3" s="473" t="s">
        <v>323</v>
      </c>
      <c r="D3" s="474"/>
      <c r="E3" s="475"/>
      <c r="F3" s="473" t="s">
        <v>324</v>
      </c>
      <c r="G3" s="474"/>
      <c r="H3" s="475"/>
      <c r="I3" s="473" t="s">
        <v>325</v>
      </c>
      <c r="J3" s="474"/>
      <c r="K3" s="475"/>
      <c r="L3" s="473" t="s">
        <v>326</v>
      </c>
      <c r="M3" s="474"/>
      <c r="N3" s="475"/>
      <c r="O3" s="473" t="s">
        <v>327</v>
      </c>
      <c r="P3" s="474"/>
      <c r="Q3" s="475"/>
      <c r="R3" s="473" t="s">
        <v>328</v>
      </c>
      <c r="S3" s="474"/>
      <c r="T3" s="475"/>
      <c r="U3" s="473" t="s">
        <v>329</v>
      </c>
      <c r="V3" s="474"/>
      <c r="W3" s="475"/>
    </row>
    <row r="4" spans="1:23" ht="12" customHeight="1">
      <c r="B4" s="391"/>
      <c r="C4" s="476"/>
      <c r="D4" s="477"/>
      <c r="E4" s="478"/>
      <c r="F4" s="476"/>
      <c r="G4" s="477"/>
      <c r="H4" s="478"/>
      <c r="I4" s="476"/>
      <c r="J4" s="477"/>
      <c r="K4" s="478"/>
      <c r="L4" s="476"/>
      <c r="M4" s="477"/>
      <c r="N4" s="478"/>
      <c r="O4" s="476"/>
      <c r="P4" s="477"/>
      <c r="Q4" s="478"/>
      <c r="R4" s="479" t="s">
        <v>330</v>
      </c>
      <c r="S4" s="480"/>
      <c r="T4" s="481"/>
      <c r="U4" s="476"/>
      <c r="V4" s="477"/>
      <c r="W4" s="478"/>
    </row>
    <row r="5" spans="1:23" ht="12" customHeight="1">
      <c r="B5" s="392"/>
      <c r="C5" s="17" t="s">
        <v>153</v>
      </c>
      <c r="D5" s="17" t="s">
        <v>331</v>
      </c>
      <c r="E5" s="17" t="s">
        <v>332</v>
      </c>
      <c r="F5" s="17" t="s">
        <v>153</v>
      </c>
      <c r="G5" s="17" t="s">
        <v>331</v>
      </c>
      <c r="H5" s="17" t="s">
        <v>332</v>
      </c>
      <c r="I5" s="17" t="s">
        <v>153</v>
      </c>
      <c r="J5" s="17" t="s">
        <v>331</v>
      </c>
      <c r="K5" s="17" t="s">
        <v>332</v>
      </c>
      <c r="L5" s="17" t="s">
        <v>153</v>
      </c>
      <c r="M5" s="17" t="s">
        <v>331</v>
      </c>
      <c r="N5" s="17" t="s">
        <v>332</v>
      </c>
      <c r="O5" s="17" t="s">
        <v>153</v>
      </c>
      <c r="P5" s="17" t="s">
        <v>331</v>
      </c>
      <c r="Q5" s="17" t="s">
        <v>332</v>
      </c>
      <c r="R5" s="17" t="s">
        <v>153</v>
      </c>
      <c r="S5" s="17" t="s">
        <v>331</v>
      </c>
      <c r="T5" s="17" t="s">
        <v>332</v>
      </c>
      <c r="U5" s="17" t="s">
        <v>153</v>
      </c>
      <c r="V5" s="17" t="s">
        <v>331</v>
      </c>
      <c r="W5" s="17" t="s">
        <v>332</v>
      </c>
    </row>
    <row r="6" spans="1:23" ht="12" customHeight="1">
      <c r="B6" s="26"/>
      <c r="C6" s="2" t="s">
        <v>66</v>
      </c>
      <c r="D6" s="2" t="s">
        <v>66</v>
      </c>
      <c r="E6" s="2" t="s">
        <v>66</v>
      </c>
      <c r="F6" s="2" t="s">
        <v>66</v>
      </c>
      <c r="G6" s="2" t="s">
        <v>66</v>
      </c>
      <c r="H6" s="2" t="s">
        <v>66</v>
      </c>
      <c r="I6" s="2" t="s">
        <v>66</v>
      </c>
      <c r="J6" s="2" t="s">
        <v>66</v>
      </c>
      <c r="K6" s="2" t="s">
        <v>66</v>
      </c>
      <c r="L6" s="2" t="s">
        <v>66</v>
      </c>
      <c r="M6" s="2" t="s">
        <v>66</v>
      </c>
      <c r="N6" s="2" t="s">
        <v>66</v>
      </c>
      <c r="O6" s="2" t="s">
        <v>66</v>
      </c>
      <c r="P6" s="2" t="s">
        <v>66</v>
      </c>
      <c r="Q6" s="2" t="s">
        <v>66</v>
      </c>
      <c r="R6" s="2" t="s">
        <v>66</v>
      </c>
      <c r="S6" s="2" t="s">
        <v>66</v>
      </c>
      <c r="T6" s="2" t="s">
        <v>66</v>
      </c>
      <c r="U6" s="2" t="s">
        <v>66</v>
      </c>
      <c r="V6" s="2" t="s">
        <v>66</v>
      </c>
      <c r="W6" s="2" t="s">
        <v>66</v>
      </c>
    </row>
    <row r="7" spans="1:23" ht="12" customHeight="1">
      <c r="B7" s="8" t="s">
        <v>186</v>
      </c>
      <c r="C7" s="2" t="s">
        <v>135</v>
      </c>
      <c r="D7" s="2" t="s">
        <v>135</v>
      </c>
      <c r="E7" s="2" t="s">
        <v>135</v>
      </c>
      <c r="F7" s="2" t="s">
        <v>135</v>
      </c>
      <c r="G7" s="2" t="s">
        <v>135</v>
      </c>
      <c r="H7" s="2" t="s">
        <v>135</v>
      </c>
      <c r="I7" s="2">
        <v>4</v>
      </c>
      <c r="J7" s="2">
        <v>4</v>
      </c>
      <c r="K7" s="2" t="s">
        <v>135</v>
      </c>
      <c r="L7" s="2" t="s">
        <v>135</v>
      </c>
      <c r="M7" s="2" t="s">
        <v>135</v>
      </c>
      <c r="N7" s="2" t="s">
        <v>135</v>
      </c>
      <c r="O7" s="2" t="s">
        <v>135</v>
      </c>
      <c r="P7" s="2" t="s">
        <v>135</v>
      </c>
      <c r="Q7" s="2" t="s">
        <v>135</v>
      </c>
      <c r="R7" s="2" t="s">
        <v>135</v>
      </c>
      <c r="S7" s="2" t="s">
        <v>135</v>
      </c>
      <c r="T7" s="2" t="s">
        <v>135</v>
      </c>
      <c r="U7" s="2" t="s">
        <v>135</v>
      </c>
      <c r="V7" s="2" t="s">
        <v>135</v>
      </c>
      <c r="W7" s="2" t="s">
        <v>135</v>
      </c>
    </row>
    <row r="8" spans="1:23" ht="12" customHeight="1">
      <c r="B8" s="8" t="s">
        <v>187</v>
      </c>
      <c r="C8" s="2" t="s">
        <v>135</v>
      </c>
      <c r="D8" s="2" t="s">
        <v>135</v>
      </c>
      <c r="E8" s="2" t="s">
        <v>135</v>
      </c>
      <c r="F8" s="2" t="s">
        <v>135</v>
      </c>
      <c r="G8" s="2" t="s">
        <v>135</v>
      </c>
      <c r="H8" s="2" t="s">
        <v>135</v>
      </c>
      <c r="I8" s="2" t="s">
        <v>135</v>
      </c>
      <c r="J8" s="2" t="s">
        <v>135</v>
      </c>
      <c r="K8" s="2" t="s">
        <v>135</v>
      </c>
      <c r="L8" s="2" t="s">
        <v>135</v>
      </c>
      <c r="M8" s="2" t="s">
        <v>135</v>
      </c>
      <c r="N8" s="2" t="s">
        <v>135</v>
      </c>
      <c r="O8" s="2" t="s">
        <v>135</v>
      </c>
      <c r="P8" s="2" t="s">
        <v>135</v>
      </c>
      <c r="Q8" s="2" t="s">
        <v>135</v>
      </c>
      <c r="R8" s="2" t="s">
        <v>135</v>
      </c>
      <c r="S8" s="2" t="s">
        <v>135</v>
      </c>
      <c r="T8" s="2" t="s">
        <v>135</v>
      </c>
      <c r="U8" s="2" t="s">
        <v>135</v>
      </c>
      <c r="V8" s="2" t="s">
        <v>135</v>
      </c>
      <c r="W8" s="2" t="s">
        <v>135</v>
      </c>
    </row>
    <row r="9" spans="1:23" ht="12" customHeight="1">
      <c r="B9" s="8" t="s">
        <v>188</v>
      </c>
      <c r="C9" s="2" t="s">
        <v>135</v>
      </c>
      <c r="D9" s="2" t="s">
        <v>135</v>
      </c>
      <c r="E9" s="2" t="s">
        <v>135</v>
      </c>
      <c r="F9" s="2" t="s">
        <v>135</v>
      </c>
      <c r="G9" s="2" t="s">
        <v>135</v>
      </c>
      <c r="H9" s="2" t="s">
        <v>135</v>
      </c>
      <c r="I9" s="2" t="s">
        <v>135</v>
      </c>
      <c r="J9" s="2" t="s">
        <v>135</v>
      </c>
      <c r="K9" s="2" t="s">
        <v>135</v>
      </c>
      <c r="L9" s="2">
        <v>1</v>
      </c>
      <c r="M9" s="2">
        <v>1</v>
      </c>
      <c r="N9" s="2" t="s">
        <v>135</v>
      </c>
      <c r="O9" s="2" t="s">
        <v>135</v>
      </c>
      <c r="P9" s="2" t="s">
        <v>135</v>
      </c>
      <c r="Q9" s="2" t="s">
        <v>135</v>
      </c>
      <c r="R9" s="2" t="s">
        <v>135</v>
      </c>
      <c r="S9" s="2" t="s">
        <v>135</v>
      </c>
      <c r="T9" s="2" t="s">
        <v>135</v>
      </c>
      <c r="U9" s="2" t="s">
        <v>135</v>
      </c>
      <c r="V9" s="2" t="s">
        <v>135</v>
      </c>
      <c r="W9" s="2" t="s">
        <v>135</v>
      </c>
    </row>
    <row r="10" spans="1:23" ht="12" customHeight="1">
      <c r="B10" s="8" t="s">
        <v>189</v>
      </c>
      <c r="C10" s="2" t="s">
        <v>135</v>
      </c>
      <c r="D10" s="2" t="s">
        <v>135</v>
      </c>
      <c r="E10" s="2" t="s">
        <v>135</v>
      </c>
      <c r="F10" s="2" t="s">
        <v>135</v>
      </c>
      <c r="G10" s="2" t="s">
        <v>135</v>
      </c>
      <c r="H10" s="2" t="s">
        <v>135</v>
      </c>
      <c r="I10" s="2">
        <v>1</v>
      </c>
      <c r="J10" s="2" t="s">
        <v>135</v>
      </c>
      <c r="K10" s="2">
        <v>1</v>
      </c>
      <c r="L10" s="2" t="s">
        <v>135</v>
      </c>
      <c r="M10" s="2" t="s">
        <v>135</v>
      </c>
      <c r="N10" s="2" t="s">
        <v>135</v>
      </c>
      <c r="O10" s="2" t="s">
        <v>135</v>
      </c>
      <c r="P10" s="2" t="s">
        <v>135</v>
      </c>
      <c r="Q10" s="2" t="s">
        <v>135</v>
      </c>
      <c r="R10" s="2" t="s">
        <v>135</v>
      </c>
      <c r="S10" s="2" t="s">
        <v>135</v>
      </c>
      <c r="T10" s="2" t="s">
        <v>135</v>
      </c>
      <c r="U10" s="2" t="s">
        <v>135</v>
      </c>
      <c r="V10" s="2" t="s">
        <v>135</v>
      </c>
      <c r="W10" s="2" t="s">
        <v>135</v>
      </c>
    </row>
    <row r="11" spans="1:23" s="16" customFormat="1" ht="12" customHeight="1">
      <c r="B11" s="103" t="s">
        <v>43</v>
      </c>
      <c r="C11" s="2" t="s">
        <v>135</v>
      </c>
      <c r="D11" s="2" t="s">
        <v>135</v>
      </c>
      <c r="E11" s="2" t="s">
        <v>135</v>
      </c>
      <c r="F11" s="2" t="s">
        <v>135</v>
      </c>
      <c r="G11" s="2" t="s">
        <v>135</v>
      </c>
      <c r="H11" s="2" t="s">
        <v>135</v>
      </c>
      <c r="I11" s="2" t="s">
        <v>135</v>
      </c>
      <c r="J11" s="2" t="s">
        <v>135</v>
      </c>
      <c r="K11" s="2" t="s">
        <v>135</v>
      </c>
      <c r="L11" s="2" t="s">
        <v>135</v>
      </c>
      <c r="M11" s="2" t="s">
        <v>135</v>
      </c>
      <c r="N11" s="2" t="s">
        <v>135</v>
      </c>
      <c r="O11" s="2" t="s">
        <v>135</v>
      </c>
      <c r="P11" s="2" t="s">
        <v>135</v>
      </c>
      <c r="Q11" s="2" t="s">
        <v>135</v>
      </c>
      <c r="R11" s="2" t="s">
        <v>135</v>
      </c>
      <c r="S11" s="2" t="s">
        <v>135</v>
      </c>
      <c r="T11" s="2" t="s">
        <v>135</v>
      </c>
      <c r="U11" s="2" t="s">
        <v>135</v>
      </c>
      <c r="V11" s="2" t="s">
        <v>135</v>
      </c>
      <c r="W11" s="2" t="s">
        <v>135</v>
      </c>
    </row>
    <row r="12" spans="1:23" ht="12" customHeight="1">
      <c r="B12" s="5" t="s">
        <v>306</v>
      </c>
    </row>
    <row r="13" spans="1:23" ht="12" customHeight="1">
      <c r="B13" s="5"/>
    </row>
    <row r="14" spans="1:23" ht="12" customHeight="1">
      <c r="B14" s="5"/>
      <c r="C14" s="5"/>
      <c r="D14" s="5"/>
      <c r="E14" s="5"/>
      <c r="F14" s="5"/>
      <c r="G14" s="5"/>
      <c r="H14" s="5"/>
      <c r="I14" s="5"/>
      <c r="J14" s="5"/>
      <c r="K14" s="5"/>
      <c r="L14" s="5"/>
      <c r="M14" s="5"/>
      <c r="N14" s="5"/>
      <c r="O14" s="5"/>
      <c r="P14" s="5"/>
      <c r="Q14" s="5"/>
      <c r="R14" s="5"/>
      <c r="S14" s="5"/>
      <c r="T14" s="5"/>
      <c r="U14" s="5"/>
      <c r="V14" s="5"/>
      <c r="W14" s="5"/>
    </row>
    <row r="15" spans="1:23" ht="12" customHeight="1">
      <c r="B15" s="5"/>
    </row>
  </sheetData>
  <mergeCells count="9">
    <mergeCell ref="R3:T3"/>
    <mergeCell ref="U3:W4"/>
    <mergeCell ref="R4:T4"/>
    <mergeCell ref="B3:B5"/>
    <mergeCell ref="C3:E4"/>
    <mergeCell ref="F3:H4"/>
    <mergeCell ref="I3:K4"/>
    <mergeCell ref="L3:N4"/>
    <mergeCell ref="O3:Q4"/>
  </mergeCells>
  <phoneticPr fontId="1"/>
  <pageMargins left="0.98425196850393704" right="0.78740157480314965" top="0.98425196850393704" bottom="0.98425196850393704" header="0.51181102362204722" footer="0.51181102362204722"/>
  <pageSetup paperSize="9" orientation="landscape" verticalDpi="360"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3FDC-053C-4398-92FA-84D0869CEA3A}">
  <dimension ref="A1:J17"/>
  <sheetViews>
    <sheetView zoomScaleNormal="100" zoomScaleSheetLayoutView="100" workbookViewId="0">
      <selection activeCell="B1" sqref="B1"/>
    </sheetView>
  </sheetViews>
  <sheetFormatPr defaultColWidth="9" defaultRowHeight="12" customHeight="1"/>
  <cols>
    <col min="1" max="1" width="2.6640625" style="1" customWidth="1"/>
    <col min="2" max="2" width="10.44140625" style="1" customWidth="1"/>
    <col min="3" max="3" width="7.44140625" style="1" customWidth="1"/>
    <col min="4" max="4" width="7.88671875" style="1" customWidth="1"/>
    <col min="5" max="5" width="7.77734375" style="1" customWidth="1"/>
    <col min="6" max="7" width="9.88671875" style="1" customWidth="1"/>
    <col min="8" max="8" width="10.109375" style="1" customWidth="1"/>
    <col min="9" max="9" width="13.109375" style="1" customWidth="1"/>
    <col min="10" max="12" width="10.109375" style="1" customWidth="1"/>
    <col min="13" max="256" width="9" style="1"/>
    <col min="257" max="257" width="2.6640625" style="1" customWidth="1"/>
    <col min="258" max="258" width="9.88671875" style="1" customWidth="1"/>
    <col min="259" max="259" width="7.44140625" style="1" customWidth="1"/>
    <col min="260" max="260" width="7.88671875" style="1" customWidth="1"/>
    <col min="261" max="261" width="7.77734375" style="1" customWidth="1"/>
    <col min="262" max="263" width="9.88671875" style="1" customWidth="1"/>
    <col min="264" max="264" width="10.109375" style="1" customWidth="1"/>
    <col min="265" max="265" width="13.109375" style="1" customWidth="1"/>
    <col min="266" max="268" width="10.109375" style="1" customWidth="1"/>
    <col min="269" max="512" width="9" style="1"/>
    <col min="513" max="513" width="2.6640625" style="1" customWidth="1"/>
    <col min="514" max="514" width="9.88671875" style="1" customWidth="1"/>
    <col min="515" max="515" width="7.44140625" style="1" customWidth="1"/>
    <col min="516" max="516" width="7.88671875" style="1" customWidth="1"/>
    <col min="517" max="517" width="7.77734375" style="1" customWidth="1"/>
    <col min="518" max="519" width="9.88671875" style="1" customWidth="1"/>
    <col min="520" max="520" width="10.109375" style="1" customWidth="1"/>
    <col min="521" max="521" width="13.109375" style="1" customWidth="1"/>
    <col min="522" max="524" width="10.109375" style="1" customWidth="1"/>
    <col min="525" max="768" width="9" style="1"/>
    <col min="769" max="769" width="2.6640625" style="1" customWidth="1"/>
    <col min="770" max="770" width="9.88671875" style="1" customWidth="1"/>
    <col min="771" max="771" width="7.44140625" style="1" customWidth="1"/>
    <col min="772" max="772" width="7.88671875" style="1" customWidth="1"/>
    <col min="773" max="773" width="7.77734375" style="1" customWidth="1"/>
    <col min="774" max="775" width="9.88671875" style="1" customWidth="1"/>
    <col min="776" max="776" width="10.109375" style="1" customWidth="1"/>
    <col min="777" max="777" width="13.109375" style="1" customWidth="1"/>
    <col min="778" max="780" width="10.109375" style="1" customWidth="1"/>
    <col min="781" max="1024" width="9" style="1"/>
    <col min="1025" max="1025" width="2.6640625" style="1" customWidth="1"/>
    <col min="1026" max="1026" width="9.88671875" style="1" customWidth="1"/>
    <col min="1027" max="1027" width="7.44140625" style="1" customWidth="1"/>
    <col min="1028" max="1028" width="7.88671875" style="1" customWidth="1"/>
    <col min="1029" max="1029" width="7.77734375" style="1" customWidth="1"/>
    <col min="1030" max="1031" width="9.88671875" style="1" customWidth="1"/>
    <col min="1032" max="1032" width="10.109375" style="1" customWidth="1"/>
    <col min="1033" max="1033" width="13.109375" style="1" customWidth="1"/>
    <col min="1034" max="1036" width="10.109375" style="1" customWidth="1"/>
    <col min="1037" max="1280" width="9" style="1"/>
    <col min="1281" max="1281" width="2.6640625" style="1" customWidth="1"/>
    <col min="1282" max="1282" width="9.88671875" style="1" customWidth="1"/>
    <col min="1283" max="1283" width="7.44140625" style="1" customWidth="1"/>
    <col min="1284" max="1284" width="7.88671875" style="1" customWidth="1"/>
    <col min="1285" max="1285" width="7.77734375" style="1" customWidth="1"/>
    <col min="1286" max="1287" width="9.88671875" style="1" customWidth="1"/>
    <col min="1288" max="1288" width="10.109375" style="1" customWidth="1"/>
    <col min="1289" max="1289" width="13.109375" style="1" customWidth="1"/>
    <col min="1290" max="1292" width="10.109375" style="1" customWidth="1"/>
    <col min="1293" max="1536" width="9" style="1"/>
    <col min="1537" max="1537" width="2.6640625" style="1" customWidth="1"/>
    <col min="1538" max="1538" width="9.88671875" style="1" customWidth="1"/>
    <col min="1539" max="1539" width="7.44140625" style="1" customWidth="1"/>
    <col min="1540" max="1540" width="7.88671875" style="1" customWidth="1"/>
    <col min="1541" max="1541" width="7.77734375" style="1" customWidth="1"/>
    <col min="1542" max="1543" width="9.88671875" style="1" customWidth="1"/>
    <col min="1544" max="1544" width="10.109375" style="1" customWidth="1"/>
    <col min="1545" max="1545" width="13.109375" style="1" customWidth="1"/>
    <col min="1546" max="1548" width="10.109375" style="1" customWidth="1"/>
    <col min="1549" max="1792" width="9" style="1"/>
    <col min="1793" max="1793" width="2.6640625" style="1" customWidth="1"/>
    <col min="1794" max="1794" width="9.88671875" style="1" customWidth="1"/>
    <col min="1795" max="1795" width="7.44140625" style="1" customWidth="1"/>
    <col min="1796" max="1796" width="7.88671875" style="1" customWidth="1"/>
    <col min="1797" max="1797" width="7.77734375" style="1" customWidth="1"/>
    <col min="1798" max="1799" width="9.88671875" style="1" customWidth="1"/>
    <col min="1800" max="1800" width="10.109375" style="1" customWidth="1"/>
    <col min="1801" max="1801" width="13.109375" style="1" customWidth="1"/>
    <col min="1802" max="1804" width="10.109375" style="1" customWidth="1"/>
    <col min="1805" max="2048" width="9" style="1"/>
    <col min="2049" max="2049" width="2.6640625" style="1" customWidth="1"/>
    <col min="2050" max="2050" width="9.88671875" style="1" customWidth="1"/>
    <col min="2051" max="2051" width="7.44140625" style="1" customWidth="1"/>
    <col min="2052" max="2052" width="7.88671875" style="1" customWidth="1"/>
    <col min="2053" max="2053" width="7.77734375" style="1" customWidth="1"/>
    <col min="2054" max="2055" width="9.88671875" style="1" customWidth="1"/>
    <col min="2056" max="2056" width="10.109375" style="1" customWidth="1"/>
    <col min="2057" max="2057" width="13.109375" style="1" customWidth="1"/>
    <col min="2058" max="2060" width="10.109375" style="1" customWidth="1"/>
    <col min="2061" max="2304" width="9" style="1"/>
    <col min="2305" max="2305" width="2.6640625" style="1" customWidth="1"/>
    <col min="2306" max="2306" width="9.88671875" style="1" customWidth="1"/>
    <col min="2307" max="2307" width="7.44140625" style="1" customWidth="1"/>
    <col min="2308" max="2308" width="7.88671875" style="1" customWidth="1"/>
    <col min="2309" max="2309" width="7.77734375" style="1" customWidth="1"/>
    <col min="2310" max="2311" width="9.88671875" style="1" customWidth="1"/>
    <col min="2312" max="2312" width="10.109375" style="1" customWidth="1"/>
    <col min="2313" max="2313" width="13.109375" style="1" customWidth="1"/>
    <col min="2314" max="2316" width="10.109375" style="1" customWidth="1"/>
    <col min="2317" max="2560" width="9" style="1"/>
    <col min="2561" max="2561" width="2.6640625" style="1" customWidth="1"/>
    <col min="2562" max="2562" width="9.88671875" style="1" customWidth="1"/>
    <col min="2563" max="2563" width="7.44140625" style="1" customWidth="1"/>
    <col min="2564" max="2564" width="7.88671875" style="1" customWidth="1"/>
    <col min="2565" max="2565" width="7.77734375" style="1" customWidth="1"/>
    <col min="2566" max="2567" width="9.88671875" style="1" customWidth="1"/>
    <col min="2568" max="2568" width="10.109375" style="1" customWidth="1"/>
    <col min="2569" max="2569" width="13.109375" style="1" customWidth="1"/>
    <col min="2570" max="2572" width="10.109375" style="1" customWidth="1"/>
    <col min="2573" max="2816" width="9" style="1"/>
    <col min="2817" max="2817" width="2.6640625" style="1" customWidth="1"/>
    <col min="2818" max="2818" width="9.88671875" style="1" customWidth="1"/>
    <col min="2819" max="2819" width="7.44140625" style="1" customWidth="1"/>
    <col min="2820" max="2820" width="7.88671875" style="1" customWidth="1"/>
    <col min="2821" max="2821" width="7.77734375" style="1" customWidth="1"/>
    <col min="2822" max="2823" width="9.88671875" style="1" customWidth="1"/>
    <col min="2824" max="2824" width="10.109375" style="1" customWidth="1"/>
    <col min="2825" max="2825" width="13.109375" style="1" customWidth="1"/>
    <col min="2826" max="2828" width="10.109375" style="1" customWidth="1"/>
    <col min="2829" max="3072" width="9" style="1"/>
    <col min="3073" max="3073" width="2.6640625" style="1" customWidth="1"/>
    <col min="3074" max="3074" width="9.88671875" style="1" customWidth="1"/>
    <col min="3075" max="3075" width="7.44140625" style="1" customWidth="1"/>
    <col min="3076" max="3076" width="7.88671875" style="1" customWidth="1"/>
    <col min="3077" max="3077" width="7.77734375" style="1" customWidth="1"/>
    <col min="3078" max="3079" width="9.88671875" style="1" customWidth="1"/>
    <col min="3080" max="3080" width="10.109375" style="1" customWidth="1"/>
    <col min="3081" max="3081" width="13.109375" style="1" customWidth="1"/>
    <col min="3082" max="3084" width="10.109375" style="1" customWidth="1"/>
    <col min="3085" max="3328" width="9" style="1"/>
    <col min="3329" max="3329" width="2.6640625" style="1" customWidth="1"/>
    <col min="3330" max="3330" width="9.88671875" style="1" customWidth="1"/>
    <col min="3331" max="3331" width="7.44140625" style="1" customWidth="1"/>
    <col min="3332" max="3332" width="7.88671875" style="1" customWidth="1"/>
    <col min="3333" max="3333" width="7.77734375" style="1" customWidth="1"/>
    <col min="3334" max="3335" width="9.88671875" style="1" customWidth="1"/>
    <col min="3336" max="3336" width="10.109375" style="1" customWidth="1"/>
    <col min="3337" max="3337" width="13.109375" style="1" customWidth="1"/>
    <col min="3338" max="3340" width="10.109375" style="1" customWidth="1"/>
    <col min="3341" max="3584" width="9" style="1"/>
    <col min="3585" max="3585" width="2.6640625" style="1" customWidth="1"/>
    <col min="3586" max="3586" width="9.88671875" style="1" customWidth="1"/>
    <col min="3587" max="3587" width="7.44140625" style="1" customWidth="1"/>
    <col min="3588" max="3588" width="7.88671875" style="1" customWidth="1"/>
    <col min="3589" max="3589" width="7.77734375" style="1" customWidth="1"/>
    <col min="3590" max="3591" width="9.88671875" style="1" customWidth="1"/>
    <col min="3592" max="3592" width="10.109375" style="1" customWidth="1"/>
    <col min="3593" max="3593" width="13.109375" style="1" customWidth="1"/>
    <col min="3594" max="3596" width="10.109375" style="1" customWidth="1"/>
    <col min="3597" max="3840" width="9" style="1"/>
    <col min="3841" max="3841" width="2.6640625" style="1" customWidth="1"/>
    <col min="3842" max="3842" width="9.88671875" style="1" customWidth="1"/>
    <col min="3843" max="3843" width="7.44140625" style="1" customWidth="1"/>
    <col min="3844" max="3844" width="7.88671875" style="1" customWidth="1"/>
    <col min="3845" max="3845" width="7.77734375" style="1" customWidth="1"/>
    <col min="3846" max="3847" width="9.88671875" style="1" customWidth="1"/>
    <col min="3848" max="3848" width="10.109375" style="1" customWidth="1"/>
    <col min="3849" max="3849" width="13.109375" style="1" customWidth="1"/>
    <col min="3850" max="3852" width="10.109375" style="1" customWidth="1"/>
    <col min="3853" max="4096" width="9" style="1"/>
    <col min="4097" max="4097" width="2.6640625" style="1" customWidth="1"/>
    <col min="4098" max="4098" width="9.88671875" style="1" customWidth="1"/>
    <col min="4099" max="4099" width="7.44140625" style="1" customWidth="1"/>
    <col min="4100" max="4100" width="7.88671875" style="1" customWidth="1"/>
    <col min="4101" max="4101" width="7.77734375" style="1" customWidth="1"/>
    <col min="4102" max="4103" width="9.88671875" style="1" customWidth="1"/>
    <col min="4104" max="4104" width="10.109375" style="1" customWidth="1"/>
    <col min="4105" max="4105" width="13.109375" style="1" customWidth="1"/>
    <col min="4106" max="4108" width="10.109375" style="1" customWidth="1"/>
    <col min="4109" max="4352" width="9" style="1"/>
    <col min="4353" max="4353" width="2.6640625" style="1" customWidth="1"/>
    <col min="4354" max="4354" width="9.88671875" style="1" customWidth="1"/>
    <col min="4355" max="4355" width="7.44140625" style="1" customWidth="1"/>
    <col min="4356" max="4356" width="7.88671875" style="1" customWidth="1"/>
    <col min="4357" max="4357" width="7.77734375" style="1" customWidth="1"/>
    <col min="4358" max="4359" width="9.88671875" style="1" customWidth="1"/>
    <col min="4360" max="4360" width="10.109375" style="1" customWidth="1"/>
    <col min="4361" max="4361" width="13.109375" style="1" customWidth="1"/>
    <col min="4362" max="4364" width="10.109375" style="1" customWidth="1"/>
    <col min="4365" max="4608" width="9" style="1"/>
    <col min="4609" max="4609" width="2.6640625" style="1" customWidth="1"/>
    <col min="4610" max="4610" width="9.88671875" style="1" customWidth="1"/>
    <col min="4611" max="4611" width="7.44140625" style="1" customWidth="1"/>
    <col min="4612" max="4612" width="7.88671875" style="1" customWidth="1"/>
    <col min="4613" max="4613" width="7.77734375" style="1" customWidth="1"/>
    <col min="4614" max="4615" width="9.88671875" style="1" customWidth="1"/>
    <col min="4616" max="4616" width="10.109375" style="1" customWidth="1"/>
    <col min="4617" max="4617" width="13.109375" style="1" customWidth="1"/>
    <col min="4618" max="4620" width="10.109375" style="1" customWidth="1"/>
    <col min="4621" max="4864" width="9" style="1"/>
    <col min="4865" max="4865" width="2.6640625" style="1" customWidth="1"/>
    <col min="4866" max="4866" width="9.88671875" style="1" customWidth="1"/>
    <col min="4867" max="4867" width="7.44140625" style="1" customWidth="1"/>
    <col min="4868" max="4868" width="7.88671875" style="1" customWidth="1"/>
    <col min="4869" max="4869" width="7.77734375" style="1" customWidth="1"/>
    <col min="4870" max="4871" width="9.88671875" style="1" customWidth="1"/>
    <col min="4872" max="4872" width="10.109375" style="1" customWidth="1"/>
    <col min="4873" max="4873" width="13.109375" style="1" customWidth="1"/>
    <col min="4874" max="4876" width="10.109375" style="1" customWidth="1"/>
    <col min="4877" max="5120" width="9" style="1"/>
    <col min="5121" max="5121" width="2.6640625" style="1" customWidth="1"/>
    <col min="5122" max="5122" width="9.88671875" style="1" customWidth="1"/>
    <col min="5123" max="5123" width="7.44140625" style="1" customWidth="1"/>
    <col min="5124" max="5124" width="7.88671875" style="1" customWidth="1"/>
    <col min="5125" max="5125" width="7.77734375" style="1" customWidth="1"/>
    <col min="5126" max="5127" width="9.88671875" style="1" customWidth="1"/>
    <col min="5128" max="5128" width="10.109375" style="1" customWidth="1"/>
    <col min="5129" max="5129" width="13.109375" style="1" customWidth="1"/>
    <col min="5130" max="5132" width="10.109375" style="1" customWidth="1"/>
    <col min="5133" max="5376" width="9" style="1"/>
    <col min="5377" max="5377" width="2.6640625" style="1" customWidth="1"/>
    <col min="5378" max="5378" width="9.88671875" style="1" customWidth="1"/>
    <col min="5379" max="5379" width="7.44140625" style="1" customWidth="1"/>
    <col min="5380" max="5380" width="7.88671875" style="1" customWidth="1"/>
    <col min="5381" max="5381" width="7.77734375" style="1" customWidth="1"/>
    <col min="5382" max="5383" width="9.88671875" style="1" customWidth="1"/>
    <col min="5384" max="5384" width="10.109375" style="1" customWidth="1"/>
    <col min="5385" max="5385" width="13.109375" style="1" customWidth="1"/>
    <col min="5386" max="5388" width="10.109375" style="1" customWidth="1"/>
    <col min="5389" max="5632" width="9" style="1"/>
    <col min="5633" max="5633" width="2.6640625" style="1" customWidth="1"/>
    <col min="5634" max="5634" width="9.88671875" style="1" customWidth="1"/>
    <col min="5635" max="5635" width="7.44140625" style="1" customWidth="1"/>
    <col min="5636" max="5636" width="7.88671875" style="1" customWidth="1"/>
    <col min="5637" max="5637" width="7.77734375" style="1" customWidth="1"/>
    <col min="5638" max="5639" width="9.88671875" style="1" customWidth="1"/>
    <col min="5640" max="5640" width="10.109375" style="1" customWidth="1"/>
    <col min="5641" max="5641" width="13.109375" style="1" customWidth="1"/>
    <col min="5642" max="5644" width="10.109375" style="1" customWidth="1"/>
    <col min="5645" max="5888" width="9" style="1"/>
    <col min="5889" max="5889" width="2.6640625" style="1" customWidth="1"/>
    <col min="5890" max="5890" width="9.88671875" style="1" customWidth="1"/>
    <col min="5891" max="5891" width="7.44140625" style="1" customWidth="1"/>
    <col min="5892" max="5892" width="7.88671875" style="1" customWidth="1"/>
    <col min="5893" max="5893" width="7.77734375" style="1" customWidth="1"/>
    <col min="5894" max="5895" width="9.88671875" style="1" customWidth="1"/>
    <col min="5896" max="5896" width="10.109375" style="1" customWidth="1"/>
    <col min="5897" max="5897" width="13.109375" style="1" customWidth="1"/>
    <col min="5898" max="5900" width="10.109375" style="1" customWidth="1"/>
    <col min="5901" max="6144" width="9" style="1"/>
    <col min="6145" max="6145" width="2.6640625" style="1" customWidth="1"/>
    <col min="6146" max="6146" width="9.88671875" style="1" customWidth="1"/>
    <col min="6147" max="6147" width="7.44140625" style="1" customWidth="1"/>
    <col min="6148" max="6148" width="7.88671875" style="1" customWidth="1"/>
    <col min="6149" max="6149" width="7.77734375" style="1" customWidth="1"/>
    <col min="6150" max="6151" width="9.88671875" style="1" customWidth="1"/>
    <col min="6152" max="6152" width="10.109375" style="1" customWidth="1"/>
    <col min="6153" max="6153" width="13.109375" style="1" customWidth="1"/>
    <col min="6154" max="6156" width="10.109375" style="1" customWidth="1"/>
    <col min="6157" max="6400" width="9" style="1"/>
    <col min="6401" max="6401" width="2.6640625" style="1" customWidth="1"/>
    <col min="6402" max="6402" width="9.88671875" style="1" customWidth="1"/>
    <col min="6403" max="6403" width="7.44140625" style="1" customWidth="1"/>
    <col min="6404" max="6404" width="7.88671875" style="1" customWidth="1"/>
    <col min="6405" max="6405" width="7.77734375" style="1" customWidth="1"/>
    <col min="6406" max="6407" width="9.88671875" style="1" customWidth="1"/>
    <col min="6408" max="6408" width="10.109375" style="1" customWidth="1"/>
    <col min="6409" max="6409" width="13.109375" style="1" customWidth="1"/>
    <col min="6410" max="6412" width="10.109375" style="1" customWidth="1"/>
    <col min="6413" max="6656" width="9" style="1"/>
    <col min="6657" max="6657" width="2.6640625" style="1" customWidth="1"/>
    <col min="6658" max="6658" width="9.88671875" style="1" customWidth="1"/>
    <col min="6659" max="6659" width="7.44140625" style="1" customWidth="1"/>
    <col min="6660" max="6660" width="7.88671875" style="1" customWidth="1"/>
    <col min="6661" max="6661" width="7.77734375" style="1" customWidth="1"/>
    <col min="6662" max="6663" width="9.88671875" style="1" customWidth="1"/>
    <col min="6664" max="6664" width="10.109375" style="1" customWidth="1"/>
    <col min="6665" max="6665" width="13.109375" style="1" customWidth="1"/>
    <col min="6666" max="6668" width="10.109375" style="1" customWidth="1"/>
    <col min="6669" max="6912" width="9" style="1"/>
    <col min="6913" max="6913" width="2.6640625" style="1" customWidth="1"/>
    <col min="6914" max="6914" width="9.88671875" style="1" customWidth="1"/>
    <col min="6915" max="6915" width="7.44140625" style="1" customWidth="1"/>
    <col min="6916" max="6916" width="7.88671875" style="1" customWidth="1"/>
    <col min="6917" max="6917" width="7.77734375" style="1" customWidth="1"/>
    <col min="6918" max="6919" width="9.88671875" style="1" customWidth="1"/>
    <col min="6920" max="6920" width="10.109375" style="1" customWidth="1"/>
    <col min="6921" max="6921" width="13.109375" style="1" customWidth="1"/>
    <col min="6922" max="6924" width="10.109375" style="1" customWidth="1"/>
    <col min="6925" max="7168" width="9" style="1"/>
    <col min="7169" max="7169" width="2.6640625" style="1" customWidth="1"/>
    <col min="7170" max="7170" width="9.88671875" style="1" customWidth="1"/>
    <col min="7171" max="7171" width="7.44140625" style="1" customWidth="1"/>
    <col min="7172" max="7172" width="7.88671875" style="1" customWidth="1"/>
    <col min="7173" max="7173" width="7.77734375" style="1" customWidth="1"/>
    <col min="7174" max="7175" width="9.88671875" style="1" customWidth="1"/>
    <col min="7176" max="7176" width="10.109375" style="1" customWidth="1"/>
    <col min="7177" max="7177" width="13.109375" style="1" customWidth="1"/>
    <col min="7178" max="7180" width="10.109375" style="1" customWidth="1"/>
    <col min="7181" max="7424" width="9" style="1"/>
    <col min="7425" max="7425" width="2.6640625" style="1" customWidth="1"/>
    <col min="7426" max="7426" width="9.88671875" style="1" customWidth="1"/>
    <col min="7427" max="7427" width="7.44140625" style="1" customWidth="1"/>
    <col min="7428" max="7428" width="7.88671875" style="1" customWidth="1"/>
    <col min="7429" max="7429" width="7.77734375" style="1" customWidth="1"/>
    <col min="7430" max="7431" width="9.88671875" style="1" customWidth="1"/>
    <col min="7432" max="7432" width="10.109375" style="1" customWidth="1"/>
    <col min="7433" max="7433" width="13.109375" style="1" customWidth="1"/>
    <col min="7434" max="7436" width="10.109375" style="1" customWidth="1"/>
    <col min="7437" max="7680" width="9" style="1"/>
    <col min="7681" max="7681" width="2.6640625" style="1" customWidth="1"/>
    <col min="7682" max="7682" width="9.88671875" style="1" customWidth="1"/>
    <col min="7683" max="7683" width="7.44140625" style="1" customWidth="1"/>
    <col min="7684" max="7684" width="7.88671875" style="1" customWidth="1"/>
    <col min="7685" max="7685" width="7.77734375" style="1" customWidth="1"/>
    <col min="7686" max="7687" width="9.88671875" style="1" customWidth="1"/>
    <col min="7688" max="7688" width="10.109375" style="1" customWidth="1"/>
    <col min="7689" max="7689" width="13.109375" style="1" customWidth="1"/>
    <col min="7690" max="7692" width="10.109375" style="1" customWidth="1"/>
    <col min="7693" max="7936" width="9" style="1"/>
    <col min="7937" max="7937" width="2.6640625" style="1" customWidth="1"/>
    <col min="7938" max="7938" width="9.88671875" style="1" customWidth="1"/>
    <col min="7939" max="7939" width="7.44140625" style="1" customWidth="1"/>
    <col min="7940" max="7940" width="7.88671875" style="1" customWidth="1"/>
    <col min="7941" max="7941" width="7.77734375" style="1" customWidth="1"/>
    <col min="7942" max="7943" width="9.88671875" style="1" customWidth="1"/>
    <col min="7944" max="7944" width="10.109375" style="1" customWidth="1"/>
    <col min="7945" max="7945" width="13.109375" style="1" customWidth="1"/>
    <col min="7946" max="7948" width="10.109375" style="1" customWidth="1"/>
    <col min="7949" max="8192" width="9" style="1"/>
    <col min="8193" max="8193" width="2.6640625" style="1" customWidth="1"/>
    <col min="8194" max="8194" width="9.88671875" style="1" customWidth="1"/>
    <col min="8195" max="8195" width="7.44140625" style="1" customWidth="1"/>
    <col min="8196" max="8196" width="7.88671875" style="1" customWidth="1"/>
    <col min="8197" max="8197" width="7.77734375" style="1" customWidth="1"/>
    <col min="8198" max="8199" width="9.88671875" style="1" customWidth="1"/>
    <col min="8200" max="8200" width="10.109375" style="1" customWidth="1"/>
    <col min="8201" max="8201" width="13.109375" style="1" customWidth="1"/>
    <col min="8202" max="8204" width="10.109375" style="1" customWidth="1"/>
    <col min="8205" max="8448" width="9" style="1"/>
    <col min="8449" max="8449" width="2.6640625" style="1" customWidth="1"/>
    <col min="8450" max="8450" width="9.88671875" style="1" customWidth="1"/>
    <col min="8451" max="8451" width="7.44140625" style="1" customWidth="1"/>
    <col min="8452" max="8452" width="7.88671875" style="1" customWidth="1"/>
    <col min="8453" max="8453" width="7.77734375" style="1" customWidth="1"/>
    <col min="8454" max="8455" width="9.88671875" style="1" customWidth="1"/>
    <col min="8456" max="8456" width="10.109375" style="1" customWidth="1"/>
    <col min="8457" max="8457" width="13.109375" style="1" customWidth="1"/>
    <col min="8458" max="8460" width="10.109375" style="1" customWidth="1"/>
    <col min="8461" max="8704" width="9" style="1"/>
    <col min="8705" max="8705" width="2.6640625" style="1" customWidth="1"/>
    <col min="8706" max="8706" width="9.88671875" style="1" customWidth="1"/>
    <col min="8707" max="8707" width="7.44140625" style="1" customWidth="1"/>
    <col min="8708" max="8708" width="7.88671875" style="1" customWidth="1"/>
    <col min="8709" max="8709" width="7.77734375" style="1" customWidth="1"/>
    <col min="8710" max="8711" width="9.88671875" style="1" customWidth="1"/>
    <col min="8712" max="8712" width="10.109375" style="1" customWidth="1"/>
    <col min="8713" max="8713" width="13.109375" style="1" customWidth="1"/>
    <col min="8714" max="8716" width="10.109375" style="1" customWidth="1"/>
    <col min="8717" max="8960" width="9" style="1"/>
    <col min="8961" max="8961" width="2.6640625" style="1" customWidth="1"/>
    <col min="8962" max="8962" width="9.88671875" style="1" customWidth="1"/>
    <col min="8963" max="8963" width="7.44140625" style="1" customWidth="1"/>
    <col min="8964" max="8964" width="7.88671875" style="1" customWidth="1"/>
    <col min="8965" max="8965" width="7.77734375" style="1" customWidth="1"/>
    <col min="8966" max="8967" width="9.88671875" style="1" customWidth="1"/>
    <col min="8968" max="8968" width="10.109375" style="1" customWidth="1"/>
    <col min="8969" max="8969" width="13.109375" style="1" customWidth="1"/>
    <col min="8970" max="8972" width="10.109375" style="1" customWidth="1"/>
    <col min="8973" max="9216" width="9" style="1"/>
    <col min="9217" max="9217" width="2.6640625" style="1" customWidth="1"/>
    <col min="9218" max="9218" width="9.88671875" style="1" customWidth="1"/>
    <col min="9219" max="9219" width="7.44140625" style="1" customWidth="1"/>
    <col min="9220" max="9220" width="7.88671875" style="1" customWidth="1"/>
    <col min="9221" max="9221" width="7.77734375" style="1" customWidth="1"/>
    <col min="9222" max="9223" width="9.88671875" style="1" customWidth="1"/>
    <col min="9224" max="9224" width="10.109375" style="1" customWidth="1"/>
    <col min="9225" max="9225" width="13.109375" style="1" customWidth="1"/>
    <col min="9226" max="9228" width="10.109375" style="1" customWidth="1"/>
    <col min="9229" max="9472" width="9" style="1"/>
    <col min="9473" max="9473" width="2.6640625" style="1" customWidth="1"/>
    <col min="9474" max="9474" width="9.88671875" style="1" customWidth="1"/>
    <col min="9475" max="9475" width="7.44140625" style="1" customWidth="1"/>
    <col min="9476" max="9476" width="7.88671875" style="1" customWidth="1"/>
    <col min="9477" max="9477" width="7.77734375" style="1" customWidth="1"/>
    <col min="9478" max="9479" width="9.88671875" style="1" customWidth="1"/>
    <col min="9480" max="9480" width="10.109375" style="1" customWidth="1"/>
    <col min="9481" max="9481" width="13.109375" style="1" customWidth="1"/>
    <col min="9482" max="9484" width="10.109375" style="1" customWidth="1"/>
    <col min="9485" max="9728" width="9" style="1"/>
    <col min="9729" max="9729" width="2.6640625" style="1" customWidth="1"/>
    <col min="9730" max="9730" width="9.88671875" style="1" customWidth="1"/>
    <col min="9731" max="9731" width="7.44140625" style="1" customWidth="1"/>
    <col min="9732" max="9732" width="7.88671875" style="1" customWidth="1"/>
    <col min="9733" max="9733" width="7.77734375" style="1" customWidth="1"/>
    <col min="9734" max="9735" width="9.88671875" style="1" customWidth="1"/>
    <col min="9736" max="9736" width="10.109375" style="1" customWidth="1"/>
    <col min="9737" max="9737" width="13.109375" style="1" customWidth="1"/>
    <col min="9738" max="9740" width="10.109375" style="1" customWidth="1"/>
    <col min="9741" max="9984" width="9" style="1"/>
    <col min="9985" max="9985" width="2.6640625" style="1" customWidth="1"/>
    <col min="9986" max="9986" width="9.88671875" style="1" customWidth="1"/>
    <col min="9987" max="9987" width="7.44140625" style="1" customWidth="1"/>
    <col min="9988" max="9988" width="7.88671875" style="1" customWidth="1"/>
    <col min="9989" max="9989" width="7.77734375" style="1" customWidth="1"/>
    <col min="9990" max="9991" width="9.88671875" style="1" customWidth="1"/>
    <col min="9992" max="9992" width="10.109375" style="1" customWidth="1"/>
    <col min="9993" max="9993" width="13.109375" style="1" customWidth="1"/>
    <col min="9994" max="9996" width="10.109375" style="1" customWidth="1"/>
    <col min="9997" max="10240" width="9" style="1"/>
    <col min="10241" max="10241" width="2.6640625" style="1" customWidth="1"/>
    <col min="10242" max="10242" width="9.88671875" style="1" customWidth="1"/>
    <col min="10243" max="10243" width="7.44140625" style="1" customWidth="1"/>
    <col min="10244" max="10244" width="7.88671875" style="1" customWidth="1"/>
    <col min="10245" max="10245" width="7.77734375" style="1" customWidth="1"/>
    <col min="10246" max="10247" width="9.88671875" style="1" customWidth="1"/>
    <col min="10248" max="10248" width="10.109375" style="1" customWidth="1"/>
    <col min="10249" max="10249" width="13.109375" style="1" customWidth="1"/>
    <col min="10250" max="10252" width="10.109375" style="1" customWidth="1"/>
    <col min="10253" max="10496" width="9" style="1"/>
    <col min="10497" max="10497" width="2.6640625" style="1" customWidth="1"/>
    <col min="10498" max="10498" width="9.88671875" style="1" customWidth="1"/>
    <col min="10499" max="10499" width="7.44140625" style="1" customWidth="1"/>
    <col min="10500" max="10500" width="7.88671875" style="1" customWidth="1"/>
    <col min="10501" max="10501" width="7.77734375" style="1" customWidth="1"/>
    <col min="10502" max="10503" width="9.88671875" style="1" customWidth="1"/>
    <col min="10504" max="10504" width="10.109375" style="1" customWidth="1"/>
    <col min="10505" max="10505" width="13.109375" style="1" customWidth="1"/>
    <col min="10506" max="10508" width="10.109375" style="1" customWidth="1"/>
    <col min="10509" max="10752" width="9" style="1"/>
    <col min="10753" max="10753" width="2.6640625" style="1" customWidth="1"/>
    <col min="10754" max="10754" width="9.88671875" style="1" customWidth="1"/>
    <col min="10755" max="10755" width="7.44140625" style="1" customWidth="1"/>
    <col min="10756" max="10756" width="7.88671875" style="1" customWidth="1"/>
    <col min="10757" max="10757" width="7.77734375" style="1" customWidth="1"/>
    <col min="10758" max="10759" width="9.88671875" style="1" customWidth="1"/>
    <col min="10760" max="10760" width="10.109375" style="1" customWidth="1"/>
    <col min="10761" max="10761" width="13.109375" style="1" customWidth="1"/>
    <col min="10762" max="10764" width="10.109375" style="1" customWidth="1"/>
    <col min="10765" max="11008" width="9" style="1"/>
    <col min="11009" max="11009" width="2.6640625" style="1" customWidth="1"/>
    <col min="11010" max="11010" width="9.88671875" style="1" customWidth="1"/>
    <col min="11011" max="11011" width="7.44140625" style="1" customWidth="1"/>
    <col min="11012" max="11012" width="7.88671875" style="1" customWidth="1"/>
    <col min="11013" max="11013" width="7.77734375" style="1" customWidth="1"/>
    <col min="11014" max="11015" width="9.88671875" style="1" customWidth="1"/>
    <col min="11016" max="11016" width="10.109375" style="1" customWidth="1"/>
    <col min="11017" max="11017" width="13.109375" style="1" customWidth="1"/>
    <col min="11018" max="11020" width="10.109375" style="1" customWidth="1"/>
    <col min="11021" max="11264" width="9" style="1"/>
    <col min="11265" max="11265" width="2.6640625" style="1" customWidth="1"/>
    <col min="11266" max="11266" width="9.88671875" style="1" customWidth="1"/>
    <col min="11267" max="11267" width="7.44140625" style="1" customWidth="1"/>
    <col min="11268" max="11268" width="7.88671875" style="1" customWidth="1"/>
    <col min="11269" max="11269" width="7.77734375" style="1" customWidth="1"/>
    <col min="11270" max="11271" width="9.88671875" style="1" customWidth="1"/>
    <col min="11272" max="11272" width="10.109375" style="1" customWidth="1"/>
    <col min="11273" max="11273" width="13.109375" style="1" customWidth="1"/>
    <col min="11274" max="11276" width="10.109375" style="1" customWidth="1"/>
    <col min="11277" max="11520" width="9" style="1"/>
    <col min="11521" max="11521" width="2.6640625" style="1" customWidth="1"/>
    <col min="11522" max="11522" width="9.88671875" style="1" customWidth="1"/>
    <col min="11523" max="11523" width="7.44140625" style="1" customWidth="1"/>
    <col min="11524" max="11524" width="7.88671875" style="1" customWidth="1"/>
    <col min="11525" max="11525" width="7.77734375" style="1" customWidth="1"/>
    <col min="11526" max="11527" width="9.88671875" style="1" customWidth="1"/>
    <col min="11528" max="11528" width="10.109375" style="1" customWidth="1"/>
    <col min="11529" max="11529" width="13.109375" style="1" customWidth="1"/>
    <col min="11530" max="11532" width="10.109375" style="1" customWidth="1"/>
    <col min="11533" max="11776" width="9" style="1"/>
    <col min="11777" max="11777" width="2.6640625" style="1" customWidth="1"/>
    <col min="11778" max="11778" width="9.88671875" style="1" customWidth="1"/>
    <col min="11779" max="11779" width="7.44140625" style="1" customWidth="1"/>
    <col min="11780" max="11780" width="7.88671875" style="1" customWidth="1"/>
    <col min="11781" max="11781" width="7.77734375" style="1" customWidth="1"/>
    <col min="11782" max="11783" width="9.88671875" style="1" customWidth="1"/>
    <col min="11784" max="11784" width="10.109375" style="1" customWidth="1"/>
    <col min="11785" max="11785" width="13.109375" style="1" customWidth="1"/>
    <col min="11786" max="11788" width="10.109375" style="1" customWidth="1"/>
    <col min="11789" max="12032" width="9" style="1"/>
    <col min="12033" max="12033" width="2.6640625" style="1" customWidth="1"/>
    <col min="12034" max="12034" width="9.88671875" style="1" customWidth="1"/>
    <col min="12035" max="12035" width="7.44140625" style="1" customWidth="1"/>
    <col min="12036" max="12036" width="7.88671875" style="1" customWidth="1"/>
    <col min="12037" max="12037" width="7.77734375" style="1" customWidth="1"/>
    <col min="12038" max="12039" width="9.88671875" style="1" customWidth="1"/>
    <col min="12040" max="12040" width="10.109375" style="1" customWidth="1"/>
    <col min="12041" max="12041" width="13.109375" style="1" customWidth="1"/>
    <col min="12042" max="12044" width="10.109375" style="1" customWidth="1"/>
    <col min="12045" max="12288" width="9" style="1"/>
    <col min="12289" max="12289" width="2.6640625" style="1" customWidth="1"/>
    <col min="12290" max="12290" width="9.88671875" style="1" customWidth="1"/>
    <col min="12291" max="12291" width="7.44140625" style="1" customWidth="1"/>
    <col min="12292" max="12292" width="7.88671875" style="1" customWidth="1"/>
    <col min="12293" max="12293" width="7.77734375" style="1" customWidth="1"/>
    <col min="12294" max="12295" width="9.88671875" style="1" customWidth="1"/>
    <col min="12296" max="12296" width="10.109375" style="1" customWidth="1"/>
    <col min="12297" max="12297" width="13.109375" style="1" customWidth="1"/>
    <col min="12298" max="12300" width="10.109375" style="1" customWidth="1"/>
    <col min="12301" max="12544" width="9" style="1"/>
    <col min="12545" max="12545" width="2.6640625" style="1" customWidth="1"/>
    <col min="12546" max="12546" width="9.88671875" style="1" customWidth="1"/>
    <col min="12547" max="12547" width="7.44140625" style="1" customWidth="1"/>
    <col min="12548" max="12548" width="7.88671875" style="1" customWidth="1"/>
    <col min="12549" max="12549" width="7.77734375" style="1" customWidth="1"/>
    <col min="12550" max="12551" width="9.88671875" style="1" customWidth="1"/>
    <col min="12552" max="12552" width="10.109375" style="1" customWidth="1"/>
    <col min="12553" max="12553" width="13.109375" style="1" customWidth="1"/>
    <col min="12554" max="12556" width="10.109375" style="1" customWidth="1"/>
    <col min="12557" max="12800" width="9" style="1"/>
    <col min="12801" max="12801" width="2.6640625" style="1" customWidth="1"/>
    <col min="12802" max="12802" width="9.88671875" style="1" customWidth="1"/>
    <col min="12803" max="12803" width="7.44140625" style="1" customWidth="1"/>
    <col min="12804" max="12804" width="7.88671875" style="1" customWidth="1"/>
    <col min="12805" max="12805" width="7.77734375" style="1" customWidth="1"/>
    <col min="12806" max="12807" width="9.88671875" style="1" customWidth="1"/>
    <col min="12808" max="12808" width="10.109375" style="1" customWidth="1"/>
    <col min="12809" max="12809" width="13.109375" style="1" customWidth="1"/>
    <col min="12810" max="12812" width="10.109375" style="1" customWidth="1"/>
    <col min="12813" max="13056" width="9" style="1"/>
    <col min="13057" max="13057" width="2.6640625" style="1" customWidth="1"/>
    <col min="13058" max="13058" width="9.88671875" style="1" customWidth="1"/>
    <col min="13059" max="13059" width="7.44140625" style="1" customWidth="1"/>
    <col min="13060" max="13060" width="7.88671875" style="1" customWidth="1"/>
    <col min="13061" max="13061" width="7.77734375" style="1" customWidth="1"/>
    <col min="13062" max="13063" width="9.88671875" style="1" customWidth="1"/>
    <col min="13064" max="13064" width="10.109375" style="1" customWidth="1"/>
    <col min="13065" max="13065" width="13.109375" style="1" customWidth="1"/>
    <col min="13066" max="13068" width="10.109375" style="1" customWidth="1"/>
    <col min="13069" max="13312" width="9" style="1"/>
    <col min="13313" max="13313" width="2.6640625" style="1" customWidth="1"/>
    <col min="13314" max="13314" width="9.88671875" style="1" customWidth="1"/>
    <col min="13315" max="13315" width="7.44140625" style="1" customWidth="1"/>
    <col min="13316" max="13316" width="7.88671875" style="1" customWidth="1"/>
    <col min="13317" max="13317" width="7.77734375" style="1" customWidth="1"/>
    <col min="13318" max="13319" width="9.88671875" style="1" customWidth="1"/>
    <col min="13320" max="13320" width="10.109375" style="1" customWidth="1"/>
    <col min="13321" max="13321" width="13.109375" style="1" customWidth="1"/>
    <col min="13322" max="13324" width="10.109375" style="1" customWidth="1"/>
    <col min="13325" max="13568" width="9" style="1"/>
    <col min="13569" max="13569" width="2.6640625" style="1" customWidth="1"/>
    <col min="13570" max="13570" width="9.88671875" style="1" customWidth="1"/>
    <col min="13571" max="13571" width="7.44140625" style="1" customWidth="1"/>
    <col min="13572" max="13572" width="7.88671875" style="1" customWidth="1"/>
    <col min="13573" max="13573" width="7.77734375" style="1" customWidth="1"/>
    <col min="13574" max="13575" width="9.88671875" style="1" customWidth="1"/>
    <col min="13576" max="13576" width="10.109375" style="1" customWidth="1"/>
    <col min="13577" max="13577" width="13.109375" style="1" customWidth="1"/>
    <col min="13578" max="13580" width="10.109375" style="1" customWidth="1"/>
    <col min="13581" max="13824" width="9" style="1"/>
    <col min="13825" max="13825" width="2.6640625" style="1" customWidth="1"/>
    <col min="13826" max="13826" width="9.88671875" style="1" customWidth="1"/>
    <col min="13827" max="13827" width="7.44140625" style="1" customWidth="1"/>
    <col min="13828" max="13828" width="7.88671875" style="1" customWidth="1"/>
    <col min="13829" max="13829" width="7.77734375" style="1" customWidth="1"/>
    <col min="13830" max="13831" width="9.88671875" style="1" customWidth="1"/>
    <col min="13832" max="13832" width="10.109375" style="1" customWidth="1"/>
    <col min="13833" max="13833" width="13.109375" style="1" customWidth="1"/>
    <col min="13834" max="13836" width="10.109375" style="1" customWidth="1"/>
    <col min="13837" max="14080" width="9" style="1"/>
    <col min="14081" max="14081" width="2.6640625" style="1" customWidth="1"/>
    <col min="14082" max="14082" width="9.88671875" style="1" customWidth="1"/>
    <col min="14083" max="14083" width="7.44140625" style="1" customWidth="1"/>
    <col min="14084" max="14084" width="7.88671875" style="1" customWidth="1"/>
    <col min="14085" max="14085" width="7.77734375" style="1" customWidth="1"/>
    <col min="14086" max="14087" width="9.88671875" style="1" customWidth="1"/>
    <col min="14088" max="14088" width="10.109375" style="1" customWidth="1"/>
    <col min="14089" max="14089" width="13.109375" style="1" customWidth="1"/>
    <col min="14090" max="14092" width="10.109375" style="1" customWidth="1"/>
    <col min="14093" max="14336" width="9" style="1"/>
    <col min="14337" max="14337" width="2.6640625" style="1" customWidth="1"/>
    <col min="14338" max="14338" width="9.88671875" style="1" customWidth="1"/>
    <col min="14339" max="14339" width="7.44140625" style="1" customWidth="1"/>
    <col min="14340" max="14340" width="7.88671875" style="1" customWidth="1"/>
    <col min="14341" max="14341" width="7.77734375" style="1" customWidth="1"/>
    <col min="14342" max="14343" width="9.88671875" style="1" customWidth="1"/>
    <col min="14344" max="14344" width="10.109375" style="1" customWidth="1"/>
    <col min="14345" max="14345" width="13.109375" style="1" customWidth="1"/>
    <col min="14346" max="14348" width="10.109375" style="1" customWidth="1"/>
    <col min="14349" max="14592" width="9" style="1"/>
    <col min="14593" max="14593" width="2.6640625" style="1" customWidth="1"/>
    <col min="14594" max="14594" width="9.88671875" style="1" customWidth="1"/>
    <col min="14595" max="14595" width="7.44140625" style="1" customWidth="1"/>
    <col min="14596" max="14596" width="7.88671875" style="1" customWidth="1"/>
    <col min="14597" max="14597" width="7.77734375" style="1" customWidth="1"/>
    <col min="14598" max="14599" width="9.88671875" style="1" customWidth="1"/>
    <col min="14600" max="14600" width="10.109375" style="1" customWidth="1"/>
    <col min="14601" max="14601" width="13.109375" style="1" customWidth="1"/>
    <col min="14602" max="14604" width="10.109375" style="1" customWidth="1"/>
    <col min="14605" max="14848" width="9" style="1"/>
    <col min="14849" max="14849" width="2.6640625" style="1" customWidth="1"/>
    <col min="14850" max="14850" width="9.88671875" style="1" customWidth="1"/>
    <col min="14851" max="14851" width="7.44140625" style="1" customWidth="1"/>
    <col min="14852" max="14852" width="7.88671875" style="1" customWidth="1"/>
    <col min="14853" max="14853" width="7.77734375" style="1" customWidth="1"/>
    <col min="14854" max="14855" width="9.88671875" style="1" customWidth="1"/>
    <col min="14856" max="14856" width="10.109375" style="1" customWidth="1"/>
    <col min="14857" max="14857" width="13.109375" style="1" customWidth="1"/>
    <col min="14858" max="14860" width="10.109375" style="1" customWidth="1"/>
    <col min="14861" max="15104" width="9" style="1"/>
    <col min="15105" max="15105" width="2.6640625" style="1" customWidth="1"/>
    <col min="15106" max="15106" width="9.88671875" style="1" customWidth="1"/>
    <col min="15107" max="15107" width="7.44140625" style="1" customWidth="1"/>
    <col min="15108" max="15108" width="7.88671875" style="1" customWidth="1"/>
    <col min="15109" max="15109" width="7.77734375" style="1" customWidth="1"/>
    <col min="15110" max="15111" width="9.88671875" style="1" customWidth="1"/>
    <col min="15112" max="15112" width="10.109375" style="1" customWidth="1"/>
    <col min="15113" max="15113" width="13.109375" style="1" customWidth="1"/>
    <col min="15114" max="15116" width="10.109375" style="1" customWidth="1"/>
    <col min="15117" max="15360" width="9" style="1"/>
    <col min="15361" max="15361" width="2.6640625" style="1" customWidth="1"/>
    <col min="15362" max="15362" width="9.88671875" style="1" customWidth="1"/>
    <col min="15363" max="15363" width="7.44140625" style="1" customWidth="1"/>
    <col min="15364" max="15364" width="7.88671875" style="1" customWidth="1"/>
    <col min="15365" max="15365" width="7.77734375" style="1" customWidth="1"/>
    <col min="15366" max="15367" width="9.88671875" style="1" customWidth="1"/>
    <col min="15368" max="15368" width="10.109375" style="1" customWidth="1"/>
    <col min="15369" max="15369" width="13.109375" style="1" customWidth="1"/>
    <col min="15370" max="15372" width="10.109375" style="1" customWidth="1"/>
    <col min="15373" max="15616" width="9" style="1"/>
    <col min="15617" max="15617" width="2.6640625" style="1" customWidth="1"/>
    <col min="15618" max="15618" width="9.88671875" style="1" customWidth="1"/>
    <col min="15619" max="15619" width="7.44140625" style="1" customWidth="1"/>
    <col min="15620" max="15620" width="7.88671875" style="1" customWidth="1"/>
    <col min="15621" max="15621" width="7.77734375" style="1" customWidth="1"/>
    <col min="15622" max="15623" width="9.88671875" style="1" customWidth="1"/>
    <col min="15624" max="15624" width="10.109375" style="1" customWidth="1"/>
    <col min="15625" max="15625" width="13.109375" style="1" customWidth="1"/>
    <col min="15626" max="15628" width="10.109375" style="1" customWidth="1"/>
    <col min="15629" max="15872" width="9" style="1"/>
    <col min="15873" max="15873" width="2.6640625" style="1" customWidth="1"/>
    <col min="15874" max="15874" width="9.88671875" style="1" customWidth="1"/>
    <col min="15875" max="15875" width="7.44140625" style="1" customWidth="1"/>
    <col min="15876" max="15876" width="7.88671875" style="1" customWidth="1"/>
    <col min="15877" max="15877" width="7.77734375" style="1" customWidth="1"/>
    <col min="15878" max="15879" width="9.88671875" style="1" customWidth="1"/>
    <col min="15880" max="15880" width="10.109375" style="1" customWidth="1"/>
    <col min="15881" max="15881" width="13.109375" style="1" customWidth="1"/>
    <col min="15882" max="15884" width="10.109375" style="1" customWidth="1"/>
    <col min="15885" max="16128" width="9" style="1"/>
    <col min="16129" max="16129" width="2.6640625" style="1" customWidth="1"/>
    <col min="16130" max="16130" width="9.88671875" style="1" customWidth="1"/>
    <col min="16131" max="16131" width="7.44140625" style="1" customWidth="1"/>
    <col min="16132" max="16132" width="7.88671875" style="1" customWidth="1"/>
    <col min="16133" max="16133" width="7.77734375" style="1" customWidth="1"/>
    <col min="16134" max="16135" width="9.88671875" style="1" customWidth="1"/>
    <col min="16136" max="16136" width="10.109375" style="1" customWidth="1"/>
    <col min="16137" max="16137" width="13.109375" style="1" customWidth="1"/>
    <col min="16138" max="16140" width="10.109375" style="1" customWidth="1"/>
    <col min="16141" max="16384" width="9" style="1"/>
  </cols>
  <sheetData>
    <row r="1" spans="1:10" ht="14.25" customHeight="1">
      <c r="B1" s="6" t="s">
        <v>435</v>
      </c>
    </row>
    <row r="3" spans="1:10" ht="12" customHeight="1">
      <c r="A3" s="1" t="s">
        <v>257</v>
      </c>
      <c r="B3" s="390" t="s">
        <v>173</v>
      </c>
      <c r="C3" s="473" t="s">
        <v>333</v>
      </c>
      <c r="D3" s="474"/>
      <c r="E3" s="475"/>
      <c r="F3" s="485" t="s">
        <v>334</v>
      </c>
      <c r="G3" s="486"/>
      <c r="H3" s="473" t="s">
        <v>335</v>
      </c>
      <c r="I3" s="474"/>
      <c r="J3" s="475"/>
    </row>
    <row r="4" spans="1:10" ht="12" customHeight="1">
      <c r="A4" s="1" t="s">
        <v>257</v>
      </c>
      <c r="B4" s="391"/>
      <c r="C4" s="476"/>
      <c r="D4" s="477"/>
      <c r="E4" s="478"/>
      <c r="F4" s="487"/>
      <c r="G4" s="488"/>
      <c r="H4" s="476"/>
      <c r="I4" s="477"/>
      <c r="J4" s="478"/>
    </row>
    <row r="5" spans="1:10" ht="12" customHeight="1">
      <c r="B5" s="391"/>
      <c r="C5" s="293" t="s">
        <v>336</v>
      </c>
      <c r="D5" s="293" t="s">
        <v>337</v>
      </c>
      <c r="E5" s="293" t="s">
        <v>338</v>
      </c>
      <c r="F5" s="482" t="s">
        <v>339</v>
      </c>
      <c r="G5" s="482" t="s">
        <v>340</v>
      </c>
      <c r="H5" s="482" t="s">
        <v>341</v>
      </c>
      <c r="I5" s="482" t="s">
        <v>342</v>
      </c>
      <c r="J5" s="482" t="s">
        <v>343</v>
      </c>
    </row>
    <row r="6" spans="1:10" ht="12" customHeight="1">
      <c r="B6" s="391"/>
      <c r="C6" s="489"/>
      <c r="D6" s="489"/>
      <c r="E6" s="489"/>
      <c r="F6" s="483"/>
      <c r="G6" s="483"/>
      <c r="H6" s="483"/>
      <c r="I6" s="483"/>
      <c r="J6" s="483"/>
    </row>
    <row r="7" spans="1:10" ht="12" customHeight="1">
      <c r="B7" s="392"/>
      <c r="C7" s="490"/>
      <c r="D7" s="490"/>
      <c r="E7" s="490"/>
      <c r="F7" s="484"/>
      <c r="G7" s="484"/>
      <c r="H7" s="484"/>
      <c r="I7" s="484"/>
      <c r="J7" s="484"/>
    </row>
    <row r="8" spans="1:10" ht="12" customHeight="1">
      <c r="B8" s="26"/>
      <c r="C8" s="2" t="s">
        <v>66</v>
      </c>
      <c r="D8" s="2" t="s">
        <v>66</v>
      </c>
      <c r="E8" s="2" t="s">
        <v>66</v>
      </c>
      <c r="F8" s="2" t="s">
        <v>66</v>
      </c>
      <c r="G8" s="2" t="s">
        <v>66</v>
      </c>
      <c r="H8" s="2" t="s">
        <v>66</v>
      </c>
      <c r="I8" s="2" t="s">
        <v>66</v>
      </c>
      <c r="J8" s="2" t="s">
        <v>66</v>
      </c>
    </row>
    <row r="9" spans="1:10" ht="12" customHeight="1">
      <c r="B9" s="186" t="s">
        <v>186</v>
      </c>
      <c r="C9" s="2" t="s">
        <v>135</v>
      </c>
      <c r="D9" s="2" t="s">
        <v>135</v>
      </c>
      <c r="E9" s="2" t="s">
        <v>135</v>
      </c>
      <c r="F9" s="187" t="s">
        <v>135</v>
      </c>
      <c r="G9" s="188">
        <v>4393</v>
      </c>
      <c r="H9" s="2">
        <v>19</v>
      </c>
      <c r="I9" s="4" t="s">
        <v>135</v>
      </c>
      <c r="J9" s="2" t="s">
        <v>135</v>
      </c>
    </row>
    <row r="10" spans="1:10" ht="12" customHeight="1">
      <c r="B10" s="8" t="s">
        <v>344</v>
      </c>
      <c r="C10" s="2" t="s">
        <v>135</v>
      </c>
      <c r="D10" s="2">
        <v>1</v>
      </c>
      <c r="E10" s="2" t="s">
        <v>135</v>
      </c>
      <c r="F10" s="187" t="s">
        <v>135</v>
      </c>
      <c r="G10" s="188">
        <v>8274</v>
      </c>
      <c r="H10" s="189">
        <v>10</v>
      </c>
      <c r="I10" s="4" t="s">
        <v>135</v>
      </c>
      <c r="J10" s="2">
        <v>50</v>
      </c>
    </row>
    <row r="11" spans="1:10" ht="12" customHeight="1">
      <c r="B11" s="8" t="s">
        <v>188</v>
      </c>
      <c r="C11" s="2" t="s">
        <v>135</v>
      </c>
      <c r="D11" s="2" t="s">
        <v>135</v>
      </c>
      <c r="E11" s="2" t="s">
        <v>135</v>
      </c>
      <c r="F11" s="187" t="s">
        <v>135</v>
      </c>
      <c r="G11" s="188">
        <v>3222</v>
      </c>
      <c r="H11" s="189">
        <v>21</v>
      </c>
      <c r="I11" s="4" t="s">
        <v>135</v>
      </c>
      <c r="J11" s="2">
        <v>89</v>
      </c>
    </row>
    <row r="12" spans="1:10" ht="12" customHeight="1">
      <c r="B12" s="8" t="s">
        <v>189</v>
      </c>
      <c r="C12" s="2">
        <v>1</v>
      </c>
      <c r="D12" s="2" t="s">
        <v>135</v>
      </c>
      <c r="E12" s="2" t="s">
        <v>135</v>
      </c>
      <c r="F12" s="187" t="s">
        <v>135</v>
      </c>
      <c r="G12" s="190">
        <v>548</v>
      </c>
      <c r="H12" s="2" t="s">
        <v>68</v>
      </c>
      <c r="I12" s="4" t="s">
        <v>68</v>
      </c>
      <c r="J12" s="187">
        <v>3</v>
      </c>
    </row>
    <row r="13" spans="1:10" s="16" customFormat="1" ht="12" customHeight="1">
      <c r="B13" s="191" t="s">
        <v>43</v>
      </c>
      <c r="C13" s="192" t="s">
        <v>135</v>
      </c>
      <c r="D13" s="2" t="s">
        <v>135</v>
      </c>
      <c r="E13" s="2" t="s">
        <v>135</v>
      </c>
      <c r="F13" s="187" t="s">
        <v>135</v>
      </c>
      <c r="G13" s="193" t="s">
        <v>135</v>
      </c>
      <c r="H13" s="192">
        <v>1</v>
      </c>
      <c r="I13" s="44" t="s">
        <v>135</v>
      </c>
      <c r="J13" s="194">
        <v>3</v>
      </c>
    </row>
    <row r="14" spans="1:10" ht="12" customHeight="1">
      <c r="B14" s="5"/>
      <c r="F14" s="195"/>
      <c r="G14" s="196"/>
    </row>
    <row r="15" spans="1:10" ht="12" customHeight="1">
      <c r="B15" s="5" t="s">
        <v>306</v>
      </c>
    </row>
    <row r="16" spans="1:10" ht="12" customHeight="1">
      <c r="B16" s="5" t="s">
        <v>345</v>
      </c>
      <c r="C16" s="5"/>
      <c r="D16" s="5"/>
      <c r="E16" s="5"/>
      <c r="F16" s="5"/>
      <c r="G16" s="5"/>
      <c r="H16" s="5"/>
      <c r="I16" s="5"/>
      <c r="J16" s="5"/>
    </row>
    <row r="17" spans="2:2" ht="12" customHeight="1">
      <c r="B17" s="5" t="s">
        <v>346</v>
      </c>
    </row>
  </sheetData>
  <mergeCells count="12">
    <mergeCell ref="I5:I7"/>
    <mergeCell ref="J5:J7"/>
    <mergeCell ref="B3:B7"/>
    <mergeCell ref="C3:E4"/>
    <mergeCell ref="F3:G4"/>
    <mergeCell ref="H3:J4"/>
    <mergeCell ref="C5:C7"/>
    <mergeCell ref="D5:D7"/>
    <mergeCell ref="E5:E7"/>
    <mergeCell ref="F5:F7"/>
    <mergeCell ref="G5:G7"/>
    <mergeCell ref="H5:H7"/>
  </mergeCells>
  <phoneticPr fontId="1"/>
  <pageMargins left="0.78740157480314965" right="0.39370078740157483" top="0.98425196850393704" bottom="0.98425196850393704" header="0.51181102362204722" footer="0.51181102362204722"/>
  <pageSetup paperSize="9" orientation="portrait" cellComments="asDisplayed" r:id="rId1"/>
  <headerFooter alignWithMargins="0">
    <oddHeader>&amp;L&amp;F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64EF-D8FF-413E-946B-B4FB35307D12}">
  <sheetPr>
    <pageSetUpPr fitToPage="1"/>
  </sheetPr>
  <dimension ref="A1:D14"/>
  <sheetViews>
    <sheetView zoomScaleNormal="100" zoomScaleSheetLayoutView="100" workbookViewId="0">
      <selection activeCell="C33" sqref="C33"/>
    </sheetView>
  </sheetViews>
  <sheetFormatPr defaultColWidth="9" defaultRowHeight="12" customHeight="1"/>
  <cols>
    <col min="1" max="1" width="2.6640625" style="1" customWidth="1"/>
    <col min="2" max="2" width="12.77734375" style="1" customWidth="1"/>
    <col min="3" max="3" width="15.21875" style="1" customWidth="1"/>
    <col min="4" max="4" width="14.21875" style="1" customWidth="1"/>
    <col min="5" max="7" width="13.21875" style="1" customWidth="1"/>
    <col min="8" max="256" width="9" style="1"/>
    <col min="257" max="257" width="2.6640625" style="1" customWidth="1"/>
    <col min="258" max="258" width="12.77734375" style="1" customWidth="1"/>
    <col min="259" max="259" width="15.21875" style="1" customWidth="1"/>
    <col min="260" max="260" width="14.21875" style="1" customWidth="1"/>
    <col min="261" max="263" width="13.21875" style="1" customWidth="1"/>
    <col min="264" max="512" width="9" style="1"/>
    <col min="513" max="513" width="2.6640625" style="1" customWidth="1"/>
    <col min="514" max="514" width="12.77734375" style="1" customWidth="1"/>
    <col min="515" max="515" width="15.21875" style="1" customWidth="1"/>
    <col min="516" max="516" width="14.21875" style="1" customWidth="1"/>
    <col min="517" max="519" width="13.21875" style="1" customWidth="1"/>
    <col min="520" max="768" width="9" style="1"/>
    <col min="769" max="769" width="2.6640625" style="1" customWidth="1"/>
    <col min="770" max="770" width="12.77734375" style="1" customWidth="1"/>
    <col min="771" max="771" width="15.21875" style="1" customWidth="1"/>
    <col min="772" max="772" width="14.21875" style="1" customWidth="1"/>
    <col min="773" max="775" width="13.21875" style="1" customWidth="1"/>
    <col min="776" max="1024" width="9" style="1"/>
    <col min="1025" max="1025" width="2.6640625" style="1" customWidth="1"/>
    <col min="1026" max="1026" width="12.77734375" style="1" customWidth="1"/>
    <col min="1027" max="1027" width="15.21875" style="1" customWidth="1"/>
    <col min="1028" max="1028" width="14.21875" style="1" customWidth="1"/>
    <col min="1029" max="1031" width="13.21875" style="1" customWidth="1"/>
    <col min="1032" max="1280" width="9" style="1"/>
    <col min="1281" max="1281" width="2.6640625" style="1" customWidth="1"/>
    <col min="1282" max="1282" width="12.77734375" style="1" customWidth="1"/>
    <col min="1283" max="1283" width="15.21875" style="1" customWidth="1"/>
    <col min="1284" max="1284" width="14.21875" style="1" customWidth="1"/>
    <col min="1285" max="1287" width="13.21875" style="1" customWidth="1"/>
    <col min="1288" max="1536" width="9" style="1"/>
    <col min="1537" max="1537" width="2.6640625" style="1" customWidth="1"/>
    <col min="1538" max="1538" width="12.77734375" style="1" customWidth="1"/>
    <col min="1539" max="1539" width="15.21875" style="1" customWidth="1"/>
    <col min="1540" max="1540" width="14.21875" style="1" customWidth="1"/>
    <col min="1541" max="1543" width="13.21875" style="1" customWidth="1"/>
    <col min="1544" max="1792" width="9" style="1"/>
    <col min="1793" max="1793" width="2.6640625" style="1" customWidth="1"/>
    <col min="1794" max="1794" width="12.77734375" style="1" customWidth="1"/>
    <col min="1795" max="1795" width="15.21875" style="1" customWidth="1"/>
    <col min="1796" max="1796" width="14.21875" style="1" customWidth="1"/>
    <col min="1797" max="1799" width="13.21875" style="1" customWidth="1"/>
    <col min="1800" max="2048" width="9" style="1"/>
    <col min="2049" max="2049" width="2.6640625" style="1" customWidth="1"/>
    <col min="2050" max="2050" width="12.77734375" style="1" customWidth="1"/>
    <col min="2051" max="2051" width="15.21875" style="1" customWidth="1"/>
    <col min="2052" max="2052" width="14.21875" style="1" customWidth="1"/>
    <col min="2053" max="2055" width="13.21875" style="1" customWidth="1"/>
    <col min="2056" max="2304" width="9" style="1"/>
    <col min="2305" max="2305" width="2.6640625" style="1" customWidth="1"/>
    <col min="2306" max="2306" width="12.77734375" style="1" customWidth="1"/>
    <col min="2307" max="2307" width="15.21875" style="1" customWidth="1"/>
    <col min="2308" max="2308" width="14.21875" style="1" customWidth="1"/>
    <col min="2309" max="2311" width="13.21875" style="1" customWidth="1"/>
    <col min="2312" max="2560" width="9" style="1"/>
    <col min="2561" max="2561" width="2.6640625" style="1" customWidth="1"/>
    <col min="2562" max="2562" width="12.77734375" style="1" customWidth="1"/>
    <col min="2563" max="2563" width="15.21875" style="1" customWidth="1"/>
    <col min="2564" max="2564" width="14.21875" style="1" customWidth="1"/>
    <col min="2565" max="2567" width="13.21875" style="1" customWidth="1"/>
    <col min="2568" max="2816" width="9" style="1"/>
    <col min="2817" max="2817" width="2.6640625" style="1" customWidth="1"/>
    <col min="2818" max="2818" width="12.77734375" style="1" customWidth="1"/>
    <col min="2819" max="2819" width="15.21875" style="1" customWidth="1"/>
    <col min="2820" max="2820" width="14.21875" style="1" customWidth="1"/>
    <col min="2821" max="2823" width="13.21875" style="1" customWidth="1"/>
    <col min="2824" max="3072" width="9" style="1"/>
    <col min="3073" max="3073" width="2.6640625" style="1" customWidth="1"/>
    <col min="3074" max="3074" width="12.77734375" style="1" customWidth="1"/>
    <col min="3075" max="3075" width="15.21875" style="1" customWidth="1"/>
    <col min="3076" max="3076" width="14.21875" style="1" customWidth="1"/>
    <col min="3077" max="3079" width="13.21875" style="1" customWidth="1"/>
    <col min="3080" max="3328" width="9" style="1"/>
    <col min="3329" max="3329" width="2.6640625" style="1" customWidth="1"/>
    <col min="3330" max="3330" width="12.77734375" style="1" customWidth="1"/>
    <col min="3331" max="3331" width="15.21875" style="1" customWidth="1"/>
    <col min="3332" max="3332" width="14.21875" style="1" customWidth="1"/>
    <col min="3333" max="3335" width="13.21875" style="1" customWidth="1"/>
    <col min="3336" max="3584" width="9" style="1"/>
    <col min="3585" max="3585" width="2.6640625" style="1" customWidth="1"/>
    <col min="3586" max="3586" width="12.77734375" style="1" customWidth="1"/>
    <col min="3587" max="3587" width="15.21875" style="1" customWidth="1"/>
    <col min="3588" max="3588" width="14.21875" style="1" customWidth="1"/>
    <col min="3589" max="3591" width="13.21875" style="1" customWidth="1"/>
    <col min="3592" max="3840" width="9" style="1"/>
    <col min="3841" max="3841" width="2.6640625" style="1" customWidth="1"/>
    <col min="3842" max="3842" width="12.77734375" style="1" customWidth="1"/>
    <col min="3843" max="3843" width="15.21875" style="1" customWidth="1"/>
    <col min="3844" max="3844" width="14.21875" style="1" customWidth="1"/>
    <col min="3845" max="3847" width="13.21875" style="1" customWidth="1"/>
    <col min="3848" max="4096" width="9" style="1"/>
    <col min="4097" max="4097" width="2.6640625" style="1" customWidth="1"/>
    <col min="4098" max="4098" width="12.77734375" style="1" customWidth="1"/>
    <col min="4099" max="4099" width="15.21875" style="1" customWidth="1"/>
    <col min="4100" max="4100" width="14.21875" style="1" customWidth="1"/>
    <col min="4101" max="4103" width="13.21875" style="1" customWidth="1"/>
    <col min="4104" max="4352" width="9" style="1"/>
    <col min="4353" max="4353" width="2.6640625" style="1" customWidth="1"/>
    <col min="4354" max="4354" width="12.77734375" style="1" customWidth="1"/>
    <col min="4355" max="4355" width="15.21875" style="1" customWidth="1"/>
    <col min="4356" max="4356" width="14.21875" style="1" customWidth="1"/>
    <col min="4357" max="4359" width="13.21875" style="1" customWidth="1"/>
    <col min="4360" max="4608" width="9" style="1"/>
    <col min="4609" max="4609" width="2.6640625" style="1" customWidth="1"/>
    <col min="4610" max="4610" width="12.77734375" style="1" customWidth="1"/>
    <col min="4611" max="4611" width="15.21875" style="1" customWidth="1"/>
    <col min="4612" max="4612" width="14.21875" style="1" customWidth="1"/>
    <col min="4613" max="4615" width="13.21875" style="1" customWidth="1"/>
    <col min="4616" max="4864" width="9" style="1"/>
    <col min="4865" max="4865" width="2.6640625" style="1" customWidth="1"/>
    <col min="4866" max="4866" width="12.77734375" style="1" customWidth="1"/>
    <col min="4867" max="4867" width="15.21875" style="1" customWidth="1"/>
    <col min="4868" max="4868" width="14.21875" style="1" customWidth="1"/>
    <col min="4869" max="4871" width="13.21875" style="1" customWidth="1"/>
    <col min="4872" max="5120" width="9" style="1"/>
    <col min="5121" max="5121" width="2.6640625" style="1" customWidth="1"/>
    <col min="5122" max="5122" width="12.77734375" style="1" customWidth="1"/>
    <col min="5123" max="5123" width="15.21875" style="1" customWidth="1"/>
    <col min="5124" max="5124" width="14.21875" style="1" customWidth="1"/>
    <col min="5125" max="5127" width="13.21875" style="1" customWidth="1"/>
    <col min="5128" max="5376" width="9" style="1"/>
    <col min="5377" max="5377" width="2.6640625" style="1" customWidth="1"/>
    <col min="5378" max="5378" width="12.77734375" style="1" customWidth="1"/>
    <col min="5379" max="5379" width="15.21875" style="1" customWidth="1"/>
    <col min="5380" max="5380" width="14.21875" style="1" customWidth="1"/>
    <col min="5381" max="5383" width="13.21875" style="1" customWidth="1"/>
    <col min="5384" max="5632" width="9" style="1"/>
    <col min="5633" max="5633" width="2.6640625" style="1" customWidth="1"/>
    <col min="5634" max="5634" width="12.77734375" style="1" customWidth="1"/>
    <col min="5635" max="5635" width="15.21875" style="1" customWidth="1"/>
    <col min="5636" max="5636" width="14.21875" style="1" customWidth="1"/>
    <col min="5637" max="5639" width="13.21875" style="1" customWidth="1"/>
    <col min="5640" max="5888" width="9" style="1"/>
    <col min="5889" max="5889" width="2.6640625" style="1" customWidth="1"/>
    <col min="5890" max="5890" width="12.77734375" style="1" customWidth="1"/>
    <col min="5891" max="5891" width="15.21875" style="1" customWidth="1"/>
    <col min="5892" max="5892" width="14.21875" style="1" customWidth="1"/>
    <col min="5893" max="5895" width="13.21875" style="1" customWidth="1"/>
    <col min="5896" max="6144" width="9" style="1"/>
    <col min="6145" max="6145" width="2.6640625" style="1" customWidth="1"/>
    <col min="6146" max="6146" width="12.77734375" style="1" customWidth="1"/>
    <col min="6147" max="6147" width="15.21875" style="1" customWidth="1"/>
    <col min="6148" max="6148" width="14.21875" style="1" customWidth="1"/>
    <col min="6149" max="6151" width="13.21875" style="1" customWidth="1"/>
    <col min="6152" max="6400" width="9" style="1"/>
    <col min="6401" max="6401" width="2.6640625" style="1" customWidth="1"/>
    <col min="6402" max="6402" width="12.77734375" style="1" customWidth="1"/>
    <col min="6403" max="6403" width="15.21875" style="1" customWidth="1"/>
    <col min="6404" max="6404" width="14.21875" style="1" customWidth="1"/>
    <col min="6405" max="6407" width="13.21875" style="1" customWidth="1"/>
    <col min="6408" max="6656" width="9" style="1"/>
    <col min="6657" max="6657" width="2.6640625" style="1" customWidth="1"/>
    <col min="6658" max="6658" width="12.77734375" style="1" customWidth="1"/>
    <col min="6659" max="6659" width="15.21875" style="1" customWidth="1"/>
    <col min="6660" max="6660" width="14.21875" style="1" customWidth="1"/>
    <col min="6661" max="6663" width="13.21875" style="1" customWidth="1"/>
    <col min="6664" max="6912" width="9" style="1"/>
    <col min="6913" max="6913" width="2.6640625" style="1" customWidth="1"/>
    <col min="6914" max="6914" width="12.77734375" style="1" customWidth="1"/>
    <col min="6915" max="6915" width="15.21875" style="1" customWidth="1"/>
    <col min="6916" max="6916" width="14.21875" style="1" customWidth="1"/>
    <col min="6917" max="6919" width="13.21875" style="1" customWidth="1"/>
    <col min="6920" max="7168" width="9" style="1"/>
    <col min="7169" max="7169" width="2.6640625" style="1" customWidth="1"/>
    <col min="7170" max="7170" width="12.77734375" style="1" customWidth="1"/>
    <col min="7171" max="7171" width="15.21875" style="1" customWidth="1"/>
    <col min="7172" max="7172" width="14.21875" style="1" customWidth="1"/>
    <col min="7173" max="7175" width="13.21875" style="1" customWidth="1"/>
    <col min="7176" max="7424" width="9" style="1"/>
    <col min="7425" max="7425" width="2.6640625" style="1" customWidth="1"/>
    <col min="7426" max="7426" width="12.77734375" style="1" customWidth="1"/>
    <col min="7427" max="7427" width="15.21875" style="1" customWidth="1"/>
    <col min="7428" max="7428" width="14.21875" style="1" customWidth="1"/>
    <col min="7429" max="7431" width="13.21875" style="1" customWidth="1"/>
    <col min="7432" max="7680" width="9" style="1"/>
    <col min="7681" max="7681" width="2.6640625" style="1" customWidth="1"/>
    <col min="7682" max="7682" width="12.77734375" style="1" customWidth="1"/>
    <col min="7683" max="7683" width="15.21875" style="1" customWidth="1"/>
    <col min="7684" max="7684" width="14.21875" style="1" customWidth="1"/>
    <col min="7685" max="7687" width="13.21875" style="1" customWidth="1"/>
    <col min="7688" max="7936" width="9" style="1"/>
    <col min="7937" max="7937" width="2.6640625" style="1" customWidth="1"/>
    <col min="7938" max="7938" width="12.77734375" style="1" customWidth="1"/>
    <col min="7939" max="7939" width="15.21875" style="1" customWidth="1"/>
    <col min="7940" max="7940" width="14.21875" style="1" customWidth="1"/>
    <col min="7941" max="7943" width="13.21875" style="1" customWidth="1"/>
    <col min="7944" max="8192" width="9" style="1"/>
    <col min="8193" max="8193" width="2.6640625" style="1" customWidth="1"/>
    <col min="8194" max="8194" width="12.77734375" style="1" customWidth="1"/>
    <col min="8195" max="8195" width="15.21875" style="1" customWidth="1"/>
    <col min="8196" max="8196" width="14.21875" style="1" customWidth="1"/>
    <col min="8197" max="8199" width="13.21875" style="1" customWidth="1"/>
    <col min="8200" max="8448" width="9" style="1"/>
    <col min="8449" max="8449" width="2.6640625" style="1" customWidth="1"/>
    <col min="8450" max="8450" width="12.77734375" style="1" customWidth="1"/>
    <col min="8451" max="8451" width="15.21875" style="1" customWidth="1"/>
    <col min="8452" max="8452" width="14.21875" style="1" customWidth="1"/>
    <col min="8453" max="8455" width="13.21875" style="1" customWidth="1"/>
    <col min="8456" max="8704" width="9" style="1"/>
    <col min="8705" max="8705" width="2.6640625" style="1" customWidth="1"/>
    <col min="8706" max="8706" width="12.77734375" style="1" customWidth="1"/>
    <col min="8707" max="8707" width="15.21875" style="1" customWidth="1"/>
    <col min="8708" max="8708" width="14.21875" style="1" customWidth="1"/>
    <col min="8709" max="8711" width="13.21875" style="1" customWidth="1"/>
    <col min="8712" max="8960" width="9" style="1"/>
    <col min="8961" max="8961" width="2.6640625" style="1" customWidth="1"/>
    <col min="8962" max="8962" width="12.77734375" style="1" customWidth="1"/>
    <col min="8963" max="8963" width="15.21875" style="1" customWidth="1"/>
    <col min="8964" max="8964" width="14.21875" style="1" customWidth="1"/>
    <col min="8965" max="8967" width="13.21875" style="1" customWidth="1"/>
    <col min="8968" max="9216" width="9" style="1"/>
    <col min="9217" max="9217" width="2.6640625" style="1" customWidth="1"/>
    <col min="9218" max="9218" width="12.77734375" style="1" customWidth="1"/>
    <col min="9219" max="9219" width="15.21875" style="1" customWidth="1"/>
    <col min="9220" max="9220" width="14.21875" style="1" customWidth="1"/>
    <col min="9221" max="9223" width="13.21875" style="1" customWidth="1"/>
    <col min="9224" max="9472" width="9" style="1"/>
    <col min="9473" max="9473" width="2.6640625" style="1" customWidth="1"/>
    <col min="9474" max="9474" width="12.77734375" style="1" customWidth="1"/>
    <col min="9475" max="9475" width="15.21875" style="1" customWidth="1"/>
    <col min="9476" max="9476" width="14.21875" style="1" customWidth="1"/>
    <col min="9477" max="9479" width="13.21875" style="1" customWidth="1"/>
    <col min="9480" max="9728" width="9" style="1"/>
    <col min="9729" max="9729" width="2.6640625" style="1" customWidth="1"/>
    <col min="9730" max="9730" width="12.77734375" style="1" customWidth="1"/>
    <col min="9731" max="9731" width="15.21875" style="1" customWidth="1"/>
    <col min="9732" max="9732" width="14.21875" style="1" customWidth="1"/>
    <col min="9733" max="9735" width="13.21875" style="1" customWidth="1"/>
    <col min="9736" max="9984" width="9" style="1"/>
    <col min="9985" max="9985" width="2.6640625" style="1" customWidth="1"/>
    <col min="9986" max="9986" width="12.77734375" style="1" customWidth="1"/>
    <col min="9987" max="9987" width="15.21875" style="1" customWidth="1"/>
    <col min="9988" max="9988" width="14.21875" style="1" customWidth="1"/>
    <col min="9989" max="9991" width="13.21875" style="1" customWidth="1"/>
    <col min="9992" max="10240" width="9" style="1"/>
    <col min="10241" max="10241" width="2.6640625" style="1" customWidth="1"/>
    <col min="10242" max="10242" width="12.77734375" style="1" customWidth="1"/>
    <col min="10243" max="10243" width="15.21875" style="1" customWidth="1"/>
    <col min="10244" max="10244" width="14.21875" style="1" customWidth="1"/>
    <col min="10245" max="10247" width="13.21875" style="1" customWidth="1"/>
    <col min="10248" max="10496" width="9" style="1"/>
    <col min="10497" max="10497" width="2.6640625" style="1" customWidth="1"/>
    <col min="10498" max="10498" width="12.77734375" style="1" customWidth="1"/>
    <col min="10499" max="10499" width="15.21875" style="1" customWidth="1"/>
    <col min="10500" max="10500" width="14.21875" style="1" customWidth="1"/>
    <col min="10501" max="10503" width="13.21875" style="1" customWidth="1"/>
    <col min="10504" max="10752" width="9" style="1"/>
    <col min="10753" max="10753" width="2.6640625" style="1" customWidth="1"/>
    <col min="10754" max="10754" width="12.77734375" style="1" customWidth="1"/>
    <col min="10755" max="10755" width="15.21875" style="1" customWidth="1"/>
    <col min="10756" max="10756" width="14.21875" style="1" customWidth="1"/>
    <col min="10757" max="10759" width="13.21875" style="1" customWidth="1"/>
    <col min="10760" max="11008" width="9" style="1"/>
    <col min="11009" max="11009" width="2.6640625" style="1" customWidth="1"/>
    <col min="11010" max="11010" width="12.77734375" style="1" customWidth="1"/>
    <col min="11011" max="11011" width="15.21875" style="1" customWidth="1"/>
    <col min="11012" max="11012" width="14.21875" style="1" customWidth="1"/>
    <col min="11013" max="11015" width="13.21875" style="1" customWidth="1"/>
    <col min="11016" max="11264" width="9" style="1"/>
    <col min="11265" max="11265" width="2.6640625" style="1" customWidth="1"/>
    <col min="11266" max="11266" width="12.77734375" style="1" customWidth="1"/>
    <col min="11267" max="11267" width="15.21875" style="1" customWidth="1"/>
    <col min="11268" max="11268" width="14.21875" style="1" customWidth="1"/>
    <col min="11269" max="11271" width="13.21875" style="1" customWidth="1"/>
    <col min="11272" max="11520" width="9" style="1"/>
    <col min="11521" max="11521" width="2.6640625" style="1" customWidth="1"/>
    <col min="11522" max="11522" width="12.77734375" style="1" customWidth="1"/>
    <col min="11523" max="11523" width="15.21875" style="1" customWidth="1"/>
    <col min="11524" max="11524" width="14.21875" style="1" customWidth="1"/>
    <col min="11525" max="11527" width="13.21875" style="1" customWidth="1"/>
    <col min="11528" max="11776" width="9" style="1"/>
    <col min="11777" max="11777" width="2.6640625" style="1" customWidth="1"/>
    <col min="11778" max="11778" width="12.77734375" style="1" customWidth="1"/>
    <col min="11779" max="11779" width="15.21875" style="1" customWidth="1"/>
    <col min="11780" max="11780" width="14.21875" style="1" customWidth="1"/>
    <col min="11781" max="11783" width="13.21875" style="1" customWidth="1"/>
    <col min="11784" max="12032" width="9" style="1"/>
    <col min="12033" max="12033" width="2.6640625" style="1" customWidth="1"/>
    <col min="12034" max="12034" width="12.77734375" style="1" customWidth="1"/>
    <col min="12035" max="12035" width="15.21875" style="1" customWidth="1"/>
    <col min="12036" max="12036" width="14.21875" style="1" customWidth="1"/>
    <col min="12037" max="12039" width="13.21875" style="1" customWidth="1"/>
    <col min="12040" max="12288" width="9" style="1"/>
    <col min="12289" max="12289" width="2.6640625" style="1" customWidth="1"/>
    <col min="12290" max="12290" width="12.77734375" style="1" customWidth="1"/>
    <col min="12291" max="12291" width="15.21875" style="1" customWidth="1"/>
    <col min="12292" max="12292" width="14.21875" style="1" customWidth="1"/>
    <col min="12293" max="12295" width="13.21875" style="1" customWidth="1"/>
    <col min="12296" max="12544" width="9" style="1"/>
    <col min="12545" max="12545" width="2.6640625" style="1" customWidth="1"/>
    <col min="12546" max="12546" width="12.77734375" style="1" customWidth="1"/>
    <col min="12547" max="12547" width="15.21875" style="1" customWidth="1"/>
    <col min="12548" max="12548" width="14.21875" style="1" customWidth="1"/>
    <col min="12549" max="12551" width="13.21875" style="1" customWidth="1"/>
    <col min="12552" max="12800" width="9" style="1"/>
    <col min="12801" max="12801" width="2.6640625" style="1" customWidth="1"/>
    <col min="12802" max="12802" width="12.77734375" style="1" customWidth="1"/>
    <col min="12803" max="12803" width="15.21875" style="1" customWidth="1"/>
    <col min="12804" max="12804" width="14.21875" style="1" customWidth="1"/>
    <col min="12805" max="12807" width="13.21875" style="1" customWidth="1"/>
    <col min="12808" max="13056" width="9" style="1"/>
    <col min="13057" max="13057" width="2.6640625" style="1" customWidth="1"/>
    <col min="13058" max="13058" width="12.77734375" style="1" customWidth="1"/>
    <col min="13059" max="13059" width="15.21875" style="1" customWidth="1"/>
    <col min="13060" max="13060" width="14.21875" style="1" customWidth="1"/>
    <col min="13061" max="13063" width="13.21875" style="1" customWidth="1"/>
    <col min="13064" max="13312" width="9" style="1"/>
    <col min="13313" max="13313" width="2.6640625" style="1" customWidth="1"/>
    <col min="13314" max="13314" width="12.77734375" style="1" customWidth="1"/>
    <col min="13315" max="13315" width="15.21875" style="1" customWidth="1"/>
    <col min="13316" max="13316" width="14.21875" style="1" customWidth="1"/>
    <col min="13317" max="13319" width="13.21875" style="1" customWidth="1"/>
    <col min="13320" max="13568" width="9" style="1"/>
    <col min="13569" max="13569" width="2.6640625" style="1" customWidth="1"/>
    <col min="13570" max="13570" width="12.77734375" style="1" customWidth="1"/>
    <col min="13571" max="13571" width="15.21875" style="1" customWidth="1"/>
    <col min="13572" max="13572" width="14.21875" style="1" customWidth="1"/>
    <col min="13573" max="13575" width="13.21875" style="1" customWidth="1"/>
    <col min="13576" max="13824" width="9" style="1"/>
    <col min="13825" max="13825" width="2.6640625" style="1" customWidth="1"/>
    <col min="13826" max="13826" width="12.77734375" style="1" customWidth="1"/>
    <col min="13827" max="13827" width="15.21875" style="1" customWidth="1"/>
    <col min="13828" max="13828" width="14.21875" style="1" customWidth="1"/>
    <col min="13829" max="13831" width="13.21875" style="1" customWidth="1"/>
    <col min="13832" max="14080" width="9" style="1"/>
    <col min="14081" max="14081" width="2.6640625" style="1" customWidth="1"/>
    <col min="14082" max="14082" width="12.77734375" style="1" customWidth="1"/>
    <col min="14083" max="14083" width="15.21875" style="1" customWidth="1"/>
    <col min="14084" max="14084" width="14.21875" style="1" customWidth="1"/>
    <col min="14085" max="14087" width="13.21875" style="1" customWidth="1"/>
    <col min="14088" max="14336" width="9" style="1"/>
    <col min="14337" max="14337" width="2.6640625" style="1" customWidth="1"/>
    <col min="14338" max="14338" width="12.77734375" style="1" customWidth="1"/>
    <col min="14339" max="14339" width="15.21875" style="1" customWidth="1"/>
    <col min="14340" max="14340" width="14.21875" style="1" customWidth="1"/>
    <col min="14341" max="14343" width="13.21875" style="1" customWidth="1"/>
    <col min="14344" max="14592" width="9" style="1"/>
    <col min="14593" max="14593" width="2.6640625" style="1" customWidth="1"/>
    <col min="14594" max="14594" width="12.77734375" style="1" customWidth="1"/>
    <col min="14595" max="14595" width="15.21875" style="1" customWidth="1"/>
    <col min="14596" max="14596" width="14.21875" style="1" customWidth="1"/>
    <col min="14597" max="14599" width="13.21875" style="1" customWidth="1"/>
    <col min="14600" max="14848" width="9" style="1"/>
    <col min="14849" max="14849" width="2.6640625" style="1" customWidth="1"/>
    <col min="14850" max="14850" width="12.77734375" style="1" customWidth="1"/>
    <col min="14851" max="14851" width="15.21875" style="1" customWidth="1"/>
    <col min="14852" max="14852" width="14.21875" style="1" customWidth="1"/>
    <col min="14853" max="14855" width="13.21875" style="1" customWidth="1"/>
    <col min="14856" max="15104" width="9" style="1"/>
    <col min="15105" max="15105" width="2.6640625" style="1" customWidth="1"/>
    <col min="15106" max="15106" width="12.77734375" style="1" customWidth="1"/>
    <col min="15107" max="15107" width="15.21875" style="1" customWidth="1"/>
    <col min="15108" max="15108" width="14.21875" style="1" customWidth="1"/>
    <col min="15109" max="15111" width="13.21875" style="1" customWidth="1"/>
    <col min="15112" max="15360" width="9" style="1"/>
    <col min="15361" max="15361" width="2.6640625" style="1" customWidth="1"/>
    <col min="15362" max="15362" width="12.77734375" style="1" customWidth="1"/>
    <col min="15363" max="15363" width="15.21875" style="1" customWidth="1"/>
    <col min="15364" max="15364" width="14.21875" style="1" customWidth="1"/>
    <col min="15365" max="15367" width="13.21875" style="1" customWidth="1"/>
    <col min="15368" max="15616" width="9" style="1"/>
    <col min="15617" max="15617" width="2.6640625" style="1" customWidth="1"/>
    <col min="15618" max="15618" width="12.77734375" style="1" customWidth="1"/>
    <col min="15619" max="15619" width="15.21875" style="1" customWidth="1"/>
    <col min="15620" max="15620" width="14.21875" style="1" customWidth="1"/>
    <col min="15621" max="15623" width="13.21875" style="1" customWidth="1"/>
    <col min="15624" max="15872" width="9" style="1"/>
    <col min="15873" max="15873" width="2.6640625" style="1" customWidth="1"/>
    <col min="15874" max="15874" width="12.77734375" style="1" customWidth="1"/>
    <col min="15875" max="15875" width="15.21875" style="1" customWidth="1"/>
    <col min="15876" max="15876" width="14.21875" style="1" customWidth="1"/>
    <col min="15877" max="15879" width="13.21875" style="1" customWidth="1"/>
    <col min="15880" max="16128" width="9" style="1"/>
    <col min="16129" max="16129" width="2.6640625" style="1" customWidth="1"/>
    <col min="16130" max="16130" width="12.77734375" style="1" customWidth="1"/>
    <col min="16131" max="16131" width="15.21875" style="1" customWidth="1"/>
    <col min="16132" max="16132" width="14.21875" style="1" customWidth="1"/>
    <col min="16133" max="16135" width="13.21875" style="1" customWidth="1"/>
    <col min="16136" max="16384" width="9" style="1"/>
  </cols>
  <sheetData>
    <row r="1" spans="1:4" ht="14.25" customHeight="1">
      <c r="B1" s="6" t="s">
        <v>436</v>
      </c>
    </row>
    <row r="3" spans="1:4">
      <c r="A3" s="1" t="s">
        <v>257</v>
      </c>
      <c r="B3" s="491" t="s">
        <v>347</v>
      </c>
      <c r="C3" s="493" t="s">
        <v>348</v>
      </c>
      <c r="D3" s="495" t="s">
        <v>349</v>
      </c>
    </row>
    <row r="4" spans="1:4">
      <c r="B4" s="492"/>
      <c r="C4" s="494"/>
      <c r="D4" s="496"/>
    </row>
    <row r="5" spans="1:4" ht="12" customHeight="1">
      <c r="B5" s="26"/>
      <c r="C5" s="2" t="s">
        <v>66</v>
      </c>
      <c r="D5" s="178" t="s">
        <v>66</v>
      </c>
    </row>
    <row r="6" spans="1:4" ht="12" customHeight="1">
      <c r="B6" s="8" t="s">
        <v>350</v>
      </c>
      <c r="C6" s="178">
        <v>122</v>
      </c>
      <c r="D6" s="178">
        <v>41</v>
      </c>
    </row>
    <row r="7" spans="1:4" ht="12" customHeight="1">
      <c r="B7" s="8" t="s">
        <v>344</v>
      </c>
      <c r="C7" s="178">
        <v>79</v>
      </c>
      <c r="D7" s="178">
        <v>29</v>
      </c>
    </row>
    <row r="8" spans="1:4" ht="12" customHeight="1">
      <c r="B8" s="8" t="s">
        <v>188</v>
      </c>
      <c r="C8" s="178">
        <v>89</v>
      </c>
      <c r="D8" s="178">
        <v>30</v>
      </c>
    </row>
    <row r="9" spans="1:4" ht="12" customHeight="1">
      <c r="B9" s="8" t="s">
        <v>189</v>
      </c>
      <c r="C9" s="178">
        <v>91</v>
      </c>
      <c r="D9" s="178">
        <v>27</v>
      </c>
    </row>
    <row r="10" spans="1:4" s="16" customFormat="1" ht="12" customHeight="1">
      <c r="B10" s="103" t="s">
        <v>69</v>
      </c>
      <c r="C10" s="197">
        <v>88</v>
      </c>
      <c r="D10" s="197">
        <v>18</v>
      </c>
    </row>
    <row r="11" spans="1:4" ht="12" customHeight="1">
      <c r="B11" s="5"/>
    </row>
    <row r="12" spans="1:4" ht="12" customHeight="1">
      <c r="B12" s="5" t="s">
        <v>306</v>
      </c>
    </row>
    <row r="13" spans="1:4" ht="12" customHeight="1">
      <c r="B13" s="5"/>
      <c r="C13" s="5"/>
      <c r="D13" s="5"/>
    </row>
    <row r="14" spans="1:4" ht="12" customHeight="1">
      <c r="B14" s="5"/>
    </row>
  </sheetData>
  <mergeCells count="3">
    <mergeCell ref="B3:B4"/>
    <mergeCell ref="C3:C4"/>
    <mergeCell ref="D3:D4"/>
  </mergeCells>
  <phoneticPr fontId="1"/>
  <pageMargins left="0.98425196850393704" right="0.78740157480314965" top="0.98425196850393704" bottom="0.98425196850393704" header="0.51181102362204722" footer="0.51181102362204722"/>
  <pageSetup paperSize="9" orientation="portrait" r:id="rId1"/>
  <headerFooter alignWithMargins="0">
    <oddHeader>&amp;L&amp;F</oddHeader>
  </headerFooter>
  <rowBreaks count="1" manualBreakCount="1">
    <brk id="12"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5E223-9517-4429-8DA9-26371D973230}">
  <dimension ref="A1:Z84"/>
  <sheetViews>
    <sheetView zoomScaleNormal="100" zoomScaleSheetLayoutView="90" workbookViewId="0">
      <selection activeCell="U8" sqref="U8"/>
    </sheetView>
  </sheetViews>
  <sheetFormatPr defaultColWidth="9" defaultRowHeight="12" customHeight="1"/>
  <cols>
    <col min="1" max="1" width="2.6640625" style="198" customWidth="1"/>
    <col min="2" max="2" width="2.44140625" style="200" customWidth="1"/>
    <col min="3" max="3" width="31.109375" style="200" customWidth="1"/>
    <col min="4" max="4" width="8.33203125" style="200" customWidth="1"/>
    <col min="5" max="5" width="8.44140625" style="200" bestFit="1" customWidth="1"/>
    <col min="6" max="7" width="11.6640625" style="200" bestFit="1" customWidth="1"/>
    <col min="8" max="8" width="7.44140625" style="200" customWidth="1"/>
    <col min="9" max="9" width="11.6640625" style="201" bestFit="1" customWidth="1"/>
    <col min="10" max="10" width="7.44140625" style="200" customWidth="1"/>
    <col min="11" max="11" width="10.44140625" style="198" customWidth="1"/>
    <col min="12" max="12" width="7.44140625" style="200" customWidth="1"/>
    <col min="13" max="13" width="10.44140625" style="200" customWidth="1"/>
    <col min="14" max="14" width="7.44140625" style="200" customWidth="1"/>
    <col min="15" max="15" width="10.44140625" style="200" customWidth="1"/>
    <col min="16" max="16" width="7.44140625" style="200" customWidth="1"/>
    <col min="17" max="17" width="10.44140625" style="200" customWidth="1"/>
    <col min="18" max="18" width="7.44140625" style="200" customWidth="1"/>
    <col min="19" max="19" width="10.44140625" style="200" customWidth="1"/>
    <col min="20" max="20" width="7.44140625" style="200" customWidth="1"/>
    <col min="21" max="21" width="10.44140625" style="200" customWidth="1"/>
    <col min="22" max="22" width="7.44140625" style="200" bestFit="1" customWidth="1"/>
    <col min="23" max="23" width="10.44140625" style="200" bestFit="1" customWidth="1"/>
    <col min="24" max="24" width="2.44140625" style="200" customWidth="1"/>
    <col min="25" max="25" width="31.109375" style="200" customWidth="1"/>
    <col min="26" max="26" width="11.88671875" style="200" bestFit="1" customWidth="1"/>
    <col min="27" max="256" width="9" style="200"/>
    <col min="257" max="257" width="2.6640625" style="200" customWidth="1"/>
    <col min="258" max="258" width="2.44140625" style="200" customWidth="1"/>
    <col min="259" max="259" width="31.109375" style="200" customWidth="1"/>
    <col min="260" max="260" width="8.33203125" style="200" customWidth="1"/>
    <col min="261" max="261" width="8.44140625" style="200" bestFit="1" customWidth="1"/>
    <col min="262" max="263" width="11.6640625" style="200" bestFit="1" customWidth="1"/>
    <col min="264" max="264" width="7.44140625" style="200" customWidth="1"/>
    <col min="265" max="265" width="11.6640625" style="200" bestFit="1" customWidth="1"/>
    <col min="266" max="266" width="7.44140625" style="200" customWidth="1"/>
    <col min="267" max="267" width="10.44140625" style="200" customWidth="1"/>
    <col min="268" max="268" width="7.44140625" style="200" customWidth="1"/>
    <col min="269" max="269" width="10.44140625" style="200" customWidth="1"/>
    <col min="270" max="270" width="7.44140625" style="200" customWidth="1"/>
    <col min="271" max="271" width="10.44140625" style="200" customWidth="1"/>
    <col min="272" max="272" width="7.44140625" style="200" customWidth="1"/>
    <col min="273" max="273" width="10.44140625" style="200" customWidth="1"/>
    <col min="274" max="274" width="7.44140625" style="200" customWidth="1"/>
    <col min="275" max="275" width="10.44140625" style="200" customWidth="1"/>
    <col min="276" max="276" width="7.44140625" style="200" customWidth="1"/>
    <col min="277" max="277" width="10.44140625" style="200" customWidth="1"/>
    <col min="278" max="278" width="7.44140625" style="200" bestFit="1" customWidth="1"/>
    <col min="279" max="279" width="10.44140625" style="200" bestFit="1" customWidth="1"/>
    <col min="280" max="280" width="2.44140625" style="200" customWidth="1"/>
    <col min="281" max="281" width="31.109375" style="200" customWidth="1"/>
    <col min="282" max="282" width="11.88671875" style="200" bestFit="1" customWidth="1"/>
    <col min="283" max="512" width="9" style="200"/>
    <col min="513" max="513" width="2.6640625" style="200" customWidth="1"/>
    <col min="514" max="514" width="2.44140625" style="200" customWidth="1"/>
    <col min="515" max="515" width="31.109375" style="200" customWidth="1"/>
    <col min="516" max="516" width="8.33203125" style="200" customWidth="1"/>
    <col min="517" max="517" width="8.44140625" style="200" bestFit="1" customWidth="1"/>
    <col min="518" max="519" width="11.6640625" style="200" bestFit="1" customWidth="1"/>
    <col min="520" max="520" width="7.44140625" style="200" customWidth="1"/>
    <col min="521" max="521" width="11.6640625" style="200" bestFit="1" customWidth="1"/>
    <col min="522" max="522" width="7.44140625" style="200" customWidth="1"/>
    <col min="523" max="523" width="10.44140625" style="200" customWidth="1"/>
    <col min="524" max="524" width="7.44140625" style="200" customWidth="1"/>
    <col min="525" max="525" width="10.44140625" style="200" customWidth="1"/>
    <col min="526" max="526" width="7.44140625" style="200" customWidth="1"/>
    <col min="527" max="527" width="10.44140625" style="200" customWidth="1"/>
    <col min="528" max="528" width="7.44140625" style="200" customWidth="1"/>
    <col min="529" max="529" width="10.44140625" style="200" customWidth="1"/>
    <col min="530" max="530" width="7.44140625" style="200" customWidth="1"/>
    <col min="531" max="531" width="10.44140625" style="200" customWidth="1"/>
    <col min="532" max="532" width="7.44140625" style="200" customWidth="1"/>
    <col min="533" max="533" width="10.44140625" style="200" customWidth="1"/>
    <col min="534" max="534" width="7.44140625" style="200" bestFit="1" customWidth="1"/>
    <col min="535" max="535" width="10.44140625" style="200" bestFit="1" customWidth="1"/>
    <col min="536" max="536" width="2.44140625" style="200" customWidth="1"/>
    <col min="537" max="537" width="31.109375" style="200" customWidth="1"/>
    <col min="538" max="538" width="11.88671875" style="200" bestFit="1" customWidth="1"/>
    <col min="539" max="768" width="9" style="200"/>
    <col min="769" max="769" width="2.6640625" style="200" customWidth="1"/>
    <col min="770" max="770" width="2.44140625" style="200" customWidth="1"/>
    <col min="771" max="771" width="31.109375" style="200" customWidth="1"/>
    <col min="772" max="772" width="8.33203125" style="200" customWidth="1"/>
    <col min="773" max="773" width="8.44140625" style="200" bestFit="1" customWidth="1"/>
    <col min="774" max="775" width="11.6640625" style="200" bestFit="1" customWidth="1"/>
    <col min="776" max="776" width="7.44140625" style="200" customWidth="1"/>
    <col min="777" max="777" width="11.6640625" style="200" bestFit="1" customWidth="1"/>
    <col min="778" max="778" width="7.44140625" style="200" customWidth="1"/>
    <col min="779" max="779" width="10.44140625" style="200" customWidth="1"/>
    <col min="780" max="780" width="7.44140625" style="200" customWidth="1"/>
    <col min="781" max="781" width="10.44140625" style="200" customWidth="1"/>
    <col min="782" max="782" width="7.44140625" style="200" customWidth="1"/>
    <col min="783" max="783" width="10.44140625" style="200" customWidth="1"/>
    <col min="784" max="784" width="7.44140625" style="200" customWidth="1"/>
    <col min="785" max="785" width="10.44140625" style="200" customWidth="1"/>
    <col min="786" max="786" width="7.44140625" style="200" customWidth="1"/>
    <col min="787" max="787" width="10.44140625" style="200" customWidth="1"/>
    <col min="788" max="788" width="7.44140625" style="200" customWidth="1"/>
    <col min="789" max="789" width="10.44140625" style="200" customWidth="1"/>
    <col min="790" max="790" width="7.44140625" style="200" bestFit="1" customWidth="1"/>
    <col min="791" max="791" width="10.44140625" style="200" bestFit="1" customWidth="1"/>
    <col min="792" max="792" width="2.44140625" style="200" customWidth="1"/>
    <col min="793" max="793" width="31.109375" style="200" customWidth="1"/>
    <col min="794" max="794" width="11.88671875" style="200" bestFit="1" customWidth="1"/>
    <col min="795" max="1024" width="9" style="200"/>
    <col min="1025" max="1025" width="2.6640625" style="200" customWidth="1"/>
    <col min="1026" max="1026" width="2.44140625" style="200" customWidth="1"/>
    <col min="1027" max="1027" width="31.109375" style="200" customWidth="1"/>
    <col min="1028" max="1028" width="8.33203125" style="200" customWidth="1"/>
    <col min="1029" max="1029" width="8.44140625" style="200" bestFit="1" customWidth="1"/>
    <col min="1030" max="1031" width="11.6640625" style="200" bestFit="1" customWidth="1"/>
    <col min="1032" max="1032" width="7.44140625" style="200" customWidth="1"/>
    <col min="1033" max="1033" width="11.6640625" style="200" bestFit="1" customWidth="1"/>
    <col min="1034" max="1034" width="7.44140625" style="200" customWidth="1"/>
    <col min="1035" max="1035" width="10.44140625" style="200" customWidth="1"/>
    <col min="1036" max="1036" width="7.44140625" style="200" customWidth="1"/>
    <col min="1037" max="1037" width="10.44140625" style="200" customWidth="1"/>
    <col min="1038" max="1038" width="7.44140625" style="200" customWidth="1"/>
    <col min="1039" max="1039" width="10.44140625" style="200" customWidth="1"/>
    <col min="1040" max="1040" width="7.44140625" style="200" customWidth="1"/>
    <col min="1041" max="1041" width="10.44140625" style="200" customWidth="1"/>
    <col min="1042" max="1042" width="7.44140625" style="200" customWidth="1"/>
    <col min="1043" max="1043" width="10.44140625" style="200" customWidth="1"/>
    <col min="1044" max="1044" width="7.44140625" style="200" customWidth="1"/>
    <col min="1045" max="1045" width="10.44140625" style="200" customWidth="1"/>
    <col min="1046" max="1046" width="7.44140625" style="200" bestFit="1" customWidth="1"/>
    <col min="1047" max="1047" width="10.44140625" style="200" bestFit="1" customWidth="1"/>
    <col min="1048" max="1048" width="2.44140625" style="200" customWidth="1"/>
    <col min="1049" max="1049" width="31.109375" style="200" customWidth="1"/>
    <col min="1050" max="1050" width="11.88671875" style="200" bestFit="1" customWidth="1"/>
    <col min="1051" max="1280" width="9" style="200"/>
    <col min="1281" max="1281" width="2.6640625" style="200" customWidth="1"/>
    <col min="1282" max="1282" width="2.44140625" style="200" customWidth="1"/>
    <col min="1283" max="1283" width="31.109375" style="200" customWidth="1"/>
    <col min="1284" max="1284" width="8.33203125" style="200" customWidth="1"/>
    <col min="1285" max="1285" width="8.44140625" style="200" bestFit="1" customWidth="1"/>
    <col min="1286" max="1287" width="11.6640625" style="200" bestFit="1" customWidth="1"/>
    <col min="1288" max="1288" width="7.44140625" style="200" customWidth="1"/>
    <col min="1289" max="1289" width="11.6640625" style="200" bestFit="1" customWidth="1"/>
    <col min="1290" max="1290" width="7.44140625" style="200" customWidth="1"/>
    <col min="1291" max="1291" width="10.44140625" style="200" customWidth="1"/>
    <col min="1292" max="1292" width="7.44140625" style="200" customWidth="1"/>
    <col min="1293" max="1293" width="10.44140625" style="200" customWidth="1"/>
    <col min="1294" max="1294" width="7.44140625" style="200" customWidth="1"/>
    <col min="1295" max="1295" width="10.44140625" style="200" customWidth="1"/>
    <col min="1296" max="1296" width="7.44140625" style="200" customWidth="1"/>
    <col min="1297" max="1297" width="10.44140625" style="200" customWidth="1"/>
    <col min="1298" max="1298" width="7.44140625" style="200" customWidth="1"/>
    <col min="1299" max="1299" width="10.44140625" style="200" customWidth="1"/>
    <col min="1300" max="1300" width="7.44140625" style="200" customWidth="1"/>
    <col min="1301" max="1301" width="10.44140625" style="200" customWidth="1"/>
    <col min="1302" max="1302" width="7.44140625" style="200" bestFit="1" customWidth="1"/>
    <col min="1303" max="1303" width="10.44140625" style="200" bestFit="1" customWidth="1"/>
    <col min="1304" max="1304" width="2.44140625" style="200" customWidth="1"/>
    <col min="1305" max="1305" width="31.109375" style="200" customWidth="1"/>
    <col min="1306" max="1306" width="11.88671875" style="200" bestFit="1" customWidth="1"/>
    <col min="1307" max="1536" width="9" style="200"/>
    <col min="1537" max="1537" width="2.6640625" style="200" customWidth="1"/>
    <col min="1538" max="1538" width="2.44140625" style="200" customWidth="1"/>
    <col min="1539" max="1539" width="31.109375" style="200" customWidth="1"/>
    <col min="1540" max="1540" width="8.33203125" style="200" customWidth="1"/>
    <col min="1541" max="1541" width="8.44140625" style="200" bestFit="1" customWidth="1"/>
    <col min="1542" max="1543" width="11.6640625" style="200" bestFit="1" customWidth="1"/>
    <col min="1544" max="1544" width="7.44140625" style="200" customWidth="1"/>
    <col min="1545" max="1545" width="11.6640625" style="200" bestFit="1" customWidth="1"/>
    <col min="1546" max="1546" width="7.44140625" style="200" customWidth="1"/>
    <col min="1547" max="1547" width="10.44140625" style="200" customWidth="1"/>
    <col min="1548" max="1548" width="7.44140625" style="200" customWidth="1"/>
    <col min="1549" max="1549" width="10.44140625" style="200" customWidth="1"/>
    <col min="1550" max="1550" width="7.44140625" style="200" customWidth="1"/>
    <col min="1551" max="1551" width="10.44140625" style="200" customWidth="1"/>
    <col min="1552" max="1552" width="7.44140625" style="200" customWidth="1"/>
    <col min="1553" max="1553" width="10.44140625" style="200" customWidth="1"/>
    <col min="1554" max="1554" width="7.44140625" style="200" customWidth="1"/>
    <col min="1555" max="1555" width="10.44140625" style="200" customWidth="1"/>
    <col min="1556" max="1556" width="7.44140625" style="200" customWidth="1"/>
    <col min="1557" max="1557" width="10.44140625" style="200" customWidth="1"/>
    <col min="1558" max="1558" width="7.44140625" style="200" bestFit="1" customWidth="1"/>
    <col min="1559" max="1559" width="10.44140625" style="200" bestFit="1" customWidth="1"/>
    <col min="1560" max="1560" width="2.44140625" style="200" customWidth="1"/>
    <col min="1561" max="1561" width="31.109375" style="200" customWidth="1"/>
    <col min="1562" max="1562" width="11.88671875" style="200" bestFit="1" customWidth="1"/>
    <col min="1563" max="1792" width="9" style="200"/>
    <col min="1793" max="1793" width="2.6640625" style="200" customWidth="1"/>
    <col min="1794" max="1794" width="2.44140625" style="200" customWidth="1"/>
    <col min="1795" max="1795" width="31.109375" style="200" customWidth="1"/>
    <col min="1796" max="1796" width="8.33203125" style="200" customWidth="1"/>
    <col min="1797" max="1797" width="8.44140625" style="200" bestFit="1" customWidth="1"/>
    <col min="1798" max="1799" width="11.6640625" style="200" bestFit="1" customWidth="1"/>
    <col min="1800" max="1800" width="7.44140625" style="200" customWidth="1"/>
    <col min="1801" max="1801" width="11.6640625" style="200" bestFit="1" customWidth="1"/>
    <col min="1802" max="1802" width="7.44140625" style="200" customWidth="1"/>
    <col min="1803" max="1803" width="10.44140625" style="200" customWidth="1"/>
    <col min="1804" max="1804" width="7.44140625" style="200" customWidth="1"/>
    <col min="1805" max="1805" width="10.44140625" style="200" customWidth="1"/>
    <col min="1806" max="1806" width="7.44140625" style="200" customWidth="1"/>
    <col min="1807" max="1807" width="10.44140625" style="200" customWidth="1"/>
    <col min="1808" max="1808" width="7.44140625" style="200" customWidth="1"/>
    <col min="1809" max="1809" width="10.44140625" style="200" customWidth="1"/>
    <col min="1810" max="1810" width="7.44140625" style="200" customWidth="1"/>
    <col min="1811" max="1811" width="10.44140625" style="200" customWidth="1"/>
    <col min="1812" max="1812" width="7.44140625" style="200" customWidth="1"/>
    <col min="1813" max="1813" width="10.44140625" style="200" customWidth="1"/>
    <col min="1814" max="1814" width="7.44140625" style="200" bestFit="1" customWidth="1"/>
    <col min="1815" max="1815" width="10.44140625" style="200" bestFit="1" customWidth="1"/>
    <col min="1816" max="1816" width="2.44140625" style="200" customWidth="1"/>
    <col min="1817" max="1817" width="31.109375" style="200" customWidth="1"/>
    <col min="1818" max="1818" width="11.88671875" style="200" bestFit="1" customWidth="1"/>
    <col min="1819" max="2048" width="9" style="200"/>
    <col min="2049" max="2049" width="2.6640625" style="200" customWidth="1"/>
    <col min="2050" max="2050" width="2.44140625" style="200" customWidth="1"/>
    <col min="2051" max="2051" width="31.109375" style="200" customWidth="1"/>
    <col min="2052" max="2052" width="8.33203125" style="200" customWidth="1"/>
    <col min="2053" max="2053" width="8.44140625" style="200" bestFit="1" customWidth="1"/>
    <col min="2054" max="2055" width="11.6640625" style="200" bestFit="1" customWidth="1"/>
    <col min="2056" max="2056" width="7.44140625" style="200" customWidth="1"/>
    <col min="2057" max="2057" width="11.6640625" style="200" bestFit="1" customWidth="1"/>
    <col min="2058" max="2058" width="7.44140625" style="200" customWidth="1"/>
    <col min="2059" max="2059" width="10.44140625" style="200" customWidth="1"/>
    <col min="2060" max="2060" width="7.44140625" style="200" customWidth="1"/>
    <col min="2061" max="2061" width="10.44140625" style="200" customWidth="1"/>
    <col min="2062" max="2062" width="7.44140625" style="200" customWidth="1"/>
    <col min="2063" max="2063" width="10.44140625" style="200" customWidth="1"/>
    <col min="2064" max="2064" width="7.44140625" style="200" customWidth="1"/>
    <col min="2065" max="2065" width="10.44140625" style="200" customWidth="1"/>
    <col min="2066" max="2066" width="7.44140625" style="200" customWidth="1"/>
    <col min="2067" max="2067" width="10.44140625" style="200" customWidth="1"/>
    <col min="2068" max="2068" width="7.44140625" style="200" customWidth="1"/>
    <col min="2069" max="2069" width="10.44140625" style="200" customWidth="1"/>
    <col min="2070" max="2070" width="7.44140625" style="200" bestFit="1" customWidth="1"/>
    <col min="2071" max="2071" width="10.44140625" style="200" bestFit="1" customWidth="1"/>
    <col min="2072" max="2072" width="2.44140625" style="200" customWidth="1"/>
    <col min="2073" max="2073" width="31.109375" style="200" customWidth="1"/>
    <col min="2074" max="2074" width="11.88671875" style="200" bestFit="1" customWidth="1"/>
    <col min="2075" max="2304" width="9" style="200"/>
    <col min="2305" max="2305" width="2.6640625" style="200" customWidth="1"/>
    <col min="2306" max="2306" width="2.44140625" style="200" customWidth="1"/>
    <col min="2307" max="2307" width="31.109375" style="200" customWidth="1"/>
    <col min="2308" max="2308" width="8.33203125" style="200" customWidth="1"/>
    <col min="2309" max="2309" width="8.44140625" style="200" bestFit="1" customWidth="1"/>
    <col min="2310" max="2311" width="11.6640625" style="200" bestFit="1" customWidth="1"/>
    <col min="2312" max="2312" width="7.44140625" style="200" customWidth="1"/>
    <col min="2313" max="2313" width="11.6640625" style="200" bestFit="1" customWidth="1"/>
    <col min="2314" max="2314" width="7.44140625" style="200" customWidth="1"/>
    <col min="2315" max="2315" width="10.44140625" style="200" customWidth="1"/>
    <col min="2316" max="2316" width="7.44140625" style="200" customWidth="1"/>
    <col min="2317" max="2317" width="10.44140625" style="200" customWidth="1"/>
    <col min="2318" max="2318" width="7.44140625" style="200" customWidth="1"/>
    <col min="2319" max="2319" width="10.44140625" style="200" customWidth="1"/>
    <col min="2320" max="2320" width="7.44140625" style="200" customWidth="1"/>
    <col min="2321" max="2321" width="10.44140625" style="200" customWidth="1"/>
    <col min="2322" max="2322" width="7.44140625" style="200" customWidth="1"/>
    <col min="2323" max="2323" width="10.44140625" style="200" customWidth="1"/>
    <col min="2324" max="2324" width="7.44140625" style="200" customWidth="1"/>
    <col min="2325" max="2325" width="10.44140625" style="200" customWidth="1"/>
    <col min="2326" max="2326" width="7.44140625" style="200" bestFit="1" customWidth="1"/>
    <col min="2327" max="2327" width="10.44140625" style="200" bestFit="1" customWidth="1"/>
    <col min="2328" max="2328" width="2.44140625" style="200" customWidth="1"/>
    <col min="2329" max="2329" width="31.109375" style="200" customWidth="1"/>
    <col min="2330" max="2330" width="11.88671875" style="200" bestFit="1" customWidth="1"/>
    <col min="2331" max="2560" width="9" style="200"/>
    <col min="2561" max="2561" width="2.6640625" style="200" customWidth="1"/>
    <col min="2562" max="2562" width="2.44140625" style="200" customWidth="1"/>
    <col min="2563" max="2563" width="31.109375" style="200" customWidth="1"/>
    <col min="2564" max="2564" width="8.33203125" style="200" customWidth="1"/>
    <col min="2565" max="2565" width="8.44140625" style="200" bestFit="1" customWidth="1"/>
    <col min="2566" max="2567" width="11.6640625" style="200" bestFit="1" customWidth="1"/>
    <col min="2568" max="2568" width="7.44140625" style="200" customWidth="1"/>
    <col min="2569" max="2569" width="11.6640625" style="200" bestFit="1" customWidth="1"/>
    <col min="2570" max="2570" width="7.44140625" style="200" customWidth="1"/>
    <col min="2571" max="2571" width="10.44140625" style="200" customWidth="1"/>
    <col min="2572" max="2572" width="7.44140625" style="200" customWidth="1"/>
    <col min="2573" max="2573" width="10.44140625" style="200" customWidth="1"/>
    <col min="2574" max="2574" width="7.44140625" style="200" customWidth="1"/>
    <col min="2575" max="2575" width="10.44140625" style="200" customWidth="1"/>
    <col min="2576" max="2576" width="7.44140625" style="200" customWidth="1"/>
    <col min="2577" max="2577" width="10.44140625" style="200" customWidth="1"/>
    <col min="2578" max="2578" width="7.44140625" style="200" customWidth="1"/>
    <col min="2579" max="2579" width="10.44140625" style="200" customWidth="1"/>
    <col min="2580" max="2580" width="7.44140625" style="200" customWidth="1"/>
    <col min="2581" max="2581" width="10.44140625" style="200" customWidth="1"/>
    <col min="2582" max="2582" width="7.44140625" style="200" bestFit="1" customWidth="1"/>
    <col min="2583" max="2583" width="10.44140625" style="200" bestFit="1" customWidth="1"/>
    <col min="2584" max="2584" width="2.44140625" style="200" customWidth="1"/>
    <col min="2585" max="2585" width="31.109375" style="200" customWidth="1"/>
    <col min="2586" max="2586" width="11.88671875" style="200" bestFit="1" customWidth="1"/>
    <col min="2587" max="2816" width="9" style="200"/>
    <col min="2817" max="2817" width="2.6640625" style="200" customWidth="1"/>
    <col min="2818" max="2818" width="2.44140625" style="200" customWidth="1"/>
    <col min="2819" max="2819" width="31.109375" style="200" customWidth="1"/>
    <col min="2820" max="2820" width="8.33203125" style="200" customWidth="1"/>
    <col min="2821" max="2821" width="8.44140625" style="200" bestFit="1" customWidth="1"/>
    <col min="2822" max="2823" width="11.6640625" style="200" bestFit="1" customWidth="1"/>
    <col min="2824" max="2824" width="7.44140625" style="200" customWidth="1"/>
    <col min="2825" max="2825" width="11.6640625" style="200" bestFit="1" customWidth="1"/>
    <col min="2826" max="2826" width="7.44140625" style="200" customWidth="1"/>
    <col min="2827" max="2827" width="10.44140625" style="200" customWidth="1"/>
    <col min="2828" max="2828" width="7.44140625" style="200" customWidth="1"/>
    <col min="2829" max="2829" width="10.44140625" style="200" customWidth="1"/>
    <col min="2830" max="2830" width="7.44140625" style="200" customWidth="1"/>
    <col min="2831" max="2831" width="10.44140625" style="200" customWidth="1"/>
    <col min="2832" max="2832" width="7.44140625" style="200" customWidth="1"/>
    <col min="2833" max="2833" width="10.44140625" style="200" customWidth="1"/>
    <col min="2834" max="2834" width="7.44140625" style="200" customWidth="1"/>
    <col min="2835" max="2835" width="10.44140625" style="200" customWidth="1"/>
    <col min="2836" max="2836" width="7.44140625" style="200" customWidth="1"/>
    <col min="2837" max="2837" width="10.44140625" style="200" customWidth="1"/>
    <col min="2838" max="2838" width="7.44140625" style="200" bestFit="1" customWidth="1"/>
    <col min="2839" max="2839" width="10.44140625" style="200" bestFit="1" customWidth="1"/>
    <col min="2840" max="2840" width="2.44140625" style="200" customWidth="1"/>
    <col min="2841" max="2841" width="31.109375" style="200" customWidth="1"/>
    <col min="2842" max="2842" width="11.88671875" style="200" bestFit="1" customWidth="1"/>
    <col min="2843" max="3072" width="9" style="200"/>
    <col min="3073" max="3073" width="2.6640625" style="200" customWidth="1"/>
    <col min="3074" max="3074" width="2.44140625" style="200" customWidth="1"/>
    <col min="3075" max="3075" width="31.109375" style="200" customWidth="1"/>
    <col min="3076" max="3076" width="8.33203125" style="200" customWidth="1"/>
    <col min="3077" max="3077" width="8.44140625" style="200" bestFit="1" customWidth="1"/>
    <col min="3078" max="3079" width="11.6640625" style="200" bestFit="1" customWidth="1"/>
    <col min="3080" max="3080" width="7.44140625" style="200" customWidth="1"/>
    <col min="3081" max="3081" width="11.6640625" style="200" bestFit="1" customWidth="1"/>
    <col min="3082" max="3082" width="7.44140625" style="200" customWidth="1"/>
    <col min="3083" max="3083" width="10.44140625" style="200" customWidth="1"/>
    <col min="3084" max="3084" width="7.44140625" style="200" customWidth="1"/>
    <col min="3085" max="3085" width="10.44140625" style="200" customWidth="1"/>
    <col min="3086" max="3086" width="7.44140625" style="200" customWidth="1"/>
    <col min="3087" max="3087" width="10.44140625" style="200" customWidth="1"/>
    <col min="3088" max="3088" width="7.44140625" style="200" customWidth="1"/>
    <col min="3089" max="3089" width="10.44140625" style="200" customWidth="1"/>
    <col min="3090" max="3090" width="7.44140625" style="200" customWidth="1"/>
    <col min="3091" max="3091" width="10.44140625" style="200" customWidth="1"/>
    <col min="3092" max="3092" width="7.44140625" style="200" customWidth="1"/>
    <col min="3093" max="3093" width="10.44140625" style="200" customWidth="1"/>
    <col min="3094" max="3094" width="7.44140625" style="200" bestFit="1" customWidth="1"/>
    <col min="3095" max="3095" width="10.44140625" style="200" bestFit="1" customWidth="1"/>
    <col min="3096" max="3096" width="2.44140625" style="200" customWidth="1"/>
    <col min="3097" max="3097" width="31.109375" style="200" customWidth="1"/>
    <col min="3098" max="3098" width="11.88671875" style="200" bestFit="1" customWidth="1"/>
    <col min="3099" max="3328" width="9" style="200"/>
    <col min="3329" max="3329" width="2.6640625" style="200" customWidth="1"/>
    <col min="3330" max="3330" width="2.44140625" style="200" customWidth="1"/>
    <col min="3331" max="3331" width="31.109375" style="200" customWidth="1"/>
    <col min="3332" max="3332" width="8.33203125" style="200" customWidth="1"/>
    <col min="3333" max="3333" width="8.44140625" style="200" bestFit="1" customWidth="1"/>
    <col min="3334" max="3335" width="11.6640625" style="200" bestFit="1" customWidth="1"/>
    <col min="3336" max="3336" width="7.44140625" style="200" customWidth="1"/>
    <col min="3337" max="3337" width="11.6640625" style="200" bestFit="1" customWidth="1"/>
    <col min="3338" max="3338" width="7.44140625" style="200" customWidth="1"/>
    <col min="3339" max="3339" width="10.44140625" style="200" customWidth="1"/>
    <col min="3340" max="3340" width="7.44140625" style="200" customWidth="1"/>
    <col min="3341" max="3341" width="10.44140625" style="200" customWidth="1"/>
    <col min="3342" max="3342" width="7.44140625" style="200" customWidth="1"/>
    <col min="3343" max="3343" width="10.44140625" style="200" customWidth="1"/>
    <col min="3344" max="3344" width="7.44140625" style="200" customWidth="1"/>
    <col min="3345" max="3345" width="10.44140625" style="200" customWidth="1"/>
    <col min="3346" max="3346" width="7.44140625" style="200" customWidth="1"/>
    <col min="3347" max="3347" width="10.44140625" style="200" customWidth="1"/>
    <col min="3348" max="3348" width="7.44140625" style="200" customWidth="1"/>
    <col min="3349" max="3349" width="10.44140625" style="200" customWidth="1"/>
    <col min="3350" max="3350" width="7.44140625" style="200" bestFit="1" customWidth="1"/>
    <col min="3351" max="3351" width="10.44140625" style="200" bestFit="1" customWidth="1"/>
    <col min="3352" max="3352" width="2.44140625" style="200" customWidth="1"/>
    <col min="3353" max="3353" width="31.109375" style="200" customWidth="1"/>
    <col min="3354" max="3354" width="11.88671875" style="200" bestFit="1" customWidth="1"/>
    <col min="3355" max="3584" width="9" style="200"/>
    <col min="3585" max="3585" width="2.6640625" style="200" customWidth="1"/>
    <col min="3586" max="3586" width="2.44140625" style="200" customWidth="1"/>
    <col min="3587" max="3587" width="31.109375" style="200" customWidth="1"/>
    <col min="3588" max="3588" width="8.33203125" style="200" customWidth="1"/>
    <col min="3589" max="3589" width="8.44140625" style="200" bestFit="1" customWidth="1"/>
    <col min="3590" max="3591" width="11.6640625" style="200" bestFit="1" customWidth="1"/>
    <col min="3592" max="3592" width="7.44140625" style="200" customWidth="1"/>
    <col min="3593" max="3593" width="11.6640625" style="200" bestFit="1" customWidth="1"/>
    <col min="3594" max="3594" width="7.44140625" style="200" customWidth="1"/>
    <col min="3595" max="3595" width="10.44140625" style="200" customWidth="1"/>
    <col min="3596" max="3596" width="7.44140625" style="200" customWidth="1"/>
    <col min="3597" max="3597" width="10.44140625" style="200" customWidth="1"/>
    <col min="3598" max="3598" width="7.44140625" style="200" customWidth="1"/>
    <col min="3599" max="3599" width="10.44140625" style="200" customWidth="1"/>
    <col min="3600" max="3600" width="7.44140625" style="200" customWidth="1"/>
    <col min="3601" max="3601" width="10.44140625" style="200" customWidth="1"/>
    <col min="3602" max="3602" width="7.44140625" style="200" customWidth="1"/>
    <col min="3603" max="3603" width="10.44140625" style="200" customWidth="1"/>
    <col min="3604" max="3604" width="7.44140625" style="200" customWidth="1"/>
    <col min="3605" max="3605" width="10.44140625" style="200" customWidth="1"/>
    <col min="3606" max="3606" width="7.44140625" style="200" bestFit="1" customWidth="1"/>
    <col min="3607" max="3607" width="10.44140625" style="200" bestFit="1" customWidth="1"/>
    <col min="3608" max="3608" width="2.44140625" style="200" customWidth="1"/>
    <col min="3609" max="3609" width="31.109375" style="200" customWidth="1"/>
    <col min="3610" max="3610" width="11.88671875" style="200" bestFit="1" customWidth="1"/>
    <col min="3611" max="3840" width="9" style="200"/>
    <col min="3841" max="3841" width="2.6640625" style="200" customWidth="1"/>
    <col min="3842" max="3842" width="2.44140625" style="200" customWidth="1"/>
    <col min="3843" max="3843" width="31.109375" style="200" customWidth="1"/>
    <col min="3844" max="3844" width="8.33203125" style="200" customWidth="1"/>
    <col min="3845" max="3845" width="8.44140625" style="200" bestFit="1" customWidth="1"/>
    <col min="3846" max="3847" width="11.6640625" style="200" bestFit="1" customWidth="1"/>
    <col min="3848" max="3848" width="7.44140625" style="200" customWidth="1"/>
    <col min="3849" max="3849" width="11.6640625" style="200" bestFit="1" customWidth="1"/>
    <col min="3850" max="3850" width="7.44140625" style="200" customWidth="1"/>
    <col min="3851" max="3851" width="10.44140625" style="200" customWidth="1"/>
    <col min="3852" max="3852" width="7.44140625" style="200" customWidth="1"/>
    <col min="3853" max="3853" width="10.44140625" style="200" customWidth="1"/>
    <col min="3854" max="3854" width="7.44140625" style="200" customWidth="1"/>
    <col min="3855" max="3855" width="10.44140625" style="200" customWidth="1"/>
    <col min="3856" max="3856" width="7.44140625" style="200" customWidth="1"/>
    <col min="3857" max="3857" width="10.44140625" style="200" customWidth="1"/>
    <col min="3858" max="3858" width="7.44140625" style="200" customWidth="1"/>
    <col min="3859" max="3859" width="10.44140625" style="200" customWidth="1"/>
    <col min="3860" max="3860" width="7.44140625" style="200" customWidth="1"/>
    <col min="3861" max="3861" width="10.44140625" style="200" customWidth="1"/>
    <col min="3862" max="3862" width="7.44140625" style="200" bestFit="1" customWidth="1"/>
    <col min="3863" max="3863" width="10.44140625" style="200" bestFit="1" customWidth="1"/>
    <col min="3864" max="3864" width="2.44140625" style="200" customWidth="1"/>
    <col min="3865" max="3865" width="31.109375" style="200" customWidth="1"/>
    <col min="3866" max="3866" width="11.88671875" style="200" bestFit="1" customWidth="1"/>
    <col min="3867" max="4096" width="9" style="200"/>
    <col min="4097" max="4097" width="2.6640625" style="200" customWidth="1"/>
    <col min="4098" max="4098" width="2.44140625" style="200" customWidth="1"/>
    <col min="4099" max="4099" width="31.109375" style="200" customWidth="1"/>
    <col min="4100" max="4100" width="8.33203125" style="200" customWidth="1"/>
    <col min="4101" max="4101" width="8.44140625" style="200" bestFit="1" customWidth="1"/>
    <col min="4102" max="4103" width="11.6640625" style="200" bestFit="1" customWidth="1"/>
    <col min="4104" max="4104" width="7.44140625" style="200" customWidth="1"/>
    <col min="4105" max="4105" width="11.6640625" style="200" bestFit="1" customWidth="1"/>
    <col min="4106" max="4106" width="7.44140625" style="200" customWidth="1"/>
    <col min="4107" max="4107" width="10.44140625" style="200" customWidth="1"/>
    <col min="4108" max="4108" width="7.44140625" style="200" customWidth="1"/>
    <col min="4109" max="4109" width="10.44140625" style="200" customWidth="1"/>
    <col min="4110" max="4110" width="7.44140625" style="200" customWidth="1"/>
    <col min="4111" max="4111" width="10.44140625" style="200" customWidth="1"/>
    <col min="4112" max="4112" width="7.44140625" style="200" customWidth="1"/>
    <col min="4113" max="4113" width="10.44140625" style="200" customWidth="1"/>
    <col min="4114" max="4114" width="7.44140625" style="200" customWidth="1"/>
    <col min="4115" max="4115" width="10.44140625" style="200" customWidth="1"/>
    <col min="4116" max="4116" width="7.44140625" style="200" customWidth="1"/>
    <col min="4117" max="4117" width="10.44140625" style="200" customWidth="1"/>
    <col min="4118" max="4118" width="7.44140625" style="200" bestFit="1" customWidth="1"/>
    <col min="4119" max="4119" width="10.44140625" style="200" bestFit="1" customWidth="1"/>
    <col min="4120" max="4120" width="2.44140625" style="200" customWidth="1"/>
    <col min="4121" max="4121" width="31.109375" style="200" customWidth="1"/>
    <col min="4122" max="4122" width="11.88671875" style="200" bestFit="1" customWidth="1"/>
    <col min="4123" max="4352" width="9" style="200"/>
    <col min="4353" max="4353" width="2.6640625" style="200" customWidth="1"/>
    <col min="4354" max="4354" width="2.44140625" style="200" customWidth="1"/>
    <col min="4355" max="4355" width="31.109375" style="200" customWidth="1"/>
    <col min="4356" max="4356" width="8.33203125" style="200" customWidth="1"/>
    <col min="4357" max="4357" width="8.44140625" style="200" bestFit="1" customWidth="1"/>
    <col min="4358" max="4359" width="11.6640625" style="200" bestFit="1" customWidth="1"/>
    <col min="4360" max="4360" width="7.44140625" style="200" customWidth="1"/>
    <col min="4361" max="4361" width="11.6640625" style="200" bestFit="1" customWidth="1"/>
    <col min="4362" max="4362" width="7.44140625" style="200" customWidth="1"/>
    <col min="4363" max="4363" width="10.44140625" style="200" customWidth="1"/>
    <col min="4364" max="4364" width="7.44140625" style="200" customWidth="1"/>
    <col min="4365" max="4365" width="10.44140625" style="200" customWidth="1"/>
    <col min="4366" max="4366" width="7.44140625" style="200" customWidth="1"/>
    <col min="4367" max="4367" width="10.44140625" style="200" customWidth="1"/>
    <col min="4368" max="4368" width="7.44140625" style="200" customWidth="1"/>
    <col min="4369" max="4369" width="10.44140625" style="200" customWidth="1"/>
    <col min="4370" max="4370" width="7.44140625" style="200" customWidth="1"/>
    <col min="4371" max="4371" width="10.44140625" style="200" customWidth="1"/>
    <col min="4372" max="4372" width="7.44140625" style="200" customWidth="1"/>
    <col min="4373" max="4373" width="10.44140625" style="200" customWidth="1"/>
    <col min="4374" max="4374" width="7.44140625" style="200" bestFit="1" customWidth="1"/>
    <col min="4375" max="4375" width="10.44140625" style="200" bestFit="1" customWidth="1"/>
    <col min="4376" max="4376" width="2.44140625" style="200" customWidth="1"/>
    <col min="4377" max="4377" width="31.109375" style="200" customWidth="1"/>
    <col min="4378" max="4378" width="11.88671875" style="200" bestFit="1" customWidth="1"/>
    <col min="4379" max="4608" width="9" style="200"/>
    <col min="4609" max="4609" width="2.6640625" style="200" customWidth="1"/>
    <col min="4610" max="4610" width="2.44140625" style="200" customWidth="1"/>
    <col min="4611" max="4611" width="31.109375" style="200" customWidth="1"/>
    <col min="4612" max="4612" width="8.33203125" style="200" customWidth="1"/>
    <col min="4613" max="4613" width="8.44140625" style="200" bestFit="1" customWidth="1"/>
    <col min="4614" max="4615" width="11.6640625" style="200" bestFit="1" customWidth="1"/>
    <col min="4616" max="4616" width="7.44140625" style="200" customWidth="1"/>
    <col min="4617" max="4617" width="11.6640625" style="200" bestFit="1" customWidth="1"/>
    <col min="4618" max="4618" width="7.44140625" style="200" customWidth="1"/>
    <col min="4619" max="4619" width="10.44140625" style="200" customWidth="1"/>
    <col min="4620" max="4620" width="7.44140625" style="200" customWidth="1"/>
    <col min="4621" max="4621" width="10.44140625" style="200" customWidth="1"/>
    <col min="4622" max="4622" width="7.44140625" style="200" customWidth="1"/>
    <col min="4623" max="4623" width="10.44140625" style="200" customWidth="1"/>
    <col min="4624" max="4624" width="7.44140625" style="200" customWidth="1"/>
    <col min="4625" max="4625" width="10.44140625" style="200" customWidth="1"/>
    <col min="4626" max="4626" width="7.44140625" style="200" customWidth="1"/>
    <col min="4627" max="4627" width="10.44140625" style="200" customWidth="1"/>
    <col min="4628" max="4628" width="7.44140625" style="200" customWidth="1"/>
    <col min="4629" max="4629" width="10.44140625" style="200" customWidth="1"/>
    <col min="4630" max="4630" width="7.44140625" style="200" bestFit="1" customWidth="1"/>
    <col min="4631" max="4631" width="10.44140625" style="200" bestFit="1" customWidth="1"/>
    <col min="4632" max="4632" width="2.44140625" style="200" customWidth="1"/>
    <col min="4633" max="4633" width="31.109375" style="200" customWidth="1"/>
    <col min="4634" max="4634" width="11.88671875" style="200" bestFit="1" customWidth="1"/>
    <col min="4635" max="4864" width="9" style="200"/>
    <col min="4865" max="4865" width="2.6640625" style="200" customWidth="1"/>
    <col min="4866" max="4866" width="2.44140625" style="200" customWidth="1"/>
    <col min="4867" max="4867" width="31.109375" style="200" customWidth="1"/>
    <col min="4868" max="4868" width="8.33203125" style="200" customWidth="1"/>
    <col min="4869" max="4869" width="8.44140625" style="200" bestFit="1" customWidth="1"/>
    <col min="4870" max="4871" width="11.6640625" style="200" bestFit="1" customWidth="1"/>
    <col min="4872" max="4872" width="7.44140625" style="200" customWidth="1"/>
    <col min="4873" max="4873" width="11.6640625" style="200" bestFit="1" customWidth="1"/>
    <col min="4874" max="4874" width="7.44140625" style="200" customWidth="1"/>
    <col min="4875" max="4875" width="10.44140625" style="200" customWidth="1"/>
    <col min="4876" max="4876" width="7.44140625" style="200" customWidth="1"/>
    <col min="4877" max="4877" width="10.44140625" style="200" customWidth="1"/>
    <col min="4878" max="4878" width="7.44140625" style="200" customWidth="1"/>
    <col min="4879" max="4879" width="10.44140625" style="200" customWidth="1"/>
    <col min="4880" max="4880" width="7.44140625" style="200" customWidth="1"/>
    <col min="4881" max="4881" width="10.44140625" style="200" customWidth="1"/>
    <col min="4882" max="4882" width="7.44140625" style="200" customWidth="1"/>
    <col min="4883" max="4883" width="10.44140625" style="200" customWidth="1"/>
    <col min="4884" max="4884" width="7.44140625" style="200" customWidth="1"/>
    <col min="4885" max="4885" width="10.44140625" style="200" customWidth="1"/>
    <col min="4886" max="4886" width="7.44140625" style="200" bestFit="1" customWidth="1"/>
    <col min="4887" max="4887" width="10.44140625" style="200" bestFit="1" customWidth="1"/>
    <col min="4888" max="4888" width="2.44140625" style="200" customWidth="1"/>
    <col min="4889" max="4889" width="31.109375" style="200" customWidth="1"/>
    <col min="4890" max="4890" width="11.88671875" style="200" bestFit="1" customWidth="1"/>
    <col min="4891" max="5120" width="9" style="200"/>
    <col min="5121" max="5121" width="2.6640625" style="200" customWidth="1"/>
    <col min="5122" max="5122" width="2.44140625" style="200" customWidth="1"/>
    <col min="5123" max="5123" width="31.109375" style="200" customWidth="1"/>
    <col min="5124" max="5124" width="8.33203125" style="200" customWidth="1"/>
    <col min="5125" max="5125" width="8.44140625" style="200" bestFit="1" customWidth="1"/>
    <col min="5126" max="5127" width="11.6640625" style="200" bestFit="1" customWidth="1"/>
    <col min="5128" max="5128" width="7.44140625" style="200" customWidth="1"/>
    <col min="5129" max="5129" width="11.6640625" style="200" bestFit="1" customWidth="1"/>
    <col min="5130" max="5130" width="7.44140625" style="200" customWidth="1"/>
    <col min="5131" max="5131" width="10.44140625" style="200" customWidth="1"/>
    <col min="5132" max="5132" width="7.44140625" style="200" customWidth="1"/>
    <col min="5133" max="5133" width="10.44140625" style="200" customWidth="1"/>
    <col min="5134" max="5134" width="7.44140625" style="200" customWidth="1"/>
    <col min="5135" max="5135" width="10.44140625" style="200" customWidth="1"/>
    <col min="5136" max="5136" width="7.44140625" style="200" customWidth="1"/>
    <col min="5137" max="5137" width="10.44140625" style="200" customWidth="1"/>
    <col min="5138" max="5138" width="7.44140625" style="200" customWidth="1"/>
    <col min="5139" max="5139" width="10.44140625" style="200" customWidth="1"/>
    <col min="5140" max="5140" width="7.44140625" style="200" customWidth="1"/>
    <col min="5141" max="5141" width="10.44140625" style="200" customWidth="1"/>
    <col min="5142" max="5142" width="7.44140625" style="200" bestFit="1" customWidth="1"/>
    <col min="5143" max="5143" width="10.44140625" style="200" bestFit="1" customWidth="1"/>
    <col min="5144" max="5144" width="2.44140625" style="200" customWidth="1"/>
    <col min="5145" max="5145" width="31.109375" style="200" customWidth="1"/>
    <col min="5146" max="5146" width="11.88671875" style="200" bestFit="1" customWidth="1"/>
    <col min="5147" max="5376" width="9" style="200"/>
    <col min="5377" max="5377" width="2.6640625" style="200" customWidth="1"/>
    <col min="5378" max="5378" width="2.44140625" style="200" customWidth="1"/>
    <col min="5379" max="5379" width="31.109375" style="200" customWidth="1"/>
    <col min="5380" max="5380" width="8.33203125" style="200" customWidth="1"/>
    <col min="5381" max="5381" width="8.44140625" style="200" bestFit="1" customWidth="1"/>
    <col min="5382" max="5383" width="11.6640625" style="200" bestFit="1" customWidth="1"/>
    <col min="5384" max="5384" width="7.44140625" style="200" customWidth="1"/>
    <col min="5385" max="5385" width="11.6640625" style="200" bestFit="1" customWidth="1"/>
    <col min="5386" max="5386" width="7.44140625" style="200" customWidth="1"/>
    <col min="5387" max="5387" width="10.44140625" style="200" customWidth="1"/>
    <col min="5388" max="5388" width="7.44140625" style="200" customWidth="1"/>
    <col min="5389" max="5389" width="10.44140625" style="200" customWidth="1"/>
    <col min="5390" max="5390" width="7.44140625" style="200" customWidth="1"/>
    <col min="5391" max="5391" width="10.44140625" style="200" customWidth="1"/>
    <col min="5392" max="5392" width="7.44140625" style="200" customWidth="1"/>
    <col min="5393" max="5393" width="10.44140625" style="200" customWidth="1"/>
    <col min="5394" max="5394" width="7.44140625" style="200" customWidth="1"/>
    <col min="5395" max="5395" width="10.44140625" style="200" customWidth="1"/>
    <col min="5396" max="5396" width="7.44140625" style="200" customWidth="1"/>
    <col min="5397" max="5397" width="10.44140625" style="200" customWidth="1"/>
    <col min="5398" max="5398" width="7.44140625" style="200" bestFit="1" customWidth="1"/>
    <col min="5399" max="5399" width="10.44140625" style="200" bestFit="1" customWidth="1"/>
    <col min="5400" max="5400" width="2.44140625" style="200" customWidth="1"/>
    <col min="5401" max="5401" width="31.109375" style="200" customWidth="1"/>
    <col min="5402" max="5402" width="11.88671875" style="200" bestFit="1" customWidth="1"/>
    <col min="5403" max="5632" width="9" style="200"/>
    <col min="5633" max="5633" width="2.6640625" style="200" customWidth="1"/>
    <col min="5634" max="5634" width="2.44140625" style="200" customWidth="1"/>
    <col min="5635" max="5635" width="31.109375" style="200" customWidth="1"/>
    <col min="5636" max="5636" width="8.33203125" style="200" customWidth="1"/>
    <col min="5637" max="5637" width="8.44140625" style="200" bestFit="1" customWidth="1"/>
    <col min="5638" max="5639" width="11.6640625" style="200" bestFit="1" customWidth="1"/>
    <col min="5640" max="5640" width="7.44140625" style="200" customWidth="1"/>
    <col min="5641" max="5641" width="11.6640625" style="200" bestFit="1" customWidth="1"/>
    <col min="5642" max="5642" width="7.44140625" style="200" customWidth="1"/>
    <col min="5643" max="5643" width="10.44140625" style="200" customWidth="1"/>
    <col min="5644" max="5644" width="7.44140625" style="200" customWidth="1"/>
    <col min="5645" max="5645" width="10.44140625" style="200" customWidth="1"/>
    <col min="5646" max="5646" width="7.44140625" style="200" customWidth="1"/>
    <col min="5647" max="5647" width="10.44140625" style="200" customWidth="1"/>
    <col min="5648" max="5648" width="7.44140625" style="200" customWidth="1"/>
    <col min="5649" max="5649" width="10.44140625" style="200" customWidth="1"/>
    <col min="5650" max="5650" width="7.44140625" style="200" customWidth="1"/>
    <col min="5651" max="5651" width="10.44140625" style="200" customWidth="1"/>
    <col min="5652" max="5652" width="7.44140625" style="200" customWidth="1"/>
    <col min="5653" max="5653" width="10.44140625" style="200" customWidth="1"/>
    <col min="5654" max="5654" width="7.44140625" style="200" bestFit="1" customWidth="1"/>
    <col min="5655" max="5655" width="10.44140625" style="200" bestFit="1" customWidth="1"/>
    <col min="5656" max="5656" width="2.44140625" style="200" customWidth="1"/>
    <col min="5657" max="5657" width="31.109375" style="200" customWidth="1"/>
    <col min="5658" max="5658" width="11.88671875" style="200" bestFit="1" customWidth="1"/>
    <col min="5659" max="5888" width="9" style="200"/>
    <col min="5889" max="5889" width="2.6640625" style="200" customWidth="1"/>
    <col min="5890" max="5890" width="2.44140625" style="200" customWidth="1"/>
    <col min="5891" max="5891" width="31.109375" style="200" customWidth="1"/>
    <col min="5892" max="5892" width="8.33203125" style="200" customWidth="1"/>
    <col min="5893" max="5893" width="8.44140625" style="200" bestFit="1" customWidth="1"/>
    <col min="5894" max="5895" width="11.6640625" style="200" bestFit="1" customWidth="1"/>
    <col min="5896" max="5896" width="7.44140625" style="200" customWidth="1"/>
    <col min="5897" max="5897" width="11.6640625" style="200" bestFit="1" customWidth="1"/>
    <col min="5898" max="5898" width="7.44140625" style="200" customWidth="1"/>
    <col min="5899" max="5899" width="10.44140625" style="200" customWidth="1"/>
    <col min="5900" max="5900" width="7.44140625" style="200" customWidth="1"/>
    <col min="5901" max="5901" width="10.44140625" style="200" customWidth="1"/>
    <col min="5902" max="5902" width="7.44140625" style="200" customWidth="1"/>
    <col min="5903" max="5903" width="10.44140625" style="200" customWidth="1"/>
    <col min="5904" max="5904" width="7.44140625" style="200" customWidth="1"/>
    <col min="5905" max="5905" width="10.44140625" style="200" customWidth="1"/>
    <col min="5906" max="5906" width="7.44140625" style="200" customWidth="1"/>
    <col min="5907" max="5907" width="10.44140625" style="200" customWidth="1"/>
    <col min="5908" max="5908" width="7.44140625" style="200" customWidth="1"/>
    <col min="5909" max="5909" width="10.44140625" style="200" customWidth="1"/>
    <col min="5910" max="5910" width="7.44140625" style="200" bestFit="1" customWidth="1"/>
    <col min="5911" max="5911" width="10.44140625" style="200" bestFit="1" customWidth="1"/>
    <col min="5912" max="5912" width="2.44140625" style="200" customWidth="1"/>
    <col min="5913" max="5913" width="31.109375" style="200" customWidth="1"/>
    <col min="5914" max="5914" width="11.88671875" style="200" bestFit="1" customWidth="1"/>
    <col min="5915" max="6144" width="9" style="200"/>
    <col min="6145" max="6145" width="2.6640625" style="200" customWidth="1"/>
    <col min="6146" max="6146" width="2.44140625" style="200" customWidth="1"/>
    <col min="6147" max="6147" width="31.109375" style="200" customWidth="1"/>
    <col min="6148" max="6148" width="8.33203125" style="200" customWidth="1"/>
    <col min="6149" max="6149" width="8.44140625" style="200" bestFit="1" customWidth="1"/>
    <col min="6150" max="6151" width="11.6640625" style="200" bestFit="1" customWidth="1"/>
    <col min="6152" max="6152" width="7.44140625" style="200" customWidth="1"/>
    <col min="6153" max="6153" width="11.6640625" style="200" bestFit="1" customWidth="1"/>
    <col min="6154" max="6154" width="7.44140625" style="200" customWidth="1"/>
    <col min="6155" max="6155" width="10.44140625" style="200" customWidth="1"/>
    <col min="6156" max="6156" width="7.44140625" style="200" customWidth="1"/>
    <col min="6157" max="6157" width="10.44140625" style="200" customWidth="1"/>
    <col min="6158" max="6158" width="7.44140625" style="200" customWidth="1"/>
    <col min="6159" max="6159" width="10.44140625" style="200" customWidth="1"/>
    <col min="6160" max="6160" width="7.44140625" style="200" customWidth="1"/>
    <col min="6161" max="6161" width="10.44140625" style="200" customWidth="1"/>
    <col min="6162" max="6162" width="7.44140625" style="200" customWidth="1"/>
    <col min="6163" max="6163" width="10.44140625" style="200" customWidth="1"/>
    <col min="6164" max="6164" width="7.44140625" style="200" customWidth="1"/>
    <col min="6165" max="6165" width="10.44140625" style="200" customWidth="1"/>
    <col min="6166" max="6166" width="7.44140625" style="200" bestFit="1" customWidth="1"/>
    <col min="6167" max="6167" width="10.44140625" style="200" bestFit="1" customWidth="1"/>
    <col min="6168" max="6168" width="2.44140625" style="200" customWidth="1"/>
    <col min="6169" max="6169" width="31.109375" style="200" customWidth="1"/>
    <col min="6170" max="6170" width="11.88671875" style="200" bestFit="1" customWidth="1"/>
    <col min="6171" max="6400" width="9" style="200"/>
    <col min="6401" max="6401" width="2.6640625" style="200" customWidth="1"/>
    <col min="6402" max="6402" width="2.44140625" style="200" customWidth="1"/>
    <col min="6403" max="6403" width="31.109375" style="200" customWidth="1"/>
    <col min="6404" max="6404" width="8.33203125" style="200" customWidth="1"/>
    <col min="6405" max="6405" width="8.44140625" style="200" bestFit="1" customWidth="1"/>
    <col min="6406" max="6407" width="11.6640625" style="200" bestFit="1" customWidth="1"/>
    <col min="6408" max="6408" width="7.44140625" style="200" customWidth="1"/>
    <col min="6409" max="6409" width="11.6640625" style="200" bestFit="1" customWidth="1"/>
    <col min="6410" max="6410" width="7.44140625" style="200" customWidth="1"/>
    <col min="6411" max="6411" width="10.44140625" style="200" customWidth="1"/>
    <col min="6412" max="6412" width="7.44140625" style="200" customWidth="1"/>
    <col min="6413" max="6413" width="10.44140625" style="200" customWidth="1"/>
    <col min="6414" max="6414" width="7.44140625" style="200" customWidth="1"/>
    <col min="6415" max="6415" width="10.44140625" style="200" customWidth="1"/>
    <col min="6416" max="6416" width="7.44140625" style="200" customWidth="1"/>
    <col min="6417" max="6417" width="10.44140625" style="200" customWidth="1"/>
    <col min="6418" max="6418" width="7.44140625" style="200" customWidth="1"/>
    <col min="6419" max="6419" width="10.44140625" style="200" customWidth="1"/>
    <col min="6420" max="6420" width="7.44140625" style="200" customWidth="1"/>
    <col min="6421" max="6421" width="10.44140625" style="200" customWidth="1"/>
    <col min="6422" max="6422" width="7.44140625" style="200" bestFit="1" customWidth="1"/>
    <col min="6423" max="6423" width="10.44140625" style="200" bestFit="1" customWidth="1"/>
    <col min="6424" max="6424" width="2.44140625" style="200" customWidth="1"/>
    <col min="6425" max="6425" width="31.109375" style="200" customWidth="1"/>
    <col min="6426" max="6426" width="11.88671875" style="200" bestFit="1" customWidth="1"/>
    <col min="6427" max="6656" width="9" style="200"/>
    <col min="6657" max="6657" width="2.6640625" style="200" customWidth="1"/>
    <col min="6658" max="6658" width="2.44140625" style="200" customWidth="1"/>
    <col min="6659" max="6659" width="31.109375" style="200" customWidth="1"/>
    <col min="6660" max="6660" width="8.33203125" style="200" customWidth="1"/>
    <col min="6661" max="6661" width="8.44140625" style="200" bestFit="1" customWidth="1"/>
    <col min="6662" max="6663" width="11.6640625" style="200" bestFit="1" customWidth="1"/>
    <col min="6664" max="6664" width="7.44140625" style="200" customWidth="1"/>
    <col min="6665" max="6665" width="11.6640625" style="200" bestFit="1" customWidth="1"/>
    <col min="6666" max="6666" width="7.44140625" style="200" customWidth="1"/>
    <col min="6667" max="6667" width="10.44140625" style="200" customWidth="1"/>
    <col min="6668" max="6668" width="7.44140625" style="200" customWidth="1"/>
    <col min="6669" max="6669" width="10.44140625" style="200" customWidth="1"/>
    <col min="6670" max="6670" width="7.44140625" style="200" customWidth="1"/>
    <col min="6671" max="6671" width="10.44140625" style="200" customWidth="1"/>
    <col min="6672" max="6672" width="7.44140625" style="200" customWidth="1"/>
    <col min="6673" max="6673" width="10.44140625" style="200" customWidth="1"/>
    <col min="6674" max="6674" width="7.44140625" style="200" customWidth="1"/>
    <col min="6675" max="6675" width="10.44140625" style="200" customWidth="1"/>
    <col min="6676" max="6676" width="7.44140625" style="200" customWidth="1"/>
    <col min="6677" max="6677" width="10.44140625" style="200" customWidth="1"/>
    <col min="6678" max="6678" width="7.44140625" style="200" bestFit="1" customWidth="1"/>
    <col min="6679" max="6679" width="10.44140625" style="200" bestFit="1" customWidth="1"/>
    <col min="6680" max="6680" width="2.44140625" style="200" customWidth="1"/>
    <col min="6681" max="6681" width="31.109375" style="200" customWidth="1"/>
    <col min="6682" max="6682" width="11.88671875" style="200" bestFit="1" customWidth="1"/>
    <col min="6683" max="6912" width="9" style="200"/>
    <col min="6913" max="6913" width="2.6640625" style="200" customWidth="1"/>
    <col min="6914" max="6914" width="2.44140625" style="200" customWidth="1"/>
    <col min="6915" max="6915" width="31.109375" style="200" customWidth="1"/>
    <col min="6916" max="6916" width="8.33203125" style="200" customWidth="1"/>
    <col min="6917" max="6917" width="8.44140625" style="200" bestFit="1" customWidth="1"/>
    <col min="6918" max="6919" width="11.6640625" style="200" bestFit="1" customWidth="1"/>
    <col min="6920" max="6920" width="7.44140625" style="200" customWidth="1"/>
    <col min="6921" max="6921" width="11.6640625" style="200" bestFit="1" customWidth="1"/>
    <col min="6922" max="6922" width="7.44140625" style="200" customWidth="1"/>
    <col min="6923" max="6923" width="10.44140625" style="200" customWidth="1"/>
    <col min="6924" max="6924" width="7.44140625" style="200" customWidth="1"/>
    <col min="6925" max="6925" width="10.44140625" style="200" customWidth="1"/>
    <col min="6926" max="6926" width="7.44140625" style="200" customWidth="1"/>
    <col min="6927" max="6927" width="10.44140625" style="200" customWidth="1"/>
    <col min="6928" max="6928" width="7.44140625" style="200" customWidth="1"/>
    <col min="6929" max="6929" width="10.44140625" style="200" customWidth="1"/>
    <col min="6930" max="6930" width="7.44140625" style="200" customWidth="1"/>
    <col min="6931" max="6931" width="10.44140625" style="200" customWidth="1"/>
    <col min="6932" max="6932" width="7.44140625" style="200" customWidth="1"/>
    <col min="6933" max="6933" width="10.44140625" style="200" customWidth="1"/>
    <col min="6934" max="6934" width="7.44140625" style="200" bestFit="1" customWidth="1"/>
    <col min="6935" max="6935" width="10.44140625" style="200" bestFit="1" customWidth="1"/>
    <col min="6936" max="6936" width="2.44140625" style="200" customWidth="1"/>
    <col min="6937" max="6937" width="31.109375" style="200" customWidth="1"/>
    <col min="6938" max="6938" width="11.88671875" style="200" bestFit="1" customWidth="1"/>
    <col min="6939" max="7168" width="9" style="200"/>
    <col min="7169" max="7169" width="2.6640625" style="200" customWidth="1"/>
    <col min="7170" max="7170" width="2.44140625" style="200" customWidth="1"/>
    <col min="7171" max="7171" width="31.109375" style="200" customWidth="1"/>
    <col min="7172" max="7172" width="8.33203125" style="200" customWidth="1"/>
    <col min="7173" max="7173" width="8.44140625" style="200" bestFit="1" customWidth="1"/>
    <col min="7174" max="7175" width="11.6640625" style="200" bestFit="1" customWidth="1"/>
    <col min="7176" max="7176" width="7.44140625" style="200" customWidth="1"/>
    <col min="7177" max="7177" width="11.6640625" style="200" bestFit="1" customWidth="1"/>
    <col min="7178" max="7178" width="7.44140625" style="200" customWidth="1"/>
    <col min="7179" max="7179" width="10.44140625" style="200" customWidth="1"/>
    <col min="7180" max="7180" width="7.44140625" style="200" customWidth="1"/>
    <col min="7181" max="7181" width="10.44140625" style="200" customWidth="1"/>
    <col min="7182" max="7182" width="7.44140625" style="200" customWidth="1"/>
    <col min="7183" max="7183" width="10.44140625" style="200" customWidth="1"/>
    <col min="7184" max="7184" width="7.44140625" style="200" customWidth="1"/>
    <col min="7185" max="7185" width="10.44140625" style="200" customWidth="1"/>
    <col min="7186" max="7186" width="7.44140625" style="200" customWidth="1"/>
    <col min="7187" max="7187" width="10.44140625" style="200" customWidth="1"/>
    <col min="7188" max="7188" width="7.44140625" style="200" customWidth="1"/>
    <col min="7189" max="7189" width="10.44140625" style="200" customWidth="1"/>
    <col min="7190" max="7190" width="7.44140625" style="200" bestFit="1" customWidth="1"/>
    <col min="7191" max="7191" width="10.44140625" style="200" bestFit="1" customWidth="1"/>
    <col min="7192" max="7192" width="2.44140625" style="200" customWidth="1"/>
    <col min="7193" max="7193" width="31.109375" style="200" customWidth="1"/>
    <col min="7194" max="7194" width="11.88671875" style="200" bestFit="1" customWidth="1"/>
    <col min="7195" max="7424" width="9" style="200"/>
    <col min="7425" max="7425" width="2.6640625" style="200" customWidth="1"/>
    <col min="7426" max="7426" width="2.44140625" style="200" customWidth="1"/>
    <col min="7427" max="7427" width="31.109375" style="200" customWidth="1"/>
    <col min="7428" max="7428" width="8.33203125" style="200" customWidth="1"/>
    <col min="7429" max="7429" width="8.44140625" style="200" bestFit="1" customWidth="1"/>
    <col min="7430" max="7431" width="11.6640625" style="200" bestFit="1" customWidth="1"/>
    <col min="7432" max="7432" width="7.44140625" style="200" customWidth="1"/>
    <col min="7433" max="7433" width="11.6640625" style="200" bestFit="1" customWidth="1"/>
    <col min="7434" max="7434" width="7.44140625" style="200" customWidth="1"/>
    <col min="7435" max="7435" width="10.44140625" style="200" customWidth="1"/>
    <col min="7436" max="7436" width="7.44140625" style="200" customWidth="1"/>
    <col min="7437" max="7437" width="10.44140625" style="200" customWidth="1"/>
    <col min="7438" max="7438" width="7.44140625" style="200" customWidth="1"/>
    <col min="7439" max="7439" width="10.44140625" style="200" customWidth="1"/>
    <col min="7440" max="7440" width="7.44140625" style="200" customWidth="1"/>
    <col min="7441" max="7441" width="10.44140625" style="200" customWidth="1"/>
    <col min="7442" max="7442" width="7.44140625" style="200" customWidth="1"/>
    <col min="7443" max="7443" width="10.44140625" style="200" customWidth="1"/>
    <col min="7444" max="7444" width="7.44140625" style="200" customWidth="1"/>
    <col min="7445" max="7445" width="10.44140625" style="200" customWidth="1"/>
    <col min="7446" max="7446" width="7.44140625" style="200" bestFit="1" customWidth="1"/>
    <col min="7447" max="7447" width="10.44140625" style="200" bestFit="1" customWidth="1"/>
    <col min="7448" max="7448" width="2.44140625" style="200" customWidth="1"/>
    <col min="7449" max="7449" width="31.109375" style="200" customWidth="1"/>
    <col min="7450" max="7450" width="11.88671875" style="200" bestFit="1" customWidth="1"/>
    <col min="7451" max="7680" width="9" style="200"/>
    <col min="7681" max="7681" width="2.6640625" style="200" customWidth="1"/>
    <col min="7682" max="7682" width="2.44140625" style="200" customWidth="1"/>
    <col min="7683" max="7683" width="31.109375" style="200" customWidth="1"/>
    <col min="7684" max="7684" width="8.33203125" style="200" customWidth="1"/>
    <col min="7685" max="7685" width="8.44140625" style="200" bestFit="1" customWidth="1"/>
    <col min="7686" max="7687" width="11.6640625" style="200" bestFit="1" customWidth="1"/>
    <col min="7688" max="7688" width="7.44140625" style="200" customWidth="1"/>
    <col min="7689" max="7689" width="11.6640625" style="200" bestFit="1" customWidth="1"/>
    <col min="7690" max="7690" width="7.44140625" style="200" customWidth="1"/>
    <col min="7691" max="7691" width="10.44140625" style="200" customWidth="1"/>
    <col min="7692" max="7692" width="7.44140625" style="200" customWidth="1"/>
    <col min="7693" max="7693" width="10.44140625" style="200" customWidth="1"/>
    <col min="7694" max="7694" width="7.44140625" style="200" customWidth="1"/>
    <col min="7695" max="7695" width="10.44140625" style="200" customWidth="1"/>
    <col min="7696" max="7696" width="7.44140625" style="200" customWidth="1"/>
    <col min="7697" max="7697" width="10.44140625" style="200" customWidth="1"/>
    <col min="7698" max="7698" width="7.44140625" style="200" customWidth="1"/>
    <col min="7699" max="7699" width="10.44140625" style="200" customWidth="1"/>
    <col min="7700" max="7700" width="7.44140625" style="200" customWidth="1"/>
    <col min="7701" max="7701" width="10.44140625" style="200" customWidth="1"/>
    <col min="7702" max="7702" width="7.44140625" style="200" bestFit="1" customWidth="1"/>
    <col min="7703" max="7703" width="10.44140625" style="200" bestFit="1" customWidth="1"/>
    <col min="7704" max="7704" width="2.44140625" style="200" customWidth="1"/>
    <col min="7705" max="7705" width="31.109375" style="200" customWidth="1"/>
    <col min="7706" max="7706" width="11.88671875" style="200" bestFit="1" customWidth="1"/>
    <col min="7707" max="7936" width="9" style="200"/>
    <col min="7937" max="7937" width="2.6640625" style="200" customWidth="1"/>
    <col min="7938" max="7938" width="2.44140625" style="200" customWidth="1"/>
    <col min="7939" max="7939" width="31.109375" style="200" customWidth="1"/>
    <col min="7940" max="7940" width="8.33203125" style="200" customWidth="1"/>
    <col min="7941" max="7941" width="8.44140625" style="200" bestFit="1" customWidth="1"/>
    <col min="7942" max="7943" width="11.6640625" style="200" bestFit="1" customWidth="1"/>
    <col min="7944" max="7944" width="7.44140625" style="200" customWidth="1"/>
    <col min="7945" max="7945" width="11.6640625" style="200" bestFit="1" customWidth="1"/>
    <col min="7946" max="7946" width="7.44140625" style="200" customWidth="1"/>
    <col min="7947" max="7947" width="10.44140625" style="200" customWidth="1"/>
    <col min="7948" max="7948" width="7.44140625" style="200" customWidth="1"/>
    <col min="7949" max="7949" width="10.44140625" style="200" customWidth="1"/>
    <col min="7950" max="7950" width="7.44140625" style="200" customWidth="1"/>
    <col min="7951" max="7951" width="10.44140625" style="200" customWidth="1"/>
    <col min="7952" max="7952" width="7.44140625" style="200" customWidth="1"/>
    <col min="7953" max="7953" width="10.44140625" style="200" customWidth="1"/>
    <col min="7954" max="7954" width="7.44140625" style="200" customWidth="1"/>
    <col min="7955" max="7955" width="10.44140625" style="200" customWidth="1"/>
    <col min="7956" max="7956" width="7.44140625" style="200" customWidth="1"/>
    <col min="7957" max="7957" width="10.44140625" style="200" customWidth="1"/>
    <col min="7958" max="7958" width="7.44140625" style="200" bestFit="1" customWidth="1"/>
    <col min="7959" max="7959" width="10.44140625" style="200" bestFit="1" customWidth="1"/>
    <col min="7960" max="7960" width="2.44140625" style="200" customWidth="1"/>
    <col min="7961" max="7961" width="31.109375" style="200" customWidth="1"/>
    <col min="7962" max="7962" width="11.88671875" style="200" bestFit="1" customWidth="1"/>
    <col min="7963" max="8192" width="9" style="200"/>
    <col min="8193" max="8193" width="2.6640625" style="200" customWidth="1"/>
    <col min="8194" max="8194" width="2.44140625" style="200" customWidth="1"/>
    <col min="8195" max="8195" width="31.109375" style="200" customWidth="1"/>
    <col min="8196" max="8196" width="8.33203125" style="200" customWidth="1"/>
    <col min="8197" max="8197" width="8.44140625" style="200" bestFit="1" customWidth="1"/>
    <col min="8198" max="8199" width="11.6640625" style="200" bestFit="1" customWidth="1"/>
    <col min="8200" max="8200" width="7.44140625" style="200" customWidth="1"/>
    <col min="8201" max="8201" width="11.6640625" style="200" bestFit="1" customWidth="1"/>
    <col min="8202" max="8202" width="7.44140625" style="200" customWidth="1"/>
    <col min="8203" max="8203" width="10.44140625" style="200" customWidth="1"/>
    <col min="8204" max="8204" width="7.44140625" style="200" customWidth="1"/>
    <col min="8205" max="8205" width="10.44140625" style="200" customWidth="1"/>
    <col min="8206" max="8206" width="7.44140625" style="200" customWidth="1"/>
    <col min="8207" max="8207" width="10.44140625" style="200" customWidth="1"/>
    <col min="8208" max="8208" width="7.44140625" style="200" customWidth="1"/>
    <col min="8209" max="8209" width="10.44140625" style="200" customWidth="1"/>
    <col min="8210" max="8210" width="7.44140625" style="200" customWidth="1"/>
    <col min="8211" max="8211" width="10.44140625" style="200" customWidth="1"/>
    <col min="8212" max="8212" width="7.44140625" style="200" customWidth="1"/>
    <col min="8213" max="8213" width="10.44140625" style="200" customWidth="1"/>
    <col min="8214" max="8214" width="7.44140625" style="200" bestFit="1" customWidth="1"/>
    <col min="8215" max="8215" width="10.44140625" style="200" bestFit="1" customWidth="1"/>
    <col min="8216" max="8216" width="2.44140625" style="200" customWidth="1"/>
    <col min="8217" max="8217" width="31.109375" style="200" customWidth="1"/>
    <col min="8218" max="8218" width="11.88671875" style="200" bestFit="1" customWidth="1"/>
    <col min="8219" max="8448" width="9" style="200"/>
    <col min="8449" max="8449" width="2.6640625" style="200" customWidth="1"/>
    <col min="8450" max="8450" width="2.44140625" style="200" customWidth="1"/>
    <col min="8451" max="8451" width="31.109375" style="200" customWidth="1"/>
    <col min="8452" max="8452" width="8.33203125" style="200" customWidth="1"/>
    <col min="8453" max="8453" width="8.44140625" style="200" bestFit="1" customWidth="1"/>
    <col min="8454" max="8455" width="11.6640625" style="200" bestFit="1" customWidth="1"/>
    <col min="8456" max="8456" width="7.44140625" style="200" customWidth="1"/>
    <col min="8457" max="8457" width="11.6640625" style="200" bestFit="1" customWidth="1"/>
    <col min="8458" max="8458" width="7.44140625" style="200" customWidth="1"/>
    <col min="8459" max="8459" width="10.44140625" style="200" customWidth="1"/>
    <col min="8460" max="8460" width="7.44140625" style="200" customWidth="1"/>
    <col min="8461" max="8461" width="10.44140625" style="200" customWidth="1"/>
    <col min="8462" max="8462" width="7.44140625" style="200" customWidth="1"/>
    <col min="8463" max="8463" width="10.44140625" style="200" customWidth="1"/>
    <col min="8464" max="8464" width="7.44140625" style="200" customWidth="1"/>
    <col min="8465" max="8465" width="10.44140625" style="200" customWidth="1"/>
    <col min="8466" max="8466" width="7.44140625" style="200" customWidth="1"/>
    <col min="8467" max="8467" width="10.44140625" style="200" customWidth="1"/>
    <col min="8468" max="8468" width="7.44140625" style="200" customWidth="1"/>
    <col min="8469" max="8469" width="10.44140625" style="200" customWidth="1"/>
    <col min="8470" max="8470" width="7.44140625" style="200" bestFit="1" customWidth="1"/>
    <col min="8471" max="8471" width="10.44140625" style="200" bestFit="1" customWidth="1"/>
    <col min="8472" max="8472" width="2.44140625" style="200" customWidth="1"/>
    <col min="8473" max="8473" width="31.109375" style="200" customWidth="1"/>
    <col min="8474" max="8474" width="11.88671875" style="200" bestFit="1" customWidth="1"/>
    <col min="8475" max="8704" width="9" style="200"/>
    <col min="8705" max="8705" width="2.6640625" style="200" customWidth="1"/>
    <col min="8706" max="8706" width="2.44140625" style="200" customWidth="1"/>
    <col min="8707" max="8707" width="31.109375" style="200" customWidth="1"/>
    <col min="8708" max="8708" width="8.33203125" style="200" customWidth="1"/>
    <col min="8709" max="8709" width="8.44140625" style="200" bestFit="1" customWidth="1"/>
    <col min="8710" max="8711" width="11.6640625" style="200" bestFit="1" customWidth="1"/>
    <col min="8712" max="8712" width="7.44140625" style="200" customWidth="1"/>
    <col min="8713" max="8713" width="11.6640625" style="200" bestFit="1" customWidth="1"/>
    <col min="8714" max="8714" width="7.44140625" style="200" customWidth="1"/>
    <col min="8715" max="8715" width="10.44140625" style="200" customWidth="1"/>
    <col min="8716" max="8716" width="7.44140625" style="200" customWidth="1"/>
    <col min="8717" max="8717" width="10.44140625" style="200" customWidth="1"/>
    <col min="8718" max="8718" width="7.44140625" style="200" customWidth="1"/>
    <col min="8719" max="8719" width="10.44140625" style="200" customWidth="1"/>
    <col min="8720" max="8720" width="7.44140625" style="200" customWidth="1"/>
    <col min="8721" max="8721" width="10.44140625" style="200" customWidth="1"/>
    <col min="8722" max="8722" width="7.44140625" style="200" customWidth="1"/>
    <col min="8723" max="8723" width="10.44140625" style="200" customWidth="1"/>
    <col min="8724" max="8724" width="7.44140625" style="200" customWidth="1"/>
    <col min="8725" max="8725" width="10.44140625" style="200" customWidth="1"/>
    <col min="8726" max="8726" width="7.44140625" style="200" bestFit="1" customWidth="1"/>
    <col min="8727" max="8727" width="10.44140625" style="200" bestFit="1" customWidth="1"/>
    <col min="8728" max="8728" width="2.44140625" style="200" customWidth="1"/>
    <col min="8729" max="8729" width="31.109375" style="200" customWidth="1"/>
    <col min="8730" max="8730" width="11.88671875" style="200" bestFit="1" customWidth="1"/>
    <col min="8731" max="8960" width="9" style="200"/>
    <col min="8961" max="8961" width="2.6640625" style="200" customWidth="1"/>
    <col min="8962" max="8962" width="2.44140625" style="200" customWidth="1"/>
    <col min="8963" max="8963" width="31.109375" style="200" customWidth="1"/>
    <col min="8964" max="8964" width="8.33203125" style="200" customWidth="1"/>
    <col min="8965" max="8965" width="8.44140625" style="200" bestFit="1" customWidth="1"/>
    <col min="8966" max="8967" width="11.6640625" style="200" bestFit="1" customWidth="1"/>
    <col min="8968" max="8968" width="7.44140625" style="200" customWidth="1"/>
    <col min="8969" max="8969" width="11.6640625" style="200" bestFit="1" customWidth="1"/>
    <col min="8970" max="8970" width="7.44140625" style="200" customWidth="1"/>
    <col min="8971" max="8971" width="10.44140625" style="200" customWidth="1"/>
    <col min="8972" max="8972" width="7.44140625" style="200" customWidth="1"/>
    <col min="8973" max="8973" width="10.44140625" style="200" customWidth="1"/>
    <col min="8974" max="8974" width="7.44140625" style="200" customWidth="1"/>
    <col min="8975" max="8975" width="10.44140625" style="200" customWidth="1"/>
    <col min="8976" max="8976" width="7.44140625" style="200" customWidth="1"/>
    <col min="8977" max="8977" width="10.44140625" style="200" customWidth="1"/>
    <col min="8978" max="8978" width="7.44140625" style="200" customWidth="1"/>
    <col min="8979" max="8979" width="10.44140625" style="200" customWidth="1"/>
    <col min="8980" max="8980" width="7.44140625" style="200" customWidth="1"/>
    <col min="8981" max="8981" width="10.44140625" style="200" customWidth="1"/>
    <col min="8982" max="8982" width="7.44140625" style="200" bestFit="1" customWidth="1"/>
    <col min="8983" max="8983" width="10.44140625" style="200" bestFit="1" customWidth="1"/>
    <col min="8984" max="8984" width="2.44140625" style="200" customWidth="1"/>
    <col min="8985" max="8985" width="31.109375" style="200" customWidth="1"/>
    <col min="8986" max="8986" width="11.88671875" style="200" bestFit="1" customWidth="1"/>
    <col min="8987" max="9216" width="9" style="200"/>
    <col min="9217" max="9217" width="2.6640625" style="200" customWidth="1"/>
    <col min="9218" max="9218" width="2.44140625" style="200" customWidth="1"/>
    <col min="9219" max="9219" width="31.109375" style="200" customWidth="1"/>
    <col min="9220" max="9220" width="8.33203125" style="200" customWidth="1"/>
    <col min="9221" max="9221" width="8.44140625" style="200" bestFit="1" customWidth="1"/>
    <col min="9222" max="9223" width="11.6640625" style="200" bestFit="1" customWidth="1"/>
    <col min="9224" max="9224" width="7.44140625" style="200" customWidth="1"/>
    <col min="9225" max="9225" width="11.6640625" style="200" bestFit="1" customWidth="1"/>
    <col min="9226" max="9226" width="7.44140625" style="200" customWidth="1"/>
    <col min="9227" max="9227" width="10.44140625" style="200" customWidth="1"/>
    <col min="9228" max="9228" width="7.44140625" style="200" customWidth="1"/>
    <col min="9229" max="9229" width="10.44140625" style="200" customWidth="1"/>
    <col min="9230" max="9230" width="7.44140625" style="200" customWidth="1"/>
    <col min="9231" max="9231" width="10.44140625" style="200" customWidth="1"/>
    <col min="9232" max="9232" width="7.44140625" style="200" customWidth="1"/>
    <col min="9233" max="9233" width="10.44140625" style="200" customWidth="1"/>
    <col min="9234" max="9234" width="7.44140625" style="200" customWidth="1"/>
    <col min="9235" max="9235" width="10.44140625" style="200" customWidth="1"/>
    <col min="9236" max="9236" width="7.44140625" style="200" customWidth="1"/>
    <col min="9237" max="9237" width="10.44140625" style="200" customWidth="1"/>
    <col min="9238" max="9238" width="7.44140625" style="200" bestFit="1" customWidth="1"/>
    <col min="9239" max="9239" width="10.44140625" style="200" bestFit="1" customWidth="1"/>
    <col min="9240" max="9240" width="2.44140625" style="200" customWidth="1"/>
    <col min="9241" max="9241" width="31.109375" style="200" customWidth="1"/>
    <col min="9242" max="9242" width="11.88671875" style="200" bestFit="1" customWidth="1"/>
    <col min="9243" max="9472" width="9" style="200"/>
    <col min="9473" max="9473" width="2.6640625" style="200" customWidth="1"/>
    <col min="9474" max="9474" width="2.44140625" style="200" customWidth="1"/>
    <col min="9475" max="9475" width="31.109375" style="200" customWidth="1"/>
    <col min="9476" max="9476" width="8.33203125" style="200" customWidth="1"/>
    <col min="9477" max="9477" width="8.44140625" style="200" bestFit="1" customWidth="1"/>
    <col min="9478" max="9479" width="11.6640625" style="200" bestFit="1" customWidth="1"/>
    <col min="9480" max="9480" width="7.44140625" style="200" customWidth="1"/>
    <col min="9481" max="9481" width="11.6640625" style="200" bestFit="1" customWidth="1"/>
    <col min="9482" max="9482" width="7.44140625" style="200" customWidth="1"/>
    <col min="9483" max="9483" width="10.44140625" style="200" customWidth="1"/>
    <col min="9484" max="9484" width="7.44140625" style="200" customWidth="1"/>
    <col min="9485" max="9485" width="10.44140625" style="200" customWidth="1"/>
    <col min="9486" max="9486" width="7.44140625" style="200" customWidth="1"/>
    <col min="9487" max="9487" width="10.44140625" style="200" customWidth="1"/>
    <col min="9488" max="9488" width="7.44140625" style="200" customWidth="1"/>
    <col min="9489" max="9489" width="10.44140625" style="200" customWidth="1"/>
    <col min="9490" max="9490" width="7.44140625" style="200" customWidth="1"/>
    <col min="9491" max="9491" width="10.44140625" style="200" customWidth="1"/>
    <col min="9492" max="9492" width="7.44140625" style="200" customWidth="1"/>
    <col min="9493" max="9493" width="10.44140625" style="200" customWidth="1"/>
    <col min="9494" max="9494" width="7.44140625" style="200" bestFit="1" customWidth="1"/>
    <col min="9495" max="9495" width="10.44140625" style="200" bestFit="1" customWidth="1"/>
    <col min="9496" max="9496" width="2.44140625" style="200" customWidth="1"/>
    <col min="9497" max="9497" width="31.109375" style="200" customWidth="1"/>
    <col min="9498" max="9498" width="11.88671875" style="200" bestFit="1" customWidth="1"/>
    <col min="9499" max="9728" width="9" style="200"/>
    <col min="9729" max="9729" width="2.6640625" style="200" customWidth="1"/>
    <col min="9730" max="9730" width="2.44140625" style="200" customWidth="1"/>
    <col min="9731" max="9731" width="31.109375" style="200" customWidth="1"/>
    <col min="9732" max="9732" width="8.33203125" style="200" customWidth="1"/>
    <col min="9733" max="9733" width="8.44140625" style="200" bestFit="1" customWidth="1"/>
    <col min="9734" max="9735" width="11.6640625" style="200" bestFit="1" customWidth="1"/>
    <col min="9736" max="9736" width="7.44140625" style="200" customWidth="1"/>
    <col min="9737" max="9737" width="11.6640625" style="200" bestFit="1" customWidth="1"/>
    <col min="9738" max="9738" width="7.44140625" style="200" customWidth="1"/>
    <col min="9739" max="9739" width="10.44140625" style="200" customWidth="1"/>
    <col min="9740" max="9740" width="7.44140625" style="200" customWidth="1"/>
    <col min="9741" max="9741" width="10.44140625" style="200" customWidth="1"/>
    <col min="9742" max="9742" width="7.44140625" style="200" customWidth="1"/>
    <col min="9743" max="9743" width="10.44140625" style="200" customWidth="1"/>
    <col min="9744" max="9744" width="7.44140625" style="200" customWidth="1"/>
    <col min="9745" max="9745" width="10.44140625" style="200" customWidth="1"/>
    <col min="9746" max="9746" width="7.44140625" style="200" customWidth="1"/>
    <col min="9747" max="9747" width="10.44140625" style="200" customWidth="1"/>
    <col min="9748" max="9748" width="7.44140625" style="200" customWidth="1"/>
    <col min="9749" max="9749" width="10.44140625" style="200" customWidth="1"/>
    <col min="9750" max="9750" width="7.44140625" style="200" bestFit="1" customWidth="1"/>
    <col min="9751" max="9751" width="10.44140625" style="200" bestFit="1" customWidth="1"/>
    <col min="9752" max="9752" width="2.44140625" style="200" customWidth="1"/>
    <col min="9753" max="9753" width="31.109375" style="200" customWidth="1"/>
    <col min="9754" max="9754" width="11.88671875" style="200" bestFit="1" customWidth="1"/>
    <col min="9755" max="9984" width="9" style="200"/>
    <col min="9985" max="9985" width="2.6640625" style="200" customWidth="1"/>
    <col min="9986" max="9986" width="2.44140625" style="200" customWidth="1"/>
    <col min="9987" max="9987" width="31.109375" style="200" customWidth="1"/>
    <col min="9988" max="9988" width="8.33203125" style="200" customWidth="1"/>
    <col min="9989" max="9989" width="8.44140625" style="200" bestFit="1" customWidth="1"/>
    <col min="9990" max="9991" width="11.6640625" style="200" bestFit="1" customWidth="1"/>
    <col min="9992" max="9992" width="7.44140625" style="200" customWidth="1"/>
    <col min="9993" max="9993" width="11.6640625" style="200" bestFit="1" customWidth="1"/>
    <col min="9994" max="9994" width="7.44140625" style="200" customWidth="1"/>
    <col min="9995" max="9995" width="10.44140625" style="200" customWidth="1"/>
    <col min="9996" max="9996" width="7.44140625" style="200" customWidth="1"/>
    <col min="9997" max="9997" width="10.44140625" style="200" customWidth="1"/>
    <col min="9998" max="9998" width="7.44140625" style="200" customWidth="1"/>
    <col min="9999" max="9999" width="10.44140625" style="200" customWidth="1"/>
    <col min="10000" max="10000" width="7.44140625" style="200" customWidth="1"/>
    <col min="10001" max="10001" width="10.44140625" style="200" customWidth="1"/>
    <col min="10002" max="10002" width="7.44140625" style="200" customWidth="1"/>
    <col min="10003" max="10003" width="10.44140625" style="200" customWidth="1"/>
    <col min="10004" max="10004" width="7.44140625" style="200" customWidth="1"/>
    <col min="10005" max="10005" width="10.44140625" style="200" customWidth="1"/>
    <col min="10006" max="10006" width="7.44140625" style="200" bestFit="1" customWidth="1"/>
    <col min="10007" max="10007" width="10.44140625" style="200" bestFit="1" customWidth="1"/>
    <col min="10008" max="10008" width="2.44140625" style="200" customWidth="1"/>
    <col min="10009" max="10009" width="31.109375" style="200" customWidth="1"/>
    <col min="10010" max="10010" width="11.88671875" style="200" bestFit="1" customWidth="1"/>
    <col min="10011" max="10240" width="9" style="200"/>
    <col min="10241" max="10241" width="2.6640625" style="200" customWidth="1"/>
    <col min="10242" max="10242" width="2.44140625" style="200" customWidth="1"/>
    <col min="10243" max="10243" width="31.109375" style="200" customWidth="1"/>
    <col min="10244" max="10244" width="8.33203125" style="200" customWidth="1"/>
    <col min="10245" max="10245" width="8.44140625" style="200" bestFit="1" customWidth="1"/>
    <col min="10246" max="10247" width="11.6640625" style="200" bestFit="1" customWidth="1"/>
    <col min="10248" max="10248" width="7.44140625" style="200" customWidth="1"/>
    <col min="10249" max="10249" width="11.6640625" style="200" bestFit="1" customWidth="1"/>
    <col min="10250" max="10250" width="7.44140625" style="200" customWidth="1"/>
    <col min="10251" max="10251" width="10.44140625" style="200" customWidth="1"/>
    <col min="10252" max="10252" width="7.44140625" style="200" customWidth="1"/>
    <col min="10253" max="10253" width="10.44140625" style="200" customWidth="1"/>
    <col min="10254" max="10254" width="7.44140625" style="200" customWidth="1"/>
    <col min="10255" max="10255" width="10.44140625" style="200" customWidth="1"/>
    <col min="10256" max="10256" width="7.44140625" style="200" customWidth="1"/>
    <col min="10257" max="10257" width="10.44140625" style="200" customWidth="1"/>
    <col min="10258" max="10258" width="7.44140625" style="200" customWidth="1"/>
    <col min="10259" max="10259" width="10.44140625" style="200" customWidth="1"/>
    <col min="10260" max="10260" width="7.44140625" style="200" customWidth="1"/>
    <col min="10261" max="10261" width="10.44140625" style="200" customWidth="1"/>
    <col min="10262" max="10262" width="7.44140625" style="200" bestFit="1" customWidth="1"/>
    <col min="10263" max="10263" width="10.44140625" style="200" bestFit="1" customWidth="1"/>
    <col min="10264" max="10264" width="2.44140625" style="200" customWidth="1"/>
    <col min="10265" max="10265" width="31.109375" style="200" customWidth="1"/>
    <col min="10266" max="10266" width="11.88671875" style="200" bestFit="1" customWidth="1"/>
    <col min="10267" max="10496" width="9" style="200"/>
    <col min="10497" max="10497" width="2.6640625" style="200" customWidth="1"/>
    <col min="10498" max="10498" width="2.44140625" style="200" customWidth="1"/>
    <col min="10499" max="10499" width="31.109375" style="200" customWidth="1"/>
    <col min="10500" max="10500" width="8.33203125" style="200" customWidth="1"/>
    <col min="10501" max="10501" width="8.44140625" style="200" bestFit="1" customWidth="1"/>
    <col min="10502" max="10503" width="11.6640625" style="200" bestFit="1" customWidth="1"/>
    <col min="10504" max="10504" width="7.44140625" style="200" customWidth="1"/>
    <col min="10505" max="10505" width="11.6640625" style="200" bestFit="1" customWidth="1"/>
    <col min="10506" max="10506" width="7.44140625" style="200" customWidth="1"/>
    <col min="10507" max="10507" width="10.44140625" style="200" customWidth="1"/>
    <col min="10508" max="10508" width="7.44140625" style="200" customWidth="1"/>
    <col min="10509" max="10509" width="10.44140625" style="200" customWidth="1"/>
    <col min="10510" max="10510" width="7.44140625" style="200" customWidth="1"/>
    <col min="10511" max="10511" width="10.44140625" style="200" customWidth="1"/>
    <col min="10512" max="10512" width="7.44140625" style="200" customWidth="1"/>
    <col min="10513" max="10513" width="10.44140625" style="200" customWidth="1"/>
    <col min="10514" max="10514" width="7.44140625" style="200" customWidth="1"/>
    <col min="10515" max="10515" width="10.44140625" style="200" customWidth="1"/>
    <col min="10516" max="10516" width="7.44140625" style="200" customWidth="1"/>
    <col min="10517" max="10517" width="10.44140625" style="200" customWidth="1"/>
    <col min="10518" max="10518" width="7.44140625" style="200" bestFit="1" customWidth="1"/>
    <col min="10519" max="10519" width="10.44140625" style="200" bestFit="1" customWidth="1"/>
    <col min="10520" max="10520" width="2.44140625" style="200" customWidth="1"/>
    <col min="10521" max="10521" width="31.109375" style="200" customWidth="1"/>
    <col min="10522" max="10522" width="11.88671875" style="200" bestFit="1" customWidth="1"/>
    <col min="10523" max="10752" width="9" style="200"/>
    <col min="10753" max="10753" width="2.6640625" style="200" customWidth="1"/>
    <col min="10754" max="10754" width="2.44140625" style="200" customWidth="1"/>
    <col min="10755" max="10755" width="31.109375" style="200" customWidth="1"/>
    <col min="10756" max="10756" width="8.33203125" style="200" customWidth="1"/>
    <col min="10757" max="10757" width="8.44140625" style="200" bestFit="1" customWidth="1"/>
    <col min="10758" max="10759" width="11.6640625" style="200" bestFit="1" customWidth="1"/>
    <col min="10760" max="10760" width="7.44140625" style="200" customWidth="1"/>
    <col min="10761" max="10761" width="11.6640625" style="200" bestFit="1" customWidth="1"/>
    <col min="10762" max="10762" width="7.44140625" style="200" customWidth="1"/>
    <col min="10763" max="10763" width="10.44140625" style="200" customWidth="1"/>
    <col min="10764" max="10764" width="7.44140625" style="200" customWidth="1"/>
    <col min="10765" max="10765" width="10.44140625" style="200" customWidth="1"/>
    <col min="10766" max="10766" width="7.44140625" style="200" customWidth="1"/>
    <col min="10767" max="10767" width="10.44140625" style="200" customWidth="1"/>
    <col min="10768" max="10768" width="7.44140625" style="200" customWidth="1"/>
    <col min="10769" max="10769" width="10.44140625" style="200" customWidth="1"/>
    <col min="10770" max="10770" width="7.44140625" style="200" customWidth="1"/>
    <col min="10771" max="10771" width="10.44140625" style="200" customWidth="1"/>
    <col min="10772" max="10772" width="7.44140625" style="200" customWidth="1"/>
    <col min="10773" max="10773" width="10.44140625" style="200" customWidth="1"/>
    <col min="10774" max="10774" width="7.44140625" style="200" bestFit="1" customWidth="1"/>
    <col min="10775" max="10775" width="10.44140625" style="200" bestFit="1" customWidth="1"/>
    <col min="10776" max="10776" width="2.44140625" style="200" customWidth="1"/>
    <col min="10777" max="10777" width="31.109375" style="200" customWidth="1"/>
    <col min="10778" max="10778" width="11.88671875" style="200" bestFit="1" customWidth="1"/>
    <col min="10779" max="11008" width="9" style="200"/>
    <col min="11009" max="11009" width="2.6640625" style="200" customWidth="1"/>
    <col min="11010" max="11010" width="2.44140625" style="200" customWidth="1"/>
    <col min="11011" max="11011" width="31.109375" style="200" customWidth="1"/>
    <col min="11012" max="11012" width="8.33203125" style="200" customWidth="1"/>
    <col min="11013" max="11013" width="8.44140625" style="200" bestFit="1" customWidth="1"/>
    <col min="11014" max="11015" width="11.6640625" style="200" bestFit="1" customWidth="1"/>
    <col min="11016" max="11016" width="7.44140625" style="200" customWidth="1"/>
    <col min="11017" max="11017" width="11.6640625" style="200" bestFit="1" customWidth="1"/>
    <col min="11018" max="11018" width="7.44140625" style="200" customWidth="1"/>
    <col min="11019" max="11019" width="10.44140625" style="200" customWidth="1"/>
    <col min="11020" max="11020" width="7.44140625" style="200" customWidth="1"/>
    <col min="11021" max="11021" width="10.44140625" style="200" customWidth="1"/>
    <col min="11022" max="11022" width="7.44140625" style="200" customWidth="1"/>
    <col min="11023" max="11023" width="10.44140625" style="200" customWidth="1"/>
    <col min="11024" max="11024" width="7.44140625" style="200" customWidth="1"/>
    <col min="11025" max="11025" width="10.44140625" style="200" customWidth="1"/>
    <col min="11026" max="11026" width="7.44140625" style="200" customWidth="1"/>
    <col min="11027" max="11027" width="10.44140625" style="200" customWidth="1"/>
    <col min="11028" max="11028" width="7.44140625" style="200" customWidth="1"/>
    <col min="11029" max="11029" width="10.44140625" style="200" customWidth="1"/>
    <col min="11030" max="11030" width="7.44140625" style="200" bestFit="1" customWidth="1"/>
    <col min="11031" max="11031" width="10.44140625" style="200" bestFit="1" customWidth="1"/>
    <col min="11032" max="11032" width="2.44140625" style="200" customWidth="1"/>
    <col min="11033" max="11033" width="31.109375" style="200" customWidth="1"/>
    <col min="11034" max="11034" width="11.88671875" style="200" bestFit="1" customWidth="1"/>
    <col min="11035" max="11264" width="9" style="200"/>
    <col min="11265" max="11265" width="2.6640625" style="200" customWidth="1"/>
    <col min="11266" max="11266" width="2.44140625" style="200" customWidth="1"/>
    <col min="11267" max="11267" width="31.109375" style="200" customWidth="1"/>
    <col min="11268" max="11268" width="8.33203125" style="200" customWidth="1"/>
    <col min="11269" max="11269" width="8.44140625" style="200" bestFit="1" customWidth="1"/>
    <col min="11270" max="11271" width="11.6640625" style="200" bestFit="1" customWidth="1"/>
    <col min="11272" max="11272" width="7.44140625" style="200" customWidth="1"/>
    <col min="11273" max="11273" width="11.6640625" style="200" bestFit="1" customWidth="1"/>
    <col min="11274" max="11274" width="7.44140625" style="200" customWidth="1"/>
    <col min="11275" max="11275" width="10.44140625" style="200" customWidth="1"/>
    <col min="11276" max="11276" width="7.44140625" style="200" customWidth="1"/>
    <col min="11277" max="11277" width="10.44140625" style="200" customWidth="1"/>
    <col min="11278" max="11278" width="7.44140625" style="200" customWidth="1"/>
    <col min="11279" max="11279" width="10.44140625" style="200" customWidth="1"/>
    <col min="11280" max="11280" width="7.44140625" style="200" customWidth="1"/>
    <col min="11281" max="11281" width="10.44140625" style="200" customWidth="1"/>
    <col min="11282" max="11282" width="7.44140625" style="200" customWidth="1"/>
    <col min="11283" max="11283" width="10.44140625" style="200" customWidth="1"/>
    <col min="11284" max="11284" width="7.44140625" style="200" customWidth="1"/>
    <col min="11285" max="11285" width="10.44140625" style="200" customWidth="1"/>
    <col min="11286" max="11286" width="7.44140625" style="200" bestFit="1" customWidth="1"/>
    <col min="11287" max="11287" width="10.44140625" style="200" bestFit="1" customWidth="1"/>
    <col min="11288" max="11288" width="2.44140625" style="200" customWidth="1"/>
    <col min="11289" max="11289" width="31.109375" style="200" customWidth="1"/>
    <col min="11290" max="11290" width="11.88671875" style="200" bestFit="1" customWidth="1"/>
    <col min="11291" max="11520" width="9" style="200"/>
    <col min="11521" max="11521" width="2.6640625" style="200" customWidth="1"/>
    <col min="11522" max="11522" width="2.44140625" style="200" customWidth="1"/>
    <col min="11523" max="11523" width="31.109375" style="200" customWidth="1"/>
    <col min="11524" max="11524" width="8.33203125" style="200" customWidth="1"/>
    <col min="11525" max="11525" width="8.44140625" style="200" bestFit="1" customWidth="1"/>
    <col min="11526" max="11527" width="11.6640625" style="200" bestFit="1" customWidth="1"/>
    <col min="11528" max="11528" width="7.44140625" style="200" customWidth="1"/>
    <col min="11529" max="11529" width="11.6640625" style="200" bestFit="1" customWidth="1"/>
    <col min="11530" max="11530" width="7.44140625" style="200" customWidth="1"/>
    <col min="11531" max="11531" width="10.44140625" style="200" customWidth="1"/>
    <col min="11532" max="11532" width="7.44140625" style="200" customWidth="1"/>
    <col min="11533" max="11533" width="10.44140625" style="200" customWidth="1"/>
    <col min="11534" max="11534" width="7.44140625" style="200" customWidth="1"/>
    <col min="11535" max="11535" width="10.44140625" style="200" customWidth="1"/>
    <col min="11536" max="11536" width="7.44140625" style="200" customWidth="1"/>
    <col min="11537" max="11537" width="10.44140625" style="200" customWidth="1"/>
    <col min="11538" max="11538" width="7.44140625" style="200" customWidth="1"/>
    <col min="11539" max="11539" width="10.44140625" style="200" customWidth="1"/>
    <col min="11540" max="11540" width="7.44140625" style="200" customWidth="1"/>
    <col min="11541" max="11541" width="10.44140625" style="200" customWidth="1"/>
    <col min="11542" max="11542" width="7.44140625" style="200" bestFit="1" customWidth="1"/>
    <col min="11543" max="11543" width="10.44140625" style="200" bestFit="1" customWidth="1"/>
    <col min="11544" max="11544" width="2.44140625" style="200" customWidth="1"/>
    <col min="11545" max="11545" width="31.109375" style="200" customWidth="1"/>
    <col min="11546" max="11546" width="11.88671875" style="200" bestFit="1" customWidth="1"/>
    <col min="11547" max="11776" width="9" style="200"/>
    <col min="11777" max="11777" width="2.6640625" style="200" customWidth="1"/>
    <col min="11778" max="11778" width="2.44140625" style="200" customWidth="1"/>
    <col min="11779" max="11779" width="31.109375" style="200" customWidth="1"/>
    <col min="11780" max="11780" width="8.33203125" style="200" customWidth="1"/>
    <col min="11781" max="11781" width="8.44140625" style="200" bestFit="1" customWidth="1"/>
    <col min="11782" max="11783" width="11.6640625" style="200" bestFit="1" customWidth="1"/>
    <col min="11784" max="11784" width="7.44140625" style="200" customWidth="1"/>
    <col min="11785" max="11785" width="11.6640625" style="200" bestFit="1" customWidth="1"/>
    <col min="11786" max="11786" width="7.44140625" style="200" customWidth="1"/>
    <col min="11787" max="11787" width="10.44140625" style="200" customWidth="1"/>
    <col min="11788" max="11788" width="7.44140625" style="200" customWidth="1"/>
    <col min="11789" max="11789" width="10.44140625" style="200" customWidth="1"/>
    <col min="11790" max="11790" width="7.44140625" style="200" customWidth="1"/>
    <col min="11791" max="11791" width="10.44140625" style="200" customWidth="1"/>
    <col min="11792" max="11792" width="7.44140625" style="200" customWidth="1"/>
    <col min="11793" max="11793" width="10.44140625" style="200" customWidth="1"/>
    <col min="11794" max="11794" width="7.44140625" style="200" customWidth="1"/>
    <col min="11795" max="11795" width="10.44140625" style="200" customWidth="1"/>
    <col min="11796" max="11796" width="7.44140625" style="200" customWidth="1"/>
    <col min="11797" max="11797" width="10.44140625" style="200" customWidth="1"/>
    <col min="11798" max="11798" width="7.44140625" style="200" bestFit="1" customWidth="1"/>
    <col min="11799" max="11799" width="10.44140625" style="200" bestFit="1" customWidth="1"/>
    <col min="11800" max="11800" width="2.44140625" style="200" customWidth="1"/>
    <col min="11801" max="11801" width="31.109375" style="200" customWidth="1"/>
    <col min="11802" max="11802" width="11.88671875" style="200" bestFit="1" customWidth="1"/>
    <col min="11803" max="12032" width="9" style="200"/>
    <col min="12033" max="12033" width="2.6640625" style="200" customWidth="1"/>
    <col min="12034" max="12034" width="2.44140625" style="200" customWidth="1"/>
    <col min="12035" max="12035" width="31.109375" style="200" customWidth="1"/>
    <col min="12036" max="12036" width="8.33203125" style="200" customWidth="1"/>
    <col min="12037" max="12037" width="8.44140625" style="200" bestFit="1" customWidth="1"/>
    <col min="12038" max="12039" width="11.6640625" style="200" bestFit="1" customWidth="1"/>
    <col min="12040" max="12040" width="7.44140625" style="200" customWidth="1"/>
    <col min="12041" max="12041" width="11.6640625" style="200" bestFit="1" customWidth="1"/>
    <col min="12042" max="12042" width="7.44140625" style="200" customWidth="1"/>
    <col min="12043" max="12043" width="10.44140625" style="200" customWidth="1"/>
    <col min="12044" max="12044" width="7.44140625" style="200" customWidth="1"/>
    <col min="12045" max="12045" width="10.44140625" style="200" customWidth="1"/>
    <col min="12046" max="12046" width="7.44140625" style="200" customWidth="1"/>
    <col min="12047" max="12047" width="10.44140625" style="200" customWidth="1"/>
    <col min="12048" max="12048" width="7.44140625" style="200" customWidth="1"/>
    <col min="12049" max="12049" width="10.44140625" style="200" customWidth="1"/>
    <col min="12050" max="12050" width="7.44140625" style="200" customWidth="1"/>
    <col min="12051" max="12051" width="10.44140625" style="200" customWidth="1"/>
    <col min="12052" max="12052" width="7.44140625" style="200" customWidth="1"/>
    <col min="12053" max="12053" width="10.44140625" style="200" customWidth="1"/>
    <col min="12054" max="12054" width="7.44140625" style="200" bestFit="1" customWidth="1"/>
    <col min="12055" max="12055" width="10.44140625" style="200" bestFit="1" customWidth="1"/>
    <col min="12056" max="12056" width="2.44140625" style="200" customWidth="1"/>
    <col min="12057" max="12057" width="31.109375" style="200" customWidth="1"/>
    <col min="12058" max="12058" width="11.88671875" style="200" bestFit="1" customWidth="1"/>
    <col min="12059" max="12288" width="9" style="200"/>
    <col min="12289" max="12289" width="2.6640625" style="200" customWidth="1"/>
    <col min="12290" max="12290" width="2.44140625" style="200" customWidth="1"/>
    <col min="12291" max="12291" width="31.109375" style="200" customWidth="1"/>
    <col min="12292" max="12292" width="8.33203125" style="200" customWidth="1"/>
    <col min="12293" max="12293" width="8.44140625" style="200" bestFit="1" customWidth="1"/>
    <col min="12294" max="12295" width="11.6640625" style="200" bestFit="1" customWidth="1"/>
    <col min="12296" max="12296" width="7.44140625" style="200" customWidth="1"/>
    <col min="12297" max="12297" width="11.6640625" style="200" bestFit="1" customWidth="1"/>
    <col min="12298" max="12298" width="7.44140625" style="200" customWidth="1"/>
    <col min="12299" max="12299" width="10.44140625" style="200" customWidth="1"/>
    <col min="12300" max="12300" width="7.44140625" style="200" customWidth="1"/>
    <col min="12301" max="12301" width="10.44140625" style="200" customWidth="1"/>
    <col min="12302" max="12302" width="7.44140625" style="200" customWidth="1"/>
    <col min="12303" max="12303" width="10.44140625" style="200" customWidth="1"/>
    <col min="12304" max="12304" width="7.44140625" style="200" customWidth="1"/>
    <col min="12305" max="12305" width="10.44140625" style="200" customWidth="1"/>
    <col min="12306" max="12306" width="7.44140625" style="200" customWidth="1"/>
    <col min="12307" max="12307" width="10.44140625" style="200" customWidth="1"/>
    <col min="12308" max="12308" width="7.44140625" style="200" customWidth="1"/>
    <col min="12309" max="12309" width="10.44140625" style="200" customWidth="1"/>
    <col min="12310" max="12310" width="7.44140625" style="200" bestFit="1" customWidth="1"/>
    <col min="12311" max="12311" width="10.44140625" style="200" bestFit="1" customWidth="1"/>
    <col min="12312" max="12312" width="2.44140625" style="200" customWidth="1"/>
    <col min="12313" max="12313" width="31.109375" style="200" customWidth="1"/>
    <col min="12314" max="12314" width="11.88671875" style="200" bestFit="1" customWidth="1"/>
    <col min="12315" max="12544" width="9" style="200"/>
    <col min="12545" max="12545" width="2.6640625" style="200" customWidth="1"/>
    <col min="12546" max="12546" width="2.44140625" style="200" customWidth="1"/>
    <col min="12547" max="12547" width="31.109375" style="200" customWidth="1"/>
    <col min="12548" max="12548" width="8.33203125" style="200" customWidth="1"/>
    <col min="12549" max="12549" width="8.44140625" style="200" bestFit="1" customWidth="1"/>
    <col min="12550" max="12551" width="11.6640625" style="200" bestFit="1" customWidth="1"/>
    <col min="12552" max="12552" width="7.44140625" style="200" customWidth="1"/>
    <col min="12553" max="12553" width="11.6640625" style="200" bestFit="1" customWidth="1"/>
    <col min="12554" max="12554" width="7.44140625" style="200" customWidth="1"/>
    <col min="12555" max="12555" width="10.44140625" style="200" customWidth="1"/>
    <col min="12556" max="12556" width="7.44140625" style="200" customWidth="1"/>
    <col min="12557" max="12557" width="10.44140625" style="200" customWidth="1"/>
    <col min="12558" max="12558" width="7.44140625" style="200" customWidth="1"/>
    <col min="12559" max="12559" width="10.44140625" style="200" customWidth="1"/>
    <col min="12560" max="12560" width="7.44140625" style="200" customWidth="1"/>
    <col min="12561" max="12561" width="10.44140625" style="200" customWidth="1"/>
    <col min="12562" max="12562" width="7.44140625" style="200" customWidth="1"/>
    <col min="12563" max="12563" width="10.44140625" style="200" customWidth="1"/>
    <col min="12564" max="12564" width="7.44140625" style="200" customWidth="1"/>
    <col min="12565" max="12565" width="10.44140625" style="200" customWidth="1"/>
    <col min="12566" max="12566" width="7.44140625" style="200" bestFit="1" customWidth="1"/>
    <col min="12567" max="12567" width="10.44140625" style="200" bestFit="1" customWidth="1"/>
    <col min="12568" max="12568" width="2.44140625" style="200" customWidth="1"/>
    <col min="12569" max="12569" width="31.109375" style="200" customWidth="1"/>
    <col min="12570" max="12570" width="11.88671875" style="200" bestFit="1" customWidth="1"/>
    <col min="12571" max="12800" width="9" style="200"/>
    <col min="12801" max="12801" width="2.6640625" style="200" customWidth="1"/>
    <col min="12802" max="12802" width="2.44140625" style="200" customWidth="1"/>
    <col min="12803" max="12803" width="31.109375" style="200" customWidth="1"/>
    <col min="12804" max="12804" width="8.33203125" style="200" customWidth="1"/>
    <col min="12805" max="12805" width="8.44140625" style="200" bestFit="1" customWidth="1"/>
    <col min="12806" max="12807" width="11.6640625" style="200" bestFit="1" customWidth="1"/>
    <col min="12808" max="12808" width="7.44140625" style="200" customWidth="1"/>
    <col min="12809" max="12809" width="11.6640625" style="200" bestFit="1" customWidth="1"/>
    <col min="12810" max="12810" width="7.44140625" style="200" customWidth="1"/>
    <col min="12811" max="12811" width="10.44140625" style="200" customWidth="1"/>
    <col min="12812" max="12812" width="7.44140625" style="200" customWidth="1"/>
    <col min="12813" max="12813" width="10.44140625" style="200" customWidth="1"/>
    <col min="12814" max="12814" width="7.44140625" style="200" customWidth="1"/>
    <col min="12815" max="12815" width="10.44140625" style="200" customWidth="1"/>
    <col min="12816" max="12816" width="7.44140625" style="200" customWidth="1"/>
    <col min="12817" max="12817" width="10.44140625" style="200" customWidth="1"/>
    <col min="12818" max="12818" width="7.44140625" style="200" customWidth="1"/>
    <col min="12819" max="12819" width="10.44140625" style="200" customWidth="1"/>
    <col min="12820" max="12820" width="7.44140625" style="200" customWidth="1"/>
    <col min="12821" max="12821" width="10.44140625" style="200" customWidth="1"/>
    <col min="12822" max="12822" width="7.44140625" style="200" bestFit="1" customWidth="1"/>
    <col min="12823" max="12823" width="10.44140625" style="200" bestFit="1" customWidth="1"/>
    <col min="12824" max="12824" width="2.44140625" style="200" customWidth="1"/>
    <col min="12825" max="12825" width="31.109375" style="200" customWidth="1"/>
    <col min="12826" max="12826" width="11.88671875" style="200" bestFit="1" customWidth="1"/>
    <col min="12827" max="13056" width="9" style="200"/>
    <col min="13057" max="13057" width="2.6640625" style="200" customWidth="1"/>
    <col min="13058" max="13058" width="2.44140625" style="200" customWidth="1"/>
    <col min="13059" max="13059" width="31.109375" style="200" customWidth="1"/>
    <col min="13060" max="13060" width="8.33203125" style="200" customWidth="1"/>
    <col min="13061" max="13061" width="8.44140625" style="200" bestFit="1" customWidth="1"/>
    <col min="13062" max="13063" width="11.6640625" style="200" bestFit="1" customWidth="1"/>
    <col min="13064" max="13064" width="7.44140625" style="200" customWidth="1"/>
    <col min="13065" max="13065" width="11.6640625" style="200" bestFit="1" customWidth="1"/>
    <col min="13066" max="13066" width="7.44140625" style="200" customWidth="1"/>
    <col min="13067" max="13067" width="10.44140625" style="200" customWidth="1"/>
    <col min="13068" max="13068" width="7.44140625" style="200" customWidth="1"/>
    <col min="13069" max="13069" width="10.44140625" style="200" customWidth="1"/>
    <col min="13070" max="13070" width="7.44140625" style="200" customWidth="1"/>
    <col min="13071" max="13071" width="10.44140625" style="200" customWidth="1"/>
    <col min="13072" max="13072" width="7.44140625" style="200" customWidth="1"/>
    <col min="13073" max="13073" width="10.44140625" style="200" customWidth="1"/>
    <col min="13074" max="13074" width="7.44140625" style="200" customWidth="1"/>
    <col min="13075" max="13075" width="10.44140625" style="200" customWidth="1"/>
    <col min="13076" max="13076" width="7.44140625" style="200" customWidth="1"/>
    <col min="13077" max="13077" width="10.44140625" style="200" customWidth="1"/>
    <col min="13078" max="13078" width="7.44140625" style="200" bestFit="1" customWidth="1"/>
    <col min="13079" max="13079" width="10.44140625" style="200" bestFit="1" customWidth="1"/>
    <col min="13080" max="13080" width="2.44140625" style="200" customWidth="1"/>
    <col min="13081" max="13081" width="31.109375" style="200" customWidth="1"/>
    <col min="13082" max="13082" width="11.88671875" style="200" bestFit="1" customWidth="1"/>
    <col min="13083" max="13312" width="9" style="200"/>
    <col min="13313" max="13313" width="2.6640625" style="200" customWidth="1"/>
    <col min="13314" max="13314" width="2.44140625" style="200" customWidth="1"/>
    <col min="13315" max="13315" width="31.109375" style="200" customWidth="1"/>
    <col min="13316" max="13316" width="8.33203125" style="200" customWidth="1"/>
    <col min="13317" max="13317" width="8.44140625" style="200" bestFit="1" customWidth="1"/>
    <col min="13318" max="13319" width="11.6640625" style="200" bestFit="1" customWidth="1"/>
    <col min="13320" max="13320" width="7.44140625" style="200" customWidth="1"/>
    <col min="13321" max="13321" width="11.6640625" style="200" bestFit="1" customWidth="1"/>
    <col min="13322" max="13322" width="7.44140625" style="200" customWidth="1"/>
    <col min="13323" max="13323" width="10.44140625" style="200" customWidth="1"/>
    <col min="13324" max="13324" width="7.44140625" style="200" customWidth="1"/>
    <col min="13325" max="13325" width="10.44140625" style="200" customWidth="1"/>
    <col min="13326" max="13326" width="7.44140625" style="200" customWidth="1"/>
    <col min="13327" max="13327" width="10.44140625" style="200" customWidth="1"/>
    <col min="13328" max="13328" width="7.44140625" style="200" customWidth="1"/>
    <col min="13329" max="13329" width="10.44140625" style="200" customWidth="1"/>
    <col min="13330" max="13330" width="7.44140625" style="200" customWidth="1"/>
    <col min="13331" max="13331" width="10.44140625" style="200" customWidth="1"/>
    <col min="13332" max="13332" width="7.44140625" style="200" customWidth="1"/>
    <col min="13333" max="13333" width="10.44140625" style="200" customWidth="1"/>
    <col min="13334" max="13334" width="7.44140625" style="200" bestFit="1" customWidth="1"/>
    <col min="13335" max="13335" width="10.44140625" style="200" bestFit="1" customWidth="1"/>
    <col min="13336" max="13336" width="2.44140625" style="200" customWidth="1"/>
    <col min="13337" max="13337" width="31.109375" style="200" customWidth="1"/>
    <col min="13338" max="13338" width="11.88671875" style="200" bestFit="1" customWidth="1"/>
    <col min="13339" max="13568" width="9" style="200"/>
    <col min="13569" max="13569" width="2.6640625" style="200" customWidth="1"/>
    <col min="13570" max="13570" width="2.44140625" style="200" customWidth="1"/>
    <col min="13571" max="13571" width="31.109375" style="200" customWidth="1"/>
    <col min="13572" max="13572" width="8.33203125" style="200" customWidth="1"/>
    <col min="13573" max="13573" width="8.44140625" style="200" bestFit="1" customWidth="1"/>
    <col min="13574" max="13575" width="11.6640625" style="200" bestFit="1" customWidth="1"/>
    <col min="13576" max="13576" width="7.44140625" style="200" customWidth="1"/>
    <col min="13577" max="13577" width="11.6640625" style="200" bestFit="1" customWidth="1"/>
    <col min="13578" max="13578" width="7.44140625" style="200" customWidth="1"/>
    <col min="13579" max="13579" width="10.44140625" style="200" customWidth="1"/>
    <col min="13580" max="13580" width="7.44140625" style="200" customWidth="1"/>
    <col min="13581" max="13581" width="10.44140625" style="200" customWidth="1"/>
    <col min="13582" max="13582" width="7.44140625" style="200" customWidth="1"/>
    <col min="13583" max="13583" width="10.44140625" style="200" customWidth="1"/>
    <col min="13584" max="13584" width="7.44140625" style="200" customWidth="1"/>
    <col min="13585" max="13585" width="10.44140625" style="200" customWidth="1"/>
    <col min="13586" max="13586" width="7.44140625" style="200" customWidth="1"/>
    <col min="13587" max="13587" width="10.44140625" style="200" customWidth="1"/>
    <col min="13588" max="13588" width="7.44140625" style="200" customWidth="1"/>
    <col min="13589" max="13589" width="10.44140625" style="200" customWidth="1"/>
    <col min="13590" max="13590" width="7.44140625" style="200" bestFit="1" customWidth="1"/>
    <col min="13591" max="13591" width="10.44140625" style="200" bestFit="1" customWidth="1"/>
    <col min="13592" max="13592" width="2.44140625" style="200" customWidth="1"/>
    <col min="13593" max="13593" width="31.109375" style="200" customWidth="1"/>
    <col min="13594" max="13594" width="11.88671875" style="200" bestFit="1" customWidth="1"/>
    <col min="13595" max="13824" width="9" style="200"/>
    <col min="13825" max="13825" width="2.6640625" style="200" customWidth="1"/>
    <col min="13826" max="13826" width="2.44140625" style="200" customWidth="1"/>
    <col min="13827" max="13827" width="31.109375" style="200" customWidth="1"/>
    <col min="13828" max="13828" width="8.33203125" style="200" customWidth="1"/>
    <col min="13829" max="13829" width="8.44140625" style="200" bestFit="1" customWidth="1"/>
    <col min="13830" max="13831" width="11.6640625" style="200" bestFit="1" customWidth="1"/>
    <col min="13832" max="13832" width="7.44140625" style="200" customWidth="1"/>
    <col min="13833" max="13833" width="11.6640625" style="200" bestFit="1" customWidth="1"/>
    <col min="13834" max="13834" width="7.44140625" style="200" customWidth="1"/>
    <col min="13835" max="13835" width="10.44140625" style="200" customWidth="1"/>
    <col min="13836" max="13836" width="7.44140625" style="200" customWidth="1"/>
    <col min="13837" max="13837" width="10.44140625" style="200" customWidth="1"/>
    <col min="13838" max="13838" width="7.44140625" style="200" customWidth="1"/>
    <col min="13839" max="13839" width="10.44140625" style="200" customWidth="1"/>
    <col min="13840" max="13840" width="7.44140625" style="200" customWidth="1"/>
    <col min="13841" max="13841" width="10.44140625" style="200" customWidth="1"/>
    <col min="13842" max="13842" width="7.44140625" style="200" customWidth="1"/>
    <col min="13843" max="13843" width="10.44140625" style="200" customWidth="1"/>
    <col min="13844" max="13844" width="7.44140625" style="200" customWidth="1"/>
    <col min="13845" max="13845" width="10.44140625" style="200" customWidth="1"/>
    <col min="13846" max="13846" width="7.44140625" style="200" bestFit="1" customWidth="1"/>
    <col min="13847" max="13847" width="10.44140625" style="200" bestFit="1" customWidth="1"/>
    <col min="13848" max="13848" width="2.44140625" style="200" customWidth="1"/>
    <col min="13849" max="13849" width="31.109375" style="200" customWidth="1"/>
    <col min="13850" max="13850" width="11.88671875" style="200" bestFit="1" customWidth="1"/>
    <col min="13851" max="14080" width="9" style="200"/>
    <col min="14081" max="14081" width="2.6640625" style="200" customWidth="1"/>
    <col min="14082" max="14082" width="2.44140625" style="200" customWidth="1"/>
    <col min="14083" max="14083" width="31.109375" style="200" customWidth="1"/>
    <col min="14084" max="14084" width="8.33203125" style="200" customWidth="1"/>
    <col min="14085" max="14085" width="8.44140625" style="200" bestFit="1" customWidth="1"/>
    <col min="14086" max="14087" width="11.6640625" style="200" bestFit="1" customWidth="1"/>
    <col min="14088" max="14088" width="7.44140625" style="200" customWidth="1"/>
    <col min="14089" max="14089" width="11.6640625" style="200" bestFit="1" customWidth="1"/>
    <col min="14090" max="14090" width="7.44140625" style="200" customWidth="1"/>
    <col min="14091" max="14091" width="10.44140625" style="200" customWidth="1"/>
    <col min="14092" max="14092" width="7.44140625" style="200" customWidth="1"/>
    <col min="14093" max="14093" width="10.44140625" style="200" customWidth="1"/>
    <col min="14094" max="14094" width="7.44140625" style="200" customWidth="1"/>
    <col min="14095" max="14095" width="10.44140625" style="200" customWidth="1"/>
    <col min="14096" max="14096" width="7.44140625" style="200" customWidth="1"/>
    <col min="14097" max="14097" width="10.44140625" style="200" customWidth="1"/>
    <col min="14098" max="14098" width="7.44140625" style="200" customWidth="1"/>
    <col min="14099" max="14099" width="10.44140625" style="200" customWidth="1"/>
    <col min="14100" max="14100" width="7.44140625" style="200" customWidth="1"/>
    <col min="14101" max="14101" width="10.44140625" style="200" customWidth="1"/>
    <col min="14102" max="14102" width="7.44140625" style="200" bestFit="1" customWidth="1"/>
    <col min="14103" max="14103" width="10.44140625" style="200" bestFit="1" customWidth="1"/>
    <col min="14104" max="14104" width="2.44140625" style="200" customWidth="1"/>
    <col min="14105" max="14105" width="31.109375" style="200" customWidth="1"/>
    <col min="14106" max="14106" width="11.88671875" style="200" bestFit="1" customWidth="1"/>
    <col min="14107" max="14336" width="9" style="200"/>
    <col min="14337" max="14337" width="2.6640625" style="200" customWidth="1"/>
    <col min="14338" max="14338" width="2.44140625" style="200" customWidth="1"/>
    <col min="14339" max="14339" width="31.109375" style="200" customWidth="1"/>
    <col min="14340" max="14340" width="8.33203125" style="200" customWidth="1"/>
    <col min="14341" max="14341" width="8.44140625" style="200" bestFit="1" customWidth="1"/>
    <col min="14342" max="14343" width="11.6640625" style="200" bestFit="1" customWidth="1"/>
    <col min="14344" max="14344" width="7.44140625" style="200" customWidth="1"/>
    <col min="14345" max="14345" width="11.6640625" style="200" bestFit="1" customWidth="1"/>
    <col min="14346" max="14346" width="7.44140625" style="200" customWidth="1"/>
    <col min="14347" max="14347" width="10.44140625" style="200" customWidth="1"/>
    <col min="14348" max="14348" width="7.44140625" style="200" customWidth="1"/>
    <col min="14349" max="14349" width="10.44140625" style="200" customWidth="1"/>
    <col min="14350" max="14350" width="7.44140625" style="200" customWidth="1"/>
    <col min="14351" max="14351" width="10.44140625" style="200" customWidth="1"/>
    <col min="14352" max="14352" width="7.44140625" style="200" customWidth="1"/>
    <col min="14353" max="14353" width="10.44140625" style="200" customWidth="1"/>
    <col min="14354" max="14354" width="7.44140625" style="200" customWidth="1"/>
    <col min="14355" max="14355" width="10.44140625" style="200" customWidth="1"/>
    <col min="14356" max="14356" width="7.44140625" style="200" customWidth="1"/>
    <col min="14357" max="14357" width="10.44140625" style="200" customWidth="1"/>
    <col min="14358" max="14358" width="7.44140625" style="200" bestFit="1" customWidth="1"/>
    <col min="14359" max="14359" width="10.44140625" style="200" bestFit="1" customWidth="1"/>
    <col min="14360" max="14360" width="2.44140625" style="200" customWidth="1"/>
    <col min="14361" max="14361" width="31.109375" style="200" customWidth="1"/>
    <col min="14362" max="14362" width="11.88671875" style="200" bestFit="1" customWidth="1"/>
    <col min="14363" max="14592" width="9" style="200"/>
    <col min="14593" max="14593" width="2.6640625" style="200" customWidth="1"/>
    <col min="14594" max="14594" width="2.44140625" style="200" customWidth="1"/>
    <col min="14595" max="14595" width="31.109375" style="200" customWidth="1"/>
    <col min="14596" max="14596" width="8.33203125" style="200" customWidth="1"/>
    <col min="14597" max="14597" width="8.44140625" style="200" bestFit="1" customWidth="1"/>
    <col min="14598" max="14599" width="11.6640625" style="200" bestFit="1" customWidth="1"/>
    <col min="14600" max="14600" width="7.44140625" style="200" customWidth="1"/>
    <col min="14601" max="14601" width="11.6640625" style="200" bestFit="1" customWidth="1"/>
    <col min="14602" max="14602" width="7.44140625" style="200" customWidth="1"/>
    <col min="14603" max="14603" width="10.44140625" style="200" customWidth="1"/>
    <col min="14604" max="14604" width="7.44140625" style="200" customWidth="1"/>
    <col min="14605" max="14605" width="10.44140625" style="200" customWidth="1"/>
    <col min="14606" max="14606" width="7.44140625" style="200" customWidth="1"/>
    <col min="14607" max="14607" width="10.44140625" style="200" customWidth="1"/>
    <col min="14608" max="14608" width="7.44140625" style="200" customWidth="1"/>
    <col min="14609" max="14609" width="10.44140625" style="200" customWidth="1"/>
    <col min="14610" max="14610" width="7.44140625" style="200" customWidth="1"/>
    <col min="14611" max="14611" width="10.44140625" style="200" customWidth="1"/>
    <col min="14612" max="14612" width="7.44140625" style="200" customWidth="1"/>
    <col min="14613" max="14613" width="10.44140625" style="200" customWidth="1"/>
    <col min="14614" max="14614" width="7.44140625" style="200" bestFit="1" customWidth="1"/>
    <col min="14615" max="14615" width="10.44140625" style="200" bestFit="1" customWidth="1"/>
    <col min="14616" max="14616" width="2.44140625" style="200" customWidth="1"/>
    <col min="14617" max="14617" width="31.109375" style="200" customWidth="1"/>
    <col min="14618" max="14618" width="11.88671875" style="200" bestFit="1" customWidth="1"/>
    <col min="14619" max="14848" width="9" style="200"/>
    <col min="14849" max="14849" width="2.6640625" style="200" customWidth="1"/>
    <col min="14850" max="14850" width="2.44140625" style="200" customWidth="1"/>
    <col min="14851" max="14851" width="31.109375" style="200" customWidth="1"/>
    <col min="14852" max="14852" width="8.33203125" style="200" customWidth="1"/>
    <col min="14853" max="14853" width="8.44140625" style="200" bestFit="1" customWidth="1"/>
    <col min="14854" max="14855" width="11.6640625" style="200" bestFit="1" customWidth="1"/>
    <col min="14856" max="14856" width="7.44140625" style="200" customWidth="1"/>
    <col min="14857" max="14857" width="11.6640625" style="200" bestFit="1" customWidth="1"/>
    <col min="14858" max="14858" width="7.44140625" style="200" customWidth="1"/>
    <col min="14859" max="14859" width="10.44140625" style="200" customWidth="1"/>
    <col min="14860" max="14860" width="7.44140625" style="200" customWidth="1"/>
    <col min="14861" max="14861" width="10.44140625" style="200" customWidth="1"/>
    <col min="14862" max="14862" width="7.44140625" style="200" customWidth="1"/>
    <col min="14863" max="14863" width="10.44140625" style="200" customWidth="1"/>
    <col min="14864" max="14864" width="7.44140625" style="200" customWidth="1"/>
    <col min="14865" max="14865" width="10.44140625" style="200" customWidth="1"/>
    <col min="14866" max="14866" width="7.44140625" style="200" customWidth="1"/>
    <col min="14867" max="14867" width="10.44140625" style="200" customWidth="1"/>
    <col min="14868" max="14868" width="7.44140625" style="200" customWidth="1"/>
    <col min="14869" max="14869" width="10.44140625" style="200" customWidth="1"/>
    <col min="14870" max="14870" width="7.44140625" style="200" bestFit="1" customWidth="1"/>
    <col min="14871" max="14871" width="10.44140625" style="200" bestFit="1" customWidth="1"/>
    <col min="14872" max="14872" width="2.44140625" style="200" customWidth="1"/>
    <col min="14873" max="14873" width="31.109375" style="200" customWidth="1"/>
    <col min="14874" max="14874" width="11.88671875" style="200" bestFit="1" customWidth="1"/>
    <col min="14875" max="15104" width="9" style="200"/>
    <col min="15105" max="15105" width="2.6640625" style="200" customWidth="1"/>
    <col min="15106" max="15106" width="2.44140625" style="200" customWidth="1"/>
    <col min="15107" max="15107" width="31.109375" style="200" customWidth="1"/>
    <col min="15108" max="15108" width="8.33203125" style="200" customWidth="1"/>
    <col min="15109" max="15109" width="8.44140625" style="200" bestFit="1" customWidth="1"/>
    <col min="15110" max="15111" width="11.6640625" style="200" bestFit="1" customWidth="1"/>
    <col min="15112" max="15112" width="7.44140625" style="200" customWidth="1"/>
    <col min="15113" max="15113" width="11.6640625" style="200" bestFit="1" customWidth="1"/>
    <col min="15114" max="15114" width="7.44140625" style="200" customWidth="1"/>
    <col min="15115" max="15115" width="10.44140625" style="200" customWidth="1"/>
    <col min="15116" max="15116" width="7.44140625" style="200" customWidth="1"/>
    <col min="15117" max="15117" width="10.44140625" style="200" customWidth="1"/>
    <col min="15118" max="15118" width="7.44140625" style="200" customWidth="1"/>
    <col min="15119" max="15119" width="10.44140625" style="200" customWidth="1"/>
    <col min="15120" max="15120" width="7.44140625" style="200" customWidth="1"/>
    <col min="15121" max="15121" width="10.44140625" style="200" customWidth="1"/>
    <col min="15122" max="15122" width="7.44140625" style="200" customWidth="1"/>
    <col min="15123" max="15123" width="10.44140625" style="200" customWidth="1"/>
    <col min="15124" max="15124" width="7.44140625" style="200" customWidth="1"/>
    <col min="15125" max="15125" width="10.44140625" style="200" customWidth="1"/>
    <col min="15126" max="15126" width="7.44140625" style="200" bestFit="1" customWidth="1"/>
    <col min="15127" max="15127" width="10.44140625" style="200" bestFit="1" customWidth="1"/>
    <col min="15128" max="15128" width="2.44140625" style="200" customWidth="1"/>
    <col min="15129" max="15129" width="31.109375" style="200" customWidth="1"/>
    <col min="15130" max="15130" width="11.88671875" style="200" bestFit="1" customWidth="1"/>
    <col min="15131" max="15360" width="9" style="200"/>
    <col min="15361" max="15361" width="2.6640625" style="200" customWidth="1"/>
    <col min="15362" max="15362" width="2.44140625" style="200" customWidth="1"/>
    <col min="15363" max="15363" width="31.109375" style="200" customWidth="1"/>
    <col min="15364" max="15364" width="8.33203125" style="200" customWidth="1"/>
    <col min="15365" max="15365" width="8.44140625" style="200" bestFit="1" customWidth="1"/>
    <col min="15366" max="15367" width="11.6640625" style="200" bestFit="1" customWidth="1"/>
    <col min="15368" max="15368" width="7.44140625" style="200" customWidth="1"/>
    <col min="15369" max="15369" width="11.6640625" style="200" bestFit="1" customWidth="1"/>
    <col min="15370" max="15370" width="7.44140625" style="200" customWidth="1"/>
    <col min="15371" max="15371" width="10.44140625" style="200" customWidth="1"/>
    <col min="15372" max="15372" width="7.44140625" style="200" customWidth="1"/>
    <col min="15373" max="15373" width="10.44140625" style="200" customWidth="1"/>
    <col min="15374" max="15374" width="7.44140625" style="200" customWidth="1"/>
    <col min="15375" max="15375" width="10.44140625" style="200" customWidth="1"/>
    <col min="15376" max="15376" width="7.44140625" style="200" customWidth="1"/>
    <col min="15377" max="15377" width="10.44140625" style="200" customWidth="1"/>
    <col min="15378" max="15378" width="7.44140625" style="200" customWidth="1"/>
    <col min="15379" max="15379" width="10.44140625" style="200" customWidth="1"/>
    <col min="15380" max="15380" width="7.44140625" style="200" customWidth="1"/>
    <col min="15381" max="15381" width="10.44140625" style="200" customWidth="1"/>
    <col min="15382" max="15382" width="7.44140625" style="200" bestFit="1" customWidth="1"/>
    <col min="15383" max="15383" width="10.44140625" style="200" bestFit="1" customWidth="1"/>
    <col min="15384" max="15384" width="2.44140625" style="200" customWidth="1"/>
    <col min="15385" max="15385" width="31.109375" style="200" customWidth="1"/>
    <col min="15386" max="15386" width="11.88671875" style="200" bestFit="1" customWidth="1"/>
    <col min="15387" max="15616" width="9" style="200"/>
    <col min="15617" max="15617" width="2.6640625" style="200" customWidth="1"/>
    <col min="15618" max="15618" width="2.44140625" style="200" customWidth="1"/>
    <col min="15619" max="15619" width="31.109375" style="200" customWidth="1"/>
    <col min="15620" max="15620" width="8.33203125" style="200" customWidth="1"/>
    <col min="15621" max="15621" width="8.44140625" style="200" bestFit="1" customWidth="1"/>
    <col min="15622" max="15623" width="11.6640625" style="200" bestFit="1" customWidth="1"/>
    <col min="15624" max="15624" width="7.44140625" style="200" customWidth="1"/>
    <col min="15625" max="15625" width="11.6640625" style="200" bestFit="1" customWidth="1"/>
    <col min="15626" max="15626" width="7.44140625" style="200" customWidth="1"/>
    <col min="15627" max="15627" width="10.44140625" style="200" customWidth="1"/>
    <col min="15628" max="15628" width="7.44140625" style="200" customWidth="1"/>
    <col min="15629" max="15629" width="10.44140625" style="200" customWidth="1"/>
    <col min="15630" max="15630" width="7.44140625" style="200" customWidth="1"/>
    <col min="15631" max="15631" width="10.44140625" style="200" customWidth="1"/>
    <col min="15632" max="15632" width="7.44140625" style="200" customWidth="1"/>
    <col min="15633" max="15633" width="10.44140625" style="200" customWidth="1"/>
    <col min="15634" max="15634" width="7.44140625" style="200" customWidth="1"/>
    <col min="15635" max="15635" width="10.44140625" style="200" customWidth="1"/>
    <col min="15636" max="15636" width="7.44140625" style="200" customWidth="1"/>
    <col min="15637" max="15637" width="10.44140625" style="200" customWidth="1"/>
    <col min="15638" max="15638" width="7.44140625" style="200" bestFit="1" customWidth="1"/>
    <col min="15639" max="15639" width="10.44140625" style="200" bestFit="1" customWidth="1"/>
    <col min="15640" max="15640" width="2.44140625" style="200" customWidth="1"/>
    <col min="15641" max="15641" width="31.109375" style="200" customWidth="1"/>
    <col min="15642" max="15642" width="11.88671875" style="200" bestFit="1" customWidth="1"/>
    <col min="15643" max="15872" width="9" style="200"/>
    <col min="15873" max="15873" width="2.6640625" style="200" customWidth="1"/>
    <col min="15874" max="15874" width="2.44140625" style="200" customWidth="1"/>
    <col min="15875" max="15875" width="31.109375" style="200" customWidth="1"/>
    <col min="15876" max="15876" width="8.33203125" style="200" customWidth="1"/>
    <col min="15877" max="15877" width="8.44140625" style="200" bestFit="1" customWidth="1"/>
    <col min="15878" max="15879" width="11.6640625" style="200" bestFit="1" customWidth="1"/>
    <col min="15880" max="15880" width="7.44140625" style="200" customWidth="1"/>
    <col min="15881" max="15881" width="11.6640625" style="200" bestFit="1" customWidth="1"/>
    <col min="15882" max="15882" width="7.44140625" style="200" customWidth="1"/>
    <col min="15883" max="15883" width="10.44140625" style="200" customWidth="1"/>
    <col min="15884" max="15884" width="7.44140625" style="200" customWidth="1"/>
    <col min="15885" max="15885" width="10.44140625" style="200" customWidth="1"/>
    <col min="15886" max="15886" width="7.44140625" style="200" customWidth="1"/>
    <col min="15887" max="15887" width="10.44140625" style="200" customWidth="1"/>
    <col min="15888" max="15888" width="7.44140625" style="200" customWidth="1"/>
    <col min="15889" max="15889" width="10.44140625" style="200" customWidth="1"/>
    <col min="15890" max="15890" width="7.44140625" style="200" customWidth="1"/>
    <col min="15891" max="15891" width="10.44140625" style="200" customWidth="1"/>
    <col min="15892" max="15892" width="7.44140625" style="200" customWidth="1"/>
    <col min="15893" max="15893" width="10.44140625" style="200" customWidth="1"/>
    <col min="15894" max="15894" width="7.44140625" style="200" bestFit="1" customWidth="1"/>
    <col min="15895" max="15895" width="10.44140625" style="200" bestFit="1" customWidth="1"/>
    <col min="15896" max="15896" width="2.44140625" style="200" customWidth="1"/>
    <col min="15897" max="15897" width="31.109375" style="200" customWidth="1"/>
    <col min="15898" max="15898" width="11.88671875" style="200" bestFit="1" customWidth="1"/>
    <col min="15899" max="16128" width="9" style="200"/>
    <col min="16129" max="16129" width="2.6640625" style="200" customWidth="1"/>
    <col min="16130" max="16130" width="2.44140625" style="200" customWidth="1"/>
    <col min="16131" max="16131" width="31.109375" style="200" customWidth="1"/>
    <col min="16132" max="16132" width="8.33203125" style="200" customWidth="1"/>
    <col min="16133" max="16133" width="8.44140625" style="200" bestFit="1" customWidth="1"/>
    <col min="16134" max="16135" width="11.6640625" style="200" bestFit="1" customWidth="1"/>
    <col min="16136" max="16136" width="7.44140625" style="200" customWidth="1"/>
    <col min="16137" max="16137" width="11.6640625" style="200" bestFit="1" customWidth="1"/>
    <col min="16138" max="16138" width="7.44140625" style="200" customWidth="1"/>
    <col min="16139" max="16139" width="10.44140625" style="200" customWidth="1"/>
    <col min="16140" max="16140" width="7.44140625" style="200" customWidth="1"/>
    <col min="16141" max="16141" width="10.44140625" style="200" customWidth="1"/>
    <col min="16142" max="16142" width="7.44140625" style="200" customWidth="1"/>
    <col min="16143" max="16143" width="10.44140625" style="200" customWidth="1"/>
    <col min="16144" max="16144" width="7.44140625" style="200" customWidth="1"/>
    <col min="16145" max="16145" width="10.44140625" style="200" customWidth="1"/>
    <col min="16146" max="16146" width="7.44140625" style="200" customWidth="1"/>
    <col min="16147" max="16147" width="10.44140625" style="200" customWidth="1"/>
    <col min="16148" max="16148" width="7.44140625" style="200" customWidth="1"/>
    <col min="16149" max="16149" width="10.44140625" style="200" customWidth="1"/>
    <col min="16150" max="16150" width="7.44140625" style="200" bestFit="1" customWidth="1"/>
    <col min="16151" max="16151" width="10.44140625" style="200" bestFit="1" customWidth="1"/>
    <col min="16152" max="16152" width="2.44140625" style="200" customWidth="1"/>
    <col min="16153" max="16153" width="31.109375" style="200" customWidth="1"/>
    <col min="16154" max="16154" width="11.88671875" style="200" bestFit="1" customWidth="1"/>
    <col min="16155" max="16384" width="9" style="200"/>
  </cols>
  <sheetData>
    <row r="1" spans="1:26" ht="14.25" customHeight="1">
      <c r="B1" s="199" t="s">
        <v>351</v>
      </c>
      <c r="K1" s="202"/>
    </row>
    <row r="2" spans="1:26" ht="12" customHeight="1" thickBot="1">
      <c r="D2" s="203"/>
      <c r="E2" s="203"/>
      <c r="F2" s="203"/>
      <c r="G2" s="203"/>
      <c r="H2" s="203"/>
      <c r="J2" s="203"/>
      <c r="K2" s="204"/>
      <c r="L2" s="203"/>
      <c r="M2" s="203"/>
      <c r="N2" s="203"/>
      <c r="O2" s="203"/>
      <c r="P2" s="203"/>
      <c r="Q2" s="203"/>
      <c r="R2" s="203"/>
      <c r="S2" s="203"/>
      <c r="T2" s="203"/>
      <c r="U2" s="203"/>
      <c r="V2" s="203"/>
      <c r="W2" s="203"/>
    </row>
    <row r="3" spans="1:26" ht="12" customHeight="1">
      <c r="A3" s="198" t="s">
        <v>257</v>
      </c>
      <c r="B3" s="518" t="s">
        <v>352</v>
      </c>
      <c r="C3" s="519"/>
      <c r="D3" s="524" t="s">
        <v>353</v>
      </c>
      <c r="E3" s="525"/>
      <c r="F3" s="528" t="s">
        <v>354</v>
      </c>
      <c r="G3" s="525"/>
      <c r="H3" s="530" t="s">
        <v>355</v>
      </c>
      <c r="I3" s="531"/>
      <c r="J3" s="531"/>
      <c r="K3" s="531"/>
      <c r="L3" s="531"/>
      <c r="M3" s="531"/>
      <c r="N3" s="531"/>
      <c r="O3" s="531"/>
      <c r="P3" s="531"/>
      <c r="Q3" s="531"/>
      <c r="R3" s="531"/>
      <c r="S3" s="531"/>
      <c r="T3" s="531"/>
      <c r="U3" s="531"/>
      <c r="V3" s="531"/>
      <c r="W3" s="532"/>
      <c r="X3" s="533"/>
      <c r="Y3" s="533"/>
    </row>
    <row r="4" spans="1:26" ht="12" customHeight="1">
      <c r="B4" s="520"/>
      <c r="C4" s="521"/>
      <c r="D4" s="526"/>
      <c r="E4" s="527"/>
      <c r="F4" s="529"/>
      <c r="G4" s="527"/>
      <c r="H4" s="534" t="s">
        <v>153</v>
      </c>
      <c r="I4" s="535"/>
      <c r="J4" s="534" t="s">
        <v>356</v>
      </c>
      <c r="K4" s="535"/>
      <c r="L4" s="534" t="s">
        <v>357</v>
      </c>
      <c r="M4" s="535"/>
      <c r="N4" s="534" t="s">
        <v>358</v>
      </c>
      <c r="O4" s="535"/>
      <c r="P4" s="534" t="s">
        <v>359</v>
      </c>
      <c r="Q4" s="535"/>
      <c r="R4" s="534" t="s">
        <v>360</v>
      </c>
      <c r="S4" s="535"/>
      <c r="T4" s="534" t="s">
        <v>361</v>
      </c>
      <c r="U4" s="535"/>
      <c r="V4" s="534" t="s">
        <v>362</v>
      </c>
      <c r="W4" s="536"/>
      <c r="X4" s="533"/>
      <c r="Y4" s="533"/>
      <c r="Z4" s="205"/>
    </row>
    <row r="5" spans="1:26" ht="12" customHeight="1" thickBot="1">
      <c r="B5" s="522"/>
      <c r="C5" s="523"/>
      <c r="D5" s="206" t="s">
        <v>363</v>
      </c>
      <c r="E5" s="207" t="s">
        <v>364</v>
      </c>
      <c r="F5" s="207" t="s">
        <v>365</v>
      </c>
      <c r="G5" s="207" t="s">
        <v>366</v>
      </c>
      <c r="H5" s="207" t="s">
        <v>132</v>
      </c>
      <c r="I5" s="208" t="s">
        <v>133</v>
      </c>
      <c r="J5" s="207" t="s">
        <v>132</v>
      </c>
      <c r="K5" s="207" t="s">
        <v>133</v>
      </c>
      <c r="L5" s="207" t="s">
        <v>132</v>
      </c>
      <c r="M5" s="207" t="s">
        <v>133</v>
      </c>
      <c r="N5" s="207" t="s">
        <v>132</v>
      </c>
      <c r="O5" s="207" t="s">
        <v>133</v>
      </c>
      <c r="P5" s="207" t="s">
        <v>132</v>
      </c>
      <c r="Q5" s="207" t="s">
        <v>133</v>
      </c>
      <c r="R5" s="207" t="s">
        <v>132</v>
      </c>
      <c r="S5" s="207" t="s">
        <v>133</v>
      </c>
      <c r="T5" s="207" t="s">
        <v>132</v>
      </c>
      <c r="U5" s="207" t="s">
        <v>133</v>
      </c>
      <c r="V5" s="207" t="s">
        <v>132</v>
      </c>
      <c r="W5" s="209" t="s">
        <v>133</v>
      </c>
      <c r="X5" s="533"/>
      <c r="Y5" s="533"/>
      <c r="Z5" s="210"/>
    </row>
    <row r="6" spans="1:26" ht="12" customHeight="1">
      <c r="B6" s="211"/>
      <c r="C6" s="212"/>
      <c r="D6" s="213"/>
      <c r="E6" s="214" t="s">
        <v>15</v>
      </c>
      <c r="F6" s="214" t="s">
        <v>41</v>
      </c>
      <c r="G6" s="214" t="s">
        <v>41</v>
      </c>
      <c r="H6" s="215" t="s">
        <v>66</v>
      </c>
      <c r="I6" s="216" t="s">
        <v>367</v>
      </c>
      <c r="J6" s="214" t="s">
        <v>66</v>
      </c>
      <c r="K6" s="215" t="s">
        <v>367</v>
      </c>
      <c r="L6" s="214" t="s">
        <v>66</v>
      </c>
      <c r="M6" s="214" t="s">
        <v>367</v>
      </c>
      <c r="N6" s="214" t="s">
        <v>66</v>
      </c>
      <c r="O6" s="214" t="s">
        <v>367</v>
      </c>
      <c r="P6" s="214" t="s">
        <v>66</v>
      </c>
      <c r="Q6" s="214" t="s">
        <v>367</v>
      </c>
      <c r="R6" s="214" t="s">
        <v>66</v>
      </c>
      <c r="S6" s="214" t="s">
        <v>367</v>
      </c>
      <c r="T6" s="214" t="s">
        <v>66</v>
      </c>
      <c r="U6" s="214" t="s">
        <v>367</v>
      </c>
      <c r="V6" s="214" t="s">
        <v>66</v>
      </c>
      <c r="W6" s="217" t="s">
        <v>367</v>
      </c>
      <c r="X6" s="218"/>
      <c r="Y6" s="218"/>
      <c r="Z6" s="219"/>
    </row>
    <row r="7" spans="1:26" s="198" customFormat="1" ht="12" customHeight="1">
      <c r="B7" s="537" t="s">
        <v>42</v>
      </c>
      <c r="C7" s="538"/>
      <c r="D7" s="238">
        <v>42605</v>
      </c>
      <c r="E7" s="238">
        <v>751500</v>
      </c>
      <c r="F7" s="238">
        <v>11763178</v>
      </c>
      <c r="G7" s="238">
        <v>11498113</v>
      </c>
      <c r="H7" s="238">
        <v>86787</v>
      </c>
      <c r="I7" s="288">
        <v>10974802</v>
      </c>
      <c r="J7" s="238">
        <v>55614</v>
      </c>
      <c r="K7" s="238">
        <v>3580480</v>
      </c>
      <c r="L7" s="238">
        <v>8434</v>
      </c>
      <c r="M7" s="238">
        <v>1265071</v>
      </c>
      <c r="N7" s="238">
        <v>425</v>
      </c>
      <c r="O7" s="238">
        <v>649321</v>
      </c>
      <c r="P7" s="238">
        <v>13</v>
      </c>
      <c r="Q7" s="238">
        <v>122475</v>
      </c>
      <c r="R7" s="238">
        <v>33</v>
      </c>
      <c r="S7" s="238">
        <v>23473</v>
      </c>
      <c r="T7" s="238">
        <v>573</v>
      </c>
      <c r="U7" s="238">
        <v>78264</v>
      </c>
      <c r="V7" s="238">
        <v>21695</v>
      </c>
      <c r="W7" s="289">
        <v>5255718</v>
      </c>
      <c r="X7" s="514"/>
      <c r="Y7" s="514"/>
      <c r="Z7" s="220"/>
    </row>
    <row r="8" spans="1:26" s="228" customFormat="1" ht="12" customHeight="1">
      <c r="A8" s="202"/>
      <c r="B8" s="515" t="s">
        <v>368</v>
      </c>
      <c r="C8" s="516"/>
      <c r="D8" s="221">
        <f>SUM(D9+D12+D19+D28+D54+D58+D59)</f>
        <v>42750</v>
      </c>
      <c r="E8" s="221">
        <f>SUM(E9+E12+E19+E28+E54+E58+E59)</f>
        <v>757632</v>
      </c>
      <c r="F8" s="222">
        <f>SUM(F9+F12+F19+F28+F54+F58+F59)</f>
        <v>11787863787</v>
      </c>
      <c r="G8" s="222">
        <f>SUM(G9+G12+G19+G28+G54+G58+G59)</f>
        <v>11574042360</v>
      </c>
      <c r="H8" s="221">
        <f>SUM(H9+H12+H19+H28+H54+H58+H59)</f>
        <v>88273</v>
      </c>
      <c r="I8" s="223">
        <f t="shared" ref="I8:M8" si="0">SUM(I9+I12+I19+I28+I54+I58+I59)</f>
        <v>10797381333</v>
      </c>
      <c r="J8" s="224">
        <f t="shared" si="0"/>
        <v>57001</v>
      </c>
      <c r="K8" s="225">
        <f t="shared" si="0"/>
        <v>3413792052</v>
      </c>
      <c r="L8" s="224">
        <f t="shared" si="0"/>
        <v>9217</v>
      </c>
      <c r="M8" s="225">
        <f t="shared" si="0"/>
        <v>1258582061</v>
      </c>
      <c r="N8" s="224">
        <v>374</v>
      </c>
      <c r="O8" s="225">
        <f>SUM(O9+O12+O19+O28+O54+O59)</f>
        <v>599409438</v>
      </c>
      <c r="P8" s="224">
        <v>12</v>
      </c>
      <c r="Q8" s="221">
        <v>83936</v>
      </c>
      <c r="R8" s="224">
        <v>28</v>
      </c>
      <c r="S8" s="221">
        <v>20836</v>
      </c>
      <c r="T8" s="224">
        <v>583</v>
      </c>
      <c r="U8" s="221">
        <v>97563</v>
      </c>
      <c r="V8" s="224">
        <f t="shared" ref="V8:W8" si="1">SUM(V9+V12+V19+V28+V54+V58+V59)</f>
        <v>21058</v>
      </c>
      <c r="W8" s="226">
        <f t="shared" si="1"/>
        <v>5323262517</v>
      </c>
      <c r="X8" s="517"/>
      <c r="Y8" s="517"/>
      <c r="Z8" s="227"/>
    </row>
    <row r="9" spans="1:26" s="202" customFormat="1" ht="12" customHeight="1">
      <c r="B9" s="497" t="s">
        <v>369</v>
      </c>
      <c r="C9" s="229" t="s">
        <v>153</v>
      </c>
      <c r="D9" s="221">
        <f t="shared" ref="D9:I9" si="2">SUM(D10:D11)</f>
        <v>217</v>
      </c>
      <c r="E9" s="221">
        <f t="shared" si="2"/>
        <v>1000</v>
      </c>
      <c r="F9" s="222">
        <f t="shared" si="2"/>
        <v>102194600</v>
      </c>
      <c r="G9" s="222">
        <f t="shared" si="2"/>
        <v>101095572</v>
      </c>
      <c r="H9" s="221">
        <f t="shared" si="2"/>
        <v>827</v>
      </c>
      <c r="I9" s="223">
        <f t="shared" si="2"/>
        <v>134268371</v>
      </c>
      <c r="J9" s="224">
        <f t="shared" ref="J9:O9" si="3">SUM(J10:J11)</f>
        <v>371</v>
      </c>
      <c r="K9" s="222">
        <f t="shared" si="3"/>
        <v>23390569</v>
      </c>
      <c r="L9" s="224">
        <f t="shared" si="3"/>
        <v>95</v>
      </c>
      <c r="M9" s="225">
        <f t="shared" si="3"/>
        <v>12617168</v>
      </c>
      <c r="N9" s="224">
        <f t="shared" si="3"/>
        <v>4</v>
      </c>
      <c r="O9" s="225">
        <f t="shared" si="3"/>
        <v>10164776</v>
      </c>
      <c r="P9" s="230" t="s">
        <v>68</v>
      </c>
      <c r="Q9" s="231" t="s">
        <v>68</v>
      </c>
      <c r="R9" s="230" t="s">
        <v>68</v>
      </c>
      <c r="S9" s="231" t="s">
        <v>68</v>
      </c>
      <c r="T9" s="224">
        <f>SUM(T10:T11)</f>
        <v>4</v>
      </c>
      <c r="U9" s="225">
        <f>SUM(U10:U11)</f>
        <v>822280</v>
      </c>
      <c r="V9" s="224">
        <f>SUM(V10:V11)</f>
        <v>353</v>
      </c>
      <c r="W9" s="226">
        <f>SUM(W10:W11)</f>
        <v>87273578</v>
      </c>
      <c r="X9" s="500"/>
      <c r="Y9" s="232"/>
      <c r="Z9" s="233"/>
    </row>
    <row r="10" spans="1:26" ht="12" customHeight="1">
      <c r="B10" s="498"/>
      <c r="C10" s="234" t="s">
        <v>370</v>
      </c>
      <c r="D10" s="235">
        <v>135</v>
      </c>
      <c r="E10" s="236">
        <v>534</v>
      </c>
      <c r="F10" s="237">
        <v>58007600</v>
      </c>
      <c r="G10" s="237">
        <v>56908572</v>
      </c>
      <c r="H10" s="238">
        <v>629</v>
      </c>
      <c r="I10" s="239">
        <v>107563264</v>
      </c>
      <c r="J10" s="240">
        <v>250</v>
      </c>
      <c r="K10" s="237">
        <f>'[1]本省データ（療養・休業補償）'!J132</f>
        <v>14876268</v>
      </c>
      <c r="L10" s="240">
        <f>'[1]本省データ（療養・休業補償）'!K132</f>
        <v>72</v>
      </c>
      <c r="M10" s="241">
        <f>'[1]本省データ（療養・休業補償）'!N132</f>
        <v>9740665</v>
      </c>
      <c r="N10" s="242">
        <f>'[1]本省データ（障害・遺族給付）'!G132</f>
        <v>3</v>
      </c>
      <c r="O10" s="243">
        <f>'[1]本省データ（障害・遺族給付）'!I132</f>
        <v>7419565</v>
      </c>
      <c r="P10" s="242" t="s">
        <v>68</v>
      </c>
      <c r="Q10" s="243" t="s">
        <v>68</v>
      </c>
      <c r="R10" s="242" t="s">
        <v>68</v>
      </c>
      <c r="S10" s="243" t="s">
        <v>68</v>
      </c>
      <c r="T10" s="240">
        <v>4</v>
      </c>
      <c r="U10" s="241">
        <v>822280</v>
      </c>
      <c r="V10" s="240">
        <v>300</v>
      </c>
      <c r="W10" s="244">
        <v>74704486</v>
      </c>
      <c r="X10" s="500"/>
      <c r="Y10" s="245"/>
      <c r="Z10" s="227"/>
    </row>
    <row r="11" spans="1:26" ht="12" customHeight="1">
      <c r="B11" s="499"/>
      <c r="C11" s="234" t="s">
        <v>371</v>
      </c>
      <c r="D11" s="235">
        <v>82</v>
      </c>
      <c r="E11" s="236">
        <v>466</v>
      </c>
      <c r="F11" s="237">
        <v>44187000</v>
      </c>
      <c r="G11" s="237">
        <v>44187000</v>
      </c>
      <c r="H11" s="238">
        <v>198</v>
      </c>
      <c r="I11" s="239">
        <v>26705107</v>
      </c>
      <c r="J11" s="240">
        <v>121</v>
      </c>
      <c r="K11" s="237">
        <f>'[1]本省データ（療養・休業補償）'!J133</f>
        <v>8514301</v>
      </c>
      <c r="L11" s="240">
        <f>'[1]本省データ（療養・休業補償）'!K133</f>
        <v>23</v>
      </c>
      <c r="M11" s="241">
        <f>'[1]本省データ（療養・休業補償）'!N133</f>
        <v>2876503</v>
      </c>
      <c r="N11" s="242">
        <f>'[1]本省データ（障害・遺族給付）'!G133</f>
        <v>1</v>
      </c>
      <c r="O11" s="243">
        <f>'[1]本省データ（障害・遺族給付）'!I133</f>
        <v>2745211</v>
      </c>
      <c r="P11" s="242" t="s">
        <v>68</v>
      </c>
      <c r="Q11" s="243" t="s">
        <v>68</v>
      </c>
      <c r="R11" s="242" t="s">
        <v>68</v>
      </c>
      <c r="S11" s="243" t="s">
        <v>68</v>
      </c>
      <c r="T11" s="242" t="s">
        <v>68</v>
      </c>
      <c r="U11" s="243" t="s">
        <v>68</v>
      </c>
      <c r="V11" s="240">
        <v>53</v>
      </c>
      <c r="W11" s="244">
        <v>12569092</v>
      </c>
      <c r="X11" s="500"/>
      <c r="Y11" s="245"/>
      <c r="Z11" s="227"/>
    </row>
    <row r="12" spans="1:26" s="202" customFormat="1" ht="12" customHeight="1">
      <c r="B12" s="497" t="s">
        <v>372</v>
      </c>
      <c r="C12" s="229" t="s">
        <v>153</v>
      </c>
      <c r="D12" s="246">
        <f t="shared" ref="D12:S12" si="4">SUM(D13:D18)</f>
        <v>49</v>
      </c>
      <c r="E12" s="246">
        <f t="shared" si="4"/>
        <v>317</v>
      </c>
      <c r="F12" s="223">
        <f t="shared" si="4"/>
        <v>34294579</v>
      </c>
      <c r="G12" s="223">
        <f t="shared" si="4"/>
        <v>18696647</v>
      </c>
      <c r="H12" s="221">
        <f t="shared" si="4"/>
        <v>835</v>
      </c>
      <c r="I12" s="223">
        <f t="shared" si="4"/>
        <v>169429535</v>
      </c>
      <c r="J12" s="246">
        <f t="shared" si="4"/>
        <v>123</v>
      </c>
      <c r="K12" s="223">
        <f t="shared" si="4"/>
        <v>4342980</v>
      </c>
      <c r="L12" s="246">
        <f t="shared" si="4"/>
        <v>49</v>
      </c>
      <c r="M12" s="223">
        <f t="shared" si="4"/>
        <v>8805465</v>
      </c>
      <c r="N12" s="230">
        <f t="shared" si="4"/>
        <v>1</v>
      </c>
      <c r="O12" s="231">
        <f t="shared" si="4"/>
        <v>1431877</v>
      </c>
      <c r="P12" s="230">
        <f t="shared" si="4"/>
        <v>1</v>
      </c>
      <c r="Q12" s="231">
        <f t="shared" si="4"/>
        <v>2812280</v>
      </c>
      <c r="R12" s="246">
        <f t="shared" si="4"/>
        <v>1</v>
      </c>
      <c r="S12" s="223">
        <f t="shared" si="4"/>
        <v>616260</v>
      </c>
      <c r="T12" s="246">
        <f>SUM(T13:T18)</f>
        <v>12</v>
      </c>
      <c r="U12" s="223">
        <f>SUM(U13:U18)</f>
        <v>931100</v>
      </c>
      <c r="V12" s="246">
        <f>SUM(V13:V18)</f>
        <v>648</v>
      </c>
      <c r="W12" s="247">
        <f>SUM(W13:W18)</f>
        <v>150489573</v>
      </c>
      <c r="X12" s="500"/>
      <c r="Y12" s="232"/>
      <c r="Z12" s="233"/>
    </row>
    <row r="13" spans="1:26" ht="12" customHeight="1">
      <c r="B13" s="498"/>
      <c r="C13" s="234" t="s">
        <v>373</v>
      </c>
      <c r="D13" s="235" t="s">
        <v>68</v>
      </c>
      <c r="E13" s="235" t="s">
        <v>68</v>
      </c>
      <c r="F13" s="239" t="s">
        <v>68</v>
      </c>
      <c r="G13" s="239" t="s">
        <v>68</v>
      </c>
      <c r="H13" s="238">
        <v>173</v>
      </c>
      <c r="I13" s="239">
        <v>41715107</v>
      </c>
      <c r="J13" s="240" t="s">
        <v>68</v>
      </c>
      <c r="K13" s="237" t="s">
        <v>68</v>
      </c>
      <c r="L13" s="240" t="s">
        <v>68</v>
      </c>
      <c r="M13" s="241" t="s">
        <v>68</v>
      </c>
      <c r="N13" s="242" t="s">
        <v>68</v>
      </c>
      <c r="O13" s="243" t="s">
        <v>68</v>
      </c>
      <c r="P13" s="242" t="s">
        <v>68</v>
      </c>
      <c r="Q13" s="243" t="s">
        <v>68</v>
      </c>
      <c r="R13" s="242" t="s">
        <v>68</v>
      </c>
      <c r="S13" s="243" t="s">
        <v>68</v>
      </c>
      <c r="T13" s="240">
        <v>12</v>
      </c>
      <c r="U13" s="241">
        <v>931100</v>
      </c>
      <c r="V13" s="240">
        <v>161</v>
      </c>
      <c r="W13" s="244">
        <v>40784007</v>
      </c>
      <c r="X13" s="500"/>
      <c r="Y13" s="245"/>
      <c r="Z13" s="227"/>
    </row>
    <row r="14" spans="1:26" ht="12" customHeight="1">
      <c r="B14" s="498"/>
      <c r="C14" s="234" t="s">
        <v>374</v>
      </c>
      <c r="D14" s="235" t="s">
        <v>68</v>
      </c>
      <c r="E14" s="235" t="s">
        <v>68</v>
      </c>
      <c r="F14" s="239" t="s">
        <v>68</v>
      </c>
      <c r="G14" s="239" t="s">
        <v>68</v>
      </c>
      <c r="H14" s="242">
        <v>13</v>
      </c>
      <c r="I14" s="243">
        <v>1211232</v>
      </c>
      <c r="J14" s="242">
        <v>9</v>
      </c>
      <c r="K14" s="243">
        <f>'[1]本省データ（療養・休業補償）'!J139</f>
        <v>385916</v>
      </c>
      <c r="L14" s="242">
        <f>'[1]本省データ（療養・休業補償）'!K139</f>
        <v>4</v>
      </c>
      <c r="M14" s="243">
        <f>'[1]本省データ（療養・休業補償）'!N139</f>
        <v>825316</v>
      </c>
      <c r="N14" s="242" t="s">
        <v>68</v>
      </c>
      <c r="O14" s="243" t="s">
        <v>68</v>
      </c>
      <c r="P14" s="242" t="s">
        <v>68</v>
      </c>
      <c r="Q14" s="243" t="s">
        <v>68</v>
      </c>
      <c r="R14" s="242" t="s">
        <v>68</v>
      </c>
      <c r="S14" s="243" t="s">
        <v>68</v>
      </c>
      <c r="T14" s="242" t="s">
        <v>68</v>
      </c>
      <c r="U14" s="243" t="s">
        <v>68</v>
      </c>
      <c r="V14" s="242" t="s">
        <v>68</v>
      </c>
      <c r="W14" s="248" t="s">
        <v>68</v>
      </c>
      <c r="X14" s="500"/>
      <c r="Y14" s="245"/>
      <c r="Z14" s="227"/>
    </row>
    <row r="15" spans="1:26" ht="12" customHeight="1">
      <c r="B15" s="498"/>
      <c r="C15" s="234" t="s">
        <v>375</v>
      </c>
      <c r="D15" s="235" t="s">
        <v>68</v>
      </c>
      <c r="E15" s="235" t="s">
        <v>68</v>
      </c>
      <c r="F15" s="239" t="s">
        <v>68</v>
      </c>
      <c r="G15" s="239" t="s">
        <v>68</v>
      </c>
      <c r="H15" s="242" t="s">
        <v>68</v>
      </c>
      <c r="I15" s="243" t="s">
        <v>68</v>
      </c>
      <c r="J15" s="242" t="s">
        <v>68</v>
      </c>
      <c r="K15" s="243" t="s">
        <v>68</v>
      </c>
      <c r="L15" s="242" t="s">
        <v>68</v>
      </c>
      <c r="M15" s="243" t="s">
        <v>68</v>
      </c>
      <c r="N15" s="242" t="s">
        <v>68</v>
      </c>
      <c r="O15" s="243" t="s">
        <v>68</v>
      </c>
      <c r="P15" s="242" t="s">
        <v>68</v>
      </c>
      <c r="Q15" s="243" t="s">
        <v>68</v>
      </c>
      <c r="R15" s="242" t="s">
        <v>68</v>
      </c>
      <c r="S15" s="243" t="s">
        <v>68</v>
      </c>
      <c r="T15" s="242" t="s">
        <v>68</v>
      </c>
      <c r="U15" s="243" t="s">
        <v>68</v>
      </c>
      <c r="V15" s="242" t="s">
        <v>68</v>
      </c>
      <c r="W15" s="248" t="s">
        <v>68</v>
      </c>
      <c r="X15" s="500"/>
      <c r="Y15" s="245"/>
      <c r="Z15" s="227"/>
    </row>
    <row r="16" spans="1:26" ht="12" customHeight="1">
      <c r="B16" s="498"/>
      <c r="C16" s="234" t="s">
        <v>376</v>
      </c>
      <c r="D16" s="235">
        <v>21</v>
      </c>
      <c r="E16" s="236">
        <v>122</v>
      </c>
      <c r="F16" s="237">
        <v>26184359</v>
      </c>
      <c r="G16" s="237">
        <v>10586427</v>
      </c>
      <c r="H16" s="238">
        <v>404</v>
      </c>
      <c r="I16" s="239">
        <v>76590186</v>
      </c>
      <c r="J16" s="240">
        <v>79</v>
      </c>
      <c r="K16" s="237">
        <f>'[1]本省データ（療養・休業補償）'!J141</f>
        <v>2294848</v>
      </c>
      <c r="L16" s="240">
        <f>'[1]本省データ（療養・休業補償）'!K141</f>
        <v>35</v>
      </c>
      <c r="M16" s="241">
        <f>'[1]本省データ（療養・休業補償）'!N141</f>
        <v>5019614</v>
      </c>
      <c r="N16" s="242" t="s">
        <v>68</v>
      </c>
      <c r="O16" s="243" t="s">
        <v>68</v>
      </c>
      <c r="P16" s="242">
        <f>'[1]本省データ（障害・遺族給付）'!J141</f>
        <v>1</v>
      </c>
      <c r="Q16" s="243">
        <f>'[1]本省データ（障害・遺族給付）'!L141</f>
        <v>2812280</v>
      </c>
      <c r="R16" s="242" t="s">
        <v>68</v>
      </c>
      <c r="S16" s="243" t="s">
        <v>68</v>
      </c>
      <c r="T16" s="242" t="s">
        <v>68</v>
      </c>
      <c r="U16" s="243" t="s">
        <v>68</v>
      </c>
      <c r="V16" s="240">
        <v>289</v>
      </c>
      <c r="W16" s="244">
        <v>66463444</v>
      </c>
      <c r="X16" s="500"/>
      <c r="Y16" s="245"/>
      <c r="Z16" s="227"/>
    </row>
    <row r="17" spans="2:26" ht="12" customHeight="1">
      <c r="B17" s="498"/>
      <c r="C17" s="234" t="s">
        <v>377</v>
      </c>
      <c r="D17" s="235">
        <v>28</v>
      </c>
      <c r="E17" s="236">
        <v>195</v>
      </c>
      <c r="F17" s="237">
        <v>8110220</v>
      </c>
      <c r="G17" s="237">
        <v>8110220</v>
      </c>
      <c r="H17" s="238">
        <v>245</v>
      </c>
      <c r="I17" s="239">
        <v>49913010</v>
      </c>
      <c r="J17" s="240">
        <v>35</v>
      </c>
      <c r="K17" s="237">
        <f>'[1]本省データ（療養・休業補償）'!J142</f>
        <v>1662216</v>
      </c>
      <c r="L17" s="240">
        <f>'[1]本省データ（療養・休業補償）'!K142</f>
        <v>10</v>
      </c>
      <c r="M17" s="241">
        <f>'[1]本省データ（療養・休業補償）'!N142</f>
        <v>2960535</v>
      </c>
      <c r="N17" s="242">
        <f>'[1]本省データ（障害・遺族給付）'!G142</f>
        <v>1</v>
      </c>
      <c r="O17" s="243">
        <f>'[1]本省データ（障害・遺族給付）'!I142</f>
        <v>1431877</v>
      </c>
      <c r="P17" s="242" t="s">
        <v>68</v>
      </c>
      <c r="Q17" s="243" t="s">
        <v>68</v>
      </c>
      <c r="R17" s="242">
        <f>'[1]本省データ（葬祭・介護）'!G142</f>
        <v>1</v>
      </c>
      <c r="S17" s="243">
        <f>'[1]本省データ（葬祭・介護）'!I142</f>
        <v>616260</v>
      </c>
      <c r="T17" s="242" t="s">
        <v>68</v>
      </c>
      <c r="U17" s="243" t="s">
        <v>68</v>
      </c>
      <c r="V17" s="240">
        <v>198</v>
      </c>
      <c r="W17" s="244">
        <v>43242122</v>
      </c>
      <c r="X17" s="500"/>
      <c r="Y17" s="245"/>
      <c r="Z17" s="227"/>
    </row>
    <row r="18" spans="2:26" s="198" customFormat="1" ht="12" customHeight="1">
      <c r="B18" s="499"/>
      <c r="C18" s="234" t="s">
        <v>378</v>
      </c>
      <c r="D18" s="235" t="s">
        <v>68</v>
      </c>
      <c r="E18" s="235" t="s">
        <v>68</v>
      </c>
      <c r="F18" s="239" t="s">
        <v>68</v>
      </c>
      <c r="G18" s="239" t="s">
        <v>68</v>
      </c>
      <c r="H18" s="242" t="s">
        <v>68</v>
      </c>
      <c r="I18" s="243" t="s">
        <v>68</v>
      </c>
      <c r="J18" s="242" t="s">
        <v>68</v>
      </c>
      <c r="K18" s="243" t="s">
        <v>68</v>
      </c>
      <c r="L18" s="242" t="s">
        <v>68</v>
      </c>
      <c r="M18" s="243" t="s">
        <v>68</v>
      </c>
      <c r="N18" s="242" t="s">
        <v>68</v>
      </c>
      <c r="O18" s="243" t="s">
        <v>68</v>
      </c>
      <c r="P18" s="242" t="s">
        <v>68</v>
      </c>
      <c r="Q18" s="243" t="s">
        <v>68</v>
      </c>
      <c r="R18" s="242" t="s">
        <v>68</v>
      </c>
      <c r="S18" s="243" t="s">
        <v>68</v>
      </c>
      <c r="T18" s="242" t="s">
        <v>68</v>
      </c>
      <c r="U18" s="243" t="s">
        <v>68</v>
      </c>
      <c r="V18" s="242" t="s">
        <v>68</v>
      </c>
      <c r="W18" s="248" t="s">
        <v>68</v>
      </c>
      <c r="X18" s="500"/>
      <c r="Y18" s="245"/>
      <c r="Z18" s="233"/>
    </row>
    <row r="19" spans="2:26" s="202" customFormat="1" ht="12" customHeight="1">
      <c r="B19" s="497" t="s">
        <v>379</v>
      </c>
      <c r="C19" s="229" t="s">
        <v>153</v>
      </c>
      <c r="D19" s="246">
        <f t="shared" ref="D19:I19" si="5">SUM(D20:D27)</f>
        <v>10638</v>
      </c>
      <c r="E19" s="246">
        <f t="shared" si="5"/>
        <v>57959</v>
      </c>
      <c r="F19" s="223">
        <f t="shared" si="5"/>
        <v>2270903716</v>
      </c>
      <c r="G19" s="223">
        <f t="shared" si="5"/>
        <v>2256501223</v>
      </c>
      <c r="H19" s="221">
        <f t="shared" si="5"/>
        <v>15926</v>
      </c>
      <c r="I19" s="223">
        <f t="shared" si="5"/>
        <v>2919244084</v>
      </c>
      <c r="J19" s="246">
        <f t="shared" ref="J19:S19" si="6">SUM(J20:J27)</f>
        <v>7578</v>
      </c>
      <c r="K19" s="223">
        <f t="shared" si="6"/>
        <v>609380205</v>
      </c>
      <c r="L19" s="246">
        <f t="shared" si="6"/>
        <v>1821</v>
      </c>
      <c r="M19" s="223">
        <f t="shared" si="6"/>
        <v>361027850</v>
      </c>
      <c r="N19" s="246">
        <f t="shared" si="6"/>
        <v>60</v>
      </c>
      <c r="O19" s="223">
        <f t="shared" si="6"/>
        <v>94296634</v>
      </c>
      <c r="P19" s="246">
        <f t="shared" si="6"/>
        <v>5</v>
      </c>
      <c r="Q19" s="223">
        <f t="shared" si="6"/>
        <v>29903131</v>
      </c>
      <c r="R19" s="246">
        <f t="shared" si="6"/>
        <v>10</v>
      </c>
      <c r="S19" s="223">
        <f t="shared" si="6"/>
        <v>7639590</v>
      </c>
      <c r="T19" s="246">
        <f>SUM(T20:T27)</f>
        <v>275</v>
      </c>
      <c r="U19" s="223">
        <f>SUM(U20:U27)</f>
        <v>51012900</v>
      </c>
      <c r="V19" s="246">
        <f>SUM(V20:V27)</f>
        <v>6177</v>
      </c>
      <c r="W19" s="247">
        <f>SUM(W20:W27)</f>
        <v>1765983774</v>
      </c>
      <c r="X19" s="500"/>
      <c r="Y19" s="232"/>
      <c r="Z19" s="233"/>
    </row>
    <row r="20" spans="2:26" ht="12" customHeight="1">
      <c r="B20" s="498"/>
      <c r="C20" s="234" t="s">
        <v>380</v>
      </c>
      <c r="D20" s="235">
        <v>4</v>
      </c>
      <c r="E20" s="236">
        <v>198</v>
      </c>
      <c r="F20" s="237">
        <v>31990576</v>
      </c>
      <c r="G20" s="237">
        <v>31990576</v>
      </c>
      <c r="H20" s="238">
        <v>3025</v>
      </c>
      <c r="I20" s="239">
        <v>635849063</v>
      </c>
      <c r="J20" s="240">
        <v>1214</v>
      </c>
      <c r="K20" s="237">
        <f>'[1]本省データ（療養・休業補償）'!J144</f>
        <v>43604532</v>
      </c>
      <c r="L20" s="240">
        <f>'[1]本省データ（療養・休業補償）'!K144</f>
        <v>559</v>
      </c>
      <c r="M20" s="241">
        <f>'[1]本省データ（療養・休業補償）'!N144</f>
        <v>140319334</v>
      </c>
      <c r="N20" s="240">
        <f>'[1]本省データ（障害・遺族給付）'!G144</f>
        <v>1</v>
      </c>
      <c r="O20" s="241">
        <f>'[1]本省データ（障害・遺族給付）'!I144</f>
        <v>3669242</v>
      </c>
      <c r="P20" s="240">
        <f>'[1]本省データ（障害・遺族給付）'!J144</f>
        <v>2</v>
      </c>
      <c r="Q20" s="241">
        <f>'[1]本省データ（障害・遺族給付）'!L144</f>
        <v>17052458</v>
      </c>
      <c r="R20" s="240">
        <f>'[1]本省データ（葬祭・介護）'!G144</f>
        <v>3</v>
      </c>
      <c r="S20" s="241">
        <f>'[1]本省データ（葬祭・介護）'!I144</f>
        <v>3107220</v>
      </c>
      <c r="T20" s="240">
        <v>12</v>
      </c>
      <c r="U20" s="241">
        <v>1893780</v>
      </c>
      <c r="V20" s="240">
        <v>1234</v>
      </c>
      <c r="W20" s="244">
        <v>426202497</v>
      </c>
      <c r="X20" s="500"/>
      <c r="Y20" s="245"/>
      <c r="Z20" s="227"/>
    </row>
    <row r="21" spans="2:26" ht="12" customHeight="1">
      <c r="B21" s="498"/>
      <c r="C21" s="234" t="s">
        <v>381</v>
      </c>
      <c r="D21" s="235">
        <v>41</v>
      </c>
      <c r="E21" s="236">
        <v>617</v>
      </c>
      <c r="F21" s="237">
        <v>15982314</v>
      </c>
      <c r="G21" s="237">
        <v>15982314</v>
      </c>
      <c r="H21" s="238">
        <v>296</v>
      </c>
      <c r="I21" s="239">
        <v>43608609</v>
      </c>
      <c r="J21" s="240">
        <v>159</v>
      </c>
      <c r="K21" s="237">
        <f>'[1]本省データ（療養・休業補償）'!J145</f>
        <v>3976639</v>
      </c>
      <c r="L21" s="240">
        <f>'[1]本省データ（療養・休業補償）'!K145</f>
        <v>54</v>
      </c>
      <c r="M21" s="241">
        <f>'[1]本省データ（療養・休業補償）'!N145</f>
        <v>14943420</v>
      </c>
      <c r="N21" s="242">
        <f>'[1]本省データ（障害・遺族給付）'!G145</f>
        <v>1</v>
      </c>
      <c r="O21" s="243">
        <f>'[1]本省データ（障害・遺族給付）'!I145</f>
        <v>832884</v>
      </c>
      <c r="P21" s="242" t="s">
        <v>68</v>
      </c>
      <c r="Q21" s="243" t="s">
        <v>68</v>
      </c>
      <c r="R21" s="242" t="s">
        <v>68</v>
      </c>
      <c r="S21" s="243" t="s">
        <v>68</v>
      </c>
      <c r="T21" s="240">
        <v>4</v>
      </c>
      <c r="U21" s="241">
        <v>808680</v>
      </c>
      <c r="V21" s="240">
        <v>78</v>
      </c>
      <c r="W21" s="244">
        <v>23046986</v>
      </c>
      <c r="X21" s="500"/>
      <c r="Y21" s="245"/>
      <c r="Z21" s="227"/>
    </row>
    <row r="22" spans="2:26" ht="12" customHeight="1">
      <c r="B22" s="498"/>
      <c r="C22" s="234" t="s">
        <v>382</v>
      </c>
      <c r="D22" s="235">
        <v>95</v>
      </c>
      <c r="E22" s="236">
        <v>697</v>
      </c>
      <c r="F22" s="237">
        <v>13265845</v>
      </c>
      <c r="G22" s="237">
        <v>13265845</v>
      </c>
      <c r="H22" s="238">
        <v>124</v>
      </c>
      <c r="I22" s="239">
        <v>20072754</v>
      </c>
      <c r="J22" s="240">
        <v>64</v>
      </c>
      <c r="K22" s="237">
        <f>'[1]本省データ（療養・休業補償）'!J146</f>
        <v>1777724</v>
      </c>
      <c r="L22" s="240">
        <f>'[1]本省データ（療養・休業補償）'!K146</f>
        <v>6</v>
      </c>
      <c r="M22" s="241">
        <f>'[1]本省データ（療養・休業補償）'!N146</f>
        <v>1987139</v>
      </c>
      <c r="N22" s="242" t="s">
        <v>68</v>
      </c>
      <c r="O22" s="243" t="s">
        <v>68</v>
      </c>
      <c r="P22" s="242" t="s">
        <v>68</v>
      </c>
      <c r="Q22" s="243" t="s">
        <v>68</v>
      </c>
      <c r="R22" s="242" t="s">
        <v>68</v>
      </c>
      <c r="S22" s="243" t="s">
        <v>68</v>
      </c>
      <c r="T22" s="240">
        <v>4</v>
      </c>
      <c r="U22" s="241">
        <v>835880</v>
      </c>
      <c r="V22" s="240">
        <v>50</v>
      </c>
      <c r="W22" s="244">
        <v>15472011</v>
      </c>
      <c r="X22" s="500"/>
      <c r="Y22" s="245"/>
      <c r="Z22" s="227"/>
    </row>
    <row r="23" spans="2:26" ht="12" customHeight="1">
      <c r="B23" s="498"/>
      <c r="C23" s="234" t="s">
        <v>383</v>
      </c>
      <c r="D23" s="235">
        <v>2</v>
      </c>
      <c r="E23" s="235">
        <v>40</v>
      </c>
      <c r="F23" s="239">
        <v>2677385</v>
      </c>
      <c r="G23" s="239">
        <v>2677385</v>
      </c>
      <c r="H23" s="238">
        <v>6</v>
      </c>
      <c r="I23" s="239">
        <v>2326971</v>
      </c>
      <c r="J23" s="242" t="s">
        <v>68</v>
      </c>
      <c r="K23" s="243" t="s">
        <v>68</v>
      </c>
      <c r="L23" s="242" t="s">
        <v>68</v>
      </c>
      <c r="M23" s="243" t="s">
        <v>68</v>
      </c>
      <c r="N23" s="242" t="s">
        <v>68</v>
      </c>
      <c r="O23" s="243" t="s">
        <v>68</v>
      </c>
      <c r="P23" s="242" t="s">
        <v>68</v>
      </c>
      <c r="Q23" s="243" t="s">
        <v>68</v>
      </c>
      <c r="R23" s="242" t="s">
        <v>68</v>
      </c>
      <c r="S23" s="243" t="s">
        <v>68</v>
      </c>
      <c r="T23" s="242" t="s">
        <v>68</v>
      </c>
      <c r="U23" s="243" t="s">
        <v>68</v>
      </c>
      <c r="V23" s="240">
        <v>6</v>
      </c>
      <c r="W23" s="244">
        <v>2326971</v>
      </c>
      <c r="X23" s="500"/>
      <c r="Y23" s="245"/>
      <c r="Z23" s="227"/>
    </row>
    <row r="24" spans="2:26" ht="12" customHeight="1">
      <c r="B24" s="498"/>
      <c r="C24" s="234" t="s">
        <v>384</v>
      </c>
      <c r="D24" s="235">
        <v>6502</v>
      </c>
      <c r="E24" s="236">
        <v>34432</v>
      </c>
      <c r="F24" s="237">
        <v>1618127761</v>
      </c>
      <c r="G24" s="237">
        <v>1606492786</v>
      </c>
      <c r="H24" s="238">
        <v>8589</v>
      </c>
      <c r="I24" s="239">
        <v>1523864681</v>
      </c>
      <c r="J24" s="240">
        <v>4271</v>
      </c>
      <c r="K24" s="237">
        <f>'[1]本省データ（療養・休業補償）'!J148</f>
        <v>377727562</v>
      </c>
      <c r="L24" s="240">
        <f>'[1]本省データ（療養・休業補償）'!K148</f>
        <v>792</v>
      </c>
      <c r="M24" s="241">
        <f>'[1]本省データ（療養・休業補償）'!N148</f>
        <v>138212864</v>
      </c>
      <c r="N24" s="240">
        <f>'[1]本省データ（障害・遺族給付）'!G148</f>
        <v>36</v>
      </c>
      <c r="O24" s="241">
        <f>'[1]本省データ（障害・遺族給付）'!I148</f>
        <v>57809445</v>
      </c>
      <c r="P24" s="242">
        <f>'[1]本省データ（障害・遺族給付）'!J148</f>
        <v>2</v>
      </c>
      <c r="Q24" s="243">
        <f>'[1]本省データ（障害・遺族給付）'!L148</f>
        <v>12281321</v>
      </c>
      <c r="R24" s="240">
        <f>'[1]本省データ（葬祭・介護）'!G148</f>
        <v>6</v>
      </c>
      <c r="S24" s="241">
        <f>'[1]本省データ（葬祭・介護）'!I148</f>
        <v>3929520</v>
      </c>
      <c r="T24" s="240">
        <v>197</v>
      </c>
      <c r="U24" s="241">
        <v>37348280</v>
      </c>
      <c r="V24" s="240">
        <v>3285</v>
      </c>
      <c r="W24" s="244">
        <v>896555689</v>
      </c>
      <c r="X24" s="500"/>
      <c r="Y24" s="245"/>
      <c r="Z24" s="227"/>
    </row>
    <row r="25" spans="2:26" ht="12" customHeight="1">
      <c r="B25" s="498"/>
      <c r="C25" s="234" t="s">
        <v>385</v>
      </c>
      <c r="D25" s="235">
        <v>2071</v>
      </c>
      <c r="E25" s="236">
        <v>8552</v>
      </c>
      <c r="F25" s="237">
        <v>165099355</v>
      </c>
      <c r="G25" s="237">
        <v>163600639</v>
      </c>
      <c r="H25" s="238">
        <v>753</v>
      </c>
      <c r="I25" s="239">
        <v>89841616</v>
      </c>
      <c r="J25" s="240">
        <v>486</v>
      </c>
      <c r="K25" s="237">
        <f>'[1]本省データ（療養・休業補償）'!J151</f>
        <v>32330749</v>
      </c>
      <c r="L25" s="240">
        <f>'[1]本省データ（療養・休業補償）'!K151</f>
        <v>85</v>
      </c>
      <c r="M25" s="241">
        <f>'[1]本省データ（療養・休業補償）'!N151</f>
        <v>12396589</v>
      </c>
      <c r="N25" s="240">
        <f>'[1]本省データ（障害・遺族給付）'!G151</f>
        <v>7</v>
      </c>
      <c r="O25" s="241">
        <f>'[1]本省データ（障害・遺族給付）'!I151</f>
        <v>5785896</v>
      </c>
      <c r="P25" s="242" t="s">
        <v>68</v>
      </c>
      <c r="Q25" s="243" t="s">
        <v>68</v>
      </c>
      <c r="R25" s="242" t="s">
        <v>68</v>
      </c>
      <c r="S25" s="243" t="s">
        <v>68</v>
      </c>
      <c r="T25" s="240">
        <v>16</v>
      </c>
      <c r="U25" s="241">
        <v>2849440</v>
      </c>
      <c r="V25" s="240">
        <v>159</v>
      </c>
      <c r="W25" s="244">
        <v>36478942</v>
      </c>
      <c r="X25" s="500"/>
      <c r="Y25" s="245"/>
      <c r="Z25" s="227"/>
    </row>
    <row r="26" spans="2:26" ht="12" customHeight="1">
      <c r="B26" s="498"/>
      <c r="C26" s="249" t="s">
        <v>386</v>
      </c>
      <c r="D26" s="235">
        <v>277</v>
      </c>
      <c r="E26" s="236">
        <v>2710</v>
      </c>
      <c r="F26" s="237">
        <v>104066454</v>
      </c>
      <c r="G26" s="237">
        <v>103768736</v>
      </c>
      <c r="H26" s="238">
        <v>226</v>
      </c>
      <c r="I26" s="239">
        <v>56104797</v>
      </c>
      <c r="J26" s="240">
        <v>97</v>
      </c>
      <c r="K26" s="237">
        <f>'[1]本省データ（療養・休業補償）'!J149</f>
        <v>11480814</v>
      </c>
      <c r="L26" s="240">
        <f>'[1]本省データ（療養・休業補償）'!K149</f>
        <v>22</v>
      </c>
      <c r="M26" s="241">
        <f>'[1]本省データ（療養・休業補償）'!N149</f>
        <v>4794614</v>
      </c>
      <c r="N26" s="242">
        <f>'[1]本省データ（障害・遺族給付）'!G149</f>
        <v>1</v>
      </c>
      <c r="O26" s="243">
        <f>'[1]本省データ（障害・遺族給付）'!I149</f>
        <v>6040000</v>
      </c>
      <c r="P26" s="242" t="s">
        <v>68</v>
      </c>
      <c r="Q26" s="243" t="s">
        <v>68</v>
      </c>
      <c r="R26" s="242" t="s">
        <v>68</v>
      </c>
      <c r="S26" s="243" t="s">
        <v>68</v>
      </c>
      <c r="T26" s="240">
        <v>4</v>
      </c>
      <c r="U26" s="241">
        <v>321400</v>
      </c>
      <c r="V26" s="240">
        <v>102</v>
      </c>
      <c r="W26" s="244">
        <v>33467969</v>
      </c>
      <c r="X26" s="500"/>
      <c r="Y26" s="250"/>
      <c r="Z26" s="227"/>
    </row>
    <row r="27" spans="2:26" ht="12" customHeight="1">
      <c r="B27" s="499"/>
      <c r="C27" s="234" t="s">
        <v>387</v>
      </c>
      <c r="D27" s="235">
        <v>1646</v>
      </c>
      <c r="E27" s="236">
        <v>10713</v>
      </c>
      <c r="F27" s="237">
        <v>319694026</v>
      </c>
      <c r="G27" s="237">
        <v>318722942</v>
      </c>
      <c r="H27" s="238">
        <v>2907</v>
      </c>
      <c r="I27" s="239">
        <v>547575593</v>
      </c>
      <c r="J27" s="240">
        <v>1287</v>
      </c>
      <c r="K27" s="237">
        <f>'[1]本省データ（療養・休業補償）'!J150</f>
        <v>138482185</v>
      </c>
      <c r="L27" s="240">
        <f>'[1]本省データ（療養・休業補償）'!K150</f>
        <v>303</v>
      </c>
      <c r="M27" s="241">
        <f>'[1]本省データ（療養・休業補償）'!N150</f>
        <v>48373890</v>
      </c>
      <c r="N27" s="240">
        <f>'[1]本省データ（障害・遺族給付）'!G150</f>
        <v>14</v>
      </c>
      <c r="O27" s="241">
        <f>'[1]本省データ（障害・遺族給付）'!I150</f>
        <v>20159167</v>
      </c>
      <c r="P27" s="242">
        <f>'[1]本省データ（障害・遺族給付）'!J150</f>
        <v>1</v>
      </c>
      <c r="Q27" s="243">
        <f>'[1]本省データ（障害・遺族給付）'!L150</f>
        <v>569352</v>
      </c>
      <c r="R27" s="240">
        <f>'[1]本省データ（葬祭・介護）'!G150</f>
        <v>1</v>
      </c>
      <c r="S27" s="241">
        <f>'[1]本省データ（葬祭・介護）'!I150</f>
        <v>602850</v>
      </c>
      <c r="T27" s="240">
        <v>38</v>
      </c>
      <c r="U27" s="241">
        <v>6955440</v>
      </c>
      <c r="V27" s="240">
        <v>1263</v>
      </c>
      <c r="W27" s="244">
        <v>332432709</v>
      </c>
      <c r="X27" s="500"/>
      <c r="Y27" s="245"/>
      <c r="Z27" s="227"/>
    </row>
    <row r="28" spans="2:26" s="202" customFormat="1" ht="12" customHeight="1">
      <c r="B28" s="497" t="s">
        <v>388</v>
      </c>
      <c r="C28" s="229" t="s">
        <v>153</v>
      </c>
      <c r="D28" s="246">
        <f t="shared" ref="D28:I28" si="7">SUM(D29:D53)</f>
        <v>7467</v>
      </c>
      <c r="E28" s="246">
        <f t="shared" si="7"/>
        <v>216254</v>
      </c>
      <c r="F28" s="223">
        <f t="shared" si="7"/>
        <v>3660989660</v>
      </c>
      <c r="G28" s="223">
        <f t="shared" si="7"/>
        <v>3582585194</v>
      </c>
      <c r="H28" s="221">
        <f t="shared" si="7"/>
        <v>28521</v>
      </c>
      <c r="I28" s="223">
        <f t="shared" si="7"/>
        <v>3516145382</v>
      </c>
      <c r="J28" s="246">
        <f t="shared" ref="J28:R28" si="8">SUM(J29:J53)</f>
        <v>17221</v>
      </c>
      <c r="K28" s="223">
        <f t="shared" si="8"/>
        <v>943598561</v>
      </c>
      <c r="L28" s="246">
        <f t="shared" si="8"/>
        <v>2760</v>
      </c>
      <c r="M28" s="223">
        <f t="shared" si="8"/>
        <v>361704622</v>
      </c>
      <c r="N28" s="246">
        <f t="shared" si="8"/>
        <v>158</v>
      </c>
      <c r="O28" s="223">
        <f t="shared" si="8"/>
        <v>283167298</v>
      </c>
      <c r="P28" s="230">
        <f t="shared" si="8"/>
        <v>1</v>
      </c>
      <c r="Q28" s="231">
        <f t="shared" si="8"/>
        <v>477327</v>
      </c>
      <c r="R28" s="246">
        <f t="shared" si="8"/>
        <v>7</v>
      </c>
      <c r="S28" s="223">
        <f>SUM(S29:S53)</f>
        <v>6649020</v>
      </c>
      <c r="T28" s="246">
        <f>SUM(T29:T53)</f>
        <v>96</v>
      </c>
      <c r="U28" s="223">
        <f>SUM(U29:U53)</f>
        <v>13776750</v>
      </c>
      <c r="V28" s="246">
        <f>SUM(V29:V53)</f>
        <v>8278</v>
      </c>
      <c r="W28" s="247">
        <f>SUM(W29:W53)</f>
        <v>1906771495</v>
      </c>
      <c r="X28" s="500"/>
      <c r="Y28" s="232"/>
      <c r="Z28" s="233"/>
    </row>
    <row r="29" spans="2:26" ht="12" customHeight="1">
      <c r="B29" s="498"/>
      <c r="C29" s="234" t="s">
        <v>389</v>
      </c>
      <c r="D29" s="235">
        <v>716</v>
      </c>
      <c r="E29" s="236">
        <v>33830</v>
      </c>
      <c r="F29" s="237">
        <v>531411191</v>
      </c>
      <c r="G29" s="237">
        <v>521125822</v>
      </c>
      <c r="H29" s="238">
        <v>4742</v>
      </c>
      <c r="I29" s="239">
        <v>459348144</v>
      </c>
      <c r="J29" s="240">
        <v>3419</v>
      </c>
      <c r="K29" s="237">
        <f>'[1]本省データ（療養・休業補償）'!J153</f>
        <v>208206387</v>
      </c>
      <c r="L29" s="240">
        <f>'[1]本省データ（療養・休業補償）'!K153</f>
        <v>596</v>
      </c>
      <c r="M29" s="241">
        <f>'[1]本省データ（療養・休業補償）'!N153</f>
        <v>57064234</v>
      </c>
      <c r="N29" s="240">
        <f>'[1]本省データ（障害・遺族給付）'!G153</f>
        <v>22</v>
      </c>
      <c r="O29" s="241">
        <f>'[1]本省データ（障害・遺族給付）'!I153</f>
        <v>22660059</v>
      </c>
      <c r="P29" s="242" t="s">
        <v>68</v>
      </c>
      <c r="Q29" s="243" t="s">
        <v>68</v>
      </c>
      <c r="R29" s="242" t="s">
        <v>68</v>
      </c>
      <c r="S29" s="243" t="s">
        <v>68</v>
      </c>
      <c r="T29" s="240">
        <v>20</v>
      </c>
      <c r="U29" s="241">
        <v>3639120</v>
      </c>
      <c r="V29" s="240">
        <v>685</v>
      </c>
      <c r="W29" s="244">
        <v>167778344</v>
      </c>
      <c r="X29" s="500"/>
      <c r="Y29" s="245"/>
      <c r="Z29" s="227"/>
    </row>
    <row r="30" spans="2:26" ht="12" customHeight="1">
      <c r="B30" s="498"/>
      <c r="C30" s="234" t="s">
        <v>390</v>
      </c>
      <c r="D30" s="235" t="s">
        <v>68</v>
      </c>
      <c r="E30" s="236" t="s">
        <v>68</v>
      </c>
      <c r="F30" s="237" t="s">
        <v>68</v>
      </c>
      <c r="G30" s="237" t="s">
        <v>68</v>
      </c>
      <c r="H30" s="242" t="s">
        <v>68</v>
      </c>
      <c r="I30" s="243" t="s">
        <v>68</v>
      </c>
      <c r="J30" s="242" t="s">
        <v>68</v>
      </c>
      <c r="K30" s="243" t="s">
        <v>68</v>
      </c>
      <c r="L30" s="242" t="s">
        <v>68</v>
      </c>
      <c r="M30" s="243" t="s">
        <v>68</v>
      </c>
      <c r="N30" s="242" t="s">
        <v>68</v>
      </c>
      <c r="O30" s="243" t="s">
        <v>68</v>
      </c>
      <c r="P30" s="242" t="s">
        <v>68</v>
      </c>
      <c r="Q30" s="243" t="s">
        <v>68</v>
      </c>
      <c r="R30" s="242" t="s">
        <v>68</v>
      </c>
      <c r="S30" s="243" t="s">
        <v>68</v>
      </c>
      <c r="T30" s="242" t="s">
        <v>68</v>
      </c>
      <c r="U30" s="243" t="s">
        <v>68</v>
      </c>
      <c r="V30" s="242" t="s">
        <v>68</v>
      </c>
      <c r="W30" s="248" t="s">
        <v>68</v>
      </c>
      <c r="X30" s="500"/>
      <c r="Y30" s="245"/>
      <c r="Z30" s="227"/>
    </row>
    <row r="31" spans="2:26" ht="12" customHeight="1">
      <c r="B31" s="498"/>
      <c r="C31" s="234" t="s">
        <v>391</v>
      </c>
      <c r="D31" s="235">
        <v>320</v>
      </c>
      <c r="E31" s="236">
        <v>3259</v>
      </c>
      <c r="F31" s="237">
        <v>22919103</v>
      </c>
      <c r="G31" s="237">
        <v>21816388</v>
      </c>
      <c r="H31" s="238">
        <v>620</v>
      </c>
      <c r="I31" s="239">
        <v>71797642</v>
      </c>
      <c r="J31" s="240">
        <v>299</v>
      </c>
      <c r="K31" s="237">
        <f>'[1]本省データ（療養・休業補償）'!J154</f>
        <v>16101817</v>
      </c>
      <c r="L31" s="240">
        <f>'[1]本省データ（療養・休業補償）'!K154</f>
        <v>62</v>
      </c>
      <c r="M31" s="241">
        <f>'[1]本省データ（療養・休業補償）'!N154</f>
        <v>5866839</v>
      </c>
      <c r="N31" s="240" t="s">
        <v>68</v>
      </c>
      <c r="O31" s="241" t="s">
        <v>68</v>
      </c>
      <c r="P31" s="242" t="s">
        <v>68</v>
      </c>
      <c r="Q31" s="243" t="s">
        <v>68</v>
      </c>
      <c r="R31" s="242" t="s">
        <v>68</v>
      </c>
      <c r="S31" s="243" t="s">
        <v>68</v>
      </c>
      <c r="T31" s="240">
        <v>3</v>
      </c>
      <c r="U31" s="241">
        <v>271000</v>
      </c>
      <c r="V31" s="240">
        <v>256</v>
      </c>
      <c r="W31" s="244">
        <v>49557986</v>
      </c>
      <c r="X31" s="500"/>
      <c r="Y31" s="245"/>
      <c r="Z31" s="227"/>
    </row>
    <row r="32" spans="2:26" ht="12" customHeight="1">
      <c r="B32" s="498"/>
      <c r="C32" s="234" t="s">
        <v>392</v>
      </c>
      <c r="D32" s="235">
        <v>366</v>
      </c>
      <c r="E32" s="236">
        <v>3420</v>
      </c>
      <c r="F32" s="237">
        <v>107492102</v>
      </c>
      <c r="G32" s="237">
        <v>106597319</v>
      </c>
      <c r="H32" s="238">
        <v>1233</v>
      </c>
      <c r="I32" s="239">
        <v>178402098</v>
      </c>
      <c r="J32" s="240">
        <v>568</v>
      </c>
      <c r="K32" s="237">
        <f>'[1]本省データ（療養・休業補償）'!J155</f>
        <v>28368283</v>
      </c>
      <c r="L32" s="240">
        <f>'[1]本省データ（療養・休業補償）'!K155</f>
        <v>75</v>
      </c>
      <c r="M32" s="241">
        <f>'[1]本省データ（療養・休業補償）'!N155</f>
        <v>8601278</v>
      </c>
      <c r="N32" s="240">
        <f>'[1]本省データ（障害・遺族給付）'!G155</f>
        <v>17</v>
      </c>
      <c r="O32" s="241">
        <f>'[1]本省データ（障害・遺族給付）'!I155</f>
        <v>27795040</v>
      </c>
      <c r="P32" s="242" t="s">
        <v>68</v>
      </c>
      <c r="Q32" s="243" t="s">
        <v>68</v>
      </c>
      <c r="R32" s="242" t="s">
        <v>68</v>
      </c>
      <c r="S32" s="243" t="s">
        <v>68</v>
      </c>
      <c r="T32" s="242" t="s">
        <v>68</v>
      </c>
      <c r="U32" s="243" t="s">
        <v>68</v>
      </c>
      <c r="V32" s="240">
        <v>573</v>
      </c>
      <c r="W32" s="244">
        <v>113637497</v>
      </c>
      <c r="X32" s="500"/>
      <c r="Y32" s="245"/>
      <c r="Z32" s="227"/>
    </row>
    <row r="33" spans="2:26" ht="12" customHeight="1">
      <c r="B33" s="498"/>
      <c r="C33" s="234" t="s">
        <v>393</v>
      </c>
      <c r="D33" s="235">
        <v>1</v>
      </c>
      <c r="E33" s="236">
        <v>4</v>
      </c>
      <c r="F33" s="239" t="s">
        <v>68</v>
      </c>
      <c r="G33" s="239" t="s">
        <v>68</v>
      </c>
      <c r="H33" s="238">
        <v>12</v>
      </c>
      <c r="I33" s="239">
        <v>4718432</v>
      </c>
      <c r="J33" s="242">
        <v>5</v>
      </c>
      <c r="K33" s="243">
        <f>'[1]本省データ（療養・休業補償）'!J156</f>
        <v>41788</v>
      </c>
      <c r="L33" s="242" t="s">
        <v>68</v>
      </c>
      <c r="M33" s="243" t="s">
        <v>68</v>
      </c>
      <c r="N33" s="242">
        <f>'[1]本省データ（障害・遺族給付）'!G156</f>
        <v>1</v>
      </c>
      <c r="O33" s="243">
        <f>'[1]本省データ（障害・遺族給付）'!I156</f>
        <v>2230000</v>
      </c>
      <c r="P33" s="242" t="s">
        <v>68</v>
      </c>
      <c r="Q33" s="243" t="s">
        <v>68</v>
      </c>
      <c r="R33" s="242" t="s">
        <v>68</v>
      </c>
      <c r="S33" s="243" t="s">
        <v>68</v>
      </c>
      <c r="T33" s="242" t="s">
        <v>68</v>
      </c>
      <c r="U33" s="243" t="s">
        <v>68</v>
      </c>
      <c r="V33" s="240">
        <v>6</v>
      </c>
      <c r="W33" s="244">
        <v>2446644</v>
      </c>
      <c r="X33" s="500"/>
      <c r="Y33" s="245"/>
      <c r="Z33" s="227"/>
    </row>
    <row r="34" spans="2:26" ht="12" customHeight="1">
      <c r="B34" s="498"/>
      <c r="C34" s="234" t="s">
        <v>394</v>
      </c>
      <c r="D34" s="235">
        <v>188</v>
      </c>
      <c r="E34" s="236">
        <v>6335</v>
      </c>
      <c r="F34" s="237">
        <v>60842005</v>
      </c>
      <c r="G34" s="237">
        <v>60550578</v>
      </c>
      <c r="H34" s="238">
        <v>294</v>
      </c>
      <c r="I34" s="239">
        <v>24687041</v>
      </c>
      <c r="J34" s="240">
        <v>216</v>
      </c>
      <c r="K34" s="237">
        <f>'[1]本省データ（療養・休業補償）'!J157</f>
        <v>8817052</v>
      </c>
      <c r="L34" s="240">
        <f>'[1]本省データ（療養・休業補償）'!K157</f>
        <v>18</v>
      </c>
      <c r="M34" s="241">
        <f>'[1]本省データ（療養・休業補償）'!N157</f>
        <v>1400883</v>
      </c>
      <c r="N34" s="240" t="s">
        <v>68</v>
      </c>
      <c r="O34" s="241" t="s">
        <v>68</v>
      </c>
      <c r="P34" s="242" t="s">
        <v>68</v>
      </c>
      <c r="Q34" s="243" t="s">
        <v>68</v>
      </c>
      <c r="R34" s="242" t="s">
        <v>68</v>
      </c>
      <c r="S34" s="243" t="s">
        <v>68</v>
      </c>
      <c r="T34" s="242" t="s">
        <v>68</v>
      </c>
      <c r="U34" s="243" t="s">
        <v>68</v>
      </c>
      <c r="V34" s="240">
        <v>60</v>
      </c>
      <c r="W34" s="244">
        <v>14469106</v>
      </c>
      <c r="X34" s="500"/>
      <c r="Y34" s="245"/>
      <c r="Z34" s="227"/>
    </row>
    <row r="35" spans="2:26" ht="12" customHeight="1">
      <c r="B35" s="498"/>
      <c r="C35" s="234" t="s">
        <v>395</v>
      </c>
      <c r="D35" s="235">
        <v>214</v>
      </c>
      <c r="E35" s="236">
        <v>11937</v>
      </c>
      <c r="F35" s="237">
        <v>222214617</v>
      </c>
      <c r="G35" s="237">
        <v>222047361</v>
      </c>
      <c r="H35" s="238">
        <v>1344</v>
      </c>
      <c r="I35" s="239">
        <v>185415206</v>
      </c>
      <c r="J35" s="240">
        <v>786</v>
      </c>
      <c r="K35" s="237">
        <f>'[1]本省データ（療養・休業補償）'!J158</f>
        <v>43948961</v>
      </c>
      <c r="L35" s="240">
        <f>'[1]本省データ（療養・休業補償）'!K158</f>
        <v>72</v>
      </c>
      <c r="M35" s="241">
        <f>'[1]本省データ（療養・休業補償）'!N158</f>
        <v>11470656</v>
      </c>
      <c r="N35" s="240">
        <f>'[1]本省データ（障害・遺族給付）'!G158</f>
        <v>4</v>
      </c>
      <c r="O35" s="241">
        <f>'[1]本省データ（障害・遺族給付）'!I158</f>
        <v>2322692</v>
      </c>
      <c r="P35" s="242" t="s">
        <v>68</v>
      </c>
      <c r="Q35" s="243" t="s">
        <v>68</v>
      </c>
      <c r="R35" s="242" t="s">
        <v>68</v>
      </c>
      <c r="S35" s="243" t="s">
        <v>68</v>
      </c>
      <c r="T35" s="240">
        <v>10</v>
      </c>
      <c r="U35" s="241">
        <v>1467500</v>
      </c>
      <c r="V35" s="240">
        <v>472</v>
      </c>
      <c r="W35" s="244">
        <v>126205397</v>
      </c>
      <c r="X35" s="500"/>
      <c r="Y35" s="245"/>
      <c r="Z35" s="227"/>
    </row>
    <row r="36" spans="2:26" ht="12" customHeight="1">
      <c r="B36" s="498"/>
      <c r="C36" s="234" t="s">
        <v>396</v>
      </c>
      <c r="D36" s="235">
        <v>21</v>
      </c>
      <c r="E36" s="236">
        <v>511</v>
      </c>
      <c r="F36" s="237">
        <v>8710054</v>
      </c>
      <c r="G36" s="237">
        <v>8710054</v>
      </c>
      <c r="H36" s="238">
        <v>103</v>
      </c>
      <c r="I36" s="239">
        <v>17105388</v>
      </c>
      <c r="J36" s="240">
        <v>68</v>
      </c>
      <c r="K36" s="237">
        <f>'[1]本省データ（療養・休業補償）'!J159</f>
        <v>7264884</v>
      </c>
      <c r="L36" s="242">
        <f>'[1]本省データ（療養・休業補償）'!K159</f>
        <v>4</v>
      </c>
      <c r="M36" s="243">
        <f>'[1]本省データ（療養・休業補償）'!N159</f>
        <v>694489</v>
      </c>
      <c r="N36" s="242" t="s">
        <v>68</v>
      </c>
      <c r="O36" s="243" t="s">
        <v>68</v>
      </c>
      <c r="P36" s="242" t="s">
        <v>68</v>
      </c>
      <c r="Q36" s="243" t="s">
        <v>68</v>
      </c>
      <c r="R36" s="242" t="s">
        <v>68</v>
      </c>
      <c r="S36" s="243" t="s">
        <v>68</v>
      </c>
      <c r="T36" s="242" t="s">
        <v>68</v>
      </c>
      <c r="U36" s="243" t="s">
        <v>68</v>
      </c>
      <c r="V36" s="240">
        <v>31</v>
      </c>
      <c r="W36" s="244">
        <v>9146015</v>
      </c>
      <c r="X36" s="500"/>
      <c r="Y36" s="245"/>
      <c r="Z36" s="227"/>
    </row>
    <row r="37" spans="2:26" ht="12" customHeight="1">
      <c r="B37" s="498"/>
      <c r="C37" s="234" t="s">
        <v>397</v>
      </c>
      <c r="D37" s="235">
        <v>101</v>
      </c>
      <c r="E37" s="236">
        <v>1767</v>
      </c>
      <c r="F37" s="237">
        <v>60857203</v>
      </c>
      <c r="G37" s="237">
        <v>60532450</v>
      </c>
      <c r="H37" s="238">
        <v>610</v>
      </c>
      <c r="I37" s="239">
        <v>96541329</v>
      </c>
      <c r="J37" s="240">
        <v>288</v>
      </c>
      <c r="K37" s="237">
        <f>'[1]本省データ（療養・休業補償）'!J176</f>
        <v>21754295</v>
      </c>
      <c r="L37" s="240">
        <f>'[1]本省データ（療養・休業補償）'!K176</f>
        <v>67</v>
      </c>
      <c r="M37" s="241">
        <f>'[1]本省データ（療養・休業補償）'!N176</f>
        <v>10761657</v>
      </c>
      <c r="N37" s="240">
        <f>'[1]本省データ（障害・遺族給付）'!G176</f>
        <v>1</v>
      </c>
      <c r="O37" s="241">
        <f>'[1]本省データ（障害・遺族給付）'!I176</f>
        <v>1618980</v>
      </c>
      <c r="P37" s="242" t="s">
        <v>68</v>
      </c>
      <c r="Q37" s="243" t="s">
        <v>68</v>
      </c>
      <c r="R37" s="242" t="s">
        <v>68</v>
      </c>
      <c r="S37" s="243" t="s">
        <v>68</v>
      </c>
      <c r="T37" s="242" t="s">
        <v>68</v>
      </c>
      <c r="U37" s="243" t="s">
        <v>68</v>
      </c>
      <c r="V37" s="240">
        <v>254</v>
      </c>
      <c r="W37" s="244">
        <v>62406397</v>
      </c>
      <c r="X37" s="500"/>
      <c r="Y37" s="245"/>
      <c r="Z37" s="227"/>
    </row>
    <row r="38" spans="2:26" ht="12" customHeight="1">
      <c r="B38" s="498"/>
      <c r="C38" s="234" t="s">
        <v>398</v>
      </c>
      <c r="D38" s="235">
        <v>3</v>
      </c>
      <c r="E38" s="236">
        <v>10</v>
      </c>
      <c r="F38" s="237">
        <v>804366</v>
      </c>
      <c r="G38" s="237">
        <v>804366</v>
      </c>
      <c r="H38" s="242" t="s">
        <v>68</v>
      </c>
      <c r="I38" s="243" t="s">
        <v>68</v>
      </c>
      <c r="J38" s="242" t="s">
        <v>68</v>
      </c>
      <c r="K38" s="243" t="s">
        <v>68</v>
      </c>
      <c r="L38" s="242" t="s">
        <v>68</v>
      </c>
      <c r="M38" s="243" t="s">
        <v>68</v>
      </c>
      <c r="N38" s="242" t="s">
        <v>68</v>
      </c>
      <c r="O38" s="243" t="s">
        <v>68</v>
      </c>
      <c r="P38" s="242" t="s">
        <v>68</v>
      </c>
      <c r="Q38" s="243" t="s">
        <v>68</v>
      </c>
      <c r="R38" s="242" t="s">
        <v>68</v>
      </c>
      <c r="S38" s="243" t="s">
        <v>68</v>
      </c>
      <c r="T38" s="242" t="s">
        <v>68</v>
      </c>
      <c r="U38" s="243" t="s">
        <v>68</v>
      </c>
      <c r="V38" s="242" t="s">
        <v>68</v>
      </c>
      <c r="W38" s="248" t="s">
        <v>68</v>
      </c>
      <c r="X38" s="500"/>
      <c r="Y38" s="245"/>
      <c r="Z38" s="227"/>
    </row>
    <row r="39" spans="2:26" ht="12" customHeight="1">
      <c r="B39" s="498"/>
      <c r="C39" s="234" t="s">
        <v>399</v>
      </c>
      <c r="D39" s="235">
        <v>77</v>
      </c>
      <c r="E39" s="236">
        <v>534</v>
      </c>
      <c r="F39" s="237">
        <v>35701769</v>
      </c>
      <c r="G39" s="237">
        <v>30530825</v>
      </c>
      <c r="H39" s="238">
        <v>1221</v>
      </c>
      <c r="I39" s="239">
        <v>175896571</v>
      </c>
      <c r="J39" s="240">
        <v>398</v>
      </c>
      <c r="K39" s="237">
        <f>'[1]本省データ（療養・休業補償）'!J160</f>
        <v>11929278</v>
      </c>
      <c r="L39" s="240">
        <f>'[1]本省データ（療養・休業補償）'!K160</f>
        <v>159</v>
      </c>
      <c r="M39" s="241">
        <f>'[1]本省データ（療養・休業補償）'!N160</f>
        <v>26372272</v>
      </c>
      <c r="N39" s="242" t="s">
        <v>68</v>
      </c>
      <c r="O39" s="243" t="s">
        <v>68</v>
      </c>
      <c r="P39" s="242">
        <f>'[1]本省データ（障害・遺族給付）'!J160</f>
        <v>1</v>
      </c>
      <c r="Q39" s="243">
        <f>'[1]本省データ（障害・遺族給付）'!L160</f>
        <v>477327</v>
      </c>
      <c r="R39" s="240">
        <f>'[1]本省データ（葬祭・介護）'!G160</f>
        <v>1</v>
      </c>
      <c r="S39" s="241">
        <f>'[1]本省データ（葬祭・介護）'!I160</f>
        <v>670680</v>
      </c>
      <c r="T39" s="242" t="s">
        <v>68</v>
      </c>
      <c r="U39" s="243" t="s">
        <v>68</v>
      </c>
      <c r="V39" s="240">
        <v>662</v>
      </c>
      <c r="W39" s="244">
        <v>136447014</v>
      </c>
      <c r="X39" s="500"/>
      <c r="Y39" s="245"/>
      <c r="Z39" s="227"/>
    </row>
    <row r="40" spans="2:26" ht="12" customHeight="1">
      <c r="B40" s="498"/>
      <c r="C40" s="234" t="s">
        <v>400</v>
      </c>
      <c r="D40" s="235">
        <v>9</v>
      </c>
      <c r="E40" s="236">
        <v>1323</v>
      </c>
      <c r="F40" s="237">
        <v>38112624</v>
      </c>
      <c r="G40" s="237">
        <v>38066798</v>
      </c>
      <c r="H40" s="238">
        <v>165</v>
      </c>
      <c r="I40" s="239">
        <v>33325551</v>
      </c>
      <c r="J40" s="240">
        <v>75</v>
      </c>
      <c r="K40" s="237">
        <f>'[1]本省データ（療養・休業補償）'!J161</f>
        <v>3298568</v>
      </c>
      <c r="L40" s="240">
        <f>'[1]本省データ（療養・休業補償）'!K161</f>
        <v>3</v>
      </c>
      <c r="M40" s="241">
        <f>'[1]本省データ（療養・休業補償）'!N161</f>
        <v>3349108</v>
      </c>
      <c r="N40" s="242" t="s">
        <v>68</v>
      </c>
      <c r="O40" s="243" t="s">
        <v>68</v>
      </c>
      <c r="P40" s="242" t="s">
        <v>68</v>
      </c>
      <c r="Q40" s="243" t="s">
        <v>68</v>
      </c>
      <c r="R40" s="242" t="s">
        <v>68</v>
      </c>
      <c r="S40" s="243" t="s">
        <v>68</v>
      </c>
      <c r="T40" s="242" t="s">
        <v>68</v>
      </c>
      <c r="U40" s="243" t="s">
        <v>68</v>
      </c>
      <c r="V40" s="240">
        <v>87</v>
      </c>
      <c r="W40" s="244">
        <v>26677875</v>
      </c>
      <c r="X40" s="500"/>
      <c r="Y40" s="245"/>
      <c r="Z40" s="227"/>
    </row>
    <row r="41" spans="2:26" ht="12" customHeight="1">
      <c r="B41" s="498"/>
      <c r="C41" s="234" t="s">
        <v>401</v>
      </c>
      <c r="D41" s="235">
        <v>24</v>
      </c>
      <c r="E41" s="236">
        <v>1082</v>
      </c>
      <c r="F41" s="237">
        <v>35010854</v>
      </c>
      <c r="G41" s="237">
        <v>35010854</v>
      </c>
      <c r="H41" s="238">
        <v>160</v>
      </c>
      <c r="I41" s="239">
        <v>25157773</v>
      </c>
      <c r="J41" s="240">
        <v>79</v>
      </c>
      <c r="K41" s="237">
        <f>'[1]本省データ（療養・休業補償）'!J162</f>
        <v>1717552</v>
      </c>
      <c r="L41" s="240">
        <f>'[1]本省データ（療養・休業補償）'!K162</f>
        <v>15</v>
      </c>
      <c r="M41" s="241">
        <f>'[1]本省データ（療養・休業補償）'!N162</f>
        <v>3893596</v>
      </c>
      <c r="N41" s="242">
        <f>'[1]本省データ（障害・遺族給付）'!G162</f>
        <v>1</v>
      </c>
      <c r="O41" s="243">
        <f>'[1]本省データ（障害・遺族給付）'!I162</f>
        <v>1677312</v>
      </c>
      <c r="P41" s="242" t="s">
        <v>68</v>
      </c>
      <c r="Q41" s="243" t="s">
        <v>68</v>
      </c>
      <c r="R41" s="242" t="s">
        <v>68</v>
      </c>
      <c r="S41" s="243" t="s">
        <v>68</v>
      </c>
      <c r="T41" s="242" t="s">
        <v>68</v>
      </c>
      <c r="U41" s="243" t="s">
        <v>68</v>
      </c>
      <c r="V41" s="240">
        <v>65</v>
      </c>
      <c r="W41" s="244">
        <v>17869313</v>
      </c>
      <c r="X41" s="500"/>
      <c r="Y41" s="245"/>
      <c r="Z41" s="227"/>
    </row>
    <row r="42" spans="2:26" ht="12" customHeight="1">
      <c r="B42" s="498"/>
      <c r="C42" s="234" t="s">
        <v>402</v>
      </c>
      <c r="D42" s="235">
        <v>37</v>
      </c>
      <c r="E42" s="236">
        <v>1035</v>
      </c>
      <c r="F42" s="237">
        <v>22824722</v>
      </c>
      <c r="G42" s="237">
        <v>22806829</v>
      </c>
      <c r="H42" s="238">
        <v>232</v>
      </c>
      <c r="I42" s="239">
        <v>42091991</v>
      </c>
      <c r="J42" s="240">
        <v>124</v>
      </c>
      <c r="K42" s="237">
        <f>'[1]本省データ（療養・休業補償）'!J163</f>
        <v>12737570</v>
      </c>
      <c r="L42" s="240">
        <f>'[1]本省データ（療養・休業補償）'!K163</f>
        <v>22</v>
      </c>
      <c r="M42" s="241">
        <f>'[1]本省データ（療養・休業補償）'!N163</f>
        <v>2258573</v>
      </c>
      <c r="N42" s="242">
        <f>'[1]本省データ（障害・遺族給付）'!G163</f>
        <v>1</v>
      </c>
      <c r="O42" s="243">
        <f>'[1]本省データ（障害・遺族給付）'!I163</f>
        <v>4899723</v>
      </c>
      <c r="P42" s="242" t="s">
        <v>68</v>
      </c>
      <c r="Q42" s="243" t="s">
        <v>68</v>
      </c>
      <c r="R42" s="242" t="s">
        <v>68</v>
      </c>
      <c r="S42" s="243" t="s">
        <v>68</v>
      </c>
      <c r="T42" s="242" t="s">
        <v>68</v>
      </c>
      <c r="U42" s="243" t="s">
        <v>68</v>
      </c>
      <c r="V42" s="240">
        <v>85</v>
      </c>
      <c r="W42" s="244">
        <v>22196125</v>
      </c>
      <c r="X42" s="500"/>
      <c r="Y42" s="245"/>
      <c r="Z42" s="227"/>
    </row>
    <row r="43" spans="2:26" ht="12" customHeight="1">
      <c r="B43" s="498"/>
      <c r="C43" s="234" t="s">
        <v>403</v>
      </c>
      <c r="D43" s="235">
        <v>28</v>
      </c>
      <c r="E43" s="236">
        <v>748</v>
      </c>
      <c r="F43" s="237">
        <v>45004705</v>
      </c>
      <c r="G43" s="237">
        <v>45004705</v>
      </c>
      <c r="H43" s="238">
        <v>409</v>
      </c>
      <c r="I43" s="239">
        <v>63770801</v>
      </c>
      <c r="J43" s="240">
        <v>219</v>
      </c>
      <c r="K43" s="237">
        <f>'[1]本省データ（療養・休業補償）'!J164</f>
        <v>6437834</v>
      </c>
      <c r="L43" s="240">
        <f>'[1]本省データ（療養・休業補償）'!K164</f>
        <v>24</v>
      </c>
      <c r="M43" s="241">
        <f>'[1]本省データ（療養・休業補償）'!N164</f>
        <v>5429745</v>
      </c>
      <c r="N43" s="240">
        <f>'[1]本省データ（障害・遺族給付）'!G164</f>
        <v>3</v>
      </c>
      <c r="O43" s="241">
        <f>'[1]本省データ（障害・遺族給付）'!I164</f>
        <v>15131094</v>
      </c>
      <c r="P43" s="242" t="s">
        <v>68</v>
      </c>
      <c r="Q43" s="243" t="s">
        <v>68</v>
      </c>
      <c r="R43" s="242" t="s">
        <v>68</v>
      </c>
      <c r="S43" s="243" t="s">
        <v>68</v>
      </c>
      <c r="T43" s="242" t="s">
        <v>68</v>
      </c>
      <c r="U43" s="243" t="s">
        <v>68</v>
      </c>
      <c r="V43" s="240">
        <v>163</v>
      </c>
      <c r="W43" s="244">
        <v>36772128</v>
      </c>
      <c r="X43" s="500"/>
      <c r="Y43" s="245"/>
      <c r="Z43" s="227"/>
    </row>
    <row r="44" spans="2:26" ht="12" customHeight="1">
      <c r="B44" s="498"/>
      <c r="C44" s="234" t="s">
        <v>404</v>
      </c>
      <c r="D44" s="235">
        <v>1042</v>
      </c>
      <c r="E44" s="236">
        <v>13264</v>
      </c>
      <c r="F44" s="237">
        <v>483619004</v>
      </c>
      <c r="G44" s="237">
        <v>464313707</v>
      </c>
      <c r="H44" s="238">
        <v>4278</v>
      </c>
      <c r="I44" s="239">
        <v>614969589</v>
      </c>
      <c r="J44" s="240">
        <v>2075</v>
      </c>
      <c r="K44" s="237">
        <f>'[1]本省データ（療養・休業補償）'!J165</f>
        <v>135487871</v>
      </c>
      <c r="L44" s="240">
        <f>'[1]本省データ（療養・休業補償）'!K165</f>
        <v>307</v>
      </c>
      <c r="M44" s="241">
        <f>'[1]本省データ（療養・休業補償）'!N165</f>
        <v>47261151</v>
      </c>
      <c r="N44" s="240">
        <f>'[1]本省データ（障害・遺族給付）'!G165</f>
        <v>30</v>
      </c>
      <c r="O44" s="241">
        <f>'[1]本省データ（障害・遺族給付）'!I165</f>
        <v>59044098</v>
      </c>
      <c r="P44" s="242" t="s">
        <v>68</v>
      </c>
      <c r="Q44" s="243" t="s">
        <v>68</v>
      </c>
      <c r="R44" s="242" t="s">
        <v>68</v>
      </c>
      <c r="S44" s="243" t="s">
        <v>68</v>
      </c>
      <c r="T44" s="240">
        <v>23</v>
      </c>
      <c r="U44" s="241">
        <v>3112330</v>
      </c>
      <c r="V44" s="240">
        <v>1843</v>
      </c>
      <c r="W44" s="244">
        <v>370064139</v>
      </c>
      <c r="X44" s="500"/>
      <c r="Y44" s="245"/>
      <c r="Z44" s="227"/>
    </row>
    <row r="45" spans="2:26" ht="12" customHeight="1">
      <c r="B45" s="498"/>
      <c r="C45" s="251" t="s">
        <v>405</v>
      </c>
      <c r="D45" s="235">
        <v>13</v>
      </c>
      <c r="E45" s="236">
        <v>70</v>
      </c>
      <c r="F45" s="237">
        <v>1008995</v>
      </c>
      <c r="G45" s="237">
        <v>842682</v>
      </c>
      <c r="H45" s="238">
        <v>13</v>
      </c>
      <c r="I45" s="239">
        <v>1579822</v>
      </c>
      <c r="J45" s="240">
        <v>7</v>
      </c>
      <c r="K45" s="237">
        <f>'[1]本省データ（療養・休業補償）'!J174</f>
        <v>89008</v>
      </c>
      <c r="L45" s="242" t="s">
        <v>68</v>
      </c>
      <c r="M45" s="243" t="s">
        <v>68</v>
      </c>
      <c r="N45" s="242" t="s">
        <v>68</v>
      </c>
      <c r="O45" s="243" t="s">
        <v>68</v>
      </c>
      <c r="P45" s="242" t="s">
        <v>68</v>
      </c>
      <c r="Q45" s="243" t="s">
        <v>68</v>
      </c>
      <c r="R45" s="242" t="s">
        <v>68</v>
      </c>
      <c r="S45" s="243" t="s">
        <v>68</v>
      </c>
      <c r="T45" s="242" t="s">
        <v>68</v>
      </c>
      <c r="U45" s="243" t="s">
        <v>68</v>
      </c>
      <c r="V45" s="240">
        <v>6</v>
      </c>
      <c r="W45" s="244">
        <v>1490814</v>
      </c>
      <c r="X45" s="500"/>
      <c r="Y45" s="252"/>
      <c r="Z45" s="227"/>
    </row>
    <row r="46" spans="2:26" ht="12" customHeight="1">
      <c r="B46" s="498"/>
      <c r="C46" s="234" t="s">
        <v>406</v>
      </c>
      <c r="D46" s="235">
        <v>68</v>
      </c>
      <c r="E46" s="236">
        <v>1850</v>
      </c>
      <c r="F46" s="237">
        <v>27472946</v>
      </c>
      <c r="G46" s="237">
        <v>27389807</v>
      </c>
      <c r="H46" s="238">
        <v>270</v>
      </c>
      <c r="I46" s="239">
        <v>28261920</v>
      </c>
      <c r="J46" s="240">
        <v>196</v>
      </c>
      <c r="K46" s="237">
        <f>'[1]本省データ（療養・休業補償）'!J166</f>
        <v>9594585</v>
      </c>
      <c r="L46" s="240">
        <f>'[1]本省データ（療養・休業補償）'!K166</f>
        <v>18</v>
      </c>
      <c r="M46" s="241">
        <f>'[1]本省データ（療養・休業補償）'!N166</f>
        <v>2336958</v>
      </c>
      <c r="N46" s="240">
        <f>'[1]本省データ（障害・遺族給付）'!G166</f>
        <v>2</v>
      </c>
      <c r="O46" s="241">
        <f>'[1]本省データ（障害・遺族給付）'!I166</f>
        <v>2717660</v>
      </c>
      <c r="P46" s="242" t="s">
        <v>68</v>
      </c>
      <c r="Q46" s="243" t="s">
        <v>68</v>
      </c>
      <c r="R46" s="242" t="s">
        <v>68</v>
      </c>
      <c r="S46" s="243" t="s">
        <v>68</v>
      </c>
      <c r="T46" s="242" t="s">
        <v>68</v>
      </c>
      <c r="U46" s="243" t="s">
        <v>68</v>
      </c>
      <c r="V46" s="240">
        <v>54</v>
      </c>
      <c r="W46" s="244">
        <v>13612717</v>
      </c>
      <c r="X46" s="500"/>
      <c r="Y46" s="245"/>
      <c r="Z46" s="227"/>
    </row>
    <row r="47" spans="2:26" ht="12" customHeight="1">
      <c r="B47" s="498"/>
      <c r="C47" s="234" t="s">
        <v>407</v>
      </c>
      <c r="D47" s="235">
        <v>893</v>
      </c>
      <c r="E47" s="236">
        <v>16776</v>
      </c>
      <c r="F47" s="237">
        <v>252620555</v>
      </c>
      <c r="G47" s="237">
        <v>249392377</v>
      </c>
      <c r="H47" s="238">
        <v>2276</v>
      </c>
      <c r="I47" s="239">
        <v>253625400</v>
      </c>
      <c r="J47" s="240">
        <v>1606</v>
      </c>
      <c r="K47" s="237">
        <f>'[1]本省データ（療養・休業補償）'!J167</f>
        <v>78815056</v>
      </c>
      <c r="L47" s="240">
        <f>'[1]本省データ（療養・休業補償）'!K167</f>
        <v>141</v>
      </c>
      <c r="M47" s="241">
        <f>'[1]本省データ（療養・休業補償）'!N167</f>
        <v>19382564</v>
      </c>
      <c r="N47" s="240">
        <f>'[1]本省データ（障害・遺族給付）'!G167</f>
        <v>18</v>
      </c>
      <c r="O47" s="241">
        <f>'[1]本省データ（障害・遺族給付）'!I167</f>
        <v>35327202</v>
      </c>
      <c r="P47" s="242" t="s">
        <v>68</v>
      </c>
      <c r="Q47" s="243" t="s">
        <v>68</v>
      </c>
      <c r="R47" s="242">
        <f>'[1]本省データ（葬祭・介護）'!G167</f>
        <v>1</v>
      </c>
      <c r="S47" s="243">
        <f>'[1]本省データ（葬祭・介護）'!I167</f>
        <v>1100040</v>
      </c>
      <c r="T47" s="242" t="s">
        <v>68</v>
      </c>
      <c r="U47" s="243" t="s">
        <v>68</v>
      </c>
      <c r="V47" s="240">
        <v>510</v>
      </c>
      <c r="W47" s="244">
        <v>119000538</v>
      </c>
      <c r="X47" s="500"/>
      <c r="Y47" s="245"/>
      <c r="Z47" s="227"/>
    </row>
    <row r="48" spans="2:26" ht="12" customHeight="1">
      <c r="B48" s="498"/>
      <c r="C48" s="234" t="s">
        <v>408</v>
      </c>
      <c r="D48" s="235">
        <v>782</v>
      </c>
      <c r="E48" s="236">
        <v>40841</v>
      </c>
      <c r="F48" s="237">
        <v>424522142</v>
      </c>
      <c r="G48" s="237">
        <v>421446588</v>
      </c>
      <c r="H48" s="238">
        <v>2232</v>
      </c>
      <c r="I48" s="239">
        <v>250112205</v>
      </c>
      <c r="J48" s="240">
        <v>1479</v>
      </c>
      <c r="K48" s="237">
        <f>'[1]本省データ（療養・休業補償）'!J168</f>
        <v>66687833</v>
      </c>
      <c r="L48" s="240">
        <f>'[1]本省データ（療養・休業補償）'!K168</f>
        <v>220</v>
      </c>
      <c r="M48" s="241">
        <f>'[1]本省データ（療養・休業補償）'!N168</f>
        <v>33396457</v>
      </c>
      <c r="N48" s="240">
        <f>'[1]本省データ（障害・遺族給付）'!G168</f>
        <v>9</v>
      </c>
      <c r="O48" s="241">
        <f>'[1]本省データ（障害・遺族給付）'!I168</f>
        <v>12072178</v>
      </c>
      <c r="P48" s="242" t="s">
        <v>68</v>
      </c>
      <c r="Q48" s="243" t="s">
        <v>68</v>
      </c>
      <c r="R48" s="242">
        <f>'[1]本省データ（葬祭・介護）'!G168</f>
        <v>1</v>
      </c>
      <c r="S48" s="243">
        <f>'[1]本省データ（葬祭・介護）'!I168</f>
        <v>499200</v>
      </c>
      <c r="T48" s="240">
        <v>17</v>
      </c>
      <c r="U48" s="241">
        <v>1846330</v>
      </c>
      <c r="V48" s="240">
        <v>506</v>
      </c>
      <c r="W48" s="244">
        <v>135610207</v>
      </c>
      <c r="X48" s="500"/>
      <c r="Y48" s="245"/>
      <c r="Z48" s="227"/>
    </row>
    <row r="49" spans="1:26" ht="12" customHeight="1">
      <c r="B49" s="498"/>
      <c r="C49" s="234" t="s">
        <v>409</v>
      </c>
      <c r="D49" s="235">
        <v>1518</v>
      </c>
      <c r="E49" s="236">
        <v>52785</v>
      </c>
      <c r="F49" s="237">
        <v>859279097</v>
      </c>
      <c r="G49" s="237">
        <v>843500588</v>
      </c>
      <c r="H49" s="238">
        <v>5077</v>
      </c>
      <c r="I49" s="239">
        <v>593823785</v>
      </c>
      <c r="J49" s="240">
        <v>3311</v>
      </c>
      <c r="K49" s="237">
        <f>'[1]本省データ（療養・休業補償）'!J169</f>
        <v>170513334</v>
      </c>
      <c r="L49" s="240">
        <f>'[1]本省データ（療養・休業補償）'!K169</f>
        <v>598</v>
      </c>
      <c r="M49" s="241">
        <f>'[1]本省データ（療養・休業補償）'!N169</f>
        <v>82752762</v>
      </c>
      <c r="N49" s="240">
        <f>'[1]本省データ（障害・遺族給付）'!G169</f>
        <v>31</v>
      </c>
      <c r="O49" s="241">
        <f>'[1]本省データ（障害・遺族給付）'!I169</f>
        <v>65219501</v>
      </c>
      <c r="P49" s="242" t="s">
        <v>68</v>
      </c>
      <c r="Q49" s="243" t="s">
        <v>68</v>
      </c>
      <c r="R49" s="242">
        <f>'[1]本省データ（葬祭・介護）'!G169</f>
        <v>3</v>
      </c>
      <c r="S49" s="243">
        <f>'[1]本省データ（葬祭・介護）'!I169</f>
        <v>2597220</v>
      </c>
      <c r="T49" s="240">
        <v>15</v>
      </c>
      <c r="U49" s="241">
        <v>2618070</v>
      </c>
      <c r="V49" s="240">
        <v>1119</v>
      </c>
      <c r="W49" s="244">
        <v>270122898</v>
      </c>
      <c r="X49" s="500"/>
      <c r="Y49" s="245"/>
      <c r="Z49" s="227"/>
    </row>
    <row r="50" spans="1:26" ht="12" customHeight="1">
      <c r="B50" s="498"/>
      <c r="C50" s="234" t="s">
        <v>410</v>
      </c>
      <c r="D50" s="235">
        <v>2</v>
      </c>
      <c r="E50" s="236">
        <v>119</v>
      </c>
      <c r="F50" s="237">
        <v>10024660</v>
      </c>
      <c r="G50" s="237">
        <v>10024660</v>
      </c>
      <c r="H50" s="238">
        <v>18</v>
      </c>
      <c r="I50" s="239">
        <v>8845621</v>
      </c>
      <c r="J50" s="240">
        <v>13</v>
      </c>
      <c r="K50" s="237">
        <f>'[1]本省データ（療養・休業補償）'!J170</f>
        <v>225403</v>
      </c>
      <c r="L50" s="242" t="s">
        <v>68</v>
      </c>
      <c r="M50" s="243" t="s">
        <v>68</v>
      </c>
      <c r="N50" s="242" t="s">
        <v>68</v>
      </c>
      <c r="O50" s="243" t="s">
        <v>68</v>
      </c>
      <c r="P50" s="242" t="s">
        <v>68</v>
      </c>
      <c r="Q50" s="243" t="s">
        <v>68</v>
      </c>
      <c r="R50" s="242">
        <f>'[1]本省データ（葬祭・介護）'!G170</f>
        <v>1</v>
      </c>
      <c r="S50" s="243">
        <f>'[1]本省データ（葬祭・介護）'!I170</f>
        <v>1781880</v>
      </c>
      <c r="T50" s="242" t="s">
        <v>68</v>
      </c>
      <c r="U50" s="243" t="s">
        <v>68</v>
      </c>
      <c r="V50" s="242">
        <v>4</v>
      </c>
      <c r="W50" s="248">
        <v>6838338</v>
      </c>
      <c r="X50" s="500"/>
      <c r="Y50" s="245"/>
      <c r="Z50" s="227"/>
    </row>
    <row r="51" spans="1:26" ht="12" customHeight="1">
      <c r="B51" s="498"/>
      <c r="C51" s="234" t="s">
        <v>411</v>
      </c>
      <c r="D51" s="235">
        <v>105</v>
      </c>
      <c r="E51" s="236">
        <v>3203</v>
      </c>
      <c r="F51" s="237">
        <v>23418172</v>
      </c>
      <c r="G51" s="237">
        <v>23183272</v>
      </c>
      <c r="H51" s="238">
        <v>196</v>
      </c>
      <c r="I51" s="239">
        <v>22593830</v>
      </c>
      <c r="J51" s="240">
        <v>152</v>
      </c>
      <c r="K51" s="237">
        <f>'[1]本省データ（療養・休業補償）'!J171</f>
        <v>6831657</v>
      </c>
      <c r="L51" s="240">
        <f>'[1]本省データ（療養・休業補償）'!K171</f>
        <v>12</v>
      </c>
      <c r="M51" s="241">
        <f>'[1]本省データ（療養・休業補償）'!N171</f>
        <v>951799</v>
      </c>
      <c r="N51" s="242">
        <f>'[1]本省データ（障害・遺族給付）'!G171</f>
        <v>1</v>
      </c>
      <c r="O51" s="243">
        <f>'[1]本省データ（障害・遺族給付）'!I171</f>
        <v>6532964</v>
      </c>
      <c r="P51" s="242" t="s">
        <v>68</v>
      </c>
      <c r="Q51" s="243" t="s">
        <v>68</v>
      </c>
      <c r="R51" s="242" t="s">
        <v>68</v>
      </c>
      <c r="S51" s="243" t="s">
        <v>68</v>
      </c>
      <c r="T51" s="242" t="s">
        <v>68</v>
      </c>
      <c r="U51" s="243" t="s">
        <v>68</v>
      </c>
      <c r="V51" s="240">
        <v>31</v>
      </c>
      <c r="W51" s="244">
        <v>8277410</v>
      </c>
      <c r="X51" s="500"/>
      <c r="Y51" s="245"/>
      <c r="Z51" s="227"/>
    </row>
    <row r="52" spans="1:26" ht="12" customHeight="1">
      <c r="B52" s="498"/>
      <c r="C52" s="234" t="s">
        <v>412</v>
      </c>
      <c r="D52" s="235">
        <v>21</v>
      </c>
      <c r="E52" s="236">
        <v>410</v>
      </c>
      <c r="F52" s="237">
        <v>3262789</v>
      </c>
      <c r="G52" s="237">
        <v>3049221</v>
      </c>
      <c r="H52" s="238">
        <v>34</v>
      </c>
      <c r="I52" s="239">
        <v>3998417</v>
      </c>
      <c r="J52" s="240">
        <v>17</v>
      </c>
      <c r="K52" s="237">
        <f>'[1]本省データ（療養・休業補償）'!J175</f>
        <v>186577</v>
      </c>
      <c r="L52" s="242">
        <f>'[1]本省データ（療養・休業補償）'!K175</f>
        <v>1</v>
      </c>
      <c r="M52" s="243" t="s">
        <v>68</v>
      </c>
      <c r="N52" s="242" t="s">
        <v>68</v>
      </c>
      <c r="O52" s="243" t="s">
        <v>68</v>
      </c>
      <c r="P52" s="242" t="s">
        <v>68</v>
      </c>
      <c r="Q52" s="243" t="s">
        <v>68</v>
      </c>
      <c r="R52" s="242" t="s">
        <v>68</v>
      </c>
      <c r="S52" s="243" t="s">
        <v>68</v>
      </c>
      <c r="T52" s="240">
        <v>4</v>
      </c>
      <c r="U52" s="241">
        <v>418000</v>
      </c>
      <c r="V52" s="240">
        <v>12</v>
      </c>
      <c r="W52" s="244">
        <v>3393531</v>
      </c>
      <c r="X52" s="500"/>
      <c r="Y52" s="245"/>
      <c r="Z52" s="227"/>
    </row>
    <row r="53" spans="1:26" ht="12" customHeight="1">
      <c r="B53" s="499"/>
      <c r="C53" s="234" t="s">
        <v>413</v>
      </c>
      <c r="D53" s="235">
        <v>918</v>
      </c>
      <c r="E53" s="236">
        <v>21141</v>
      </c>
      <c r="F53" s="237">
        <v>383855985</v>
      </c>
      <c r="G53" s="237">
        <v>365837943</v>
      </c>
      <c r="H53" s="238">
        <v>2982</v>
      </c>
      <c r="I53" s="239">
        <v>360076826</v>
      </c>
      <c r="J53" s="240">
        <v>1821</v>
      </c>
      <c r="K53" s="237">
        <f>'[1]本省データ（療養・休業補償）'!J172</f>
        <v>104542968</v>
      </c>
      <c r="L53" s="240">
        <f>'[1]本省データ（療養・休業補償）'!K172</f>
        <v>346</v>
      </c>
      <c r="M53" s="241">
        <f>'[1]本省データ（療養・休業補償）'!N172</f>
        <v>38459601</v>
      </c>
      <c r="N53" s="240">
        <f>'[1]本省データ（障害・遺族給付）'!G172</f>
        <v>17</v>
      </c>
      <c r="O53" s="241">
        <f>'[1]本省データ（障害・遺族給付）'!I172</f>
        <v>23918795</v>
      </c>
      <c r="P53" s="242" t="s">
        <v>68</v>
      </c>
      <c r="Q53" s="243" t="s">
        <v>68</v>
      </c>
      <c r="R53" s="242" t="s">
        <v>68</v>
      </c>
      <c r="S53" s="243" t="s">
        <v>68</v>
      </c>
      <c r="T53" s="240">
        <v>4</v>
      </c>
      <c r="U53" s="241">
        <v>404400</v>
      </c>
      <c r="V53" s="240">
        <v>794</v>
      </c>
      <c r="W53" s="244">
        <v>192751062</v>
      </c>
      <c r="X53" s="500"/>
      <c r="Y53" s="245"/>
      <c r="Z53" s="227"/>
    </row>
    <row r="54" spans="1:26" s="202" customFormat="1" ht="12" customHeight="1">
      <c r="B54" s="506" t="s">
        <v>414</v>
      </c>
      <c r="C54" s="229" t="s">
        <v>153</v>
      </c>
      <c r="D54" s="246">
        <f t="shared" ref="D54:I54" si="9">SUM(D55:D57)</f>
        <v>1237</v>
      </c>
      <c r="E54" s="246">
        <f t="shared" si="9"/>
        <v>33345</v>
      </c>
      <c r="F54" s="223">
        <f t="shared" si="9"/>
        <v>922411442</v>
      </c>
      <c r="G54" s="223">
        <f t="shared" si="9"/>
        <v>870786191</v>
      </c>
      <c r="H54" s="221">
        <f t="shared" si="9"/>
        <v>7821</v>
      </c>
      <c r="I54" s="223">
        <f t="shared" si="9"/>
        <v>1198905728</v>
      </c>
      <c r="J54" s="246">
        <f t="shared" ref="J54:R54" si="10">SUM(J55:J57)</f>
        <v>4753</v>
      </c>
      <c r="K54" s="223">
        <f t="shared" si="10"/>
        <v>375543320</v>
      </c>
      <c r="L54" s="246">
        <f t="shared" si="10"/>
        <v>1112</v>
      </c>
      <c r="M54" s="223">
        <f t="shared" si="10"/>
        <v>179186669</v>
      </c>
      <c r="N54" s="246">
        <f t="shared" si="10"/>
        <v>37</v>
      </c>
      <c r="O54" s="223">
        <f t="shared" si="10"/>
        <v>80390740</v>
      </c>
      <c r="P54" s="230">
        <f t="shared" si="10"/>
        <v>3</v>
      </c>
      <c r="Q54" s="231">
        <f t="shared" si="10"/>
        <v>33689000</v>
      </c>
      <c r="R54" s="230">
        <f t="shared" si="10"/>
        <v>5</v>
      </c>
      <c r="S54" s="231">
        <f>SUM(S55:S57)</f>
        <v>3111900</v>
      </c>
      <c r="T54" s="246">
        <f>SUM(T55:T57)</f>
        <v>97</v>
      </c>
      <c r="U54" s="223">
        <f>SUM(U55:U57)</f>
        <v>15600500</v>
      </c>
      <c r="V54" s="246">
        <f>SUM(V55:V57)</f>
        <v>1814</v>
      </c>
      <c r="W54" s="247">
        <f>SUM(W55:W57)</f>
        <v>511383599</v>
      </c>
      <c r="X54" s="509"/>
      <c r="Y54" s="232"/>
      <c r="Z54" s="233"/>
    </row>
    <row r="55" spans="1:26" ht="12" customHeight="1">
      <c r="B55" s="507"/>
      <c r="C55" s="234" t="s">
        <v>415</v>
      </c>
      <c r="D55" s="235">
        <v>171</v>
      </c>
      <c r="E55" s="236">
        <v>6402</v>
      </c>
      <c r="F55" s="237">
        <v>73301238</v>
      </c>
      <c r="G55" s="237">
        <v>69497065</v>
      </c>
      <c r="H55" s="238">
        <v>521</v>
      </c>
      <c r="I55" s="239">
        <v>67163050</v>
      </c>
      <c r="J55" s="240">
        <v>311</v>
      </c>
      <c r="K55" s="237">
        <f>'[1]本省データ（療養・休業補償）'!J178</f>
        <v>18698408</v>
      </c>
      <c r="L55" s="240">
        <f>'[1]本省データ（療養・休業補償）'!K178</f>
        <v>61</v>
      </c>
      <c r="M55" s="241">
        <f>'[1]本省データ（療養・休業補償）'!N178</f>
        <v>7240767</v>
      </c>
      <c r="N55" s="240">
        <f>'[1]本省データ（障害・遺族給付）'!G178</f>
        <v>1</v>
      </c>
      <c r="O55" s="241">
        <f>'[1]本省データ（障害・遺族給付）'!I178</f>
        <v>2005439</v>
      </c>
      <c r="P55" s="242" t="s">
        <v>68</v>
      </c>
      <c r="Q55" s="242" t="s">
        <v>68</v>
      </c>
      <c r="R55" s="242" t="s">
        <v>68</v>
      </c>
      <c r="S55" s="242" t="s">
        <v>68</v>
      </c>
      <c r="T55" s="240">
        <v>4</v>
      </c>
      <c r="U55" s="241">
        <v>418000</v>
      </c>
      <c r="V55" s="240">
        <v>144</v>
      </c>
      <c r="W55" s="244">
        <v>38800436</v>
      </c>
      <c r="X55" s="509"/>
      <c r="Y55" s="245"/>
      <c r="Z55" s="227"/>
    </row>
    <row r="56" spans="1:26" ht="12" customHeight="1">
      <c r="B56" s="507"/>
      <c r="C56" s="234" t="s">
        <v>416</v>
      </c>
      <c r="D56" s="235">
        <v>1066</v>
      </c>
      <c r="E56" s="236">
        <v>26943</v>
      </c>
      <c r="F56" s="237">
        <v>849110204</v>
      </c>
      <c r="G56" s="237">
        <v>801289126</v>
      </c>
      <c r="H56" s="238">
        <v>7300</v>
      </c>
      <c r="I56" s="239">
        <v>1131742678</v>
      </c>
      <c r="J56" s="240">
        <v>4442</v>
      </c>
      <c r="K56" s="237">
        <f>'[1]本省データ（療養・休業補償）'!J179</f>
        <v>356844912</v>
      </c>
      <c r="L56" s="240">
        <f>'[1]本省データ（療養・休業補償）'!K179</f>
        <v>1051</v>
      </c>
      <c r="M56" s="241">
        <f>'[1]本省データ（療養・休業補償）'!N179</f>
        <v>171945902</v>
      </c>
      <c r="N56" s="240">
        <f>'[1]本省データ（障害・遺族給付）'!G179</f>
        <v>36</v>
      </c>
      <c r="O56" s="241">
        <f>'[1]本省データ（障害・遺族給付）'!I179</f>
        <v>78385301</v>
      </c>
      <c r="P56" s="242">
        <f>'[1]本省データ（障害・遺族給付）'!J179</f>
        <v>3</v>
      </c>
      <c r="Q56" s="243">
        <f>'[1]本省データ（障害・遺族給付）'!L179</f>
        <v>33689000</v>
      </c>
      <c r="R56" s="242">
        <f>'[1]本省データ（葬祭・介護）'!G179</f>
        <v>5</v>
      </c>
      <c r="S56" s="243">
        <f>'[1]本省データ（葬祭・介護）'!I179</f>
        <v>3111900</v>
      </c>
      <c r="T56" s="240">
        <v>93</v>
      </c>
      <c r="U56" s="241">
        <v>15182500</v>
      </c>
      <c r="V56" s="240">
        <v>1670</v>
      </c>
      <c r="W56" s="244">
        <v>472583163</v>
      </c>
      <c r="X56" s="509"/>
      <c r="Y56" s="245"/>
      <c r="Z56" s="227"/>
    </row>
    <row r="57" spans="1:26" s="228" customFormat="1" ht="12" customHeight="1">
      <c r="A57" s="202"/>
      <c r="B57" s="508"/>
      <c r="C57" s="234" t="s">
        <v>417</v>
      </c>
      <c r="D57" s="235" t="s">
        <v>68</v>
      </c>
      <c r="E57" s="235" t="s">
        <v>68</v>
      </c>
      <c r="F57" s="239" t="s">
        <v>68</v>
      </c>
      <c r="G57" s="239" t="s">
        <v>68</v>
      </c>
      <c r="H57" s="242" t="s">
        <v>68</v>
      </c>
      <c r="I57" s="243" t="s">
        <v>68</v>
      </c>
      <c r="J57" s="242" t="s">
        <v>68</v>
      </c>
      <c r="K57" s="243" t="s">
        <v>68</v>
      </c>
      <c r="L57" s="242" t="s">
        <v>68</v>
      </c>
      <c r="M57" s="243" t="s">
        <v>68</v>
      </c>
      <c r="N57" s="242" t="s">
        <v>68</v>
      </c>
      <c r="O57" s="243" t="s">
        <v>68</v>
      </c>
      <c r="P57" s="242" t="s">
        <v>68</v>
      </c>
      <c r="Q57" s="243" t="s">
        <v>68</v>
      </c>
      <c r="R57" s="242" t="s">
        <v>68</v>
      </c>
      <c r="S57" s="243" t="s">
        <v>68</v>
      </c>
      <c r="T57" s="242" t="s">
        <v>68</v>
      </c>
      <c r="U57" s="243" t="s">
        <v>68</v>
      </c>
      <c r="V57" s="242" t="s">
        <v>68</v>
      </c>
      <c r="W57" s="248" t="s">
        <v>68</v>
      </c>
      <c r="X57" s="510"/>
      <c r="Y57" s="245"/>
      <c r="Z57" s="227"/>
    </row>
    <row r="58" spans="1:26" s="202" customFormat="1" ht="12" customHeight="1">
      <c r="B58" s="511" t="s">
        <v>418</v>
      </c>
      <c r="C58" s="512"/>
      <c r="D58" s="246">
        <v>51</v>
      </c>
      <c r="E58" s="253">
        <v>1713</v>
      </c>
      <c r="F58" s="254">
        <v>21451034</v>
      </c>
      <c r="G58" s="254">
        <v>21451034</v>
      </c>
      <c r="H58" s="221">
        <v>105</v>
      </c>
      <c r="I58" s="223">
        <v>20911404</v>
      </c>
      <c r="J58" s="253">
        <v>69</v>
      </c>
      <c r="K58" s="254">
        <f>'[1]本省データ（療養・休業補償）'!J183</f>
        <v>8253026</v>
      </c>
      <c r="L58" s="253">
        <f>'[1]本省データ（療養・休業補償）'!K183</f>
        <v>6</v>
      </c>
      <c r="M58" s="254">
        <f>'[1]本省データ（療養・休業補償）'!N183</f>
        <v>2093884</v>
      </c>
      <c r="N58" s="230" t="s">
        <v>68</v>
      </c>
      <c r="O58" s="231" t="s">
        <v>68</v>
      </c>
      <c r="P58" s="230" t="s">
        <v>68</v>
      </c>
      <c r="Q58" s="231" t="s">
        <v>68</v>
      </c>
      <c r="R58" s="230" t="s">
        <v>68</v>
      </c>
      <c r="S58" s="231" t="s">
        <v>68</v>
      </c>
      <c r="T58" s="230" t="s">
        <v>68</v>
      </c>
      <c r="U58" s="231" t="s">
        <v>68</v>
      </c>
      <c r="V58" s="230">
        <v>30</v>
      </c>
      <c r="W58" s="247">
        <v>10564494</v>
      </c>
      <c r="X58" s="513"/>
      <c r="Y58" s="513"/>
      <c r="Z58" s="233"/>
    </row>
    <row r="59" spans="1:26" s="202" customFormat="1" ht="12" customHeight="1">
      <c r="B59" s="501" t="s">
        <v>419</v>
      </c>
      <c r="C59" s="229" t="s">
        <v>153</v>
      </c>
      <c r="D59" s="246">
        <f t="shared" ref="D59:I59" si="11">SUM(D60:D68)</f>
        <v>23091</v>
      </c>
      <c r="E59" s="246">
        <f t="shared" si="11"/>
        <v>447044</v>
      </c>
      <c r="F59" s="223">
        <f t="shared" si="11"/>
        <v>4775618756</v>
      </c>
      <c r="G59" s="223">
        <f t="shared" si="11"/>
        <v>4722926499</v>
      </c>
      <c r="H59" s="221">
        <f t="shared" si="11"/>
        <v>34238</v>
      </c>
      <c r="I59" s="223">
        <f t="shared" si="11"/>
        <v>2838476829</v>
      </c>
      <c r="J59" s="246">
        <f t="shared" ref="J59:R59" si="12">SUM(J60:J68)</f>
        <v>26886</v>
      </c>
      <c r="K59" s="223">
        <f t="shared" si="12"/>
        <v>1449283391</v>
      </c>
      <c r="L59" s="246">
        <f t="shared" si="12"/>
        <v>3374</v>
      </c>
      <c r="M59" s="223">
        <f t="shared" si="12"/>
        <v>333146403</v>
      </c>
      <c r="N59" s="246">
        <f t="shared" si="12"/>
        <v>114</v>
      </c>
      <c r="O59" s="223">
        <f t="shared" si="12"/>
        <v>129958113</v>
      </c>
      <c r="P59" s="230">
        <f t="shared" si="12"/>
        <v>2</v>
      </c>
      <c r="Q59" s="231">
        <f t="shared" si="12"/>
        <v>17054298</v>
      </c>
      <c r="R59" s="246">
        <f t="shared" si="12"/>
        <v>5</v>
      </c>
      <c r="S59" s="223">
        <f>SUM(S60:S68)</f>
        <v>2818890</v>
      </c>
      <c r="T59" s="246">
        <f>SUM(T60:T68)</f>
        <v>99</v>
      </c>
      <c r="U59" s="223">
        <f>SUM(U60:U68)</f>
        <v>15419730</v>
      </c>
      <c r="V59" s="246">
        <f>SUM(V60:V68)</f>
        <v>3758</v>
      </c>
      <c r="W59" s="247">
        <f>SUM(W60:W68)</f>
        <v>890796004</v>
      </c>
      <c r="X59" s="504"/>
      <c r="Y59" s="232"/>
      <c r="Z59" s="233"/>
    </row>
    <row r="60" spans="1:26" ht="12" customHeight="1">
      <c r="B60" s="502"/>
      <c r="C60" s="234" t="s">
        <v>420</v>
      </c>
      <c r="D60" s="235">
        <v>1609</v>
      </c>
      <c r="E60" s="236">
        <v>8288</v>
      </c>
      <c r="F60" s="237">
        <v>216097542</v>
      </c>
      <c r="G60" s="237">
        <v>215040813</v>
      </c>
      <c r="H60" s="238">
        <v>1752</v>
      </c>
      <c r="I60" s="239">
        <v>194539360</v>
      </c>
      <c r="J60" s="240">
        <v>1282</v>
      </c>
      <c r="K60" s="237">
        <f>'[1]本省データ（療養・休業補償）'!J187</f>
        <v>99013392</v>
      </c>
      <c r="L60" s="240">
        <f>'[1]本省データ（療養・休業補償）'!K187</f>
        <v>170</v>
      </c>
      <c r="M60" s="241">
        <f>'[1]本省データ（療養・休業補償）'!N187</f>
        <v>20287165</v>
      </c>
      <c r="N60" s="240">
        <f>'[1]本省データ（障害・遺族給付）'!G187</f>
        <v>10</v>
      </c>
      <c r="O60" s="241">
        <f>'[1]本省データ（障害・遺族給付）'!I187</f>
        <v>13205982</v>
      </c>
      <c r="P60" s="242" t="s">
        <v>68</v>
      </c>
      <c r="Q60" s="243" t="s">
        <v>68</v>
      </c>
      <c r="R60" s="242">
        <f>'[1]本省データ（葬祭・介護）'!G187</f>
        <v>2</v>
      </c>
      <c r="S60" s="243">
        <f>'[1]本省データ（葬祭・介護）'!I187</f>
        <v>1114020</v>
      </c>
      <c r="T60" s="240">
        <v>6</v>
      </c>
      <c r="U60" s="241">
        <v>1121830</v>
      </c>
      <c r="V60" s="240">
        <v>282</v>
      </c>
      <c r="W60" s="244">
        <v>59796971</v>
      </c>
      <c r="X60" s="504"/>
      <c r="Y60" s="245"/>
      <c r="Z60" s="227"/>
    </row>
    <row r="61" spans="1:26" ht="12" customHeight="1">
      <c r="B61" s="502"/>
      <c r="C61" s="234" t="s">
        <v>421</v>
      </c>
      <c r="D61" s="235">
        <v>421</v>
      </c>
      <c r="E61" s="236">
        <v>4958</v>
      </c>
      <c r="F61" s="237">
        <v>157564862</v>
      </c>
      <c r="G61" s="237">
        <v>156142577</v>
      </c>
      <c r="H61" s="238">
        <v>1138</v>
      </c>
      <c r="I61" s="239">
        <v>128748059</v>
      </c>
      <c r="J61" s="240">
        <v>713</v>
      </c>
      <c r="K61" s="237">
        <f>'[1]本省データ（療養・休業補償）'!J184</f>
        <v>48252736</v>
      </c>
      <c r="L61" s="240">
        <f>'[1]本省データ（療養・休業補償）'!K184</f>
        <v>146</v>
      </c>
      <c r="M61" s="241">
        <f>'[1]本省データ（療養・休業補償）'!N184</f>
        <v>22682227</v>
      </c>
      <c r="N61" s="240">
        <f>'[1]本省データ（障害・遺族給付）'!G184</f>
        <v>2</v>
      </c>
      <c r="O61" s="241">
        <f>'[1]本省データ（障害・遺族給付）'!I184</f>
        <v>993832</v>
      </c>
      <c r="P61" s="242" t="s">
        <v>68</v>
      </c>
      <c r="Q61" s="243" t="s">
        <v>68</v>
      </c>
      <c r="R61" s="242" t="s">
        <v>68</v>
      </c>
      <c r="S61" s="243" t="s">
        <v>68</v>
      </c>
      <c r="T61" s="242">
        <v>4</v>
      </c>
      <c r="U61" s="243">
        <v>808680</v>
      </c>
      <c r="V61" s="240">
        <v>273</v>
      </c>
      <c r="W61" s="244">
        <v>56010584</v>
      </c>
      <c r="X61" s="504"/>
      <c r="Y61" s="245"/>
      <c r="Z61" s="227"/>
    </row>
    <row r="62" spans="1:26" ht="12" customHeight="1">
      <c r="B62" s="502"/>
      <c r="C62" s="234" t="s">
        <v>422</v>
      </c>
      <c r="D62" s="235">
        <v>267</v>
      </c>
      <c r="E62" s="236">
        <v>8550</v>
      </c>
      <c r="F62" s="237">
        <v>56357407</v>
      </c>
      <c r="G62" s="237">
        <v>55894561</v>
      </c>
      <c r="H62" s="238">
        <v>882</v>
      </c>
      <c r="I62" s="239">
        <v>66746298</v>
      </c>
      <c r="J62" s="240">
        <v>636</v>
      </c>
      <c r="K62" s="237">
        <f>'[1]本省データ（療養・休業補償）'!J185</f>
        <v>37823647</v>
      </c>
      <c r="L62" s="240">
        <f>'[1]本省データ（療養・休業補償）'!K185</f>
        <v>159</v>
      </c>
      <c r="M62" s="241">
        <f>'[1]本省データ（療養・休業補償）'!N185</f>
        <v>8600891</v>
      </c>
      <c r="N62" s="240">
        <f>'[1]本省データ（障害・遺族給付）'!G185</f>
        <v>5</v>
      </c>
      <c r="O62" s="241">
        <f>'[1]本省データ（障害・遺族給付）'!I185</f>
        <v>4243660</v>
      </c>
      <c r="P62" s="242" t="s">
        <v>68</v>
      </c>
      <c r="Q62" s="243" t="s">
        <v>68</v>
      </c>
      <c r="R62" s="242" t="s">
        <v>68</v>
      </c>
      <c r="S62" s="243" t="s">
        <v>68</v>
      </c>
      <c r="T62" s="240">
        <v>4</v>
      </c>
      <c r="U62" s="241">
        <v>404400</v>
      </c>
      <c r="V62" s="240">
        <v>78</v>
      </c>
      <c r="W62" s="244">
        <v>15673700</v>
      </c>
      <c r="X62" s="504"/>
      <c r="Y62" s="245"/>
      <c r="Z62" s="227"/>
    </row>
    <row r="63" spans="1:26" ht="12" customHeight="1">
      <c r="B63" s="502"/>
      <c r="C63" s="255" t="s">
        <v>423</v>
      </c>
      <c r="D63" s="256">
        <v>220</v>
      </c>
      <c r="E63" s="257">
        <v>9103</v>
      </c>
      <c r="F63" s="258">
        <v>128901472</v>
      </c>
      <c r="G63" s="258">
        <v>124294525</v>
      </c>
      <c r="H63" s="238">
        <v>1146</v>
      </c>
      <c r="I63" s="239">
        <v>131728328</v>
      </c>
      <c r="J63" s="259">
        <v>737</v>
      </c>
      <c r="K63" s="258">
        <f>'[1]本省データ（療養・休業補償）'!J188</f>
        <v>53266376</v>
      </c>
      <c r="L63" s="259">
        <f>'[1]本省データ（療養・休業補償）'!K188</f>
        <v>154</v>
      </c>
      <c r="M63" s="260">
        <f>'[1]本省データ（療養・休業補償）'!N188</f>
        <v>16343866</v>
      </c>
      <c r="N63" s="259">
        <f>'[1]本省データ（障害・遺族給付）'!G188</f>
        <v>7</v>
      </c>
      <c r="O63" s="260">
        <f>'[1]本省データ（障害・遺族給付）'!I188</f>
        <v>5740435</v>
      </c>
      <c r="P63" s="242" t="s">
        <v>68</v>
      </c>
      <c r="Q63" s="243" t="s">
        <v>68</v>
      </c>
      <c r="R63" s="242">
        <f>'[1]本省データ（葬祭・介護）'!G188</f>
        <v>2</v>
      </c>
      <c r="S63" s="243">
        <f>'[1]本省データ（葬祭・介護）'!I188</f>
        <v>986130</v>
      </c>
      <c r="T63" s="259">
        <v>8</v>
      </c>
      <c r="U63" s="260">
        <v>1213080</v>
      </c>
      <c r="V63" s="259">
        <v>238</v>
      </c>
      <c r="W63" s="261">
        <v>54178441</v>
      </c>
      <c r="X63" s="504"/>
      <c r="Y63" s="262"/>
      <c r="Z63" s="227"/>
    </row>
    <row r="64" spans="1:26" ht="12" customHeight="1">
      <c r="B64" s="502"/>
      <c r="C64" s="263" t="s">
        <v>424</v>
      </c>
      <c r="D64" s="256">
        <v>37</v>
      </c>
      <c r="E64" s="264">
        <v>1110</v>
      </c>
      <c r="F64" s="265">
        <v>7588336</v>
      </c>
      <c r="G64" s="265">
        <v>6943552</v>
      </c>
      <c r="H64" s="238">
        <v>110</v>
      </c>
      <c r="I64" s="239">
        <v>15716159</v>
      </c>
      <c r="J64" s="266">
        <v>75</v>
      </c>
      <c r="K64" s="265">
        <f>'[1]本省データ（療養・休業補償）'!J189</f>
        <v>6472465</v>
      </c>
      <c r="L64" s="266">
        <f>'[1]本省データ（療養・休業補償）'!K189</f>
        <v>7</v>
      </c>
      <c r="M64" s="267">
        <f>'[1]本省データ（療養・休業補償）'!N189</f>
        <v>905088</v>
      </c>
      <c r="N64" s="242" t="s">
        <v>68</v>
      </c>
      <c r="O64" s="243" t="s">
        <v>68</v>
      </c>
      <c r="P64" s="242" t="s">
        <v>68</v>
      </c>
      <c r="Q64" s="243" t="s">
        <v>68</v>
      </c>
      <c r="R64" s="242" t="s">
        <v>68</v>
      </c>
      <c r="S64" s="243" t="s">
        <v>68</v>
      </c>
      <c r="T64" s="266">
        <v>4</v>
      </c>
      <c r="U64" s="267">
        <v>808680</v>
      </c>
      <c r="V64" s="266">
        <v>24</v>
      </c>
      <c r="W64" s="261">
        <v>7529926</v>
      </c>
      <c r="X64" s="504"/>
      <c r="Y64" s="245"/>
      <c r="Z64" s="227"/>
    </row>
    <row r="65" spans="2:26" ht="12" customHeight="1">
      <c r="B65" s="502"/>
      <c r="C65" s="263" t="s">
        <v>425</v>
      </c>
      <c r="D65" s="256">
        <v>7300</v>
      </c>
      <c r="E65" s="264">
        <v>175707</v>
      </c>
      <c r="F65" s="265">
        <v>1610895992</v>
      </c>
      <c r="G65" s="265">
        <v>1593693928</v>
      </c>
      <c r="H65" s="238">
        <v>12929</v>
      </c>
      <c r="I65" s="239">
        <v>1133754775</v>
      </c>
      <c r="J65" s="266">
        <v>9774</v>
      </c>
      <c r="K65" s="265">
        <f>'[1]本省データ（療養・休業補償）'!J190</f>
        <v>535396853</v>
      </c>
      <c r="L65" s="266">
        <f>'[1]本省データ（療養・休業補償）'!K190</f>
        <v>1346</v>
      </c>
      <c r="M65" s="267">
        <f>'[1]本省データ（療養・休業補償）'!N190</f>
        <v>128081799</v>
      </c>
      <c r="N65" s="266">
        <f>'[1]本省データ（障害・遺族給付）'!G190</f>
        <v>44</v>
      </c>
      <c r="O65" s="267">
        <f>'[1]本省データ（障害・遺族給付）'!I190</f>
        <v>55280688</v>
      </c>
      <c r="P65" s="242">
        <f>'[1]本省データ（障害・遺族給付）'!J190</f>
        <v>1</v>
      </c>
      <c r="Q65" s="243">
        <f>'[1]本省データ（障害・遺族給付）'!L190</f>
        <v>8829000</v>
      </c>
      <c r="R65" s="242" t="s">
        <v>68</v>
      </c>
      <c r="S65" s="243" t="s">
        <v>68</v>
      </c>
      <c r="T65" s="266">
        <v>37</v>
      </c>
      <c r="U65" s="267">
        <v>5327130</v>
      </c>
      <c r="V65" s="266">
        <v>1727</v>
      </c>
      <c r="W65" s="261">
        <v>400839305</v>
      </c>
      <c r="X65" s="504"/>
      <c r="Y65" s="245"/>
      <c r="Z65" s="227"/>
    </row>
    <row r="66" spans="2:26" ht="12" customHeight="1">
      <c r="B66" s="502"/>
      <c r="C66" s="263" t="s">
        <v>426</v>
      </c>
      <c r="D66" s="256">
        <v>755</v>
      </c>
      <c r="E66" s="264">
        <v>15186</v>
      </c>
      <c r="F66" s="265">
        <v>133084113</v>
      </c>
      <c r="G66" s="265">
        <v>132701650</v>
      </c>
      <c r="H66" s="238">
        <v>1122</v>
      </c>
      <c r="I66" s="239">
        <v>108126801</v>
      </c>
      <c r="J66" s="266">
        <v>909</v>
      </c>
      <c r="K66" s="265">
        <f>'[1]本省データ（療養・休業補償）'!J191</f>
        <v>51646450</v>
      </c>
      <c r="L66" s="266">
        <f>'[1]本省データ（療養・休業補償）'!K191</f>
        <v>61</v>
      </c>
      <c r="M66" s="267">
        <f>'[1]本省データ（療養・休業補償）'!N191</f>
        <v>6695040</v>
      </c>
      <c r="N66" s="266">
        <f>'[1]本省データ（障害・遺族給付）'!G191</f>
        <v>4</v>
      </c>
      <c r="O66" s="267">
        <f>'[1]本省データ（障害・遺族給付）'!I191</f>
        <v>4843662</v>
      </c>
      <c r="P66" s="242" t="s">
        <v>68</v>
      </c>
      <c r="Q66" s="243" t="s">
        <v>68</v>
      </c>
      <c r="R66" s="242" t="s">
        <v>68</v>
      </c>
      <c r="S66" s="243" t="s">
        <v>68</v>
      </c>
      <c r="T66" s="242" t="s">
        <v>68</v>
      </c>
      <c r="U66" s="243" t="s">
        <v>68</v>
      </c>
      <c r="V66" s="266">
        <v>148</v>
      </c>
      <c r="W66" s="261">
        <v>44941649</v>
      </c>
      <c r="X66" s="504"/>
      <c r="Y66" s="245"/>
      <c r="Z66" s="227"/>
    </row>
    <row r="67" spans="2:26" s="198" customFormat="1" ht="12" customHeight="1">
      <c r="B67" s="502"/>
      <c r="C67" s="234" t="s">
        <v>427</v>
      </c>
      <c r="D67" s="235" t="s">
        <v>68</v>
      </c>
      <c r="E67" s="235" t="s">
        <v>68</v>
      </c>
      <c r="F67" s="239" t="s">
        <v>68</v>
      </c>
      <c r="G67" s="239" t="s">
        <v>68</v>
      </c>
      <c r="H67" s="242" t="s">
        <v>68</v>
      </c>
      <c r="I67" s="243" t="s">
        <v>68</v>
      </c>
      <c r="J67" s="242" t="s">
        <v>68</v>
      </c>
      <c r="K67" s="243" t="s">
        <v>68</v>
      </c>
      <c r="L67" s="242" t="s">
        <v>68</v>
      </c>
      <c r="M67" s="243" t="s">
        <v>68</v>
      </c>
      <c r="N67" s="242" t="s">
        <v>68</v>
      </c>
      <c r="O67" s="243" t="s">
        <v>68</v>
      </c>
      <c r="P67" s="242" t="s">
        <v>68</v>
      </c>
      <c r="Q67" s="243" t="s">
        <v>68</v>
      </c>
      <c r="R67" s="242" t="s">
        <v>68</v>
      </c>
      <c r="S67" s="243" t="s">
        <v>68</v>
      </c>
      <c r="T67" s="242" t="s">
        <v>68</v>
      </c>
      <c r="U67" s="243" t="s">
        <v>68</v>
      </c>
      <c r="V67" s="242" t="s">
        <v>68</v>
      </c>
      <c r="W67" s="248" t="s">
        <v>68</v>
      </c>
      <c r="X67" s="504"/>
      <c r="Y67" s="245"/>
      <c r="Z67" s="233"/>
    </row>
    <row r="68" spans="2:26" ht="12" customHeight="1" thickBot="1">
      <c r="B68" s="503"/>
      <c r="C68" s="268" t="s">
        <v>428</v>
      </c>
      <c r="D68" s="269">
        <v>12482</v>
      </c>
      <c r="E68" s="270">
        <v>224142</v>
      </c>
      <c r="F68" s="271">
        <v>2465129032</v>
      </c>
      <c r="G68" s="271">
        <v>2438214893</v>
      </c>
      <c r="H68" s="272">
        <v>15159</v>
      </c>
      <c r="I68" s="273">
        <v>1059117049</v>
      </c>
      <c r="J68" s="274">
        <v>12760</v>
      </c>
      <c r="K68" s="271">
        <f>'[1]本省データ（療養・休業補償）'!J186</f>
        <v>617411472</v>
      </c>
      <c r="L68" s="274">
        <f>'[1]本省データ（療養・休業補償）'!K186</f>
        <v>1331</v>
      </c>
      <c r="M68" s="275">
        <f>'[1]本省データ（療養・休業補償）'!N186</f>
        <v>129550327</v>
      </c>
      <c r="N68" s="274">
        <f>'[1]本省データ（障害・遺族給付）'!G186</f>
        <v>42</v>
      </c>
      <c r="O68" s="275">
        <f>'[1]本省データ（障害・遺族給付）'!I186</f>
        <v>45649854</v>
      </c>
      <c r="P68" s="276">
        <f>'[1]本省データ（障害・遺族給付）'!J186</f>
        <v>1</v>
      </c>
      <c r="Q68" s="277">
        <f>'[1]本省データ（障害・遺族給付）'!L186</f>
        <v>8225298</v>
      </c>
      <c r="R68" s="274">
        <f>'[1]本省データ（葬祭・介護）'!G186</f>
        <v>1</v>
      </c>
      <c r="S68" s="275">
        <f>'[1]本省データ（葬祭・介護）'!I186</f>
        <v>718740</v>
      </c>
      <c r="T68" s="274">
        <v>36</v>
      </c>
      <c r="U68" s="275">
        <v>5735930</v>
      </c>
      <c r="V68" s="274">
        <v>988</v>
      </c>
      <c r="W68" s="278">
        <v>251825428</v>
      </c>
      <c r="X68" s="504"/>
      <c r="Y68" s="245"/>
      <c r="Z68" s="227"/>
    </row>
    <row r="69" spans="2:26" ht="12" customHeight="1">
      <c r="B69" s="279" t="s">
        <v>429</v>
      </c>
      <c r="D69" s="280"/>
      <c r="E69" s="281"/>
      <c r="F69" s="220"/>
      <c r="G69" s="281"/>
      <c r="H69" s="282"/>
      <c r="I69" s="220"/>
      <c r="J69" s="281"/>
      <c r="K69" s="220"/>
      <c r="L69" s="281"/>
      <c r="M69" s="281"/>
      <c r="N69" s="281"/>
      <c r="O69" s="281"/>
      <c r="P69" s="280"/>
      <c r="Q69" s="280"/>
      <c r="R69" s="281"/>
      <c r="S69" s="281"/>
      <c r="T69" s="281"/>
      <c r="U69" s="281"/>
      <c r="V69" s="281"/>
      <c r="W69" s="281"/>
      <c r="Y69" s="227"/>
      <c r="Z69" s="227"/>
    </row>
    <row r="70" spans="2:26" ht="12" customHeight="1">
      <c r="B70" s="279" t="s">
        <v>430</v>
      </c>
      <c r="C70" s="279"/>
      <c r="D70" s="280"/>
      <c r="E70" s="281"/>
      <c r="F70" s="220"/>
      <c r="G70" s="281"/>
      <c r="H70" s="282"/>
      <c r="I70" s="220"/>
      <c r="J70" s="281"/>
      <c r="K70" s="220"/>
      <c r="L70" s="281"/>
      <c r="M70" s="281"/>
      <c r="N70" s="281"/>
      <c r="O70" s="281"/>
      <c r="P70" s="280"/>
      <c r="Q70" s="280"/>
      <c r="R70" s="281"/>
      <c r="S70" s="281"/>
      <c r="T70" s="281"/>
      <c r="U70" s="281"/>
      <c r="V70" s="281"/>
      <c r="W70" s="281"/>
      <c r="Y70" s="227"/>
      <c r="Z70" s="227"/>
    </row>
    <row r="71" spans="2:26" ht="12" customHeight="1">
      <c r="B71" s="279" t="s">
        <v>431</v>
      </c>
      <c r="C71" s="279"/>
      <c r="D71" s="280"/>
      <c r="E71" s="281"/>
      <c r="F71" s="220"/>
      <c r="G71" s="281"/>
      <c r="H71" s="282"/>
      <c r="I71" s="220"/>
      <c r="J71" s="281"/>
      <c r="K71" s="220"/>
      <c r="L71" s="281"/>
      <c r="M71" s="281"/>
      <c r="N71" s="281"/>
      <c r="O71" s="281"/>
      <c r="P71" s="280"/>
      <c r="Q71" s="280"/>
      <c r="R71" s="281"/>
      <c r="S71" s="281"/>
      <c r="T71" s="281"/>
      <c r="U71" s="281"/>
      <c r="V71" s="281"/>
      <c r="W71" s="281"/>
      <c r="Y71" s="227"/>
      <c r="Z71" s="227"/>
    </row>
    <row r="72" spans="2:26" ht="12" customHeight="1">
      <c r="B72" s="505" t="s">
        <v>432</v>
      </c>
      <c r="C72" s="505"/>
      <c r="D72" s="505"/>
      <c r="E72" s="505"/>
      <c r="F72" s="505"/>
      <c r="G72" s="505"/>
      <c r="H72" s="282"/>
      <c r="I72" s="220"/>
      <c r="J72" s="281"/>
      <c r="K72" s="220"/>
      <c r="L72" s="281"/>
      <c r="M72" s="281"/>
      <c r="N72" s="281"/>
      <c r="O72" s="281"/>
      <c r="P72" s="280"/>
      <c r="Q72" s="280"/>
      <c r="R72" s="281"/>
      <c r="S72" s="281"/>
      <c r="T72" s="281"/>
      <c r="U72" s="281"/>
      <c r="V72" s="281"/>
      <c r="W72" s="281"/>
      <c r="Y72" s="227"/>
      <c r="Z72" s="227"/>
    </row>
    <row r="73" spans="2:26" ht="12" customHeight="1">
      <c r="D73" s="283"/>
      <c r="E73" s="283"/>
      <c r="F73" s="283"/>
      <c r="G73" s="283"/>
      <c r="H73" s="283"/>
      <c r="I73" s="284"/>
      <c r="J73" s="283"/>
      <c r="K73" s="283"/>
      <c r="L73" s="283"/>
      <c r="M73" s="283"/>
      <c r="N73" s="283"/>
      <c r="O73" s="283"/>
      <c r="P73" s="283"/>
      <c r="Q73" s="283"/>
      <c r="R73" s="283"/>
      <c r="S73" s="283"/>
      <c r="T73" s="283"/>
      <c r="U73" s="283"/>
      <c r="V73" s="283"/>
      <c r="W73" s="283"/>
    </row>
    <row r="74" spans="2:26" ht="12" customHeight="1">
      <c r="D74" s="203"/>
      <c r="E74" s="203"/>
      <c r="F74" s="203"/>
      <c r="G74" s="203"/>
      <c r="H74" s="203"/>
      <c r="J74" s="203"/>
      <c r="K74" s="203"/>
      <c r="L74" s="203"/>
      <c r="M74" s="203"/>
      <c r="N74" s="203"/>
      <c r="O74" s="203"/>
      <c r="P74" s="203"/>
      <c r="Q74" s="203"/>
      <c r="R74" s="203"/>
      <c r="S74" s="203"/>
      <c r="T74" s="203"/>
      <c r="U74" s="203"/>
      <c r="V74" s="203"/>
      <c r="W74" s="203"/>
    </row>
    <row r="75" spans="2:26" ht="12" customHeight="1">
      <c r="D75" s="203"/>
      <c r="E75" s="203"/>
      <c r="F75" s="203"/>
      <c r="G75" s="203"/>
      <c r="H75" s="203"/>
      <c r="J75" s="203"/>
      <c r="K75" s="203"/>
      <c r="L75" s="203"/>
      <c r="M75" s="203"/>
      <c r="N75" s="203"/>
      <c r="O75" s="203"/>
      <c r="P75" s="203"/>
      <c r="Q75" s="203"/>
      <c r="R75" s="203"/>
      <c r="S75" s="203"/>
      <c r="T75" s="203"/>
      <c r="U75" s="203"/>
      <c r="V75" s="203"/>
      <c r="W75" s="203"/>
    </row>
    <row r="76" spans="2:26" ht="12" customHeight="1">
      <c r="D76" s="203"/>
      <c r="E76" s="203"/>
      <c r="F76" s="203"/>
      <c r="G76" s="203"/>
      <c r="H76" s="203"/>
      <c r="J76" s="203"/>
      <c r="K76" s="203"/>
      <c r="L76" s="203"/>
      <c r="M76" s="203"/>
      <c r="N76" s="203"/>
      <c r="O76" s="203"/>
      <c r="P76" s="203"/>
      <c r="Q76" s="203"/>
      <c r="R76" s="203"/>
      <c r="S76" s="203"/>
      <c r="T76" s="203"/>
      <c r="U76" s="203"/>
      <c r="V76" s="203"/>
      <c r="W76" s="203"/>
    </row>
    <row r="77" spans="2:26" ht="12" customHeight="1">
      <c r="D77" s="283"/>
      <c r="E77" s="283"/>
      <c r="F77" s="283"/>
      <c r="G77" s="283"/>
      <c r="H77" s="283"/>
      <c r="I77" s="284"/>
      <c r="J77" s="283"/>
      <c r="K77" s="283"/>
      <c r="L77" s="283"/>
      <c r="M77" s="283"/>
      <c r="N77" s="283"/>
      <c r="O77" s="283"/>
      <c r="P77" s="283"/>
      <c r="Q77" s="283"/>
      <c r="R77" s="283"/>
      <c r="S77" s="283"/>
      <c r="T77" s="283"/>
      <c r="U77" s="283"/>
      <c r="V77" s="283"/>
      <c r="W77" s="283"/>
    </row>
    <row r="78" spans="2:26" ht="12" customHeight="1">
      <c r="D78" s="203"/>
      <c r="E78" s="203"/>
      <c r="F78" s="203"/>
      <c r="G78" s="203"/>
      <c r="H78" s="203"/>
      <c r="J78" s="203"/>
      <c r="K78" s="203"/>
      <c r="L78" s="203"/>
      <c r="M78" s="203"/>
      <c r="N78" s="203"/>
      <c r="O78" s="203"/>
      <c r="P78" s="203"/>
      <c r="Q78" s="203"/>
      <c r="R78" s="203"/>
      <c r="S78" s="203"/>
      <c r="T78" s="203"/>
      <c r="U78" s="203"/>
      <c r="V78" s="203"/>
      <c r="W78" s="203"/>
    </row>
    <row r="79" spans="2:26" ht="12" customHeight="1">
      <c r="D79" s="203"/>
      <c r="E79" s="203"/>
      <c r="F79" s="203"/>
      <c r="G79" s="203"/>
      <c r="H79" s="203"/>
      <c r="J79" s="203"/>
      <c r="K79" s="203"/>
      <c r="L79" s="203"/>
      <c r="M79" s="203"/>
      <c r="N79" s="203"/>
      <c r="O79" s="203"/>
      <c r="P79" s="203"/>
      <c r="Q79" s="203"/>
      <c r="R79" s="203"/>
      <c r="S79" s="203"/>
      <c r="T79" s="203"/>
      <c r="U79" s="203"/>
      <c r="V79" s="203"/>
      <c r="W79" s="203"/>
    </row>
    <row r="80" spans="2:26" ht="12" customHeight="1">
      <c r="C80" s="198"/>
      <c r="D80" s="203"/>
      <c r="E80" s="203"/>
      <c r="F80" s="203"/>
      <c r="G80" s="203"/>
      <c r="H80" s="203"/>
      <c r="J80" s="203"/>
      <c r="K80" s="203"/>
      <c r="L80" s="203"/>
      <c r="M80" s="203"/>
      <c r="N80" s="203"/>
      <c r="O80" s="203"/>
      <c r="P80" s="203"/>
      <c r="Q80" s="203"/>
      <c r="R80" s="203"/>
      <c r="S80" s="203"/>
      <c r="T80" s="203"/>
      <c r="U80" s="203"/>
      <c r="V80" s="203"/>
      <c r="W80" s="203"/>
    </row>
    <row r="81" spans="4:23" ht="12" customHeight="1">
      <c r="D81" s="203"/>
      <c r="E81" s="203"/>
      <c r="F81" s="203"/>
      <c r="G81" s="203"/>
      <c r="H81" s="203"/>
      <c r="J81" s="203"/>
      <c r="K81" s="203"/>
      <c r="L81" s="203"/>
      <c r="M81" s="285"/>
      <c r="N81" s="203"/>
      <c r="O81" s="203"/>
      <c r="P81" s="203"/>
      <c r="Q81" s="203"/>
      <c r="R81" s="203"/>
      <c r="S81" s="203"/>
      <c r="T81" s="203"/>
      <c r="U81" s="203"/>
      <c r="V81" s="203"/>
      <c r="W81" s="203"/>
    </row>
    <row r="82" spans="4:23" ht="12" customHeight="1">
      <c r="D82" s="203"/>
      <c r="E82" s="203"/>
      <c r="F82" s="203"/>
      <c r="G82" s="203"/>
      <c r="H82" s="203"/>
      <c r="J82" s="203"/>
      <c r="K82" s="203"/>
      <c r="L82" s="203"/>
      <c r="M82" s="285"/>
      <c r="N82" s="203"/>
      <c r="O82" s="203"/>
      <c r="P82" s="203"/>
      <c r="Q82" s="203"/>
      <c r="R82" s="203"/>
      <c r="S82" s="203"/>
      <c r="T82" s="203"/>
      <c r="U82" s="203"/>
      <c r="V82" s="203"/>
      <c r="W82" s="203"/>
    </row>
    <row r="83" spans="4:23" ht="12" customHeight="1">
      <c r="M83" s="286"/>
    </row>
    <row r="84" spans="4:23" ht="12" customHeight="1">
      <c r="D84" s="203"/>
      <c r="E84" s="287"/>
      <c r="F84" s="203"/>
      <c r="G84" s="203"/>
      <c r="H84" s="203"/>
      <c r="J84" s="203"/>
      <c r="K84" s="203"/>
      <c r="L84" s="203"/>
      <c r="M84" s="285"/>
      <c r="N84" s="203"/>
      <c r="O84" s="203"/>
      <c r="P84" s="203"/>
      <c r="Q84" s="203"/>
      <c r="R84" s="203"/>
      <c r="S84" s="203"/>
      <c r="T84" s="203"/>
      <c r="U84" s="203"/>
      <c r="V84" s="203"/>
      <c r="W84" s="203"/>
    </row>
  </sheetData>
  <mergeCells count="32">
    <mergeCell ref="B3:C5"/>
    <mergeCell ref="D3:E4"/>
    <mergeCell ref="F3:G4"/>
    <mergeCell ref="H3:W3"/>
    <mergeCell ref="X3:Y5"/>
    <mergeCell ref="H4:I4"/>
    <mergeCell ref="J4:K4"/>
    <mergeCell ref="L4:M4"/>
    <mergeCell ref="N4:O4"/>
    <mergeCell ref="P4:Q4"/>
    <mergeCell ref="R4:S4"/>
    <mergeCell ref="T4:U4"/>
    <mergeCell ref="V4:W4"/>
    <mergeCell ref="X7:Y7"/>
    <mergeCell ref="B9:B11"/>
    <mergeCell ref="X9:X11"/>
    <mergeCell ref="B12:B18"/>
    <mergeCell ref="X12:X18"/>
    <mergeCell ref="B8:C8"/>
    <mergeCell ref="X8:Y8"/>
    <mergeCell ref="B7:C7"/>
    <mergeCell ref="B19:B27"/>
    <mergeCell ref="X19:X27"/>
    <mergeCell ref="B59:B68"/>
    <mergeCell ref="X59:X68"/>
    <mergeCell ref="B72:G72"/>
    <mergeCell ref="B28:B53"/>
    <mergeCell ref="X28:X53"/>
    <mergeCell ref="B54:B57"/>
    <mergeCell ref="X54:X57"/>
    <mergeCell ref="B58:C58"/>
    <mergeCell ref="X58:Y58"/>
  </mergeCells>
  <phoneticPr fontId="1"/>
  <pageMargins left="0.70866141732283472" right="0.70866141732283472" top="0.74803149606299213" bottom="0.74803149606299213" header="0.31496062992125984" footer="0.31496062992125984"/>
  <pageSetup paperSize="8" scale="87" orientation="landscape" r:id="rId1"/>
  <headerFooter alignWithMargins="0">
    <oddHeader>&amp;L&amp;F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DD243-920C-4C97-A6FC-DEF53F2B1E2A}">
  <sheetPr>
    <pageSetUpPr fitToPage="1"/>
  </sheetPr>
  <dimension ref="A1:Q38"/>
  <sheetViews>
    <sheetView zoomScaleNormal="100" zoomScaleSheetLayoutView="100" workbookViewId="0">
      <selection activeCell="G25" sqref="G25"/>
    </sheetView>
  </sheetViews>
  <sheetFormatPr defaultColWidth="9" defaultRowHeight="12" customHeight="1"/>
  <cols>
    <col min="1" max="1" width="3.6640625" style="23" customWidth="1"/>
    <col min="2" max="2" width="1.88671875" style="1" customWidth="1"/>
    <col min="3" max="3" width="6.21875" style="1" customWidth="1"/>
    <col min="4" max="4" width="2.88671875" style="1" customWidth="1"/>
    <col min="5" max="16" width="14.109375" style="1" customWidth="1"/>
    <col min="17" max="17" width="1" style="1" customWidth="1"/>
    <col min="18" max="16384" width="9" style="1"/>
  </cols>
  <sheetData>
    <row r="1" spans="1:17" ht="14.25" customHeight="1">
      <c r="B1" s="6" t="s">
        <v>32</v>
      </c>
    </row>
    <row r="2" spans="1:17" ht="12" customHeight="1">
      <c r="E2" s="24"/>
      <c r="F2" s="24"/>
      <c r="G2" s="24"/>
      <c r="H2" s="24"/>
      <c r="I2" s="24"/>
      <c r="J2" s="24"/>
      <c r="K2" s="24"/>
      <c r="L2" s="24"/>
      <c r="M2" s="24"/>
      <c r="N2" s="24"/>
      <c r="O2" s="24"/>
      <c r="P2" s="24"/>
    </row>
    <row r="3" spans="1:17" ht="12" customHeight="1">
      <c r="B3" s="306" t="s">
        <v>1</v>
      </c>
      <c r="C3" s="307"/>
      <c r="D3" s="308"/>
      <c r="E3" s="25" t="s">
        <v>33</v>
      </c>
      <c r="F3" s="25" t="s">
        <v>5</v>
      </c>
      <c r="G3" s="25" t="s">
        <v>6</v>
      </c>
      <c r="H3" s="9" t="s">
        <v>7</v>
      </c>
      <c r="I3" s="9" t="s">
        <v>0</v>
      </c>
      <c r="J3" s="9" t="s">
        <v>34</v>
      </c>
      <c r="K3" s="9" t="s">
        <v>35</v>
      </c>
      <c r="L3" s="9" t="s">
        <v>36</v>
      </c>
      <c r="M3" s="9" t="s">
        <v>37</v>
      </c>
      <c r="N3" s="9" t="s">
        <v>38</v>
      </c>
      <c r="O3" s="9" t="s">
        <v>39</v>
      </c>
      <c r="P3" s="9" t="s">
        <v>40</v>
      </c>
    </row>
    <row r="4" spans="1:17" ht="12" customHeight="1">
      <c r="B4" s="26"/>
      <c r="C4" s="27"/>
      <c r="D4" s="28"/>
      <c r="E4" s="2" t="s">
        <v>41</v>
      </c>
      <c r="F4" s="2" t="s">
        <v>41</v>
      </c>
      <c r="G4" s="2" t="s">
        <v>41</v>
      </c>
      <c r="H4" s="2" t="s">
        <v>41</v>
      </c>
      <c r="I4" s="2" t="s">
        <v>41</v>
      </c>
      <c r="J4" s="2" t="s">
        <v>41</v>
      </c>
      <c r="K4" s="2" t="s">
        <v>41</v>
      </c>
      <c r="L4" s="2" t="s">
        <v>41</v>
      </c>
      <c r="M4" s="2" t="s">
        <v>41</v>
      </c>
      <c r="N4" s="2" t="s">
        <v>41</v>
      </c>
      <c r="O4" s="2" t="s">
        <v>41</v>
      </c>
      <c r="P4" s="2" t="s">
        <v>41</v>
      </c>
    </row>
    <row r="5" spans="1:17" ht="12" customHeight="1">
      <c r="B5" s="309" t="s">
        <v>42</v>
      </c>
      <c r="C5" s="310"/>
      <c r="D5" s="311"/>
      <c r="E5" s="3">
        <v>25542594.303000003</v>
      </c>
      <c r="F5" s="3">
        <v>7902184.1330000013</v>
      </c>
      <c r="G5" s="3">
        <v>3401795.8669999996</v>
      </c>
      <c r="H5" s="3">
        <v>59539.132999999994</v>
      </c>
      <c r="I5" s="3">
        <v>957493.58799999999</v>
      </c>
      <c r="J5" s="3">
        <v>12642939.641000003</v>
      </c>
      <c r="K5" s="3">
        <v>6037.2889999999998</v>
      </c>
      <c r="L5" s="3">
        <v>31656.583999999999</v>
      </c>
      <c r="M5" s="3">
        <v>32881.039000000004</v>
      </c>
      <c r="N5" s="3">
        <v>2776.0740000000001</v>
      </c>
      <c r="O5" s="3">
        <v>6400</v>
      </c>
      <c r="P5" s="3">
        <v>498890.95499999996</v>
      </c>
    </row>
    <row r="6" spans="1:17" s="16" customFormat="1" ht="12" customHeight="1">
      <c r="A6" s="29"/>
      <c r="B6" s="312" t="s">
        <v>43</v>
      </c>
      <c r="C6" s="313"/>
      <c r="D6" s="314"/>
      <c r="E6" s="30">
        <f>SUM(F6:P6)</f>
        <v>25856418</v>
      </c>
      <c r="F6" s="30">
        <f>SUM(F8:F19)</f>
        <v>7797634</v>
      </c>
      <c r="G6" s="30">
        <f t="shared" ref="G6:P6" si="0">SUM(G8:G19)</f>
        <v>3434777</v>
      </c>
      <c r="H6" s="30">
        <f t="shared" si="0"/>
        <v>48270</v>
      </c>
      <c r="I6" s="30">
        <f t="shared" si="0"/>
        <v>1021402</v>
      </c>
      <c r="J6" s="30">
        <f t="shared" si="0"/>
        <v>12984552</v>
      </c>
      <c r="K6" s="30">
        <f t="shared" si="0"/>
        <v>7032</v>
      </c>
      <c r="L6" s="30">
        <f t="shared" si="0"/>
        <v>24317</v>
      </c>
      <c r="M6" s="30">
        <f t="shared" si="0"/>
        <v>36002</v>
      </c>
      <c r="N6" s="30">
        <f t="shared" si="0"/>
        <v>3373</v>
      </c>
      <c r="O6" s="30">
        <f t="shared" si="0"/>
        <v>1000</v>
      </c>
      <c r="P6" s="30">
        <f t="shared" si="0"/>
        <v>498059</v>
      </c>
    </row>
    <row r="7" spans="1:17" ht="12" customHeight="1">
      <c r="B7" s="309" t="s">
        <v>44</v>
      </c>
      <c r="C7" s="310"/>
      <c r="D7" s="311"/>
      <c r="E7" s="31">
        <f>E6/$E$6</f>
        <v>1</v>
      </c>
      <c r="F7" s="31">
        <f t="shared" ref="F7:P7" si="1">F6/$E$6</f>
        <v>0.3015744098815234</v>
      </c>
      <c r="G7" s="31">
        <f t="shared" si="1"/>
        <v>0.13284040349285814</v>
      </c>
      <c r="H7" s="31">
        <f t="shared" si="1"/>
        <v>1.8668479137365431E-3</v>
      </c>
      <c r="I7" s="31">
        <f t="shared" si="1"/>
        <v>3.9502842195697795E-2</v>
      </c>
      <c r="J7" s="31">
        <f t="shared" si="1"/>
        <v>0.50217907213597801</v>
      </c>
      <c r="K7" s="31">
        <f t="shared" si="1"/>
        <v>2.7196342509623725E-4</v>
      </c>
      <c r="L7" s="31">
        <f t="shared" si="1"/>
        <v>9.4046282822315139E-4</v>
      </c>
      <c r="M7" s="31">
        <f t="shared" si="1"/>
        <v>1.392381574276839E-3</v>
      </c>
      <c r="N7" s="31">
        <f t="shared" si="1"/>
        <v>1.3045117076928444E-4</v>
      </c>
      <c r="O7" s="31">
        <f t="shared" si="1"/>
        <v>3.8675117334504727E-5</v>
      </c>
      <c r="P7" s="31">
        <f t="shared" si="1"/>
        <v>1.9262490264506087E-2</v>
      </c>
      <c r="Q7" s="16"/>
    </row>
    <row r="8" spans="1:17" ht="12" customHeight="1">
      <c r="B8" s="304" t="s">
        <v>45</v>
      </c>
      <c r="C8" s="305"/>
      <c r="D8" s="32" t="s">
        <v>46</v>
      </c>
      <c r="E8" s="33">
        <f>SUM(F8:P8)</f>
        <v>2198008</v>
      </c>
      <c r="F8" s="34">
        <v>609572</v>
      </c>
      <c r="G8" s="34">
        <v>280752</v>
      </c>
      <c r="H8" s="33">
        <v>3871</v>
      </c>
      <c r="I8" s="33">
        <v>78519</v>
      </c>
      <c r="J8" s="33">
        <v>1175703</v>
      </c>
      <c r="K8" s="33">
        <v>1134</v>
      </c>
      <c r="L8" s="33">
        <v>3834</v>
      </c>
      <c r="M8" s="33">
        <v>3133</v>
      </c>
      <c r="N8" s="33">
        <v>90</v>
      </c>
      <c r="O8" s="33">
        <v>400</v>
      </c>
      <c r="P8" s="33">
        <v>41000</v>
      </c>
      <c r="Q8" s="16"/>
    </row>
    <row r="9" spans="1:17" ht="12" customHeight="1">
      <c r="B9" s="304" t="s">
        <v>47</v>
      </c>
      <c r="C9" s="305"/>
      <c r="D9" s="32" t="s">
        <v>1</v>
      </c>
      <c r="E9" s="33">
        <f>SUM(F9:P9)</f>
        <v>2197261</v>
      </c>
      <c r="F9" s="33">
        <v>613285</v>
      </c>
      <c r="G9" s="33">
        <v>285018</v>
      </c>
      <c r="H9" s="33">
        <v>4157</v>
      </c>
      <c r="I9" s="33">
        <v>79731</v>
      </c>
      <c r="J9" s="33">
        <v>1167042</v>
      </c>
      <c r="K9" s="33">
        <v>1178</v>
      </c>
      <c r="L9" s="33">
        <v>2239</v>
      </c>
      <c r="M9" s="33">
        <v>3639</v>
      </c>
      <c r="N9" s="33">
        <v>272</v>
      </c>
      <c r="O9" s="33">
        <v>100</v>
      </c>
      <c r="P9" s="33">
        <v>40600</v>
      </c>
      <c r="Q9" s="16"/>
    </row>
    <row r="10" spans="1:17" ht="12" customHeight="1">
      <c r="B10" s="302" t="s">
        <v>48</v>
      </c>
      <c r="C10" s="303"/>
      <c r="D10" s="32" t="s">
        <v>49</v>
      </c>
      <c r="E10" s="33">
        <f>SUM(F10:P10)</f>
        <v>1849357</v>
      </c>
      <c r="F10" s="33">
        <v>612177</v>
      </c>
      <c r="G10" s="33">
        <v>285269</v>
      </c>
      <c r="H10" s="33">
        <v>4254</v>
      </c>
      <c r="I10" s="33">
        <v>79532</v>
      </c>
      <c r="J10" s="33">
        <v>823330</v>
      </c>
      <c r="K10" s="33">
        <v>0</v>
      </c>
      <c r="L10" s="33">
        <v>1577</v>
      </c>
      <c r="M10" s="33">
        <v>2226</v>
      </c>
      <c r="N10" s="33">
        <v>202</v>
      </c>
      <c r="O10" s="33">
        <v>0</v>
      </c>
      <c r="P10" s="33">
        <v>40790</v>
      </c>
      <c r="Q10" s="1">
        <v>39858</v>
      </c>
    </row>
    <row r="11" spans="1:17" ht="12" customHeight="1">
      <c r="B11" s="302" t="s">
        <v>50</v>
      </c>
      <c r="C11" s="303"/>
      <c r="D11" s="32" t="s">
        <v>49</v>
      </c>
      <c r="E11" s="33">
        <f t="shared" ref="E11:E19" si="2">SUM(F11:P11)</f>
        <v>2249667</v>
      </c>
      <c r="F11" s="33">
        <v>618512</v>
      </c>
      <c r="G11" s="33">
        <v>286900</v>
      </c>
      <c r="H11" s="33">
        <v>5172</v>
      </c>
      <c r="I11" s="33">
        <v>82056</v>
      </c>
      <c r="J11" s="33">
        <v>1209998</v>
      </c>
      <c r="K11" s="33">
        <v>842</v>
      </c>
      <c r="L11" s="33">
        <v>1371</v>
      </c>
      <c r="M11" s="33">
        <v>3848</v>
      </c>
      <c r="N11" s="33">
        <v>250</v>
      </c>
      <c r="O11" s="33">
        <v>0</v>
      </c>
      <c r="P11" s="33">
        <v>40718</v>
      </c>
      <c r="Q11" s="1">
        <v>1225707.1440000001</v>
      </c>
    </row>
    <row r="12" spans="1:17" ht="12" customHeight="1">
      <c r="B12" s="26"/>
      <c r="C12" s="35">
        <v>8</v>
      </c>
      <c r="D12" s="32" t="s">
        <v>49</v>
      </c>
      <c r="E12" s="33">
        <f t="shared" si="2"/>
        <v>2107049</v>
      </c>
      <c r="F12" s="33">
        <v>618899</v>
      </c>
      <c r="G12" s="33">
        <v>283716</v>
      </c>
      <c r="H12" s="33">
        <v>4340</v>
      </c>
      <c r="I12" s="33">
        <v>83643</v>
      </c>
      <c r="J12" s="33">
        <v>1070426</v>
      </c>
      <c r="K12" s="33">
        <v>260</v>
      </c>
      <c r="L12" s="33">
        <v>1385</v>
      </c>
      <c r="M12" s="33">
        <v>3148</v>
      </c>
      <c r="N12" s="33">
        <v>209</v>
      </c>
      <c r="O12" s="33">
        <v>0</v>
      </c>
      <c r="P12" s="33">
        <v>41023</v>
      </c>
      <c r="Q12" s="1">
        <v>1163600.2770000002</v>
      </c>
    </row>
    <row r="13" spans="1:17" ht="12" customHeight="1">
      <c r="B13" s="26"/>
      <c r="C13" s="35">
        <v>9</v>
      </c>
      <c r="D13" s="32" t="s">
        <v>49</v>
      </c>
      <c r="E13" s="33">
        <f t="shared" si="2"/>
        <v>2162475</v>
      </c>
      <c r="F13" s="33">
        <v>615594</v>
      </c>
      <c r="G13" s="33">
        <v>284508</v>
      </c>
      <c r="H13" s="33">
        <v>4026</v>
      </c>
      <c r="I13" s="33">
        <v>85932</v>
      </c>
      <c r="J13" s="33">
        <v>1127921</v>
      </c>
      <c r="K13" s="33">
        <v>771</v>
      </c>
      <c r="L13" s="33">
        <v>1262</v>
      </c>
      <c r="M13" s="33">
        <v>1556</v>
      </c>
      <c r="N13" s="33">
        <v>165</v>
      </c>
      <c r="O13" s="33">
        <v>0</v>
      </c>
      <c r="P13" s="33">
        <v>40740</v>
      </c>
      <c r="Q13" s="1">
        <v>1288203.6029999999</v>
      </c>
    </row>
    <row r="14" spans="1:17" ht="12" customHeight="1">
      <c r="B14" s="26"/>
      <c r="C14" s="35">
        <v>10</v>
      </c>
      <c r="D14" s="32" t="s">
        <v>49</v>
      </c>
      <c r="E14" s="33">
        <f t="shared" si="2"/>
        <v>2195047</v>
      </c>
      <c r="F14" s="33">
        <v>628264</v>
      </c>
      <c r="G14" s="33">
        <v>283959</v>
      </c>
      <c r="H14" s="33">
        <v>4088</v>
      </c>
      <c r="I14" s="33">
        <v>83812</v>
      </c>
      <c r="J14" s="33">
        <v>1149353</v>
      </c>
      <c r="K14" s="33">
        <v>0</v>
      </c>
      <c r="L14" s="33">
        <v>1449</v>
      </c>
      <c r="M14" s="33">
        <v>2748</v>
      </c>
      <c r="N14" s="33">
        <v>220</v>
      </c>
      <c r="O14" s="33">
        <v>0</v>
      </c>
      <c r="P14" s="33">
        <v>41154</v>
      </c>
      <c r="Q14" s="1">
        <v>1254514.7349999999</v>
      </c>
    </row>
    <row r="15" spans="1:17" ht="12" customHeight="1">
      <c r="B15" s="26"/>
      <c r="C15" s="36">
        <v>11</v>
      </c>
      <c r="D15" s="32" t="s">
        <v>49</v>
      </c>
      <c r="E15" s="33">
        <f t="shared" si="2"/>
        <v>2039000</v>
      </c>
      <c r="F15" s="33">
        <v>678920</v>
      </c>
      <c r="G15" s="33">
        <v>289776</v>
      </c>
      <c r="H15" s="33">
        <v>3967</v>
      </c>
      <c r="I15" s="34">
        <v>86685</v>
      </c>
      <c r="J15" s="33">
        <v>934886</v>
      </c>
      <c r="K15" s="33">
        <v>295</v>
      </c>
      <c r="L15" s="33">
        <v>1421</v>
      </c>
      <c r="M15" s="33">
        <v>2771</v>
      </c>
      <c r="N15" s="33">
        <v>409</v>
      </c>
      <c r="O15" s="33">
        <v>0</v>
      </c>
      <c r="P15" s="33">
        <v>39870</v>
      </c>
      <c r="Q15" s="1">
        <v>1253534.8159999999</v>
      </c>
    </row>
    <row r="16" spans="1:17" ht="12" customHeight="1">
      <c r="B16" s="26"/>
      <c r="C16" s="36">
        <v>12</v>
      </c>
      <c r="D16" s="32" t="s">
        <v>49</v>
      </c>
      <c r="E16" s="33">
        <f t="shared" si="2"/>
        <v>2422073</v>
      </c>
      <c r="F16" s="33">
        <v>822570</v>
      </c>
      <c r="G16" s="33">
        <v>290602</v>
      </c>
      <c r="H16" s="33">
        <v>4125</v>
      </c>
      <c r="I16" s="33">
        <v>88272</v>
      </c>
      <c r="J16" s="33">
        <v>1170873</v>
      </c>
      <c r="K16" s="33">
        <v>408</v>
      </c>
      <c r="L16" s="33">
        <v>1920</v>
      </c>
      <c r="M16" s="33">
        <v>2086</v>
      </c>
      <c r="N16" s="33">
        <v>294</v>
      </c>
      <c r="O16" s="33">
        <v>0</v>
      </c>
      <c r="P16" s="33">
        <v>40923</v>
      </c>
      <c r="Q16" s="1">
        <v>1414044.5020000003</v>
      </c>
    </row>
    <row r="17" spans="2:17" ht="12" customHeight="1">
      <c r="B17" s="304" t="s">
        <v>51</v>
      </c>
      <c r="C17" s="305"/>
      <c r="D17" s="32" t="s">
        <v>49</v>
      </c>
      <c r="E17" s="33">
        <f t="shared" si="2"/>
        <v>2052426</v>
      </c>
      <c r="F17" s="33">
        <v>661954</v>
      </c>
      <c r="G17" s="33">
        <v>288081</v>
      </c>
      <c r="H17" s="33">
        <v>3997</v>
      </c>
      <c r="I17" s="33">
        <v>93311</v>
      </c>
      <c r="J17" s="33">
        <v>958732</v>
      </c>
      <c r="K17" s="33">
        <v>1284</v>
      </c>
      <c r="L17" s="33">
        <v>1612</v>
      </c>
      <c r="M17" s="33">
        <v>3159</v>
      </c>
      <c r="N17" s="33">
        <v>397</v>
      </c>
      <c r="O17" s="33">
        <v>0</v>
      </c>
      <c r="P17" s="33">
        <v>39899</v>
      </c>
      <c r="Q17" s="1">
        <v>1186185.763</v>
      </c>
    </row>
    <row r="18" spans="2:17" ht="12" customHeight="1">
      <c r="B18" s="26"/>
      <c r="C18" s="36" t="s">
        <v>52</v>
      </c>
      <c r="D18" s="32" t="s">
        <v>49</v>
      </c>
      <c r="E18" s="33">
        <f t="shared" si="2"/>
        <v>2131034</v>
      </c>
      <c r="F18" s="33">
        <v>660184</v>
      </c>
      <c r="G18" s="33">
        <v>287569</v>
      </c>
      <c r="H18" s="33">
        <v>3492</v>
      </c>
      <c r="I18" s="33">
        <v>91232</v>
      </c>
      <c r="J18" s="33">
        <v>1041636</v>
      </c>
      <c r="K18" s="33">
        <v>431</v>
      </c>
      <c r="L18" s="33">
        <v>1836</v>
      </c>
      <c r="M18" s="33">
        <v>3541</v>
      </c>
      <c r="N18" s="33">
        <v>309</v>
      </c>
      <c r="O18" s="33">
        <v>100</v>
      </c>
      <c r="P18" s="33">
        <v>40704</v>
      </c>
      <c r="Q18" s="1">
        <v>1252041.8400000001</v>
      </c>
    </row>
    <row r="19" spans="2:17" ht="12" customHeight="1">
      <c r="B19" s="26"/>
      <c r="C19" s="36" t="s">
        <v>53</v>
      </c>
      <c r="D19" s="32" t="s">
        <v>49</v>
      </c>
      <c r="E19" s="33">
        <f t="shared" si="2"/>
        <v>2253021</v>
      </c>
      <c r="F19" s="33">
        <v>657703</v>
      </c>
      <c r="G19" s="33">
        <v>288627</v>
      </c>
      <c r="H19" s="33">
        <v>2781</v>
      </c>
      <c r="I19" s="33">
        <v>88677</v>
      </c>
      <c r="J19" s="33">
        <v>1154652</v>
      </c>
      <c r="K19" s="33">
        <v>429</v>
      </c>
      <c r="L19" s="33">
        <v>4411</v>
      </c>
      <c r="M19" s="33">
        <v>4147</v>
      </c>
      <c r="N19" s="33">
        <v>556</v>
      </c>
      <c r="O19" s="33">
        <v>400</v>
      </c>
      <c r="P19" s="33">
        <v>50638</v>
      </c>
      <c r="Q19" s="1">
        <v>1383071.7759999998</v>
      </c>
    </row>
    <row r="20" spans="2:17" ht="12" customHeight="1">
      <c r="B20" s="5"/>
      <c r="E20" s="37"/>
      <c r="F20" s="37"/>
      <c r="G20" s="37"/>
      <c r="H20" s="37"/>
      <c r="I20" s="37"/>
      <c r="J20" s="37"/>
      <c r="K20" s="37"/>
      <c r="L20" s="37"/>
      <c r="M20" s="37"/>
      <c r="N20" s="37"/>
      <c r="O20" s="37"/>
      <c r="P20" s="37"/>
    </row>
    <row r="21" spans="2:17" ht="12" customHeight="1">
      <c r="B21" s="5" t="s">
        <v>22</v>
      </c>
      <c r="E21" s="37"/>
      <c r="F21" s="24"/>
      <c r="G21" s="5"/>
      <c r="K21" s="24"/>
      <c r="L21" s="24"/>
      <c r="M21" s="24"/>
      <c r="N21" s="24"/>
      <c r="O21" s="24"/>
      <c r="P21" s="24"/>
    </row>
    <row r="22" spans="2:17" ht="12" customHeight="1">
      <c r="E22" s="37"/>
      <c r="F22" s="37"/>
      <c r="G22" s="37"/>
      <c r="H22" s="37"/>
      <c r="I22" s="37"/>
      <c r="J22" s="37"/>
      <c r="K22" s="37"/>
      <c r="L22" s="37"/>
      <c r="M22" s="37"/>
      <c r="N22" s="37"/>
      <c r="O22" s="37"/>
      <c r="P22" s="37"/>
    </row>
    <row r="23" spans="2:17" ht="12" customHeight="1">
      <c r="E23" s="37"/>
      <c r="F23" s="37"/>
      <c r="G23" s="5"/>
      <c r="H23" s="37"/>
      <c r="I23" s="37"/>
      <c r="J23" s="37"/>
      <c r="K23" s="37"/>
      <c r="L23" s="37"/>
      <c r="M23" s="37"/>
      <c r="N23" s="37"/>
      <c r="O23" s="37"/>
      <c r="P23" s="37"/>
    </row>
    <row r="24" spans="2:17" ht="12" customHeight="1">
      <c r="E24" s="37"/>
      <c r="G24" s="37"/>
      <c r="H24" s="37"/>
      <c r="I24" s="37"/>
      <c r="J24" s="37"/>
    </row>
    <row r="25" spans="2:17" ht="12" customHeight="1">
      <c r="E25" s="37"/>
      <c r="F25" s="37"/>
      <c r="G25" s="38"/>
      <c r="K25" s="37"/>
      <c r="L25" s="37"/>
      <c r="M25" s="37"/>
      <c r="N25" s="37"/>
      <c r="O25" s="37"/>
      <c r="P25" s="37"/>
      <c r="Q25" s="37">
        <f t="shared" ref="Q25" si="3">SUM(Q8:Q19)</f>
        <v>11460762.456</v>
      </c>
    </row>
    <row r="26" spans="2:17" ht="12" customHeight="1">
      <c r="E26" s="37"/>
      <c r="F26" s="39"/>
      <c r="G26" s="39"/>
      <c r="H26" s="39"/>
      <c r="I26" s="39"/>
      <c r="J26" s="39"/>
      <c r="K26" s="39"/>
      <c r="L26" s="39"/>
      <c r="M26" s="39"/>
      <c r="N26" s="39"/>
      <c r="O26" s="39"/>
      <c r="P26" s="39"/>
    </row>
    <row r="27" spans="2:17" ht="12" customHeight="1">
      <c r="E27" s="37"/>
    </row>
    <row r="28" spans="2:17" ht="12" customHeight="1">
      <c r="E28" s="37"/>
    </row>
    <row r="29" spans="2:17" ht="12" customHeight="1">
      <c r="E29" s="37"/>
    </row>
    <row r="30" spans="2:17" ht="12" customHeight="1">
      <c r="E30" s="37"/>
    </row>
    <row r="31" spans="2:17" ht="12" customHeight="1">
      <c r="E31" s="37"/>
    </row>
    <row r="32" spans="2:17" ht="12" customHeight="1">
      <c r="E32" s="37"/>
    </row>
    <row r="33" spans="5:5" ht="12" customHeight="1">
      <c r="E33" s="37"/>
    </row>
    <row r="34" spans="5:5" ht="12" customHeight="1">
      <c r="E34" s="37"/>
    </row>
    <row r="35" spans="5:5" ht="12" customHeight="1">
      <c r="E35" s="37"/>
    </row>
    <row r="36" spans="5:5" ht="12" customHeight="1">
      <c r="E36" s="37"/>
    </row>
    <row r="37" spans="5:5" ht="12" customHeight="1">
      <c r="E37" s="40"/>
    </row>
    <row r="38" spans="5:5" ht="12" customHeight="1">
      <c r="E38" s="37"/>
    </row>
  </sheetData>
  <mergeCells count="9">
    <mergeCell ref="B10:C10"/>
    <mergeCell ref="B11:C11"/>
    <mergeCell ref="B17:C17"/>
    <mergeCell ref="B3:D3"/>
    <mergeCell ref="B5:D5"/>
    <mergeCell ref="B6:D6"/>
    <mergeCell ref="B7:D7"/>
    <mergeCell ref="B8:C8"/>
    <mergeCell ref="B9:C9"/>
  </mergeCells>
  <phoneticPr fontId="1"/>
  <printOptions horizontalCentered="1"/>
  <pageMargins left="0.78740157480314965" right="0.39370078740157483" top="0.98425196850393704" bottom="0.98425196850393704" header="0.51181102362204722" footer="0.51181102362204722"/>
  <pageSetup paperSize="9" scale="74" orientation="landscape"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B01E-4177-467A-BA4C-5C980D021E11}">
  <sheetPr>
    <pageSetUpPr fitToPage="1"/>
  </sheetPr>
  <dimension ref="B1:O67"/>
  <sheetViews>
    <sheetView zoomScaleNormal="100" zoomScaleSheetLayoutView="100" workbookViewId="0">
      <selection activeCell="Q15" sqref="Q15"/>
    </sheetView>
  </sheetViews>
  <sheetFormatPr defaultColWidth="9" defaultRowHeight="12" customHeight="1"/>
  <cols>
    <col min="1" max="1" width="2.6640625" style="1" customWidth="1"/>
    <col min="2" max="3" width="1.88671875" style="1" customWidth="1"/>
    <col min="4" max="4" width="9" style="1"/>
    <col min="5" max="5" width="12.44140625" style="1" bestFit="1" customWidth="1"/>
    <col min="6" max="10" width="10.44140625" style="1" customWidth="1"/>
    <col min="11" max="11" width="10.44140625" style="41" customWidth="1"/>
    <col min="12" max="12" width="10.44140625" style="1" customWidth="1"/>
    <col min="13" max="13" width="9" style="41"/>
    <col min="14" max="256" width="9" style="1"/>
    <col min="257" max="257" width="2.6640625" style="1" customWidth="1"/>
    <col min="258" max="259" width="1.88671875" style="1" customWidth="1"/>
    <col min="260" max="260" width="9" style="1"/>
    <col min="261" max="261" width="12.44140625" style="1" bestFit="1" customWidth="1"/>
    <col min="262" max="268" width="10.44140625" style="1" customWidth="1"/>
    <col min="269" max="512" width="9" style="1"/>
    <col min="513" max="513" width="2.6640625" style="1" customWidth="1"/>
    <col min="514" max="515" width="1.88671875" style="1" customWidth="1"/>
    <col min="516" max="516" width="9" style="1"/>
    <col min="517" max="517" width="12.44140625" style="1" bestFit="1" customWidth="1"/>
    <col min="518" max="524" width="10.44140625" style="1" customWidth="1"/>
    <col min="525" max="768" width="9" style="1"/>
    <col min="769" max="769" width="2.6640625" style="1" customWidth="1"/>
    <col min="770" max="771" width="1.88671875" style="1" customWidth="1"/>
    <col min="772" max="772" width="9" style="1"/>
    <col min="773" max="773" width="12.44140625" style="1" bestFit="1" customWidth="1"/>
    <col min="774" max="780" width="10.44140625" style="1" customWidth="1"/>
    <col min="781" max="1024" width="9" style="1"/>
    <col min="1025" max="1025" width="2.6640625" style="1" customWidth="1"/>
    <col min="1026" max="1027" width="1.88671875" style="1" customWidth="1"/>
    <col min="1028" max="1028" width="9" style="1"/>
    <col min="1029" max="1029" width="12.44140625" style="1" bestFit="1" customWidth="1"/>
    <col min="1030" max="1036" width="10.44140625" style="1" customWidth="1"/>
    <col min="1037" max="1280" width="9" style="1"/>
    <col min="1281" max="1281" width="2.6640625" style="1" customWidth="1"/>
    <col min="1282" max="1283" width="1.88671875" style="1" customWidth="1"/>
    <col min="1284" max="1284" width="9" style="1"/>
    <col min="1285" max="1285" width="12.44140625" style="1" bestFit="1" customWidth="1"/>
    <col min="1286" max="1292" width="10.44140625" style="1" customWidth="1"/>
    <col min="1293" max="1536" width="9" style="1"/>
    <col min="1537" max="1537" width="2.6640625" style="1" customWidth="1"/>
    <col min="1538" max="1539" width="1.88671875" style="1" customWidth="1"/>
    <col min="1540" max="1540" width="9" style="1"/>
    <col min="1541" max="1541" width="12.44140625" style="1" bestFit="1" customWidth="1"/>
    <col min="1542" max="1548" width="10.44140625" style="1" customWidth="1"/>
    <col min="1549" max="1792" width="9" style="1"/>
    <col min="1793" max="1793" width="2.6640625" style="1" customWidth="1"/>
    <col min="1794" max="1795" width="1.88671875" style="1" customWidth="1"/>
    <col min="1796" max="1796" width="9" style="1"/>
    <col min="1797" max="1797" width="12.44140625" style="1" bestFit="1" customWidth="1"/>
    <col min="1798" max="1804" width="10.44140625" style="1" customWidth="1"/>
    <col min="1805" max="2048" width="9" style="1"/>
    <col min="2049" max="2049" width="2.6640625" style="1" customWidth="1"/>
    <col min="2050" max="2051" width="1.88671875" style="1" customWidth="1"/>
    <col min="2052" max="2052" width="9" style="1"/>
    <col min="2053" max="2053" width="12.44140625" style="1" bestFit="1" customWidth="1"/>
    <col min="2054" max="2060" width="10.44140625" style="1" customWidth="1"/>
    <col min="2061" max="2304" width="9" style="1"/>
    <col min="2305" max="2305" width="2.6640625" style="1" customWidth="1"/>
    <col min="2306" max="2307" width="1.88671875" style="1" customWidth="1"/>
    <col min="2308" max="2308" width="9" style="1"/>
    <col min="2309" max="2309" width="12.44140625" style="1" bestFit="1" customWidth="1"/>
    <col min="2310" max="2316" width="10.44140625" style="1" customWidth="1"/>
    <col min="2317" max="2560" width="9" style="1"/>
    <col min="2561" max="2561" width="2.6640625" style="1" customWidth="1"/>
    <col min="2562" max="2563" width="1.88671875" style="1" customWidth="1"/>
    <col min="2564" max="2564" width="9" style="1"/>
    <col min="2565" max="2565" width="12.44140625" style="1" bestFit="1" customWidth="1"/>
    <col min="2566" max="2572" width="10.44140625" style="1" customWidth="1"/>
    <col min="2573" max="2816" width="9" style="1"/>
    <col min="2817" max="2817" width="2.6640625" style="1" customWidth="1"/>
    <col min="2818" max="2819" width="1.88671875" style="1" customWidth="1"/>
    <col min="2820" max="2820" width="9" style="1"/>
    <col min="2821" max="2821" width="12.44140625" style="1" bestFit="1" customWidth="1"/>
    <col min="2822" max="2828" width="10.44140625" style="1" customWidth="1"/>
    <col min="2829" max="3072" width="9" style="1"/>
    <col min="3073" max="3073" width="2.6640625" style="1" customWidth="1"/>
    <col min="3074" max="3075" width="1.88671875" style="1" customWidth="1"/>
    <col min="3076" max="3076" width="9" style="1"/>
    <col min="3077" max="3077" width="12.44140625" style="1" bestFit="1" customWidth="1"/>
    <col min="3078" max="3084" width="10.44140625" style="1" customWidth="1"/>
    <col min="3085" max="3328" width="9" style="1"/>
    <col min="3329" max="3329" width="2.6640625" style="1" customWidth="1"/>
    <col min="3330" max="3331" width="1.88671875" style="1" customWidth="1"/>
    <col min="3332" max="3332" width="9" style="1"/>
    <col min="3333" max="3333" width="12.44140625" style="1" bestFit="1" customWidth="1"/>
    <col min="3334" max="3340" width="10.44140625" style="1" customWidth="1"/>
    <col min="3341" max="3584" width="9" style="1"/>
    <col min="3585" max="3585" width="2.6640625" style="1" customWidth="1"/>
    <col min="3586" max="3587" width="1.88671875" style="1" customWidth="1"/>
    <col min="3588" max="3588" width="9" style="1"/>
    <col min="3589" max="3589" width="12.44140625" style="1" bestFit="1" customWidth="1"/>
    <col min="3590" max="3596" width="10.44140625" style="1" customWidth="1"/>
    <col min="3597" max="3840" width="9" style="1"/>
    <col min="3841" max="3841" width="2.6640625" style="1" customWidth="1"/>
    <col min="3842" max="3843" width="1.88671875" style="1" customWidth="1"/>
    <col min="3844" max="3844" width="9" style="1"/>
    <col min="3845" max="3845" width="12.44140625" style="1" bestFit="1" customWidth="1"/>
    <col min="3846" max="3852" width="10.44140625" style="1" customWidth="1"/>
    <col min="3853" max="4096" width="9" style="1"/>
    <col min="4097" max="4097" width="2.6640625" style="1" customWidth="1"/>
    <col min="4098" max="4099" width="1.88671875" style="1" customWidth="1"/>
    <col min="4100" max="4100" width="9" style="1"/>
    <col min="4101" max="4101" width="12.44140625" style="1" bestFit="1" customWidth="1"/>
    <col min="4102" max="4108" width="10.44140625" style="1" customWidth="1"/>
    <col min="4109" max="4352" width="9" style="1"/>
    <col min="4353" max="4353" width="2.6640625" style="1" customWidth="1"/>
    <col min="4354" max="4355" width="1.88671875" style="1" customWidth="1"/>
    <col min="4356" max="4356" width="9" style="1"/>
    <col min="4357" max="4357" width="12.44140625" style="1" bestFit="1" customWidth="1"/>
    <col min="4358" max="4364" width="10.44140625" style="1" customWidth="1"/>
    <col min="4365" max="4608" width="9" style="1"/>
    <col min="4609" max="4609" width="2.6640625" style="1" customWidth="1"/>
    <col min="4610" max="4611" width="1.88671875" style="1" customWidth="1"/>
    <col min="4612" max="4612" width="9" style="1"/>
    <col min="4613" max="4613" width="12.44140625" style="1" bestFit="1" customWidth="1"/>
    <col min="4614" max="4620" width="10.44140625" style="1" customWidth="1"/>
    <col min="4621" max="4864" width="9" style="1"/>
    <col min="4865" max="4865" width="2.6640625" style="1" customWidth="1"/>
    <col min="4866" max="4867" width="1.88671875" style="1" customWidth="1"/>
    <col min="4868" max="4868" width="9" style="1"/>
    <col min="4869" max="4869" width="12.44140625" style="1" bestFit="1" customWidth="1"/>
    <col min="4870" max="4876" width="10.44140625" style="1" customWidth="1"/>
    <col min="4877" max="5120" width="9" style="1"/>
    <col min="5121" max="5121" width="2.6640625" style="1" customWidth="1"/>
    <col min="5122" max="5123" width="1.88671875" style="1" customWidth="1"/>
    <col min="5124" max="5124" width="9" style="1"/>
    <col min="5125" max="5125" width="12.44140625" style="1" bestFit="1" customWidth="1"/>
    <col min="5126" max="5132" width="10.44140625" style="1" customWidth="1"/>
    <col min="5133" max="5376" width="9" style="1"/>
    <col min="5377" max="5377" width="2.6640625" style="1" customWidth="1"/>
    <col min="5378" max="5379" width="1.88671875" style="1" customWidth="1"/>
    <col min="5380" max="5380" width="9" style="1"/>
    <col min="5381" max="5381" width="12.44140625" style="1" bestFit="1" customWidth="1"/>
    <col min="5382" max="5388" width="10.44140625" style="1" customWidth="1"/>
    <col min="5389" max="5632" width="9" style="1"/>
    <col min="5633" max="5633" width="2.6640625" style="1" customWidth="1"/>
    <col min="5634" max="5635" width="1.88671875" style="1" customWidth="1"/>
    <col min="5636" max="5636" width="9" style="1"/>
    <col min="5637" max="5637" width="12.44140625" style="1" bestFit="1" customWidth="1"/>
    <col min="5638" max="5644" width="10.44140625" style="1" customWidth="1"/>
    <col min="5645" max="5888" width="9" style="1"/>
    <col min="5889" max="5889" width="2.6640625" style="1" customWidth="1"/>
    <col min="5890" max="5891" width="1.88671875" style="1" customWidth="1"/>
    <col min="5892" max="5892" width="9" style="1"/>
    <col min="5893" max="5893" width="12.44140625" style="1" bestFit="1" customWidth="1"/>
    <col min="5894" max="5900" width="10.44140625" style="1" customWidth="1"/>
    <col min="5901" max="6144" width="9" style="1"/>
    <col min="6145" max="6145" width="2.6640625" style="1" customWidth="1"/>
    <col min="6146" max="6147" width="1.88671875" style="1" customWidth="1"/>
    <col min="6148" max="6148" width="9" style="1"/>
    <col min="6149" max="6149" width="12.44140625" style="1" bestFit="1" customWidth="1"/>
    <col min="6150" max="6156" width="10.44140625" style="1" customWidth="1"/>
    <col min="6157" max="6400" width="9" style="1"/>
    <col min="6401" max="6401" width="2.6640625" style="1" customWidth="1"/>
    <col min="6402" max="6403" width="1.88671875" style="1" customWidth="1"/>
    <col min="6404" max="6404" width="9" style="1"/>
    <col min="6405" max="6405" width="12.44140625" style="1" bestFit="1" customWidth="1"/>
    <col min="6406" max="6412" width="10.44140625" style="1" customWidth="1"/>
    <col min="6413" max="6656" width="9" style="1"/>
    <col min="6657" max="6657" width="2.6640625" style="1" customWidth="1"/>
    <col min="6658" max="6659" width="1.88671875" style="1" customWidth="1"/>
    <col min="6660" max="6660" width="9" style="1"/>
    <col min="6661" max="6661" width="12.44140625" style="1" bestFit="1" customWidth="1"/>
    <col min="6662" max="6668" width="10.44140625" style="1" customWidth="1"/>
    <col min="6669" max="6912" width="9" style="1"/>
    <col min="6913" max="6913" width="2.6640625" style="1" customWidth="1"/>
    <col min="6914" max="6915" width="1.88671875" style="1" customWidth="1"/>
    <col min="6916" max="6916" width="9" style="1"/>
    <col min="6917" max="6917" width="12.44140625" style="1" bestFit="1" customWidth="1"/>
    <col min="6918" max="6924" width="10.44140625" style="1" customWidth="1"/>
    <col min="6925" max="7168" width="9" style="1"/>
    <col min="7169" max="7169" width="2.6640625" style="1" customWidth="1"/>
    <col min="7170" max="7171" width="1.88671875" style="1" customWidth="1"/>
    <col min="7172" max="7172" width="9" style="1"/>
    <col min="7173" max="7173" width="12.44140625" style="1" bestFit="1" customWidth="1"/>
    <col min="7174" max="7180" width="10.44140625" style="1" customWidth="1"/>
    <col min="7181" max="7424" width="9" style="1"/>
    <col min="7425" max="7425" width="2.6640625" style="1" customWidth="1"/>
    <col min="7426" max="7427" width="1.88671875" style="1" customWidth="1"/>
    <col min="7428" max="7428" width="9" style="1"/>
    <col min="7429" max="7429" width="12.44140625" style="1" bestFit="1" customWidth="1"/>
    <col min="7430" max="7436" width="10.44140625" style="1" customWidth="1"/>
    <col min="7437" max="7680" width="9" style="1"/>
    <col min="7681" max="7681" width="2.6640625" style="1" customWidth="1"/>
    <col min="7682" max="7683" width="1.88671875" style="1" customWidth="1"/>
    <col min="7684" max="7684" width="9" style="1"/>
    <col min="7685" max="7685" width="12.44140625" style="1" bestFit="1" customWidth="1"/>
    <col min="7686" max="7692" width="10.44140625" style="1" customWidth="1"/>
    <col min="7693" max="7936" width="9" style="1"/>
    <col min="7937" max="7937" width="2.6640625" style="1" customWidth="1"/>
    <col min="7938" max="7939" width="1.88671875" style="1" customWidth="1"/>
    <col min="7940" max="7940" width="9" style="1"/>
    <col min="7941" max="7941" width="12.44140625" style="1" bestFit="1" customWidth="1"/>
    <col min="7942" max="7948" width="10.44140625" style="1" customWidth="1"/>
    <col min="7949" max="8192" width="9" style="1"/>
    <col min="8193" max="8193" width="2.6640625" style="1" customWidth="1"/>
    <col min="8194" max="8195" width="1.88671875" style="1" customWidth="1"/>
    <col min="8196" max="8196" width="9" style="1"/>
    <col min="8197" max="8197" width="12.44140625" style="1" bestFit="1" customWidth="1"/>
    <col min="8198" max="8204" width="10.44140625" style="1" customWidth="1"/>
    <col min="8205" max="8448" width="9" style="1"/>
    <col min="8449" max="8449" width="2.6640625" style="1" customWidth="1"/>
    <col min="8450" max="8451" width="1.88671875" style="1" customWidth="1"/>
    <col min="8452" max="8452" width="9" style="1"/>
    <col min="8453" max="8453" width="12.44140625" style="1" bestFit="1" customWidth="1"/>
    <col min="8454" max="8460" width="10.44140625" style="1" customWidth="1"/>
    <col min="8461" max="8704" width="9" style="1"/>
    <col min="8705" max="8705" width="2.6640625" style="1" customWidth="1"/>
    <col min="8706" max="8707" width="1.88671875" style="1" customWidth="1"/>
    <col min="8708" max="8708" width="9" style="1"/>
    <col min="8709" max="8709" width="12.44140625" style="1" bestFit="1" customWidth="1"/>
    <col min="8710" max="8716" width="10.44140625" style="1" customWidth="1"/>
    <col min="8717" max="8960" width="9" style="1"/>
    <col min="8961" max="8961" width="2.6640625" style="1" customWidth="1"/>
    <col min="8962" max="8963" width="1.88671875" style="1" customWidth="1"/>
    <col min="8964" max="8964" width="9" style="1"/>
    <col min="8965" max="8965" width="12.44140625" style="1" bestFit="1" customWidth="1"/>
    <col min="8966" max="8972" width="10.44140625" style="1" customWidth="1"/>
    <col min="8973" max="9216" width="9" style="1"/>
    <col min="9217" max="9217" width="2.6640625" style="1" customWidth="1"/>
    <col min="9218" max="9219" width="1.88671875" style="1" customWidth="1"/>
    <col min="9220" max="9220" width="9" style="1"/>
    <col min="9221" max="9221" width="12.44140625" style="1" bestFit="1" customWidth="1"/>
    <col min="9222" max="9228" width="10.44140625" style="1" customWidth="1"/>
    <col min="9229" max="9472" width="9" style="1"/>
    <col min="9473" max="9473" width="2.6640625" style="1" customWidth="1"/>
    <col min="9474" max="9475" width="1.88671875" style="1" customWidth="1"/>
    <col min="9476" max="9476" width="9" style="1"/>
    <col min="9477" max="9477" width="12.44140625" style="1" bestFit="1" customWidth="1"/>
    <col min="9478" max="9484" width="10.44140625" style="1" customWidth="1"/>
    <col min="9485" max="9728" width="9" style="1"/>
    <col min="9729" max="9729" width="2.6640625" style="1" customWidth="1"/>
    <col min="9730" max="9731" width="1.88671875" style="1" customWidth="1"/>
    <col min="9732" max="9732" width="9" style="1"/>
    <col min="9733" max="9733" width="12.44140625" style="1" bestFit="1" customWidth="1"/>
    <col min="9734" max="9740" width="10.44140625" style="1" customWidth="1"/>
    <col min="9741" max="9984" width="9" style="1"/>
    <col min="9985" max="9985" width="2.6640625" style="1" customWidth="1"/>
    <col min="9986" max="9987" width="1.88671875" style="1" customWidth="1"/>
    <col min="9988" max="9988" width="9" style="1"/>
    <col min="9989" max="9989" width="12.44140625" style="1" bestFit="1" customWidth="1"/>
    <col min="9990" max="9996" width="10.44140625" style="1" customWidth="1"/>
    <col min="9997" max="10240" width="9" style="1"/>
    <col min="10241" max="10241" width="2.6640625" style="1" customWidth="1"/>
    <col min="10242" max="10243" width="1.88671875" style="1" customWidth="1"/>
    <col min="10244" max="10244" width="9" style="1"/>
    <col min="10245" max="10245" width="12.44140625" style="1" bestFit="1" customWidth="1"/>
    <col min="10246" max="10252" width="10.44140625" style="1" customWidth="1"/>
    <col min="10253" max="10496" width="9" style="1"/>
    <col min="10497" max="10497" width="2.6640625" style="1" customWidth="1"/>
    <col min="10498" max="10499" width="1.88671875" style="1" customWidth="1"/>
    <col min="10500" max="10500" width="9" style="1"/>
    <col min="10501" max="10501" width="12.44140625" style="1" bestFit="1" customWidth="1"/>
    <col min="10502" max="10508" width="10.44140625" style="1" customWidth="1"/>
    <col min="10509" max="10752" width="9" style="1"/>
    <col min="10753" max="10753" width="2.6640625" style="1" customWidth="1"/>
    <col min="10754" max="10755" width="1.88671875" style="1" customWidth="1"/>
    <col min="10756" max="10756" width="9" style="1"/>
    <col min="10757" max="10757" width="12.44140625" style="1" bestFit="1" customWidth="1"/>
    <col min="10758" max="10764" width="10.44140625" style="1" customWidth="1"/>
    <col min="10765" max="11008" width="9" style="1"/>
    <col min="11009" max="11009" width="2.6640625" style="1" customWidth="1"/>
    <col min="11010" max="11011" width="1.88671875" style="1" customWidth="1"/>
    <col min="11012" max="11012" width="9" style="1"/>
    <col min="11013" max="11013" width="12.44140625" style="1" bestFit="1" customWidth="1"/>
    <col min="11014" max="11020" width="10.44140625" style="1" customWidth="1"/>
    <col min="11021" max="11264" width="9" style="1"/>
    <col min="11265" max="11265" width="2.6640625" style="1" customWidth="1"/>
    <col min="11266" max="11267" width="1.88671875" style="1" customWidth="1"/>
    <col min="11268" max="11268" width="9" style="1"/>
    <col min="11269" max="11269" width="12.44140625" style="1" bestFit="1" customWidth="1"/>
    <col min="11270" max="11276" width="10.44140625" style="1" customWidth="1"/>
    <col min="11277" max="11520" width="9" style="1"/>
    <col min="11521" max="11521" width="2.6640625" style="1" customWidth="1"/>
    <col min="11522" max="11523" width="1.88671875" style="1" customWidth="1"/>
    <col min="11524" max="11524" width="9" style="1"/>
    <col min="11525" max="11525" width="12.44140625" style="1" bestFit="1" customWidth="1"/>
    <col min="11526" max="11532" width="10.44140625" style="1" customWidth="1"/>
    <col min="11533" max="11776" width="9" style="1"/>
    <col min="11777" max="11777" width="2.6640625" style="1" customWidth="1"/>
    <col min="11778" max="11779" width="1.88671875" style="1" customWidth="1"/>
    <col min="11780" max="11780" width="9" style="1"/>
    <col min="11781" max="11781" width="12.44140625" style="1" bestFit="1" customWidth="1"/>
    <col min="11782" max="11788" width="10.44140625" style="1" customWidth="1"/>
    <col min="11789" max="12032" width="9" style="1"/>
    <col min="12033" max="12033" width="2.6640625" style="1" customWidth="1"/>
    <col min="12034" max="12035" width="1.88671875" style="1" customWidth="1"/>
    <col min="12036" max="12036" width="9" style="1"/>
    <col min="12037" max="12037" width="12.44140625" style="1" bestFit="1" customWidth="1"/>
    <col min="12038" max="12044" width="10.44140625" style="1" customWidth="1"/>
    <col min="12045" max="12288" width="9" style="1"/>
    <col min="12289" max="12289" width="2.6640625" style="1" customWidth="1"/>
    <col min="12290" max="12291" width="1.88671875" style="1" customWidth="1"/>
    <col min="12292" max="12292" width="9" style="1"/>
    <col min="12293" max="12293" width="12.44140625" style="1" bestFit="1" customWidth="1"/>
    <col min="12294" max="12300" width="10.44140625" style="1" customWidth="1"/>
    <col min="12301" max="12544" width="9" style="1"/>
    <col min="12545" max="12545" width="2.6640625" style="1" customWidth="1"/>
    <col min="12546" max="12547" width="1.88671875" style="1" customWidth="1"/>
    <col min="12548" max="12548" width="9" style="1"/>
    <col min="12549" max="12549" width="12.44140625" style="1" bestFit="1" customWidth="1"/>
    <col min="12550" max="12556" width="10.44140625" style="1" customWidth="1"/>
    <col min="12557" max="12800" width="9" style="1"/>
    <col min="12801" max="12801" width="2.6640625" style="1" customWidth="1"/>
    <col min="12802" max="12803" width="1.88671875" style="1" customWidth="1"/>
    <col min="12804" max="12804" width="9" style="1"/>
    <col min="12805" max="12805" width="12.44140625" style="1" bestFit="1" customWidth="1"/>
    <col min="12806" max="12812" width="10.44140625" style="1" customWidth="1"/>
    <col min="12813" max="13056" width="9" style="1"/>
    <col min="13057" max="13057" width="2.6640625" style="1" customWidth="1"/>
    <col min="13058" max="13059" width="1.88671875" style="1" customWidth="1"/>
    <col min="13060" max="13060" width="9" style="1"/>
    <col min="13061" max="13061" width="12.44140625" style="1" bestFit="1" customWidth="1"/>
    <col min="13062" max="13068" width="10.44140625" style="1" customWidth="1"/>
    <col min="13069" max="13312" width="9" style="1"/>
    <col min="13313" max="13313" width="2.6640625" style="1" customWidth="1"/>
    <col min="13314" max="13315" width="1.88671875" style="1" customWidth="1"/>
    <col min="13316" max="13316" width="9" style="1"/>
    <col min="13317" max="13317" width="12.44140625" style="1" bestFit="1" customWidth="1"/>
    <col min="13318" max="13324" width="10.44140625" style="1" customWidth="1"/>
    <col min="13325" max="13568" width="9" style="1"/>
    <col min="13569" max="13569" width="2.6640625" style="1" customWidth="1"/>
    <col min="13570" max="13571" width="1.88671875" style="1" customWidth="1"/>
    <col min="13572" max="13572" width="9" style="1"/>
    <col min="13573" max="13573" width="12.44140625" style="1" bestFit="1" customWidth="1"/>
    <col min="13574" max="13580" width="10.44140625" style="1" customWidth="1"/>
    <col min="13581" max="13824" width="9" style="1"/>
    <col min="13825" max="13825" width="2.6640625" style="1" customWidth="1"/>
    <col min="13826" max="13827" width="1.88671875" style="1" customWidth="1"/>
    <col min="13828" max="13828" width="9" style="1"/>
    <col min="13829" max="13829" width="12.44140625" style="1" bestFit="1" customWidth="1"/>
    <col min="13830" max="13836" width="10.44140625" style="1" customWidth="1"/>
    <col min="13837" max="14080" width="9" style="1"/>
    <col min="14081" max="14081" width="2.6640625" style="1" customWidth="1"/>
    <col min="14082" max="14083" width="1.88671875" style="1" customWidth="1"/>
    <col min="14084" max="14084" width="9" style="1"/>
    <col min="14085" max="14085" width="12.44140625" style="1" bestFit="1" customWidth="1"/>
    <col min="14086" max="14092" width="10.44140625" style="1" customWidth="1"/>
    <col min="14093" max="14336" width="9" style="1"/>
    <col min="14337" max="14337" width="2.6640625" style="1" customWidth="1"/>
    <col min="14338" max="14339" width="1.88671875" style="1" customWidth="1"/>
    <col min="14340" max="14340" width="9" style="1"/>
    <col min="14341" max="14341" width="12.44140625" style="1" bestFit="1" customWidth="1"/>
    <col min="14342" max="14348" width="10.44140625" style="1" customWidth="1"/>
    <col min="14349" max="14592" width="9" style="1"/>
    <col min="14593" max="14593" width="2.6640625" style="1" customWidth="1"/>
    <col min="14594" max="14595" width="1.88671875" style="1" customWidth="1"/>
    <col min="14596" max="14596" width="9" style="1"/>
    <col min="14597" max="14597" width="12.44140625" style="1" bestFit="1" customWidth="1"/>
    <col min="14598" max="14604" width="10.44140625" style="1" customWidth="1"/>
    <col min="14605" max="14848" width="9" style="1"/>
    <col min="14849" max="14849" width="2.6640625" style="1" customWidth="1"/>
    <col min="14850" max="14851" width="1.88671875" style="1" customWidth="1"/>
    <col min="14852" max="14852" width="9" style="1"/>
    <col min="14853" max="14853" width="12.44140625" style="1" bestFit="1" customWidth="1"/>
    <col min="14854" max="14860" width="10.44140625" style="1" customWidth="1"/>
    <col min="14861" max="15104" width="9" style="1"/>
    <col min="15105" max="15105" width="2.6640625" style="1" customWidth="1"/>
    <col min="15106" max="15107" width="1.88671875" style="1" customWidth="1"/>
    <col min="15108" max="15108" width="9" style="1"/>
    <col min="15109" max="15109" width="12.44140625" style="1" bestFit="1" customWidth="1"/>
    <col min="15110" max="15116" width="10.44140625" style="1" customWidth="1"/>
    <col min="15117" max="15360" width="9" style="1"/>
    <col min="15361" max="15361" width="2.6640625" style="1" customWidth="1"/>
    <col min="15362" max="15363" width="1.88671875" style="1" customWidth="1"/>
    <col min="15364" max="15364" width="9" style="1"/>
    <col min="15365" max="15365" width="12.44140625" style="1" bestFit="1" customWidth="1"/>
    <col min="15366" max="15372" width="10.44140625" style="1" customWidth="1"/>
    <col min="15373" max="15616" width="9" style="1"/>
    <col min="15617" max="15617" width="2.6640625" style="1" customWidth="1"/>
    <col min="15618" max="15619" width="1.88671875" style="1" customWidth="1"/>
    <col min="15620" max="15620" width="9" style="1"/>
    <col min="15621" max="15621" width="12.44140625" style="1" bestFit="1" customWidth="1"/>
    <col min="15622" max="15628" width="10.44140625" style="1" customWidth="1"/>
    <col min="15629" max="15872" width="9" style="1"/>
    <col min="15873" max="15873" width="2.6640625" style="1" customWidth="1"/>
    <col min="15874" max="15875" width="1.88671875" style="1" customWidth="1"/>
    <col min="15876" max="15876" width="9" style="1"/>
    <col min="15877" max="15877" width="12.44140625" style="1" bestFit="1" customWidth="1"/>
    <col min="15878" max="15884" width="10.44140625" style="1" customWidth="1"/>
    <col min="15885" max="16128" width="9" style="1"/>
    <col min="16129" max="16129" width="2.6640625" style="1" customWidth="1"/>
    <col min="16130" max="16131" width="1.88671875" style="1" customWidth="1"/>
    <col min="16132" max="16132" width="9" style="1"/>
    <col min="16133" max="16133" width="12.44140625" style="1" bestFit="1" customWidth="1"/>
    <col min="16134" max="16140" width="10.44140625" style="1" customWidth="1"/>
    <col min="16141" max="16384" width="9" style="1"/>
  </cols>
  <sheetData>
    <row r="1" spans="2:15" ht="14.25" customHeight="1">
      <c r="B1" s="6" t="s">
        <v>54</v>
      </c>
    </row>
    <row r="3" spans="2:15" ht="12" customHeight="1">
      <c r="B3" s="322" t="s">
        <v>55</v>
      </c>
      <c r="C3" s="323"/>
      <c r="D3" s="324"/>
      <c r="E3" s="290" t="s">
        <v>33</v>
      </c>
      <c r="F3" s="332" t="s">
        <v>56</v>
      </c>
      <c r="G3" s="333"/>
      <c r="H3" s="333"/>
      <c r="I3" s="333"/>
      <c r="J3" s="333"/>
      <c r="K3" s="334"/>
      <c r="L3" s="332" t="s">
        <v>57</v>
      </c>
      <c r="M3" s="334"/>
    </row>
    <row r="4" spans="2:15" ht="12" customHeight="1">
      <c r="B4" s="325"/>
      <c r="C4" s="326"/>
      <c r="D4" s="327"/>
      <c r="E4" s="331"/>
      <c r="F4" s="335" t="s">
        <v>58</v>
      </c>
      <c r="G4" s="21"/>
      <c r="H4" s="21"/>
      <c r="I4" s="21"/>
      <c r="J4" s="22"/>
      <c r="K4" s="337" t="s">
        <v>59</v>
      </c>
      <c r="L4" s="290" t="s">
        <v>60</v>
      </c>
      <c r="M4" s="337" t="s">
        <v>59</v>
      </c>
    </row>
    <row r="5" spans="2:15" ht="12" customHeight="1">
      <c r="B5" s="328"/>
      <c r="C5" s="329"/>
      <c r="D5" s="330"/>
      <c r="E5" s="291"/>
      <c r="F5" s="336"/>
      <c r="G5" s="17" t="s">
        <v>61</v>
      </c>
      <c r="H5" s="17" t="s">
        <v>62</v>
      </c>
      <c r="I5" s="17" t="s">
        <v>63</v>
      </c>
      <c r="J5" s="17" t="s">
        <v>64</v>
      </c>
      <c r="K5" s="338"/>
      <c r="L5" s="336"/>
      <c r="M5" s="339"/>
    </row>
    <row r="6" spans="2:15" ht="12" customHeight="1">
      <c r="B6" s="26"/>
      <c r="C6" s="27"/>
      <c r="D6" s="28"/>
      <c r="E6" s="2" t="s">
        <v>65</v>
      </c>
      <c r="F6" s="2" t="s">
        <v>65</v>
      </c>
      <c r="G6" s="2" t="s">
        <v>65</v>
      </c>
      <c r="H6" s="2" t="s">
        <v>65</v>
      </c>
      <c r="I6" s="2" t="s">
        <v>65</v>
      </c>
      <c r="J6" s="2" t="s">
        <v>65</v>
      </c>
      <c r="K6" s="42" t="s">
        <v>66</v>
      </c>
      <c r="L6" s="2" t="s">
        <v>65</v>
      </c>
      <c r="M6" s="42" t="s">
        <v>66</v>
      </c>
    </row>
    <row r="7" spans="2:15" ht="17.25" customHeight="1">
      <c r="B7" s="316" t="s">
        <v>67</v>
      </c>
      <c r="C7" s="316"/>
      <c r="D7" s="316"/>
      <c r="E7" s="4">
        <v>185762</v>
      </c>
      <c r="F7" s="4">
        <v>185039</v>
      </c>
      <c r="G7" s="4">
        <v>126052</v>
      </c>
      <c r="H7" s="4">
        <v>58923</v>
      </c>
      <c r="I7" s="4" t="s">
        <v>68</v>
      </c>
      <c r="J7" s="4">
        <v>64</v>
      </c>
      <c r="K7" s="13">
        <v>884.25</v>
      </c>
      <c r="L7" s="4">
        <v>723</v>
      </c>
      <c r="M7" s="13">
        <v>10</v>
      </c>
      <c r="N7" s="43"/>
    </row>
    <row r="8" spans="2:15" s="16" customFormat="1" ht="17.25" customHeight="1">
      <c r="B8" s="317" t="s">
        <v>69</v>
      </c>
      <c r="C8" s="317"/>
      <c r="D8" s="317"/>
      <c r="E8" s="44">
        <f>E9+E22</f>
        <v>167426</v>
      </c>
      <c r="F8" s="44">
        <f>F9+F22</f>
        <v>166703</v>
      </c>
      <c r="G8" s="44">
        <f>G9+G22</f>
        <v>117518</v>
      </c>
      <c r="H8" s="44">
        <f>H9+H22</f>
        <v>49172</v>
      </c>
      <c r="I8" s="44" t="s">
        <v>68</v>
      </c>
      <c r="J8" s="44">
        <v>13</v>
      </c>
      <c r="K8" s="45">
        <v>771.5</v>
      </c>
      <c r="L8" s="44">
        <v>723</v>
      </c>
      <c r="M8" s="45">
        <v>10.75</v>
      </c>
      <c r="N8" s="46"/>
      <c r="O8" s="46"/>
    </row>
    <row r="9" spans="2:15" s="16" customFormat="1" ht="17.25" customHeight="1">
      <c r="B9" s="47"/>
      <c r="C9" s="318" t="s">
        <v>70</v>
      </c>
      <c r="D9" s="319"/>
      <c r="E9" s="44">
        <v>144435</v>
      </c>
      <c r="F9" s="44">
        <v>143785</v>
      </c>
      <c r="G9" s="44">
        <v>101367</v>
      </c>
      <c r="H9" s="44">
        <v>42405</v>
      </c>
      <c r="I9" s="44" t="s">
        <v>68</v>
      </c>
      <c r="J9" s="44">
        <v>13</v>
      </c>
      <c r="K9" s="45">
        <v>669.75</v>
      </c>
      <c r="L9" s="44">
        <v>650</v>
      </c>
      <c r="M9" s="45">
        <v>9.25</v>
      </c>
      <c r="N9" s="46"/>
      <c r="O9" s="46"/>
    </row>
    <row r="10" spans="2:15" ht="17.25" customHeight="1">
      <c r="B10" s="26"/>
      <c r="C10" s="27"/>
      <c r="D10" s="48" t="s">
        <v>71</v>
      </c>
      <c r="E10" s="4">
        <v>30979</v>
      </c>
      <c r="F10" s="4">
        <v>30979</v>
      </c>
      <c r="G10" s="4">
        <v>21335</v>
      </c>
      <c r="H10" s="44">
        <v>9644</v>
      </c>
      <c r="I10" s="4" t="s">
        <v>68</v>
      </c>
      <c r="J10" s="4" t="s">
        <v>68</v>
      </c>
      <c r="K10" s="49">
        <v>149.25</v>
      </c>
      <c r="L10" s="4" t="s">
        <v>68</v>
      </c>
      <c r="M10" s="49" t="s">
        <v>68</v>
      </c>
      <c r="N10" s="43"/>
      <c r="O10" s="43"/>
    </row>
    <row r="11" spans="2:15" ht="17.25" customHeight="1">
      <c r="B11" s="26"/>
      <c r="C11" s="27"/>
      <c r="D11" s="48" t="s">
        <v>72</v>
      </c>
      <c r="E11" s="4">
        <v>20337</v>
      </c>
      <c r="F11" s="4">
        <v>20337</v>
      </c>
      <c r="G11" s="4">
        <v>14688</v>
      </c>
      <c r="H11" s="44">
        <v>5649</v>
      </c>
      <c r="I11" s="4" t="s">
        <v>68</v>
      </c>
      <c r="J11" s="4" t="s">
        <v>68</v>
      </c>
      <c r="K11" s="50">
        <v>87.75</v>
      </c>
      <c r="L11" s="4" t="s">
        <v>68</v>
      </c>
      <c r="M11" s="49" t="s">
        <v>68</v>
      </c>
      <c r="N11" s="43"/>
      <c r="O11" s="43"/>
    </row>
    <row r="12" spans="2:15" ht="17.25" customHeight="1">
      <c r="B12" s="26"/>
      <c r="C12" s="27"/>
      <c r="D12" s="48" t="s">
        <v>73</v>
      </c>
      <c r="E12" s="4">
        <v>25510</v>
      </c>
      <c r="F12" s="4">
        <v>25510</v>
      </c>
      <c r="G12" s="4">
        <v>16680</v>
      </c>
      <c r="H12" s="44">
        <v>8830</v>
      </c>
      <c r="I12" s="4" t="s">
        <v>68</v>
      </c>
      <c r="J12" s="4" t="s">
        <v>68</v>
      </c>
      <c r="K12" s="50">
        <v>135</v>
      </c>
      <c r="L12" s="4" t="s">
        <v>68</v>
      </c>
      <c r="M12" s="49" t="s">
        <v>68</v>
      </c>
      <c r="N12" s="43"/>
      <c r="O12" s="43"/>
    </row>
    <row r="13" spans="2:15" s="56" customFormat="1" ht="17.25" customHeight="1">
      <c r="B13" s="51"/>
      <c r="C13" s="52"/>
      <c r="D13" s="53" t="s">
        <v>74</v>
      </c>
      <c r="E13" s="4">
        <v>9403</v>
      </c>
      <c r="F13" s="4">
        <v>9341</v>
      </c>
      <c r="G13" s="54">
        <v>6428</v>
      </c>
      <c r="H13" s="44">
        <v>2913</v>
      </c>
      <c r="I13" s="4" t="s">
        <v>68</v>
      </c>
      <c r="J13" s="4" t="s">
        <v>68</v>
      </c>
      <c r="K13" s="55">
        <v>47.5</v>
      </c>
      <c r="L13" s="4">
        <v>62</v>
      </c>
      <c r="M13" s="49">
        <v>1</v>
      </c>
      <c r="N13" s="43"/>
      <c r="O13" s="43"/>
    </row>
    <row r="14" spans="2:15" ht="17.25" customHeight="1">
      <c r="B14" s="26"/>
      <c r="C14" s="27"/>
      <c r="D14" s="48" t="s">
        <v>75</v>
      </c>
      <c r="E14" s="4">
        <v>8972</v>
      </c>
      <c r="F14" s="4">
        <v>8972</v>
      </c>
      <c r="G14" s="4">
        <v>6376</v>
      </c>
      <c r="H14" s="44">
        <v>2596</v>
      </c>
      <c r="I14" s="4" t="s">
        <v>68</v>
      </c>
      <c r="J14" s="4" t="s">
        <v>68</v>
      </c>
      <c r="K14" s="50">
        <v>38.25</v>
      </c>
      <c r="L14" s="4" t="s">
        <v>68</v>
      </c>
      <c r="M14" s="49" t="s">
        <v>68</v>
      </c>
      <c r="N14" s="43"/>
      <c r="O14" s="43"/>
    </row>
    <row r="15" spans="2:15" ht="17.25" customHeight="1">
      <c r="B15" s="26"/>
      <c r="C15" s="27"/>
      <c r="D15" s="48" t="s">
        <v>76</v>
      </c>
      <c r="E15" s="4">
        <v>2054</v>
      </c>
      <c r="F15" s="4">
        <v>2054</v>
      </c>
      <c r="G15" s="4">
        <v>1573</v>
      </c>
      <c r="H15" s="44">
        <v>481</v>
      </c>
      <c r="I15" s="4" t="s">
        <v>68</v>
      </c>
      <c r="J15" s="4" t="s">
        <v>68</v>
      </c>
      <c r="K15" s="50">
        <v>8.25</v>
      </c>
      <c r="L15" s="4" t="s">
        <v>68</v>
      </c>
      <c r="M15" s="49" t="s">
        <v>68</v>
      </c>
      <c r="N15" s="43"/>
      <c r="O15" s="43"/>
    </row>
    <row r="16" spans="2:15" ht="17.25" customHeight="1">
      <c r="B16" s="26"/>
      <c r="C16" s="27"/>
      <c r="D16" s="48" t="s">
        <v>77</v>
      </c>
      <c r="E16" s="4">
        <v>9111</v>
      </c>
      <c r="F16" s="4">
        <v>9111</v>
      </c>
      <c r="G16" s="4">
        <v>6724</v>
      </c>
      <c r="H16" s="44">
        <v>2387</v>
      </c>
      <c r="I16" s="4" t="s">
        <v>68</v>
      </c>
      <c r="J16" s="4" t="s">
        <v>68</v>
      </c>
      <c r="K16" s="50">
        <v>39.5</v>
      </c>
      <c r="L16" s="4" t="s">
        <v>68</v>
      </c>
      <c r="M16" s="49" t="s">
        <v>68</v>
      </c>
      <c r="N16" s="43"/>
      <c r="O16" s="43"/>
    </row>
    <row r="17" spans="2:15" ht="17.25" customHeight="1">
      <c r="B17" s="26"/>
      <c r="C17" s="27"/>
      <c r="D17" s="48" t="s">
        <v>78</v>
      </c>
      <c r="E17" s="4">
        <v>9131</v>
      </c>
      <c r="F17" s="4">
        <v>8885</v>
      </c>
      <c r="G17" s="4">
        <v>6662</v>
      </c>
      <c r="H17" s="44">
        <v>2210</v>
      </c>
      <c r="I17" s="4" t="s">
        <v>68</v>
      </c>
      <c r="J17" s="4">
        <v>13</v>
      </c>
      <c r="K17" s="50">
        <v>39</v>
      </c>
      <c r="L17" s="4">
        <v>246</v>
      </c>
      <c r="M17" s="57">
        <v>3.25</v>
      </c>
      <c r="N17" s="43"/>
      <c r="O17" s="43"/>
    </row>
    <row r="18" spans="2:15" ht="17.25" customHeight="1">
      <c r="B18" s="26"/>
      <c r="C18" s="27"/>
      <c r="D18" s="48" t="s">
        <v>79</v>
      </c>
      <c r="E18" s="4">
        <v>10724</v>
      </c>
      <c r="F18" s="4">
        <v>10382</v>
      </c>
      <c r="G18" s="4">
        <v>7498</v>
      </c>
      <c r="H18" s="44">
        <v>2884</v>
      </c>
      <c r="I18" s="4" t="s">
        <v>68</v>
      </c>
      <c r="J18" s="4" t="s">
        <v>68</v>
      </c>
      <c r="K18" s="50">
        <v>47.75</v>
      </c>
      <c r="L18" s="4">
        <v>342</v>
      </c>
      <c r="M18" s="49">
        <v>5</v>
      </c>
      <c r="N18" s="43"/>
      <c r="O18" s="43"/>
    </row>
    <row r="19" spans="2:15" ht="17.25" customHeight="1">
      <c r="B19" s="26"/>
      <c r="C19" s="27"/>
      <c r="D19" s="48" t="s">
        <v>80</v>
      </c>
      <c r="E19" s="4">
        <v>7109</v>
      </c>
      <c r="F19" s="4">
        <v>7109</v>
      </c>
      <c r="G19" s="4">
        <v>5243</v>
      </c>
      <c r="H19" s="44">
        <v>1866</v>
      </c>
      <c r="I19" s="4" t="s">
        <v>68</v>
      </c>
      <c r="J19" s="4" t="s">
        <v>68</v>
      </c>
      <c r="K19" s="50">
        <v>30.5</v>
      </c>
      <c r="L19" s="4" t="s">
        <v>68</v>
      </c>
      <c r="M19" s="49" t="s">
        <v>68</v>
      </c>
      <c r="N19" s="43"/>
      <c r="O19" s="43"/>
    </row>
    <row r="20" spans="2:15" ht="17.25" customHeight="1">
      <c r="B20" s="26"/>
      <c r="C20" s="27"/>
      <c r="D20" s="48" t="s">
        <v>81</v>
      </c>
      <c r="E20" s="4">
        <v>2548</v>
      </c>
      <c r="F20" s="4">
        <v>2548</v>
      </c>
      <c r="G20" s="4">
        <v>1838</v>
      </c>
      <c r="H20" s="44">
        <v>710</v>
      </c>
      <c r="I20" s="4" t="s">
        <v>68</v>
      </c>
      <c r="J20" s="4" t="s">
        <v>68</v>
      </c>
      <c r="K20" s="50">
        <v>12</v>
      </c>
      <c r="L20" s="4" t="s">
        <v>68</v>
      </c>
      <c r="M20" s="49" t="s">
        <v>68</v>
      </c>
      <c r="N20" s="43"/>
      <c r="O20" s="43"/>
    </row>
    <row r="21" spans="2:15" ht="17.25" customHeight="1">
      <c r="B21" s="26"/>
      <c r="C21" s="58"/>
      <c r="D21" s="59" t="s">
        <v>82</v>
      </c>
      <c r="E21" s="4">
        <v>8557</v>
      </c>
      <c r="F21" s="4">
        <v>8557</v>
      </c>
      <c r="G21" s="4">
        <v>6322</v>
      </c>
      <c r="H21" s="44">
        <v>2235</v>
      </c>
      <c r="I21" s="4" t="s">
        <v>68</v>
      </c>
      <c r="J21" s="4" t="s">
        <v>68</v>
      </c>
      <c r="K21" s="50">
        <v>35</v>
      </c>
      <c r="L21" s="4" t="s">
        <v>68</v>
      </c>
      <c r="M21" s="49" t="s">
        <v>68</v>
      </c>
      <c r="N21" s="43"/>
      <c r="O21" s="43"/>
    </row>
    <row r="22" spans="2:15" s="16" customFormat="1" ht="17.25" customHeight="1">
      <c r="B22" s="60"/>
      <c r="C22" s="320" t="s">
        <v>83</v>
      </c>
      <c r="D22" s="321"/>
      <c r="E22" s="44">
        <v>22991</v>
      </c>
      <c r="F22" s="44">
        <v>22918</v>
      </c>
      <c r="G22" s="44">
        <v>16151</v>
      </c>
      <c r="H22" s="44">
        <v>6767</v>
      </c>
      <c r="I22" s="4" t="s">
        <v>68</v>
      </c>
      <c r="J22" s="4" t="s">
        <v>68</v>
      </c>
      <c r="K22" s="45">
        <v>96.25</v>
      </c>
      <c r="L22" s="44">
        <v>73</v>
      </c>
      <c r="M22" s="61">
        <v>1.5</v>
      </c>
      <c r="N22" s="46"/>
      <c r="O22" s="46"/>
    </row>
    <row r="23" spans="2:15" s="16" customFormat="1" ht="17.25" customHeight="1">
      <c r="B23" s="60"/>
      <c r="C23" s="319" t="s">
        <v>84</v>
      </c>
      <c r="D23" s="317"/>
      <c r="E23" s="44">
        <v>4273</v>
      </c>
      <c r="F23" s="44">
        <v>4223</v>
      </c>
      <c r="G23" s="44">
        <v>3279</v>
      </c>
      <c r="H23" s="44">
        <v>944</v>
      </c>
      <c r="I23" s="4" t="s">
        <v>68</v>
      </c>
      <c r="J23" s="4" t="s">
        <v>68</v>
      </c>
      <c r="K23" s="61">
        <v>3.5</v>
      </c>
      <c r="L23" s="44">
        <v>50</v>
      </c>
      <c r="M23" s="61">
        <v>0.25</v>
      </c>
      <c r="N23" s="43"/>
      <c r="O23" s="46"/>
    </row>
    <row r="24" spans="2:15" ht="17.25" customHeight="1">
      <c r="B24" s="26"/>
      <c r="C24" s="27"/>
      <c r="D24" s="48" t="s">
        <v>85</v>
      </c>
      <c r="E24" s="4">
        <v>618</v>
      </c>
      <c r="F24" s="4">
        <v>568</v>
      </c>
      <c r="G24" s="4">
        <v>433</v>
      </c>
      <c r="H24" s="44">
        <v>135</v>
      </c>
      <c r="I24" s="4" t="s">
        <v>68</v>
      </c>
      <c r="J24" s="4" t="s">
        <v>68</v>
      </c>
      <c r="K24" s="49">
        <v>2.5</v>
      </c>
      <c r="L24" s="4">
        <v>50</v>
      </c>
      <c r="M24" s="49">
        <v>0.25</v>
      </c>
      <c r="N24" s="43"/>
      <c r="O24" s="43"/>
    </row>
    <row r="25" spans="2:15" ht="17.25" customHeight="1">
      <c r="B25" s="26"/>
      <c r="C25" s="27"/>
      <c r="D25" s="48" t="s">
        <v>86</v>
      </c>
      <c r="E25" s="4">
        <v>3655</v>
      </c>
      <c r="F25" s="4">
        <v>3655</v>
      </c>
      <c r="G25" s="4">
        <v>2846</v>
      </c>
      <c r="H25" s="44">
        <v>809</v>
      </c>
      <c r="I25" s="4" t="s">
        <v>68</v>
      </c>
      <c r="J25" s="4" t="s">
        <v>68</v>
      </c>
      <c r="K25" s="49">
        <v>1</v>
      </c>
      <c r="L25" s="4" t="s">
        <v>68</v>
      </c>
      <c r="M25" s="49" t="s">
        <v>68</v>
      </c>
      <c r="N25" s="43"/>
      <c r="O25" s="43"/>
    </row>
    <row r="26" spans="2:15" s="16" customFormat="1" ht="17.25" customHeight="1">
      <c r="B26" s="60"/>
      <c r="C26" s="319" t="s">
        <v>87</v>
      </c>
      <c r="D26" s="317"/>
      <c r="E26" s="44">
        <v>443</v>
      </c>
      <c r="F26" s="44">
        <v>443</v>
      </c>
      <c r="G26" s="44">
        <v>336</v>
      </c>
      <c r="H26" s="44">
        <v>107</v>
      </c>
      <c r="I26" s="4" t="s">
        <v>68</v>
      </c>
      <c r="J26" s="4" t="s">
        <v>68</v>
      </c>
      <c r="K26" s="45">
        <v>2</v>
      </c>
      <c r="L26" s="44" t="s">
        <v>68</v>
      </c>
      <c r="M26" s="61" t="s">
        <v>68</v>
      </c>
      <c r="N26" s="43"/>
      <c r="O26" s="46"/>
    </row>
    <row r="27" spans="2:15" ht="17.25" customHeight="1">
      <c r="B27" s="26"/>
      <c r="C27" s="27"/>
      <c r="D27" s="48" t="s">
        <v>88</v>
      </c>
      <c r="E27" s="4" t="s">
        <v>68</v>
      </c>
      <c r="F27" s="4" t="s">
        <v>68</v>
      </c>
      <c r="G27" s="4" t="s">
        <v>68</v>
      </c>
      <c r="H27" s="44" t="s">
        <v>68</v>
      </c>
      <c r="I27" s="4" t="s">
        <v>68</v>
      </c>
      <c r="J27" s="4" t="s">
        <v>68</v>
      </c>
      <c r="K27" s="49" t="s">
        <v>68</v>
      </c>
      <c r="L27" s="4" t="s">
        <v>68</v>
      </c>
      <c r="M27" s="49" t="s">
        <v>68</v>
      </c>
      <c r="N27" s="43"/>
      <c r="O27" s="43"/>
    </row>
    <row r="28" spans="2:15" ht="17.25" customHeight="1">
      <c r="B28" s="26"/>
      <c r="C28" s="27"/>
      <c r="D28" s="48" t="s">
        <v>89</v>
      </c>
      <c r="E28" s="4">
        <v>443</v>
      </c>
      <c r="F28" s="4">
        <v>443</v>
      </c>
      <c r="G28" s="4">
        <v>336</v>
      </c>
      <c r="H28" s="44">
        <v>107</v>
      </c>
      <c r="I28" s="4" t="s">
        <v>68</v>
      </c>
      <c r="J28" s="4" t="s">
        <v>68</v>
      </c>
      <c r="K28" s="49">
        <v>2</v>
      </c>
      <c r="L28" s="4" t="s">
        <v>68</v>
      </c>
      <c r="M28" s="49" t="s">
        <v>68</v>
      </c>
      <c r="N28" s="43"/>
      <c r="O28" s="43"/>
    </row>
    <row r="29" spans="2:15" s="16" customFormat="1" ht="17.25" customHeight="1">
      <c r="B29" s="60"/>
      <c r="C29" s="319" t="s">
        <v>90</v>
      </c>
      <c r="D29" s="317"/>
      <c r="E29" s="44">
        <v>929</v>
      </c>
      <c r="F29" s="44">
        <v>926</v>
      </c>
      <c r="G29" s="44">
        <v>676</v>
      </c>
      <c r="H29" s="44">
        <v>250</v>
      </c>
      <c r="I29" s="4" t="s">
        <v>68</v>
      </c>
      <c r="J29" s="4" t="s">
        <v>68</v>
      </c>
      <c r="K29" s="61">
        <v>4.25</v>
      </c>
      <c r="L29" s="44">
        <v>3</v>
      </c>
      <c r="M29" s="61">
        <v>0.25</v>
      </c>
      <c r="N29" s="43"/>
      <c r="O29" s="46"/>
    </row>
    <row r="30" spans="2:15" ht="17.25" customHeight="1">
      <c r="B30" s="26"/>
      <c r="C30" s="27"/>
      <c r="D30" s="48" t="s">
        <v>91</v>
      </c>
      <c r="E30" s="4">
        <v>28</v>
      </c>
      <c r="F30" s="4">
        <v>25</v>
      </c>
      <c r="G30" s="4">
        <v>22</v>
      </c>
      <c r="H30" s="44">
        <v>3</v>
      </c>
      <c r="I30" s="4" t="s">
        <v>68</v>
      </c>
      <c r="J30" s="4" t="s">
        <v>68</v>
      </c>
      <c r="K30" s="49">
        <v>0.25</v>
      </c>
      <c r="L30" s="4">
        <v>3</v>
      </c>
      <c r="M30" s="49">
        <v>0.25</v>
      </c>
      <c r="N30" s="43"/>
      <c r="O30" s="43"/>
    </row>
    <row r="31" spans="2:15" ht="17.25" customHeight="1">
      <c r="B31" s="26"/>
      <c r="C31" s="27"/>
      <c r="D31" s="48" t="s">
        <v>92</v>
      </c>
      <c r="E31" s="4">
        <v>449</v>
      </c>
      <c r="F31" s="4">
        <v>449</v>
      </c>
      <c r="G31" s="62">
        <v>327</v>
      </c>
      <c r="H31" s="44">
        <v>122</v>
      </c>
      <c r="I31" s="4" t="s">
        <v>68</v>
      </c>
      <c r="J31" s="4" t="s">
        <v>68</v>
      </c>
      <c r="K31" s="49">
        <v>2</v>
      </c>
      <c r="L31" s="4" t="s">
        <v>68</v>
      </c>
      <c r="M31" s="49" t="s">
        <v>68</v>
      </c>
      <c r="N31" s="43"/>
      <c r="O31" s="43"/>
    </row>
    <row r="32" spans="2:15" ht="17.25" customHeight="1">
      <c r="B32" s="26"/>
      <c r="C32" s="27"/>
      <c r="D32" s="48" t="s">
        <v>93</v>
      </c>
      <c r="E32" s="4">
        <v>452</v>
      </c>
      <c r="F32" s="4">
        <v>452</v>
      </c>
      <c r="G32" s="4">
        <v>327</v>
      </c>
      <c r="H32" s="44">
        <v>125</v>
      </c>
      <c r="I32" s="4" t="s">
        <v>68</v>
      </c>
      <c r="J32" s="4" t="s">
        <v>68</v>
      </c>
      <c r="K32" s="49">
        <v>2</v>
      </c>
      <c r="L32" s="4" t="s">
        <v>68</v>
      </c>
      <c r="M32" s="49" t="s">
        <v>68</v>
      </c>
      <c r="N32" s="43"/>
      <c r="O32" s="43"/>
    </row>
    <row r="33" spans="2:15" s="16" customFormat="1" ht="17.25" customHeight="1">
      <c r="B33" s="60"/>
      <c r="C33" s="319" t="s">
        <v>94</v>
      </c>
      <c r="D33" s="317"/>
      <c r="E33" s="44">
        <v>11290</v>
      </c>
      <c r="F33" s="44">
        <v>11290</v>
      </c>
      <c r="G33" s="44">
        <v>7626</v>
      </c>
      <c r="H33" s="44">
        <v>3664</v>
      </c>
      <c r="I33" s="4" t="s">
        <v>68</v>
      </c>
      <c r="J33" s="4" t="s">
        <v>68</v>
      </c>
      <c r="K33" s="61">
        <v>58.75</v>
      </c>
      <c r="L33" s="44" t="s">
        <v>68</v>
      </c>
      <c r="M33" s="49" t="s">
        <v>68</v>
      </c>
      <c r="N33" s="43"/>
      <c r="O33" s="46"/>
    </row>
    <row r="34" spans="2:15" ht="17.25" customHeight="1">
      <c r="B34" s="26"/>
      <c r="C34" s="27"/>
      <c r="D34" s="48" t="s">
        <v>95</v>
      </c>
      <c r="E34" s="4">
        <v>4997</v>
      </c>
      <c r="F34" s="4">
        <v>4997</v>
      </c>
      <c r="G34" s="62">
        <v>3498</v>
      </c>
      <c r="H34" s="44">
        <v>1499</v>
      </c>
      <c r="I34" s="4" t="s">
        <v>68</v>
      </c>
      <c r="J34" s="4" t="s">
        <v>68</v>
      </c>
      <c r="K34" s="49">
        <v>24.5</v>
      </c>
      <c r="L34" s="4" t="s">
        <v>68</v>
      </c>
      <c r="M34" s="49" t="s">
        <v>68</v>
      </c>
      <c r="N34" s="43"/>
      <c r="O34" s="43"/>
    </row>
    <row r="35" spans="2:15" ht="17.25" customHeight="1">
      <c r="B35" s="26"/>
      <c r="C35" s="27"/>
      <c r="D35" s="48" t="s">
        <v>96</v>
      </c>
      <c r="E35" s="4">
        <v>920</v>
      </c>
      <c r="F35" s="4">
        <v>920</v>
      </c>
      <c r="G35" s="4">
        <v>606</v>
      </c>
      <c r="H35" s="44">
        <v>314</v>
      </c>
      <c r="I35" s="4" t="s">
        <v>68</v>
      </c>
      <c r="J35" s="4" t="s">
        <v>68</v>
      </c>
      <c r="K35" s="49">
        <v>3.75</v>
      </c>
      <c r="L35" s="4" t="s">
        <v>68</v>
      </c>
      <c r="M35" s="49" t="s">
        <v>68</v>
      </c>
      <c r="N35" s="43"/>
      <c r="O35" s="43"/>
    </row>
    <row r="36" spans="2:15" ht="17.25" customHeight="1">
      <c r="B36" s="26"/>
      <c r="C36" s="27"/>
      <c r="D36" s="48" t="s">
        <v>97</v>
      </c>
      <c r="E36" s="4">
        <v>1401</v>
      </c>
      <c r="F36" s="4">
        <v>1401</v>
      </c>
      <c r="G36" s="4">
        <v>921</v>
      </c>
      <c r="H36" s="44">
        <v>480</v>
      </c>
      <c r="I36" s="4" t="s">
        <v>68</v>
      </c>
      <c r="J36" s="4" t="s">
        <v>68</v>
      </c>
      <c r="K36" s="49">
        <v>8</v>
      </c>
      <c r="L36" s="4" t="s">
        <v>68</v>
      </c>
      <c r="M36" s="49" t="s">
        <v>68</v>
      </c>
      <c r="N36" s="43"/>
      <c r="O36" s="43"/>
    </row>
    <row r="37" spans="2:15" ht="17.25" customHeight="1">
      <c r="B37" s="26"/>
      <c r="C37" s="27"/>
      <c r="D37" s="48" t="s">
        <v>98</v>
      </c>
      <c r="E37" s="4">
        <v>995</v>
      </c>
      <c r="F37" s="4">
        <v>995</v>
      </c>
      <c r="G37" s="4">
        <v>620</v>
      </c>
      <c r="H37" s="44">
        <v>375</v>
      </c>
      <c r="I37" s="4" t="s">
        <v>68</v>
      </c>
      <c r="J37" s="4" t="s">
        <v>68</v>
      </c>
      <c r="K37" s="49">
        <v>5.75</v>
      </c>
      <c r="L37" s="4" t="s">
        <v>68</v>
      </c>
      <c r="M37" s="49" t="s">
        <v>68</v>
      </c>
      <c r="N37" s="43"/>
      <c r="O37" s="43"/>
    </row>
    <row r="38" spans="2:15" ht="17.25" customHeight="1">
      <c r="B38" s="26"/>
      <c r="C38" s="27"/>
      <c r="D38" s="48" t="s">
        <v>99</v>
      </c>
      <c r="E38" s="4">
        <v>1334</v>
      </c>
      <c r="F38" s="4">
        <v>1334</v>
      </c>
      <c r="G38" s="62">
        <v>889</v>
      </c>
      <c r="H38" s="44">
        <v>445</v>
      </c>
      <c r="I38" s="4" t="s">
        <v>68</v>
      </c>
      <c r="J38" s="4" t="s">
        <v>68</v>
      </c>
      <c r="K38" s="49">
        <v>7.25</v>
      </c>
      <c r="L38" s="4" t="s">
        <v>68</v>
      </c>
      <c r="M38" s="49" t="s">
        <v>68</v>
      </c>
      <c r="N38" s="43"/>
      <c r="O38" s="43"/>
    </row>
    <row r="39" spans="2:15" ht="17.25" customHeight="1">
      <c r="B39" s="26"/>
      <c r="C39" s="27"/>
      <c r="D39" s="48" t="s">
        <v>100</v>
      </c>
      <c r="E39" s="4">
        <v>1643</v>
      </c>
      <c r="F39" s="4">
        <v>1643</v>
      </c>
      <c r="G39" s="4">
        <v>1092</v>
      </c>
      <c r="H39" s="44">
        <v>551</v>
      </c>
      <c r="I39" s="4" t="s">
        <v>68</v>
      </c>
      <c r="J39" s="4" t="s">
        <v>68</v>
      </c>
      <c r="K39" s="49">
        <v>9.5</v>
      </c>
      <c r="L39" s="4" t="s">
        <v>68</v>
      </c>
      <c r="M39" s="49" t="s">
        <v>68</v>
      </c>
      <c r="N39" s="43"/>
      <c r="O39" s="43"/>
    </row>
    <row r="40" spans="2:15" s="16" customFormat="1" ht="17.25" customHeight="1">
      <c r="B40" s="60"/>
      <c r="C40" s="319" t="s">
        <v>101</v>
      </c>
      <c r="D40" s="317"/>
      <c r="E40" s="44">
        <v>3819</v>
      </c>
      <c r="F40" s="44">
        <v>3799</v>
      </c>
      <c r="G40" s="44">
        <v>2612</v>
      </c>
      <c r="H40" s="44">
        <v>1187</v>
      </c>
      <c r="I40" s="4" t="s">
        <v>68</v>
      </c>
      <c r="J40" s="4" t="s">
        <v>68</v>
      </c>
      <c r="K40" s="61">
        <v>18.75</v>
      </c>
      <c r="L40" s="44">
        <v>20</v>
      </c>
      <c r="M40" s="61">
        <v>1</v>
      </c>
      <c r="N40" s="43"/>
      <c r="O40" s="46"/>
    </row>
    <row r="41" spans="2:15" ht="17.25" customHeight="1">
      <c r="B41" s="26"/>
      <c r="C41" s="27"/>
      <c r="D41" s="48" t="s">
        <v>102</v>
      </c>
      <c r="E41" s="4">
        <v>474</v>
      </c>
      <c r="F41" s="4">
        <v>454</v>
      </c>
      <c r="G41" s="4">
        <v>326</v>
      </c>
      <c r="H41" s="44">
        <v>128</v>
      </c>
      <c r="I41" s="4" t="s">
        <v>68</v>
      </c>
      <c r="J41" s="4" t="s">
        <v>68</v>
      </c>
      <c r="K41" s="49">
        <v>2</v>
      </c>
      <c r="L41" s="4">
        <v>20</v>
      </c>
      <c r="M41" s="49">
        <v>1</v>
      </c>
      <c r="N41" s="43"/>
      <c r="O41" s="43"/>
    </row>
    <row r="42" spans="2:15" ht="17.25" customHeight="1">
      <c r="B42" s="26"/>
      <c r="C42" s="27"/>
      <c r="D42" s="48" t="s">
        <v>103</v>
      </c>
      <c r="E42" s="4" t="s">
        <v>68</v>
      </c>
      <c r="F42" s="4" t="s">
        <v>68</v>
      </c>
      <c r="G42" s="4" t="s">
        <v>68</v>
      </c>
      <c r="H42" s="44" t="s">
        <v>68</v>
      </c>
      <c r="I42" s="4" t="s">
        <v>68</v>
      </c>
      <c r="J42" s="4" t="s">
        <v>68</v>
      </c>
      <c r="K42" s="49" t="s">
        <v>68</v>
      </c>
      <c r="L42" s="4" t="s">
        <v>68</v>
      </c>
      <c r="M42" s="49" t="s">
        <v>68</v>
      </c>
      <c r="N42" s="43"/>
      <c r="O42" s="43"/>
    </row>
    <row r="43" spans="2:15" ht="17.25" customHeight="1">
      <c r="B43" s="26"/>
      <c r="C43" s="27"/>
      <c r="D43" s="48" t="s">
        <v>104</v>
      </c>
      <c r="E43" s="4">
        <v>704</v>
      </c>
      <c r="F43" s="4">
        <v>704</v>
      </c>
      <c r="G43" s="4">
        <v>458</v>
      </c>
      <c r="H43" s="44">
        <v>246</v>
      </c>
      <c r="I43" s="4" t="s">
        <v>68</v>
      </c>
      <c r="J43" s="4" t="s">
        <v>68</v>
      </c>
      <c r="K43" s="49">
        <v>4</v>
      </c>
      <c r="L43" s="4" t="s">
        <v>68</v>
      </c>
      <c r="M43" s="49" t="s">
        <v>68</v>
      </c>
      <c r="N43" s="43"/>
      <c r="O43" s="43"/>
    </row>
    <row r="44" spans="2:15" ht="17.25" customHeight="1">
      <c r="B44" s="26"/>
      <c r="C44" s="27"/>
      <c r="D44" s="63" t="s">
        <v>105</v>
      </c>
      <c r="E44" s="4">
        <v>2641</v>
      </c>
      <c r="F44" s="4">
        <v>2641</v>
      </c>
      <c r="G44" s="62">
        <v>1828</v>
      </c>
      <c r="H44" s="44">
        <v>813</v>
      </c>
      <c r="I44" s="4" t="s">
        <v>68</v>
      </c>
      <c r="J44" s="4" t="s">
        <v>68</v>
      </c>
      <c r="K44" s="49">
        <v>12.25</v>
      </c>
      <c r="L44" s="4" t="s">
        <v>68</v>
      </c>
      <c r="M44" s="49" t="s">
        <v>68</v>
      </c>
      <c r="N44" s="43"/>
      <c r="O44" s="43"/>
    </row>
    <row r="45" spans="2:15" s="16" customFormat="1" ht="17.25" customHeight="1">
      <c r="B45" s="60"/>
      <c r="C45" s="319" t="s">
        <v>106</v>
      </c>
      <c r="D45" s="317"/>
      <c r="E45" s="44">
        <v>599</v>
      </c>
      <c r="F45" s="44">
        <v>599</v>
      </c>
      <c r="G45" s="44">
        <v>445</v>
      </c>
      <c r="H45" s="44">
        <v>154</v>
      </c>
      <c r="I45" s="4" t="s">
        <v>68</v>
      </c>
      <c r="J45" s="4" t="s">
        <v>68</v>
      </c>
      <c r="K45" s="61">
        <v>2.75</v>
      </c>
      <c r="L45" s="44" t="s">
        <v>68</v>
      </c>
      <c r="M45" s="61" t="s">
        <v>68</v>
      </c>
      <c r="N45" s="43"/>
      <c r="O45" s="46"/>
    </row>
    <row r="46" spans="2:15" ht="17.25" customHeight="1">
      <c r="B46" s="26"/>
      <c r="C46" s="27"/>
      <c r="D46" s="48" t="s">
        <v>107</v>
      </c>
      <c r="E46" s="4">
        <v>599</v>
      </c>
      <c r="F46" s="4">
        <v>599</v>
      </c>
      <c r="G46" s="4">
        <v>445</v>
      </c>
      <c r="H46" s="44">
        <v>154</v>
      </c>
      <c r="I46" s="4" t="s">
        <v>68</v>
      </c>
      <c r="J46" s="4" t="s">
        <v>68</v>
      </c>
      <c r="K46" s="49">
        <v>2.75</v>
      </c>
      <c r="L46" s="4" t="s">
        <v>68</v>
      </c>
      <c r="M46" s="49" t="s">
        <v>68</v>
      </c>
      <c r="N46" s="43"/>
      <c r="O46" s="43"/>
    </row>
    <row r="47" spans="2:15" s="16" customFormat="1" ht="17.25" customHeight="1">
      <c r="B47" s="60"/>
      <c r="C47" s="319" t="s">
        <v>108</v>
      </c>
      <c r="D47" s="317"/>
      <c r="E47" s="44">
        <v>1638</v>
      </c>
      <c r="F47" s="44">
        <v>1638</v>
      </c>
      <c r="G47" s="44">
        <v>1177</v>
      </c>
      <c r="H47" s="44">
        <v>461</v>
      </c>
      <c r="I47" s="4" t="s">
        <v>68</v>
      </c>
      <c r="J47" s="4" t="s">
        <v>68</v>
      </c>
      <c r="K47" s="61">
        <v>6.7450000000000001</v>
      </c>
      <c r="L47" s="44" t="s">
        <v>68</v>
      </c>
      <c r="M47" s="61" t="s">
        <v>68</v>
      </c>
      <c r="N47" s="43"/>
      <c r="O47" s="46"/>
    </row>
    <row r="48" spans="2:15" ht="17.25" customHeight="1">
      <c r="B48" s="26"/>
      <c r="C48" s="27"/>
      <c r="D48" s="48" t="s">
        <v>109</v>
      </c>
      <c r="E48" s="4">
        <v>229</v>
      </c>
      <c r="F48" s="4">
        <v>229</v>
      </c>
      <c r="G48" s="4">
        <v>167</v>
      </c>
      <c r="H48" s="44">
        <v>62</v>
      </c>
      <c r="I48" s="4" t="s">
        <v>68</v>
      </c>
      <c r="J48" s="4" t="s">
        <v>68</v>
      </c>
      <c r="K48" s="49">
        <v>1</v>
      </c>
      <c r="L48" s="4" t="s">
        <v>68</v>
      </c>
      <c r="M48" s="49" t="s">
        <v>68</v>
      </c>
      <c r="N48" s="43"/>
      <c r="O48" s="43"/>
    </row>
    <row r="49" spans="2:15" ht="17.25" customHeight="1">
      <c r="B49" s="26"/>
      <c r="C49" s="27"/>
      <c r="D49" s="48" t="s">
        <v>110</v>
      </c>
      <c r="E49" s="4">
        <v>232</v>
      </c>
      <c r="F49" s="4">
        <v>232</v>
      </c>
      <c r="G49" s="62">
        <v>167</v>
      </c>
      <c r="H49" s="44">
        <v>65</v>
      </c>
      <c r="I49" s="4" t="s">
        <v>68</v>
      </c>
      <c r="J49" s="4" t="s">
        <v>68</v>
      </c>
      <c r="K49" s="49">
        <v>1</v>
      </c>
      <c r="L49" s="4" t="s">
        <v>68</v>
      </c>
      <c r="M49" s="49" t="s">
        <v>68</v>
      </c>
      <c r="N49" s="43"/>
      <c r="O49" s="43"/>
    </row>
    <row r="50" spans="2:15" ht="17.25" customHeight="1">
      <c r="B50" s="26"/>
      <c r="C50" s="27"/>
      <c r="D50" s="48" t="s">
        <v>111</v>
      </c>
      <c r="E50" s="4" t="s">
        <v>68</v>
      </c>
      <c r="F50" s="4" t="s">
        <v>68</v>
      </c>
      <c r="G50" s="4" t="s">
        <v>68</v>
      </c>
      <c r="H50" s="44" t="s">
        <v>68</v>
      </c>
      <c r="I50" s="4" t="s">
        <v>68</v>
      </c>
      <c r="J50" s="4" t="s">
        <v>68</v>
      </c>
      <c r="K50" s="49" t="s">
        <v>68</v>
      </c>
      <c r="L50" s="4" t="s">
        <v>68</v>
      </c>
      <c r="M50" s="49" t="s">
        <v>68</v>
      </c>
      <c r="N50" s="43"/>
      <c r="O50" s="43"/>
    </row>
    <row r="51" spans="2:15" ht="17.25" customHeight="1">
      <c r="B51" s="26"/>
      <c r="C51" s="27"/>
      <c r="D51" s="48" t="s">
        <v>112</v>
      </c>
      <c r="E51" s="4">
        <v>352</v>
      </c>
      <c r="F51" s="4">
        <v>352</v>
      </c>
      <c r="G51" s="4">
        <v>248</v>
      </c>
      <c r="H51" s="44">
        <v>104</v>
      </c>
      <c r="I51" s="4" t="s">
        <v>68</v>
      </c>
      <c r="J51" s="4" t="s">
        <v>68</v>
      </c>
      <c r="K51" s="49">
        <v>1.75</v>
      </c>
      <c r="L51" s="4" t="s">
        <v>68</v>
      </c>
      <c r="M51" s="49" t="s">
        <v>68</v>
      </c>
      <c r="N51" s="43"/>
      <c r="O51" s="43"/>
    </row>
    <row r="52" spans="2:15" ht="17.25" customHeight="1">
      <c r="B52" s="26"/>
      <c r="C52" s="27"/>
      <c r="D52" s="48" t="s">
        <v>113</v>
      </c>
      <c r="E52" s="4">
        <v>825</v>
      </c>
      <c r="F52" s="4">
        <v>825</v>
      </c>
      <c r="G52" s="4">
        <v>595</v>
      </c>
      <c r="H52" s="44">
        <v>230</v>
      </c>
      <c r="I52" s="4" t="s">
        <v>68</v>
      </c>
      <c r="J52" s="4" t="s">
        <v>68</v>
      </c>
      <c r="K52" s="49">
        <v>3</v>
      </c>
      <c r="L52" s="4" t="s">
        <v>68</v>
      </c>
      <c r="M52" s="49" t="s">
        <v>68</v>
      </c>
      <c r="N52" s="43"/>
      <c r="O52" s="43"/>
    </row>
    <row r="53" spans="2:15" ht="12" customHeight="1">
      <c r="B53" s="5"/>
      <c r="E53" s="43"/>
    </row>
    <row r="54" spans="2:15" ht="12" customHeight="1">
      <c r="B54" s="5" t="s">
        <v>114</v>
      </c>
    </row>
    <row r="55" spans="2:15" ht="12" customHeight="1">
      <c r="B55" s="315"/>
      <c r="C55" s="315"/>
      <c r="D55" s="315"/>
      <c r="E55" s="315"/>
      <c r="F55" s="315"/>
      <c r="G55" s="315"/>
      <c r="H55" s="315"/>
      <c r="I55" s="315"/>
      <c r="J55" s="315"/>
      <c r="K55" s="315"/>
      <c r="L55" s="315"/>
      <c r="M55" s="315"/>
    </row>
    <row r="56" spans="2:15" ht="12" customHeight="1">
      <c r="B56" s="64"/>
      <c r="C56" s="64"/>
      <c r="D56" s="64"/>
      <c r="E56" s="65"/>
      <c r="F56" s="65"/>
      <c r="G56" s="65"/>
      <c r="H56" s="65"/>
      <c r="I56" s="65"/>
      <c r="J56" s="65"/>
      <c r="K56" s="66"/>
      <c r="L56" s="65"/>
      <c r="M56" s="66"/>
    </row>
    <row r="57" spans="2:15" ht="12" customHeight="1">
      <c r="B57" s="64"/>
      <c r="C57" s="64"/>
      <c r="D57" s="64"/>
      <c r="E57" s="65"/>
      <c r="F57" s="65"/>
      <c r="G57" s="65"/>
      <c r="H57" s="65"/>
      <c r="I57" s="65"/>
      <c r="J57" s="65"/>
      <c r="K57" s="66"/>
      <c r="L57" s="65"/>
      <c r="M57" s="66"/>
    </row>
    <row r="58" spans="2:15" ht="12" customHeight="1">
      <c r="E58" s="43"/>
      <c r="F58" s="43"/>
      <c r="G58" s="43"/>
      <c r="H58" s="43"/>
      <c r="I58" s="43"/>
      <c r="J58" s="43"/>
      <c r="K58" s="67"/>
      <c r="L58" s="43"/>
      <c r="M58" s="67"/>
    </row>
    <row r="59" spans="2:15" ht="17.25" customHeight="1">
      <c r="E59" s="43"/>
      <c r="F59" s="43"/>
      <c r="G59" s="43"/>
      <c r="H59" s="43"/>
      <c r="I59" s="43"/>
      <c r="J59" s="43"/>
      <c r="K59" s="67"/>
      <c r="L59" s="43"/>
      <c r="M59" s="67"/>
    </row>
    <row r="60" spans="2:15" ht="17.25" customHeight="1">
      <c r="E60" s="43"/>
      <c r="F60" s="43"/>
      <c r="G60" s="43"/>
      <c r="H60" s="43"/>
      <c r="I60" s="43"/>
      <c r="J60" s="43"/>
      <c r="L60" s="43"/>
    </row>
    <row r="61" spans="2:15" ht="12" customHeight="1">
      <c r="E61" s="43"/>
      <c r="F61" s="43"/>
      <c r="G61" s="43"/>
      <c r="H61" s="43"/>
      <c r="I61" s="43"/>
      <c r="J61" s="43"/>
      <c r="L61" s="43"/>
    </row>
    <row r="62" spans="2:15" ht="12" customHeight="1">
      <c r="E62" s="43"/>
      <c r="F62" s="43"/>
      <c r="G62" s="43"/>
      <c r="H62" s="43"/>
      <c r="I62" s="43"/>
      <c r="J62" s="43"/>
      <c r="L62" s="43"/>
    </row>
    <row r="63" spans="2:15" ht="12" customHeight="1">
      <c r="E63" s="43"/>
      <c r="F63" s="43"/>
      <c r="G63" s="43"/>
      <c r="H63" s="43"/>
      <c r="I63" s="43"/>
      <c r="J63" s="43"/>
      <c r="L63" s="43"/>
    </row>
    <row r="64" spans="2:15" ht="12" customHeight="1">
      <c r="E64" s="43"/>
      <c r="F64" s="43"/>
      <c r="G64" s="43"/>
      <c r="H64" s="43"/>
      <c r="I64" s="43"/>
      <c r="J64" s="43"/>
      <c r="L64" s="43"/>
    </row>
    <row r="65" spans="5:12" ht="12" customHeight="1">
      <c r="E65" s="43"/>
      <c r="F65" s="43"/>
      <c r="G65" s="43"/>
      <c r="H65" s="43"/>
      <c r="I65" s="43"/>
      <c r="J65" s="43"/>
      <c r="L65" s="43"/>
    </row>
    <row r="66" spans="5:12" ht="12" customHeight="1">
      <c r="E66" s="43"/>
      <c r="F66" s="43"/>
      <c r="G66" s="43"/>
      <c r="H66" s="43"/>
      <c r="I66" s="43"/>
      <c r="J66" s="43"/>
      <c r="L66" s="43"/>
    </row>
    <row r="67" spans="5:12" ht="12" customHeight="1">
      <c r="E67" s="43"/>
      <c r="F67" s="43"/>
      <c r="G67" s="43"/>
      <c r="H67" s="43"/>
      <c r="I67" s="43"/>
      <c r="J67" s="43"/>
      <c r="L67" s="43"/>
    </row>
  </sheetData>
  <mergeCells count="20">
    <mergeCell ref="B3:D5"/>
    <mergeCell ref="E3:E5"/>
    <mergeCell ref="F3:K3"/>
    <mergeCell ref="L3:M3"/>
    <mergeCell ref="F4:F5"/>
    <mergeCell ref="K4:K5"/>
    <mergeCell ref="L4:L5"/>
    <mergeCell ref="M4:M5"/>
    <mergeCell ref="B55:M55"/>
    <mergeCell ref="B7:D7"/>
    <mergeCell ref="B8:D8"/>
    <mergeCell ref="C9:D9"/>
    <mergeCell ref="C22:D22"/>
    <mergeCell ref="C23:D23"/>
    <mergeCell ref="C26:D26"/>
    <mergeCell ref="C29:D29"/>
    <mergeCell ref="C33:D33"/>
    <mergeCell ref="C40:D40"/>
    <mergeCell ref="C45:D45"/>
    <mergeCell ref="C47:D47"/>
  </mergeCells>
  <phoneticPr fontId="1"/>
  <pageMargins left="0.78740157480314965" right="0.59055118110236227" top="0.98425196850393704" bottom="0.98425196850393704" header="0.51181102362204722" footer="0.51181102362204722"/>
  <pageSetup paperSize="9" scale="80" pageOrder="overThenDown"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BC26-7CE7-417F-976E-BEAA89D81B46}">
  <dimension ref="A1:AI105"/>
  <sheetViews>
    <sheetView zoomScaleNormal="100" zoomScaleSheetLayoutView="100" workbookViewId="0">
      <selection activeCell="Q2" sqref="Q2"/>
    </sheetView>
  </sheetViews>
  <sheetFormatPr defaultColWidth="9" defaultRowHeight="12" customHeight="1"/>
  <cols>
    <col min="1" max="1" width="2.6640625" style="1" customWidth="1"/>
    <col min="2" max="2" width="1.88671875" style="1" customWidth="1"/>
    <col min="3" max="3" width="9.77734375" style="1" customWidth="1"/>
    <col min="4" max="4" width="7.21875" style="1" bestFit="1" customWidth="1"/>
    <col min="5" max="5" width="11.21875" style="1" customWidth="1"/>
    <col min="6" max="6" width="5.21875" style="1" customWidth="1"/>
    <col min="7" max="7" width="9.44140625" style="1" customWidth="1"/>
    <col min="8" max="8" width="5.109375" style="1" customWidth="1"/>
    <col min="9" max="9" width="8.6640625" style="1" customWidth="1"/>
    <col min="10" max="10" width="5.6640625" style="1" customWidth="1"/>
    <col min="11" max="11" width="8.6640625" style="1" customWidth="1"/>
    <col min="12" max="12" width="5.77734375" style="1" customWidth="1"/>
    <col min="13" max="13" width="9.77734375" style="1" customWidth="1"/>
    <col min="14" max="14" width="5.6640625" style="1" customWidth="1"/>
    <col min="15" max="15" width="9.88671875" style="1" customWidth="1"/>
    <col min="16" max="16" width="5.5546875" style="1" customWidth="1"/>
    <col min="17" max="17" width="8.6640625" style="1" customWidth="1"/>
    <col min="18" max="18" width="4.77734375" style="1" customWidth="1"/>
    <col min="19" max="19" width="8.6640625" style="1" customWidth="1"/>
    <col min="20" max="20" width="4.77734375" style="1" customWidth="1"/>
    <col min="21" max="21" width="8.6640625" style="1" customWidth="1"/>
    <col min="22" max="22" width="4.77734375" style="1" customWidth="1"/>
    <col min="23" max="23" width="8.6640625" style="1" customWidth="1"/>
    <col min="24" max="24" width="5.21875" style="1" customWidth="1"/>
    <col min="25" max="25" width="9.44140625" style="1" customWidth="1"/>
    <col min="26" max="26" width="4.77734375" style="1" customWidth="1"/>
    <col min="27" max="27" width="8.6640625" style="1" customWidth="1"/>
    <col min="28" max="28" width="4.77734375" style="1" customWidth="1"/>
    <col min="29" max="29" width="8.6640625" style="1" customWidth="1"/>
    <col min="30" max="30" width="5.88671875" style="1" customWidth="1"/>
    <col min="31" max="31" width="8.6640625" style="1" customWidth="1"/>
    <col min="32" max="33" width="8.21875" style="1" customWidth="1"/>
    <col min="34" max="16384" width="9" style="1"/>
  </cols>
  <sheetData>
    <row r="1" spans="1:35" ht="14.25" customHeight="1">
      <c r="B1" s="6" t="s">
        <v>115</v>
      </c>
    </row>
    <row r="3" spans="1:35" ht="12" customHeight="1">
      <c r="B3" s="361" t="s">
        <v>116</v>
      </c>
      <c r="C3" s="362"/>
      <c r="D3" s="367" t="s">
        <v>33</v>
      </c>
      <c r="E3" s="367"/>
      <c r="F3" s="335" t="s">
        <v>117</v>
      </c>
      <c r="G3" s="368"/>
      <c r="H3" s="335" t="s">
        <v>118</v>
      </c>
      <c r="I3" s="368"/>
      <c r="J3" s="371" t="s">
        <v>119</v>
      </c>
      <c r="K3" s="372"/>
      <c r="L3" s="372"/>
      <c r="M3" s="372"/>
      <c r="N3" s="372"/>
      <c r="O3" s="373"/>
      <c r="P3" s="374" t="s">
        <v>120</v>
      </c>
      <c r="Q3" s="375"/>
      <c r="R3" s="349" t="s">
        <v>121</v>
      </c>
      <c r="S3" s="350"/>
      <c r="T3" s="349" t="s">
        <v>122</v>
      </c>
      <c r="U3" s="350"/>
      <c r="V3" s="349" t="s">
        <v>123</v>
      </c>
      <c r="W3" s="350"/>
      <c r="X3" s="349" t="s">
        <v>124</v>
      </c>
      <c r="Y3" s="350"/>
      <c r="Z3" s="349" t="s">
        <v>125</v>
      </c>
      <c r="AA3" s="350"/>
      <c r="AB3" s="349" t="s">
        <v>126</v>
      </c>
      <c r="AC3" s="350"/>
      <c r="AD3" s="349" t="s">
        <v>127</v>
      </c>
      <c r="AE3" s="350"/>
      <c r="AF3" s="349" t="s">
        <v>128</v>
      </c>
      <c r="AG3" s="350"/>
    </row>
    <row r="4" spans="1:35" ht="12" customHeight="1">
      <c r="B4" s="363"/>
      <c r="C4" s="364"/>
      <c r="D4" s="367"/>
      <c r="E4" s="367"/>
      <c r="F4" s="369"/>
      <c r="G4" s="370"/>
      <c r="H4" s="369"/>
      <c r="I4" s="370"/>
      <c r="J4" s="299" t="s">
        <v>129</v>
      </c>
      <c r="K4" s="301"/>
      <c r="L4" s="353" t="s">
        <v>130</v>
      </c>
      <c r="M4" s="354"/>
      <c r="N4" s="299" t="s">
        <v>131</v>
      </c>
      <c r="O4" s="301"/>
      <c r="P4" s="376"/>
      <c r="Q4" s="377"/>
      <c r="R4" s="351"/>
      <c r="S4" s="352"/>
      <c r="T4" s="351"/>
      <c r="U4" s="352"/>
      <c r="V4" s="351"/>
      <c r="W4" s="352"/>
      <c r="X4" s="351"/>
      <c r="Y4" s="352"/>
      <c r="Z4" s="351"/>
      <c r="AA4" s="352"/>
      <c r="AB4" s="351"/>
      <c r="AC4" s="352"/>
      <c r="AD4" s="351"/>
      <c r="AE4" s="352"/>
      <c r="AF4" s="351"/>
      <c r="AG4" s="352"/>
    </row>
    <row r="5" spans="1:35" ht="12" customHeight="1">
      <c r="B5" s="365"/>
      <c r="C5" s="366"/>
      <c r="D5" s="9" t="s">
        <v>132</v>
      </c>
      <c r="E5" s="9" t="s">
        <v>133</v>
      </c>
      <c r="F5" s="9" t="s">
        <v>132</v>
      </c>
      <c r="G5" s="9" t="s">
        <v>133</v>
      </c>
      <c r="H5" s="9" t="s">
        <v>132</v>
      </c>
      <c r="I5" s="9" t="s">
        <v>133</v>
      </c>
      <c r="J5" s="9" t="s">
        <v>132</v>
      </c>
      <c r="K5" s="9" t="s">
        <v>133</v>
      </c>
      <c r="L5" s="9" t="s">
        <v>132</v>
      </c>
      <c r="M5" s="9" t="s">
        <v>133</v>
      </c>
      <c r="N5" s="9" t="s">
        <v>132</v>
      </c>
      <c r="O5" s="9" t="s">
        <v>133</v>
      </c>
      <c r="P5" s="9" t="s">
        <v>132</v>
      </c>
      <c r="Q5" s="9" t="s">
        <v>133</v>
      </c>
      <c r="R5" s="9" t="s">
        <v>132</v>
      </c>
      <c r="S5" s="9" t="s">
        <v>133</v>
      </c>
      <c r="T5" s="9" t="s">
        <v>132</v>
      </c>
      <c r="U5" s="9" t="s">
        <v>133</v>
      </c>
      <c r="V5" s="9" t="s">
        <v>132</v>
      </c>
      <c r="W5" s="9" t="s">
        <v>133</v>
      </c>
      <c r="X5" s="9" t="s">
        <v>132</v>
      </c>
      <c r="Y5" s="9" t="s">
        <v>133</v>
      </c>
      <c r="Z5" s="9" t="s">
        <v>132</v>
      </c>
      <c r="AA5" s="9" t="s">
        <v>133</v>
      </c>
      <c r="AB5" s="9" t="s">
        <v>132</v>
      </c>
      <c r="AC5" s="9" t="s">
        <v>133</v>
      </c>
      <c r="AD5" s="9" t="s">
        <v>132</v>
      </c>
      <c r="AE5" s="9" t="s">
        <v>133</v>
      </c>
      <c r="AF5" s="9" t="s">
        <v>132</v>
      </c>
      <c r="AG5" s="9" t="s">
        <v>133</v>
      </c>
    </row>
    <row r="6" spans="1:35" ht="12" customHeight="1">
      <c r="B6" s="26"/>
      <c r="C6" s="28"/>
      <c r="D6" s="2" t="s">
        <v>134</v>
      </c>
      <c r="E6" s="2" t="s">
        <v>41</v>
      </c>
      <c r="F6" s="2" t="s">
        <v>134</v>
      </c>
      <c r="G6" s="2" t="s">
        <v>41</v>
      </c>
      <c r="H6" s="2" t="s">
        <v>134</v>
      </c>
      <c r="I6" s="2" t="s">
        <v>41</v>
      </c>
      <c r="J6" s="2" t="s">
        <v>134</v>
      </c>
      <c r="K6" s="2" t="s">
        <v>41</v>
      </c>
      <c r="L6" s="2" t="s">
        <v>66</v>
      </c>
      <c r="M6" s="2" t="s">
        <v>41</v>
      </c>
      <c r="N6" s="2" t="s">
        <v>134</v>
      </c>
      <c r="O6" s="2" t="s">
        <v>41</v>
      </c>
      <c r="P6" s="2" t="s">
        <v>134</v>
      </c>
      <c r="Q6" s="2" t="s">
        <v>41</v>
      </c>
      <c r="R6" s="2" t="s">
        <v>134</v>
      </c>
      <c r="S6" s="2" t="s">
        <v>41</v>
      </c>
      <c r="T6" s="2" t="s">
        <v>134</v>
      </c>
      <c r="U6" s="2" t="s">
        <v>41</v>
      </c>
      <c r="V6" s="2" t="s">
        <v>134</v>
      </c>
      <c r="W6" s="2" t="s">
        <v>41</v>
      </c>
      <c r="X6" s="2" t="s">
        <v>134</v>
      </c>
      <c r="Y6" s="2" t="s">
        <v>41</v>
      </c>
      <c r="Z6" s="2" t="s">
        <v>134</v>
      </c>
      <c r="AA6" s="2" t="s">
        <v>41</v>
      </c>
      <c r="AB6" s="2" t="s">
        <v>134</v>
      </c>
      <c r="AC6" s="2" t="s">
        <v>41</v>
      </c>
      <c r="AD6" s="2" t="s">
        <v>134</v>
      </c>
      <c r="AE6" s="2" t="s">
        <v>41</v>
      </c>
      <c r="AF6" s="2" t="s">
        <v>134</v>
      </c>
      <c r="AG6" s="2" t="s">
        <v>41</v>
      </c>
    </row>
    <row r="7" spans="1:35" s="70" customFormat="1" ht="12" customHeight="1">
      <c r="A7" s="68"/>
      <c r="B7" s="355" t="s">
        <v>67</v>
      </c>
      <c r="C7" s="356"/>
      <c r="D7" s="69">
        <v>212</v>
      </c>
      <c r="E7" s="69">
        <v>124380</v>
      </c>
      <c r="F7" s="69" t="s">
        <v>135</v>
      </c>
      <c r="G7" s="69" t="s">
        <v>135</v>
      </c>
      <c r="H7" s="69" t="s">
        <v>135</v>
      </c>
      <c r="I7" s="69" t="s">
        <v>135</v>
      </c>
      <c r="J7" s="69">
        <v>36</v>
      </c>
      <c r="K7" s="69">
        <v>9666</v>
      </c>
      <c r="L7" s="69">
        <v>20</v>
      </c>
      <c r="M7" s="69">
        <v>17112</v>
      </c>
      <c r="N7" s="69">
        <v>95</v>
      </c>
      <c r="O7" s="69">
        <v>76253</v>
      </c>
      <c r="P7" s="69">
        <v>9</v>
      </c>
      <c r="Q7" s="69">
        <v>5876</v>
      </c>
      <c r="R7" s="69">
        <v>1</v>
      </c>
      <c r="S7" s="69">
        <v>516</v>
      </c>
      <c r="T7" s="69" t="s">
        <v>135</v>
      </c>
      <c r="U7" s="69" t="s">
        <v>135</v>
      </c>
      <c r="V7" s="69" t="s">
        <v>135</v>
      </c>
      <c r="W7" s="69" t="s">
        <v>135</v>
      </c>
      <c r="X7" s="69">
        <v>11</v>
      </c>
      <c r="Y7" s="69">
        <v>4509</v>
      </c>
      <c r="Z7" s="69">
        <v>0</v>
      </c>
      <c r="AA7" s="69">
        <v>0</v>
      </c>
      <c r="AB7" s="69">
        <v>5</v>
      </c>
      <c r="AC7" s="69">
        <v>1155</v>
      </c>
      <c r="AD7" s="69">
        <v>35</v>
      </c>
      <c r="AE7" s="69">
        <v>9293</v>
      </c>
      <c r="AF7" s="69" t="s">
        <v>135</v>
      </c>
      <c r="AG7" s="69">
        <v>0</v>
      </c>
      <c r="AH7" s="68"/>
      <c r="AI7" s="68"/>
    </row>
    <row r="8" spans="1:35" s="70" customFormat="1" ht="12" customHeight="1">
      <c r="A8" s="68"/>
      <c r="B8" s="357"/>
      <c r="C8" s="358"/>
      <c r="D8" s="71">
        <v>10</v>
      </c>
      <c r="E8" s="71">
        <v>7417</v>
      </c>
      <c r="F8" s="72" t="s">
        <v>135</v>
      </c>
      <c r="G8" s="72" t="s">
        <v>135</v>
      </c>
      <c r="H8" s="72" t="s">
        <v>135</v>
      </c>
      <c r="I8" s="72" t="s">
        <v>135</v>
      </c>
      <c r="J8" s="71">
        <v>0</v>
      </c>
      <c r="K8" s="71">
        <v>0</v>
      </c>
      <c r="L8" s="71">
        <v>2</v>
      </c>
      <c r="M8" s="71">
        <v>2034</v>
      </c>
      <c r="N8" s="71">
        <v>7</v>
      </c>
      <c r="O8" s="71">
        <v>5083</v>
      </c>
      <c r="P8" s="71">
        <v>0</v>
      </c>
      <c r="Q8" s="71">
        <v>0</v>
      </c>
      <c r="R8" s="71">
        <v>0</v>
      </c>
      <c r="S8" s="71">
        <v>0</v>
      </c>
      <c r="T8" s="72" t="s">
        <v>135</v>
      </c>
      <c r="U8" s="72" t="s">
        <v>135</v>
      </c>
      <c r="V8" s="72" t="s">
        <v>135</v>
      </c>
      <c r="W8" s="72" t="s">
        <v>135</v>
      </c>
      <c r="X8" s="72">
        <v>1</v>
      </c>
      <c r="Y8" s="72">
        <v>300</v>
      </c>
      <c r="Z8" s="72">
        <v>0</v>
      </c>
      <c r="AA8" s="72">
        <v>0</v>
      </c>
      <c r="AB8" s="72">
        <v>0</v>
      </c>
      <c r="AC8" s="72">
        <v>0</v>
      </c>
      <c r="AD8" s="72">
        <v>0</v>
      </c>
      <c r="AE8" s="72">
        <v>0</v>
      </c>
      <c r="AF8" s="72" t="s">
        <v>135</v>
      </c>
      <c r="AG8" s="72">
        <v>0</v>
      </c>
      <c r="AH8" s="68"/>
      <c r="AI8" s="68"/>
    </row>
    <row r="9" spans="1:35" s="70" customFormat="1" ht="12" customHeight="1">
      <c r="B9" s="359"/>
      <c r="C9" s="360"/>
      <c r="D9" s="71">
        <v>8</v>
      </c>
      <c r="E9" s="71">
        <v>5757</v>
      </c>
      <c r="F9" s="73" t="s">
        <v>135</v>
      </c>
      <c r="G9" s="73" t="s">
        <v>135</v>
      </c>
      <c r="H9" s="73" t="s">
        <v>135</v>
      </c>
      <c r="I9" s="73" t="s">
        <v>135</v>
      </c>
      <c r="J9" s="71">
        <v>0</v>
      </c>
      <c r="K9" s="71">
        <v>0</v>
      </c>
      <c r="L9" s="71">
        <v>0</v>
      </c>
      <c r="M9" s="71">
        <v>0</v>
      </c>
      <c r="N9" s="71">
        <v>8</v>
      </c>
      <c r="O9" s="71">
        <v>5757</v>
      </c>
      <c r="P9" s="71">
        <v>0</v>
      </c>
      <c r="Q9" s="71">
        <v>0</v>
      </c>
      <c r="R9" s="71">
        <v>0</v>
      </c>
      <c r="S9" s="71">
        <v>0</v>
      </c>
      <c r="T9" s="73" t="s">
        <v>135</v>
      </c>
      <c r="U9" s="73" t="s">
        <v>135</v>
      </c>
      <c r="V9" s="73" t="s">
        <v>135</v>
      </c>
      <c r="W9" s="73" t="s">
        <v>135</v>
      </c>
      <c r="X9" s="73">
        <v>0</v>
      </c>
      <c r="Y9" s="73">
        <v>0</v>
      </c>
      <c r="Z9" s="73">
        <v>0</v>
      </c>
      <c r="AA9" s="73">
        <v>0</v>
      </c>
      <c r="AB9" s="73">
        <v>0</v>
      </c>
      <c r="AC9" s="73">
        <v>0</v>
      </c>
      <c r="AD9" s="73">
        <v>0</v>
      </c>
      <c r="AE9" s="73">
        <v>0</v>
      </c>
      <c r="AF9" s="73" t="s">
        <v>135</v>
      </c>
      <c r="AG9" s="73">
        <v>0</v>
      </c>
      <c r="AH9" s="68"/>
      <c r="AI9" s="68"/>
    </row>
    <row r="10" spans="1:35" s="70" customFormat="1" ht="12" customHeight="1">
      <c r="A10" s="68"/>
      <c r="B10" s="378" t="s">
        <v>69</v>
      </c>
      <c r="C10" s="379"/>
      <c r="D10" s="74">
        <f t="shared" ref="D10:AG12" si="0">SUM(D13,D16,D19,D22,D25,D28,D31,D34,D37,D40,D43,D46)</f>
        <v>185</v>
      </c>
      <c r="E10" s="74">
        <f t="shared" si="0"/>
        <v>121991</v>
      </c>
      <c r="F10" s="74">
        <f t="shared" si="0"/>
        <v>0</v>
      </c>
      <c r="G10" s="74">
        <f t="shared" si="0"/>
        <v>0</v>
      </c>
      <c r="H10" s="74">
        <f t="shared" si="0"/>
        <v>0</v>
      </c>
      <c r="I10" s="74">
        <f t="shared" si="0"/>
        <v>0</v>
      </c>
      <c r="J10" s="74">
        <f t="shared" si="0"/>
        <v>29</v>
      </c>
      <c r="K10" s="74">
        <f t="shared" si="0"/>
        <v>8173</v>
      </c>
      <c r="L10" s="74">
        <f t="shared" si="0"/>
        <v>24</v>
      </c>
      <c r="M10" s="74">
        <f t="shared" si="0"/>
        <v>17885</v>
      </c>
      <c r="N10" s="74">
        <f t="shared" si="0"/>
        <v>90</v>
      </c>
      <c r="O10" s="74">
        <f t="shared" si="0"/>
        <v>77755</v>
      </c>
      <c r="P10" s="74">
        <f t="shared" si="0"/>
        <v>12</v>
      </c>
      <c r="Q10" s="74">
        <f t="shared" si="0"/>
        <v>7585</v>
      </c>
      <c r="R10" s="74">
        <f t="shared" si="0"/>
        <v>0</v>
      </c>
      <c r="S10" s="74">
        <f t="shared" si="0"/>
        <v>0</v>
      </c>
      <c r="T10" s="74">
        <f t="shared" si="0"/>
        <v>0</v>
      </c>
      <c r="U10" s="74">
        <f t="shared" si="0"/>
        <v>0</v>
      </c>
      <c r="V10" s="74">
        <f t="shared" si="0"/>
        <v>0</v>
      </c>
      <c r="W10" s="74">
        <f t="shared" si="0"/>
        <v>0</v>
      </c>
      <c r="X10" s="74">
        <f>SUM(X13,X16,X19,X22,X25,X28,X31,X34,X37,X40,X43,X46)</f>
        <v>6</v>
      </c>
      <c r="Y10" s="74">
        <f t="shared" si="0"/>
        <v>4405</v>
      </c>
      <c r="Z10" s="74">
        <f t="shared" si="0"/>
        <v>0</v>
      </c>
      <c r="AA10" s="74">
        <f t="shared" si="0"/>
        <v>0</v>
      </c>
      <c r="AB10" s="74">
        <f t="shared" si="0"/>
        <v>0</v>
      </c>
      <c r="AC10" s="74">
        <f t="shared" si="0"/>
        <v>0</v>
      </c>
      <c r="AD10" s="74">
        <f t="shared" si="0"/>
        <v>24</v>
      </c>
      <c r="AE10" s="74">
        <f t="shared" si="0"/>
        <v>6188</v>
      </c>
      <c r="AF10" s="74">
        <f t="shared" si="0"/>
        <v>0</v>
      </c>
      <c r="AG10" s="74">
        <f t="shared" si="0"/>
        <v>0</v>
      </c>
      <c r="AH10" s="68"/>
      <c r="AI10" s="68"/>
    </row>
    <row r="11" spans="1:35" s="70" customFormat="1" ht="12" customHeight="1">
      <c r="A11" s="68"/>
      <c r="B11" s="380"/>
      <c r="C11" s="381"/>
      <c r="D11" s="75">
        <f t="shared" si="0"/>
        <v>11</v>
      </c>
      <c r="E11" s="75">
        <f t="shared" si="0"/>
        <v>8241</v>
      </c>
      <c r="F11" s="76">
        <f t="shared" si="0"/>
        <v>0</v>
      </c>
      <c r="G11" s="76">
        <f t="shared" si="0"/>
        <v>0</v>
      </c>
      <c r="H11" s="76">
        <f t="shared" si="0"/>
        <v>0</v>
      </c>
      <c r="I11" s="76">
        <f t="shared" si="0"/>
        <v>0</v>
      </c>
      <c r="J11" s="75">
        <f t="shared" si="0"/>
        <v>0</v>
      </c>
      <c r="K11" s="75">
        <f t="shared" si="0"/>
        <v>0</v>
      </c>
      <c r="L11" s="75">
        <f t="shared" si="0"/>
        <v>2</v>
      </c>
      <c r="M11" s="75">
        <f t="shared" si="0"/>
        <v>1656</v>
      </c>
      <c r="N11" s="75">
        <f t="shared" si="0"/>
        <v>8</v>
      </c>
      <c r="O11" s="75">
        <f t="shared" si="0"/>
        <v>6205</v>
      </c>
      <c r="P11" s="75">
        <f t="shared" si="0"/>
        <v>0</v>
      </c>
      <c r="Q11" s="75">
        <f t="shared" si="0"/>
        <v>0</v>
      </c>
      <c r="R11" s="75">
        <f t="shared" si="0"/>
        <v>0</v>
      </c>
      <c r="S11" s="75">
        <f t="shared" si="0"/>
        <v>0</v>
      </c>
      <c r="T11" s="76">
        <f t="shared" si="0"/>
        <v>0</v>
      </c>
      <c r="U11" s="76">
        <f t="shared" si="0"/>
        <v>0</v>
      </c>
      <c r="V11" s="76">
        <f t="shared" si="0"/>
        <v>0</v>
      </c>
      <c r="W11" s="76">
        <f t="shared" si="0"/>
        <v>0</v>
      </c>
      <c r="X11" s="76">
        <f t="shared" si="0"/>
        <v>0</v>
      </c>
      <c r="Y11" s="76">
        <f t="shared" si="0"/>
        <v>0</v>
      </c>
      <c r="Z11" s="76">
        <f t="shared" si="0"/>
        <v>0</v>
      </c>
      <c r="AA11" s="76">
        <f t="shared" si="0"/>
        <v>0</v>
      </c>
      <c r="AB11" s="76">
        <f t="shared" si="0"/>
        <v>0</v>
      </c>
      <c r="AC11" s="76">
        <f t="shared" si="0"/>
        <v>0</v>
      </c>
      <c r="AD11" s="76">
        <f t="shared" si="0"/>
        <v>1</v>
      </c>
      <c r="AE11" s="76">
        <f t="shared" si="0"/>
        <v>380</v>
      </c>
      <c r="AF11" s="76">
        <f t="shared" si="0"/>
        <v>0</v>
      </c>
      <c r="AG11" s="76">
        <f>SUM(AG14,AG17,AG20,AG23,AG26,AG29,AG32,AG35,AG38,AG41,AG44,AG47)</f>
        <v>0</v>
      </c>
      <c r="AH11" s="68"/>
      <c r="AI11" s="68"/>
    </row>
    <row r="12" spans="1:35" s="70" customFormat="1" ht="12" customHeight="1">
      <c r="B12" s="382"/>
      <c r="C12" s="383"/>
      <c r="D12" s="75">
        <f t="shared" si="0"/>
        <v>9</v>
      </c>
      <c r="E12" s="75">
        <f t="shared" si="0"/>
        <v>7254</v>
      </c>
      <c r="F12" s="77">
        <f t="shared" si="0"/>
        <v>0</v>
      </c>
      <c r="G12" s="77">
        <f t="shared" si="0"/>
        <v>0</v>
      </c>
      <c r="H12" s="77">
        <f t="shared" si="0"/>
        <v>0</v>
      </c>
      <c r="I12" s="77">
        <f t="shared" si="0"/>
        <v>0</v>
      </c>
      <c r="J12" s="75">
        <f t="shared" si="0"/>
        <v>0</v>
      </c>
      <c r="K12" s="75">
        <f t="shared" si="0"/>
        <v>0</v>
      </c>
      <c r="L12" s="75">
        <f t="shared" si="0"/>
        <v>0</v>
      </c>
      <c r="M12" s="75">
        <f t="shared" si="0"/>
        <v>0</v>
      </c>
      <c r="N12" s="75">
        <f t="shared" si="0"/>
        <v>8</v>
      </c>
      <c r="O12" s="75">
        <f t="shared" si="0"/>
        <v>6904</v>
      </c>
      <c r="P12" s="75">
        <f t="shared" si="0"/>
        <v>0</v>
      </c>
      <c r="Q12" s="75">
        <f t="shared" si="0"/>
        <v>0</v>
      </c>
      <c r="R12" s="75">
        <f t="shared" si="0"/>
        <v>0</v>
      </c>
      <c r="S12" s="75">
        <f t="shared" si="0"/>
        <v>0</v>
      </c>
      <c r="T12" s="77">
        <f t="shared" si="0"/>
        <v>0</v>
      </c>
      <c r="U12" s="77">
        <f t="shared" si="0"/>
        <v>0</v>
      </c>
      <c r="V12" s="77">
        <f t="shared" si="0"/>
        <v>0</v>
      </c>
      <c r="W12" s="77">
        <f t="shared" si="0"/>
        <v>0</v>
      </c>
      <c r="X12" s="77">
        <f t="shared" si="0"/>
        <v>0</v>
      </c>
      <c r="Y12" s="77">
        <f t="shared" si="0"/>
        <v>0</v>
      </c>
      <c r="Z12" s="77">
        <f t="shared" si="0"/>
        <v>0</v>
      </c>
      <c r="AA12" s="77">
        <f t="shared" si="0"/>
        <v>0</v>
      </c>
      <c r="AB12" s="77">
        <f t="shared" si="0"/>
        <v>0</v>
      </c>
      <c r="AC12" s="77">
        <f t="shared" si="0"/>
        <v>0</v>
      </c>
      <c r="AD12" s="77">
        <f t="shared" si="0"/>
        <v>1</v>
      </c>
      <c r="AE12" s="77">
        <f t="shared" si="0"/>
        <v>350</v>
      </c>
      <c r="AF12" s="77">
        <f t="shared" si="0"/>
        <v>0</v>
      </c>
      <c r="AG12" s="77">
        <f t="shared" si="0"/>
        <v>0</v>
      </c>
      <c r="AH12" s="68"/>
      <c r="AI12" s="68"/>
    </row>
    <row r="13" spans="1:35" ht="12" customHeight="1">
      <c r="B13" s="384" t="s">
        <v>136</v>
      </c>
      <c r="C13" s="385"/>
      <c r="D13" s="78">
        <f t="shared" ref="D13:E28" si="1">SUM(F13,H13,J13,L13,N13,P13,R13,T13,V13,X13,Z13,AB13,AD13,AF13)</f>
        <v>17</v>
      </c>
      <c r="E13" s="78">
        <f t="shared" si="1"/>
        <v>11133</v>
      </c>
      <c r="F13" s="69" t="s">
        <v>135</v>
      </c>
      <c r="G13" s="69" t="s">
        <v>135</v>
      </c>
      <c r="H13" s="69" t="s">
        <v>135</v>
      </c>
      <c r="I13" s="69" t="s">
        <v>135</v>
      </c>
      <c r="J13" s="79">
        <v>3</v>
      </c>
      <c r="K13" s="79">
        <v>1560</v>
      </c>
      <c r="L13" s="79">
        <v>2</v>
      </c>
      <c r="M13" s="79">
        <v>1668</v>
      </c>
      <c r="N13" s="79">
        <v>9</v>
      </c>
      <c r="O13" s="79">
        <v>7152</v>
      </c>
      <c r="P13" s="79">
        <v>1</v>
      </c>
      <c r="Q13" s="79">
        <v>204</v>
      </c>
      <c r="R13" s="79">
        <v>0</v>
      </c>
      <c r="S13" s="79">
        <v>0</v>
      </c>
      <c r="T13" s="79">
        <v>0</v>
      </c>
      <c r="U13" s="79">
        <v>0</v>
      </c>
      <c r="V13" s="79">
        <v>0</v>
      </c>
      <c r="W13" s="79">
        <v>0</v>
      </c>
      <c r="X13" s="79">
        <v>0</v>
      </c>
      <c r="Y13" s="79">
        <v>0</v>
      </c>
      <c r="Z13" s="79">
        <v>0</v>
      </c>
      <c r="AA13" s="79">
        <v>0</v>
      </c>
      <c r="AB13" s="79">
        <v>0</v>
      </c>
      <c r="AC13" s="79">
        <v>0</v>
      </c>
      <c r="AD13" s="79">
        <v>2</v>
      </c>
      <c r="AE13" s="79">
        <v>549</v>
      </c>
      <c r="AF13" s="79">
        <v>0</v>
      </c>
      <c r="AG13" s="79">
        <v>0</v>
      </c>
      <c r="AH13" s="68"/>
      <c r="AI13" s="68"/>
    </row>
    <row r="14" spans="1:35" ht="12" customHeight="1">
      <c r="B14" s="386"/>
      <c r="C14" s="387"/>
      <c r="D14" s="80">
        <f t="shared" si="1"/>
        <v>2</v>
      </c>
      <c r="E14" s="80">
        <f t="shared" si="1"/>
        <v>1651</v>
      </c>
      <c r="F14" s="72" t="s">
        <v>135</v>
      </c>
      <c r="G14" s="72" t="s">
        <v>135</v>
      </c>
      <c r="H14" s="72" t="s">
        <v>135</v>
      </c>
      <c r="I14" s="72" t="s">
        <v>135</v>
      </c>
      <c r="J14" s="80" t="s">
        <v>68</v>
      </c>
      <c r="K14" s="80" t="s">
        <v>68</v>
      </c>
      <c r="L14" s="80" t="s">
        <v>68</v>
      </c>
      <c r="M14" s="80" t="s">
        <v>68</v>
      </c>
      <c r="N14" s="80">
        <v>2</v>
      </c>
      <c r="O14" s="80">
        <v>1651</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68"/>
      <c r="AI14" s="68"/>
    </row>
    <row r="15" spans="1:35" ht="12" customHeight="1">
      <c r="B15" s="388"/>
      <c r="C15" s="389"/>
      <c r="D15" s="81">
        <f t="shared" si="1"/>
        <v>2</v>
      </c>
      <c r="E15" s="81">
        <f t="shared" si="1"/>
        <v>1502</v>
      </c>
      <c r="F15" s="73" t="s">
        <v>135</v>
      </c>
      <c r="G15" s="73" t="s">
        <v>135</v>
      </c>
      <c r="H15" s="73">
        <v>0</v>
      </c>
      <c r="I15" s="73" t="s">
        <v>135</v>
      </c>
      <c r="J15" s="81" t="s">
        <v>68</v>
      </c>
      <c r="K15" s="81" t="s">
        <v>68</v>
      </c>
      <c r="L15" s="81" t="s">
        <v>68</v>
      </c>
      <c r="M15" s="81" t="s">
        <v>68</v>
      </c>
      <c r="N15" s="81">
        <v>1</v>
      </c>
      <c r="O15" s="81">
        <v>1152</v>
      </c>
      <c r="P15" s="81">
        <v>0</v>
      </c>
      <c r="Q15" s="81">
        <v>0</v>
      </c>
      <c r="R15" s="81">
        <v>0</v>
      </c>
      <c r="S15" s="81">
        <v>0</v>
      </c>
      <c r="T15" s="81">
        <v>0</v>
      </c>
      <c r="U15" s="81">
        <v>0</v>
      </c>
      <c r="V15" s="81">
        <v>0</v>
      </c>
      <c r="W15" s="81">
        <v>0</v>
      </c>
      <c r="X15" s="81">
        <v>0</v>
      </c>
      <c r="Y15" s="81">
        <v>0</v>
      </c>
      <c r="Z15" s="81">
        <v>0</v>
      </c>
      <c r="AA15" s="81">
        <v>0</v>
      </c>
      <c r="AB15" s="81">
        <v>0</v>
      </c>
      <c r="AC15" s="81">
        <v>0</v>
      </c>
      <c r="AD15" s="81">
        <v>1</v>
      </c>
      <c r="AE15" s="81">
        <v>350</v>
      </c>
      <c r="AF15" s="81">
        <v>0</v>
      </c>
      <c r="AG15" s="81">
        <v>0</v>
      </c>
      <c r="AH15" s="68"/>
      <c r="AI15" s="68"/>
    </row>
    <row r="16" spans="1:35" ht="12" customHeight="1">
      <c r="B16" s="340" t="s">
        <v>72</v>
      </c>
      <c r="C16" s="341"/>
      <c r="D16" s="79">
        <f t="shared" si="1"/>
        <v>63</v>
      </c>
      <c r="E16" s="79">
        <f t="shared" si="1"/>
        <v>42194</v>
      </c>
      <c r="F16" s="69" t="s">
        <v>135</v>
      </c>
      <c r="G16" s="69" t="s">
        <v>135</v>
      </c>
      <c r="H16" s="69" t="s">
        <v>135</v>
      </c>
      <c r="I16" s="69" t="s">
        <v>135</v>
      </c>
      <c r="J16" s="79">
        <v>8</v>
      </c>
      <c r="K16" s="79">
        <v>1760</v>
      </c>
      <c r="L16" s="79">
        <v>10</v>
      </c>
      <c r="M16" s="79">
        <v>7373</v>
      </c>
      <c r="N16" s="79">
        <v>33</v>
      </c>
      <c r="O16" s="79">
        <v>27186</v>
      </c>
      <c r="P16" s="79">
        <v>7</v>
      </c>
      <c r="Q16" s="79">
        <v>4555</v>
      </c>
      <c r="R16" s="79">
        <v>0</v>
      </c>
      <c r="S16" s="79">
        <v>0</v>
      </c>
      <c r="T16" s="79">
        <v>0</v>
      </c>
      <c r="U16" s="79">
        <v>0</v>
      </c>
      <c r="V16" s="79">
        <v>0</v>
      </c>
      <c r="W16" s="79">
        <v>0</v>
      </c>
      <c r="X16" s="79">
        <v>1</v>
      </c>
      <c r="Y16" s="79">
        <v>200</v>
      </c>
      <c r="Z16" s="79">
        <v>0</v>
      </c>
      <c r="AA16" s="79">
        <v>0</v>
      </c>
      <c r="AB16" s="79">
        <v>0</v>
      </c>
      <c r="AC16" s="79">
        <v>0</v>
      </c>
      <c r="AD16" s="79">
        <v>4</v>
      </c>
      <c r="AE16" s="79">
        <v>1120</v>
      </c>
      <c r="AF16" s="79">
        <v>0</v>
      </c>
      <c r="AG16" s="79">
        <v>0</v>
      </c>
      <c r="AH16" s="68"/>
      <c r="AI16" s="68"/>
    </row>
    <row r="17" spans="2:35" ht="12" customHeight="1">
      <c r="B17" s="342"/>
      <c r="C17" s="343"/>
      <c r="D17" s="80">
        <f t="shared" si="1"/>
        <v>2</v>
      </c>
      <c r="E17" s="80">
        <f t="shared" si="1"/>
        <v>1284</v>
      </c>
      <c r="F17" s="72" t="s">
        <v>135</v>
      </c>
      <c r="G17" s="72" t="s">
        <v>135</v>
      </c>
      <c r="H17" s="72" t="s">
        <v>135</v>
      </c>
      <c r="I17" s="72" t="s">
        <v>135</v>
      </c>
      <c r="J17" s="80" t="s">
        <v>68</v>
      </c>
      <c r="K17" s="80" t="s">
        <v>68</v>
      </c>
      <c r="L17" s="80" t="s">
        <v>68</v>
      </c>
      <c r="M17" s="80" t="s">
        <v>68</v>
      </c>
      <c r="N17" s="80">
        <v>2</v>
      </c>
      <c r="O17" s="80">
        <v>1284</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68"/>
      <c r="AI17" s="68"/>
    </row>
    <row r="18" spans="2:35" ht="12" customHeight="1">
      <c r="B18" s="344"/>
      <c r="C18" s="345"/>
      <c r="D18" s="82">
        <f t="shared" si="1"/>
        <v>1</v>
      </c>
      <c r="E18" s="82">
        <f t="shared" si="1"/>
        <v>720</v>
      </c>
      <c r="F18" s="73" t="s">
        <v>135</v>
      </c>
      <c r="G18" s="73" t="s">
        <v>135</v>
      </c>
      <c r="H18" s="73" t="s">
        <v>135</v>
      </c>
      <c r="I18" s="73" t="s">
        <v>135</v>
      </c>
      <c r="J18" s="82" t="s">
        <v>68</v>
      </c>
      <c r="K18" s="82" t="s">
        <v>68</v>
      </c>
      <c r="L18" s="82" t="s">
        <v>68</v>
      </c>
      <c r="M18" s="82" t="s">
        <v>68</v>
      </c>
      <c r="N18" s="82">
        <v>1</v>
      </c>
      <c r="O18" s="82">
        <v>720</v>
      </c>
      <c r="P18" s="82">
        <v>0</v>
      </c>
      <c r="Q18" s="82">
        <v>0</v>
      </c>
      <c r="R18" s="82">
        <v>0</v>
      </c>
      <c r="S18" s="82">
        <v>0</v>
      </c>
      <c r="T18" s="82">
        <v>0</v>
      </c>
      <c r="U18" s="82">
        <v>0</v>
      </c>
      <c r="V18" s="82">
        <v>0</v>
      </c>
      <c r="W18" s="82">
        <v>0</v>
      </c>
      <c r="X18" s="82">
        <v>0</v>
      </c>
      <c r="Y18" s="82">
        <v>0</v>
      </c>
      <c r="Z18" s="82">
        <v>0</v>
      </c>
      <c r="AA18" s="82">
        <v>0</v>
      </c>
      <c r="AB18" s="82">
        <v>0</v>
      </c>
      <c r="AC18" s="82">
        <v>0</v>
      </c>
      <c r="AD18" s="82">
        <v>0</v>
      </c>
      <c r="AE18" s="82">
        <v>0</v>
      </c>
      <c r="AF18" s="82">
        <v>0</v>
      </c>
      <c r="AG18" s="82">
        <v>0</v>
      </c>
      <c r="AH18" s="68"/>
      <c r="AI18" s="68"/>
    </row>
    <row r="19" spans="2:35" ht="12" customHeight="1">
      <c r="B19" s="340" t="s">
        <v>137</v>
      </c>
      <c r="C19" s="341"/>
      <c r="D19" s="79">
        <f t="shared" si="1"/>
        <v>6</v>
      </c>
      <c r="E19" s="79">
        <f t="shared" si="1"/>
        <v>4791</v>
      </c>
      <c r="F19" s="69" t="s">
        <v>135</v>
      </c>
      <c r="G19" s="69" t="s">
        <v>135</v>
      </c>
      <c r="H19" s="69" t="s">
        <v>135</v>
      </c>
      <c r="I19" s="69" t="s">
        <v>135</v>
      </c>
      <c r="J19" s="79">
        <v>1</v>
      </c>
      <c r="K19" s="79">
        <v>87</v>
      </c>
      <c r="L19" s="79">
        <v>0</v>
      </c>
      <c r="M19" s="79">
        <v>0</v>
      </c>
      <c r="N19" s="79">
        <v>5</v>
      </c>
      <c r="O19" s="79">
        <v>4704</v>
      </c>
      <c r="P19" s="79">
        <v>0</v>
      </c>
      <c r="Q19" s="79">
        <v>0</v>
      </c>
      <c r="R19" s="79">
        <v>0</v>
      </c>
      <c r="S19" s="79">
        <v>0</v>
      </c>
      <c r="T19" s="79" t="s">
        <v>135</v>
      </c>
      <c r="U19" s="79" t="s">
        <v>135</v>
      </c>
      <c r="V19" s="79" t="s">
        <v>135</v>
      </c>
      <c r="W19" s="79" t="s">
        <v>135</v>
      </c>
      <c r="X19" s="79">
        <v>0</v>
      </c>
      <c r="Y19" s="79">
        <v>0</v>
      </c>
      <c r="Z19" s="79">
        <v>0</v>
      </c>
      <c r="AA19" s="79">
        <v>0</v>
      </c>
      <c r="AB19" s="79">
        <v>0</v>
      </c>
      <c r="AC19" s="79">
        <v>0</v>
      </c>
      <c r="AD19" s="79">
        <v>0</v>
      </c>
      <c r="AE19" s="79">
        <v>0</v>
      </c>
      <c r="AF19" s="79" t="s">
        <v>135</v>
      </c>
      <c r="AG19" s="79">
        <v>0</v>
      </c>
      <c r="AH19" s="68"/>
      <c r="AI19" s="68"/>
    </row>
    <row r="20" spans="2:35" ht="12" customHeight="1">
      <c r="B20" s="342"/>
      <c r="C20" s="343"/>
      <c r="D20" s="80">
        <f t="shared" si="1"/>
        <v>0</v>
      </c>
      <c r="E20" s="80">
        <f t="shared" si="1"/>
        <v>0</v>
      </c>
      <c r="F20" s="72" t="s">
        <v>135</v>
      </c>
      <c r="G20" s="72" t="s">
        <v>135</v>
      </c>
      <c r="H20" s="72" t="s">
        <v>135</v>
      </c>
      <c r="I20" s="72" t="s">
        <v>135</v>
      </c>
      <c r="J20" s="80">
        <v>0</v>
      </c>
      <c r="K20" s="80">
        <v>0</v>
      </c>
      <c r="L20" s="80">
        <v>0</v>
      </c>
      <c r="M20" s="80">
        <v>0</v>
      </c>
      <c r="N20" s="80">
        <v>0</v>
      </c>
      <c r="O20" s="80">
        <v>0</v>
      </c>
      <c r="P20" s="80">
        <v>0</v>
      </c>
      <c r="Q20" s="80">
        <v>0</v>
      </c>
      <c r="R20" s="80">
        <v>0</v>
      </c>
      <c r="S20" s="80">
        <v>0</v>
      </c>
      <c r="T20" s="80" t="s">
        <v>135</v>
      </c>
      <c r="U20" s="80" t="s">
        <v>135</v>
      </c>
      <c r="V20" s="80" t="s">
        <v>135</v>
      </c>
      <c r="W20" s="80" t="s">
        <v>135</v>
      </c>
      <c r="X20" s="80">
        <v>0</v>
      </c>
      <c r="Y20" s="80">
        <v>0</v>
      </c>
      <c r="Z20" s="80">
        <v>0</v>
      </c>
      <c r="AA20" s="80">
        <v>0</v>
      </c>
      <c r="AB20" s="80">
        <v>0</v>
      </c>
      <c r="AC20" s="80">
        <v>0</v>
      </c>
      <c r="AD20" s="80">
        <v>0</v>
      </c>
      <c r="AE20" s="80">
        <v>0</v>
      </c>
      <c r="AF20" s="80" t="s">
        <v>135</v>
      </c>
      <c r="AG20" s="80">
        <v>0</v>
      </c>
      <c r="AH20" s="68"/>
      <c r="AI20" s="68"/>
    </row>
    <row r="21" spans="2:35" ht="12" customHeight="1">
      <c r="B21" s="344"/>
      <c r="C21" s="345"/>
      <c r="D21" s="82">
        <f t="shared" si="1"/>
        <v>1</v>
      </c>
      <c r="E21" s="82">
        <f t="shared" si="1"/>
        <v>700</v>
      </c>
      <c r="F21" s="73" t="s">
        <v>135</v>
      </c>
      <c r="G21" s="73" t="s">
        <v>135</v>
      </c>
      <c r="H21" s="73" t="s">
        <v>135</v>
      </c>
      <c r="I21" s="73" t="s">
        <v>135</v>
      </c>
      <c r="J21" s="83">
        <v>0</v>
      </c>
      <c r="K21" s="83">
        <v>0</v>
      </c>
      <c r="L21" s="83">
        <v>0</v>
      </c>
      <c r="M21" s="83">
        <v>0</v>
      </c>
      <c r="N21" s="82">
        <v>1</v>
      </c>
      <c r="O21" s="82">
        <v>700</v>
      </c>
      <c r="P21" s="82">
        <v>0</v>
      </c>
      <c r="Q21" s="82">
        <v>0</v>
      </c>
      <c r="R21" s="82">
        <v>0</v>
      </c>
      <c r="S21" s="82">
        <v>0</v>
      </c>
      <c r="T21" s="82" t="s">
        <v>135</v>
      </c>
      <c r="U21" s="82" t="s">
        <v>135</v>
      </c>
      <c r="V21" s="82" t="s">
        <v>135</v>
      </c>
      <c r="W21" s="82" t="s">
        <v>135</v>
      </c>
      <c r="X21" s="82">
        <v>0</v>
      </c>
      <c r="Y21" s="82">
        <v>0</v>
      </c>
      <c r="Z21" s="82">
        <v>0</v>
      </c>
      <c r="AA21" s="82">
        <v>0</v>
      </c>
      <c r="AB21" s="82">
        <v>0</v>
      </c>
      <c r="AC21" s="82">
        <v>0</v>
      </c>
      <c r="AD21" s="82">
        <v>0</v>
      </c>
      <c r="AE21" s="82">
        <v>0</v>
      </c>
      <c r="AF21" s="82" t="s">
        <v>135</v>
      </c>
      <c r="AG21" s="82">
        <v>0</v>
      </c>
      <c r="AH21" s="68"/>
      <c r="AI21" s="68"/>
    </row>
    <row r="22" spans="2:35" ht="12" customHeight="1">
      <c r="B22" s="340" t="s">
        <v>138</v>
      </c>
      <c r="C22" s="341"/>
      <c r="D22" s="69">
        <f t="shared" si="1"/>
        <v>23</v>
      </c>
      <c r="E22" s="69">
        <f t="shared" si="1"/>
        <v>14318</v>
      </c>
      <c r="F22" s="69" t="s">
        <v>135</v>
      </c>
      <c r="G22" s="69" t="s">
        <v>135</v>
      </c>
      <c r="H22" s="69" t="s">
        <v>135</v>
      </c>
      <c r="I22" s="69" t="s">
        <v>135</v>
      </c>
      <c r="J22" s="69">
        <v>7</v>
      </c>
      <c r="K22" s="69">
        <v>1374</v>
      </c>
      <c r="L22" s="69">
        <v>0</v>
      </c>
      <c r="M22" s="69">
        <v>0</v>
      </c>
      <c r="N22" s="69">
        <v>9</v>
      </c>
      <c r="O22" s="69">
        <v>8628</v>
      </c>
      <c r="P22" s="69">
        <v>2</v>
      </c>
      <c r="Q22" s="69">
        <v>1572</v>
      </c>
      <c r="R22" s="69">
        <v>0</v>
      </c>
      <c r="S22" s="69">
        <v>0</v>
      </c>
      <c r="T22" s="69">
        <v>0</v>
      </c>
      <c r="U22" s="69">
        <v>0</v>
      </c>
      <c r="V22" s="69">
        <v>0</v>
      </c>
      <c r="W22" s="69">
        <v>0</v>
      </c>
      <c r="X22" s="69">
        <v>2</v>
      </c>
      <c r="Y22" s="69">
        <v>2400</v>
      </c>
      <c r="Z22" s="69">
        <v>0</v>
      </c>
      <c r="AA22" s="69">
        <v>0</v>
      </c>
      <c r="AB22" s="69">
        <v>0</v>
      </c>
      <c r="AC22" s="69">
        <v>0</v>
      </c>
      <c r="AD22" s="69">
        <v>3</v>
      </c>
      <c r="AE22" s="69">
        <v>344</v>
      </c>
      <c r="AF22" s="69">
        <v>0</v>
      </c>
      <c r="AG22" s="69">
        <v>0</v>
      </c>
      <c r="AH22" s="68"/>
      <c r="AI22" s="68"/>
    </row>
    <row r="23" spans="2:35" ht="12" customHeight="1">
      <c r="B23" s="342"/>
      <c r="C23" s="343"/>
      <c r="D23" s="72">
        <f t="shared" si="1"/>
        <v>1</v>
      </c>
      <c r="E23" s="72">
        <f t="shared" si="1"/>
        <v>972</v>
      </c>
      <c r="F23" s="72" t="s">
        <v>135</v>
      </c>
      <c r="G23" s="72" t="s">
        <v>135</v>
      </c>
      <c r="H23" s="72" t="s">
        <v>135</v>
      </c>
      <c r="I23" s="72" t="s">
        <v>135</v>
      </c>
      <c r="J23" s="72">
        <v>0</v>
      </c>
      <c r="K23" s="72">
        <v>0</v>
      </c>
      <c r="L23" s="72">
        <v>0</v>
      </c>
      <c r="M23" s="72">
        <v>0</v>
      </c>
      <c r="N23" s="72">
        <v>1</v>
      </c>
      <c r="O23" s="72">
        <v>972</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68"/>
      <c r="AI23" s="68"/>
    </row>
    <row r="24" spans="2:35" ht="12" customHeight="1">
      <c r="B24" s="344"/>
      <c r="C24" s="345"/>
      <c r="D24" s="73">
        <f t="shared" si="1"/>
        <v>1</v>
      </c>
      <c r="E24" s="73">
        <f t="shared" si="1"/>
        <v>972</v>
      </c>
      <c r="F24" s="73" t="s">
        <v>135</v>
      </c>
      <c r="G24" s="73" t="s">
        <v>135</v>
      </c>
      <c r="H24" s="73" t="s">
        <v>135</v>
      </c>
      <c r="I24" s="73" t="s">
        <v>135</v>
      </c>
      <c r="J24" s="73">
        <v>0</v>
      </c>
      <c r="K24" s="73">
        <v>0</v>
      </c>
      <c r="L24" s="73">
        <v>0</v>
      </c>
      <c r="M24" s="73">
        <v>0</v>
      </c>
      <c r="N24" s="73">
        <v>1</v>
      </c>
      <c r="O24" s="73">
        <v>972</v>
      </c>
      <c r="P24" s="73">
        <v>0</v>
      </c>
      <c r="Q24" s="73">
        <v>0</v>
      </c>
      <c r="R24" s="73">
        <v>0</v>
      </c>
      <c r="S24" s="73">
        <v>0</v>
      </c>
      <c r="T24" s="73">
        <v>0</v>
      </c>
      <c r="U24" s="73">
        <v>0</v>
      </c>
      <c r="V24" s="73">
        <v>0</v>
      </c>
      <c r="W24" s="73">
        <v>0</v>
      </c>
      <c r="X24" s="73">
        <v>0</v>
      </c>
      <c r="Y24" s="73">
        <v>0</v>
      </c>
      <c r="Z24" s="73">
        <v>0</v>
      </c>
      <c r="AA24" s="73">
        <v>0</v>
      </c>
      <c r="AB24" s="73">
        <v>0</v>
      </c>
      <c r="AC24" s="73">
        <v>0</v>
      </c>
      <c r="AD24" s="73">
        <v>0</v>
      </c>
      <c r="AE24" s="73">
        <v>0</v>
      </c>
      <c r="AF24" s="73">
        <v>0</v>
      </c>
      <c r="AG24" s="73">
        <v>0</v>
      </c>
      <c r="AH24" s="68"/>
      <c r="AI24" s="68"/>
    </row>
    <row r="25" spans="2:35" ht="12" customHeight="1">
      <c r="B25" s="340" t="s">
        <v>139</v>
      </c>
      <c r="C25" s="341"/>
      <c r="D25" s="79">
        <f t="shared" si="1"/>
        <v>1</v>
      </c>
      <c r="E25" s="79">
        <f t="shared" si="1"/>
        <v>972</v>
      </c>
      <c r="F25" s="69" t="s">
        <v>135</v>
      </c>
      <c r="G25" s="69" t="s">
        <v>135</v>
      </c>
      <c r="H25" s="69" t="s">
        <v>135</v>
      </c>
      <c r="I25" s="69" t="s">
        <v>135</v>
      </c>
      <c r="J25" s="79">
        <v>0</v>
      </c>
      <c r="K25" s="79">
        <v>0</v>
      </c>
      <c r="L25" s="79">
        <v>0</v>
      </c>
      <c r="M25" s="79">
        <v>0</v>
      </c>
      <c r="N25" s="79">
        <v>1</v>
      </c>
      <c r="O25" s="79">
        <v>972</v>
      </c>
      <c r="P25" s="79">
        <v>0</v>
      </c>
      <c r="Q25" s="79">
        <v>0</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68"/>
      <c r="AI25" s="68"/>
    </row>
    <row r="26" spans="2:35" ht="12" customHeight="1">
      <c r="B26" s="342"/>
      <c r="C26" s="343"/>
      <c r="D26" s="80">
        <f t="shared" si="1"/>
        <v>0</v>
      </c>
      <c r="E26" s="80">
        <f t="shared" si="1"/>
        <v>0</v>
      </c>
      <c r="F26" s="72" t="s">
        <v>135</v>
      </c>
      <c r="G26" s="72" t="s">
        <v>135</v>
      </c>
      <c r="H26" s="72" t="s">
        <v>135</v>
      </c>
      <c r="I26" s="72" t="s">
        <v>135</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68"/>
      <c r="AI26" s="68"/>
    </row>
    <row r="27" spans="2:35" ht="12" customHeight="1">
      <c r="B27" s="344"/>
      <c r="C27" s="345"/>
      <c r="D27" s="82">
        <f t="shared" si="1"/>
        <v>0</v>
      </c>
      <c r="E27" s="82">
        <f t="shared" si="1"/>
        <v>0</v>
      </c>
      <c r="F27" s="73" t="s">
        <v>135</v>
      </c>
      <c r="G27" s="73" t="s">
        <v>135</v>
      </c>
      <c r="H27" s="73" t="s">
        <v>135</v>
      </c>
      <c r="I27" s="73" t="s">
        <v>135</v>
      </c>
      <c r="J27" s="82">
        <v>0</v>
      </c>
      <c r="K27" s="82">
        <v>0</v>
      </c>
      <c r="L27" s="82">
        <v>0</v>
      </c>
      <c r="M27" s="82">
        <v>0</v>
      </c>
      <c r="N27" s="82">
        <v>0</v>
      </c>
      <c r="O27" s="82">
        <v>0</v>
      </c>
      <c r="P27" s="82">
        <v>0</v>
      </c>
      <c r="Q27" s="82">
        <v>0</v>
      </c>
      <c r="R27" s="82">
        <v>0</v>
      </c>
      <c r="S27" s="82">
        <v>0</v>
      </c>
      <c r="T27" s="82">
        <v>0</v>
      </c>
      <c r="U27" s="82">
        <v>0</v>
      </c>
      <c r="V27" s="82">
        <v>0</v>
      </c>
      <c r="W27" s="82">
        <v>0</v>
      </c>
      <c r="X27" s="82">
        <v>0</v>
      </c>
      <c r="Y27" s="82">
        <v>0</v>
      </c>
      <c r="Z27" s="82">
        <v>0</v>
      </c>
      <c r="AA27" s="82">
        <v>0</v>
      </c>
      <c r="AB27" s="82">
        <v>0</v>
      </c>
      <c r="AC27" s="82">
        <v>0</v>
      </c>
      <c r="AD27" s="82">
        <v>0</v>
      </c>
      <c r="AE27" s="82">
        <v>0</v>
      </c>
      <c r="AF27" s="82">
        <v>0</v>
      </c>
      <c r="AG27" s="82">
        <v>0</v>
      </c>
      <c r="AH27" s="68"/>
      <c r="AI27" s="68"/>
    </row>
    <row r="28" spans="2:35" ht="12" customHeight="1">
      <c r="B28" s="340" t="s">
        <v>140</v>
      </c>
      <c r="C28" s="341"/>
      <c r="D28" s="69">
        <f t="shared" si="1"/>
        <v>6</v>
      </c>
      <c r="E28" s="69">
        <f t="shared" si="1"/>
        <v>2858</v>
      </c>
      <c r="F28" s="69" t="s">
        <v>135</v>
      </c>
      <c r="G28" s="69" t="s">
        <v>135</v>
      </c>
      <c r="H28" s="69" t="s">
        <v>135</v>
      </c>
      <c r="I28" s="69" t="s">
        <v>135</v>
      </c>
      <c r="J28" s="69">
        <v>2</v>
      </c>
      <c r="K28" s="69">
        <v>287</v>
      </c>
      <c r="L28" s="69">
        <v>0</v>
      </c>
      <c r="M28" s="69">
        <v>0</v>
      </c>
      <c r="N28" s="69">
        <v>2</v>
      </c>
      <c r="O28" s="69">
        <v>1555</v>
      </c>
      <c r="P28" s="69">
        <v>1</v>
      </c>
      <c r="Q28" s="69">
        <v>816</v>
      </c>
      <c r="R28" s="69">
        <v>0</v>
      </c>
      <c r="S28" s="69">
        <v>0</v>
      </c>
      <c r="T28" s="69">
        <v>0</v>
      </c>
      <c r="U28" s="69">
        <v>0</v>
      </c>
      <c r="V28" s="69">
        <v>0</v>
      </c>
      <c r="W28" s="69">
        <v>0</v>
      </c>
      <c r="X28" s="69">
        <v>0</v>
      </c>
      <c r="Y28" s="69">
        <v>0</v>
      </c>
      <c r="Z28" s="69">
        <v>0</v>
      </c>
      <c r="AA28" s="69">
        <v>0</v>
      </c>
      <c r="AB28" s="69">
        <v>0</v>
      </c>
      <c r="AC28" s="69">
        <v>0</v>
      </c>
      <c r="AD28" s="69">
        <v>1</v>
      </c>
      <c r="AE28" s="69">
        <v>200</v>
      </c>
      <c r="AF28" s="69">
        <v>0</v>
      </c>
      <c r="AG28" s="69">
        <v>0</v>
      </c>
      <c r="AH28" s="68"/>
      <c r="AI28" s="68"/>
    </row>
    <row r="29" spans="2:35" ht="12" customHeight="1">
      <c r="B29" s="342"/>
      <c r="C29" s="343"/>
      <c r="D29" s="72">
        <f t="shared" ref="D29:E48" si="2">SUM(F29,H29,J29,L29,N29,P29,R29,T29,V29,X29,Z29,AB29,AD29,AF29)</f>
        <v>0</v>
      </c>
      <c r="E29" s="72">
        <f t="shared" si="2"/>
        <v>0</v>
      </c>
      <c r="F29" s="72" t="s">
        <v>135</v>
      </c>
      <c r="G29" s="72" t="s">
        <v>135</v>
      </c>
      <c r="H29" s="72" t="s">
        <v>135</v>
      </c>
      <c r="I29" s="72" t="s">
        <v>135</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68"/>
      <c r="AI29" s="68"/>
    </row>
    <row r="30" spans="2:35" ht="12" customHeight="1">
      <c r="B30" s="344"/>
      <c r="C30" s="345"/>
      <c r="D30" s="73">
        <f t="shared" si="2"/>
        <v>0</v>
      </c>
      <c r="E30" s="73">
        <f t="shared" si="2"/>
        <v>0</v>
      </c>
      <c r="F30" s="73" t="s">
        <v>135</v>
      </c>
      <c r="G30" s="73" t="s">
        <v>135</v>
      </c>
      <c r="H30" s="73" t="s">
        <v>135</v>
      </c>
      <c r="I30" s="73" t="s">
        <v>135</v>
      </c>
      <c r="J30" s="82">
        <v>0</v>
      </c>
      <c r="K30" s="82">
        <v>0</v>
      </c>
      <c r="L30" s="82">
        <v>0</v>
      </c>
      <c r="M30" s="82">
        <v>0</v>
      </c>
      <c r="N30" s="82">
        <v>0</v>
      </c>
      <c r="O30" s="82">
        <v>0</v>
      </c>
      <c r="P30" s="82">
        <v>0</v>
      </c>
      <c r="Q30" s="82">
        <v>0</v>
      </c>
      <c r="R30" s="82">
        <v>0</v>
      </c>
      <c r="S30" s="82">
        <v>0</v>
      </c>
      <c r="T30" s="82">
        <v>0</v>
      </c>
      <c r="U30" s="82">
        <v>0</v>
      </c>
      <c r="V30" s="82">
        <v>0</v>
      </c>
      <c r="W30" s="82">
        <v>0</v>
      </c>
      <c r="X30" s="82">
        <v>0</v>
      </c>
      <c r="Y30" s="82">
        <v>0</v>
      </c>
      <c r="Z30" s="82">
        <v>0</v>
      </c>
      <c r="AA30" s="82">
        <v>0</v>
      </c>
      <c r="AB30" s="82">
        <v>0</v>
      </c>
      <c r="AC30" s="82">
        <v>0</v>
      </c>
      <c r="AD30" s="82">
        <v>0</v>
      </c>
      <c r="AE30" s="82">
        <v>0</v>
      </c>
      <c r="AF30" s="82">
        <v>0</v>
      </c>
      <c r="AG30" s="82">
        <v>0</v>
      </c>
      <c r="AH30" s="68"/>
      <c r="AI30" s="68"/>
    </row>
    <row r="31" spans="2:35" ht="12" customHeight="1">
      <c r="B31" s="340" t="s">
        <v>141</v>
      </c>
      <c r="C31" s="341"/>
      <c r="D31" s="69">
        <f t="shared" si="2"/>
        <v>5</v>
      </c>
      <c r="E31" s="69">
        <f t="shared" si="2"/>
        <v>2773</v>
      </c>
      <c r="F31" s="69" t="s">
        <v>135</v>
      </c>
      <c r="G31" s="69" t="s">
        <v>135</v>
      </c>
      <c r="H31" s="69" t="s">
        <v>135</v>
      </c>
      <c r="I31" s="69" t="s">
        <v>135</v>
      </c>
      <c r="J31" s="69">
        <v>1</v>
      </c>
      <c r="K31" s="69">
        <v>630</v>
      </c>
      <c r="L31" s="69">
        <v>0</v>
      </c>
      <c r="M31" s="69">
        <v>0</v>
      </c>
      <c r="N31" s="69">
        <v>1</v>
      </c>
      <c r="O31" s="69">
        <v>1152</v>
      </c>
      <c r="P31" s="69">
        <v>0</v>
      </c>
      <c r="Q31" s="69">
        <v>0</v>
      </c>
      <c r="R31" s="69">
        <v>0</v>
      </c>
      <c r="S31" s="69">
        <v>0</v>
      </c>
      <c r="T31" s="69">
        <v>0</v>
      </c>
      <c r="U31" s="69">
        <v>0</v>
      </c>
      <c r="V31" s="69">
        <v>0</v>
      </c>
      <c r="W31" s="69">
        <v>0</v>
      </c>
      <c r="X31" s="69">
        <v>0</v>
      </c>
      <c r="Y31" s="69">
        <v>0</v>
      </c>
      <c r="Z31" s="69">
        <v>0</v>
      </c>
      <c r="AA31" s="69">
        <v>0</v>
      </c>
      <c r="AB31" s="69">
        <v>0</v>
      </c>
      <c r="AC31" s="69">
        <v>0</v>
      </c>
      <c r="AD31" s="69">
        <v>3</v>
      </c>
      <c r="AE31" s="79">
        <v>991</v>
      </c>
      <c r="AF31" s="69">
        <v>0</v>
      </c>
      <c r="AG31" s="69">
        <v>0</v>
      </c>
      <c r="AH31" s="68"/>
      <c r="AI31" s="68"/>
    </row>
    <row r="32" spans="2:35" ht="12" customHeight="1">
      <c r="B32" s="342"/>
      <c r="C32" s="343"/>
      <c r="D32" s="72">
        <f t="shared" si="2"/>
        <v>0</v>
      </c>
      <c r="E32" s="72">
        <f t="shared" si="2"/>
        <v>0</v>
      </c>
      <c r="F32" s="72" t="s">
        <v>135</v>
      </c>
      <c r="G32" s="72" t="s">
        <v>135</v>
      </c>
      <c r="H32" s="72" t="s">
        <v>135</v>
      </c>
      <c r="I32" s="72" t="s">
        <v>135</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68"/>
      <c r="AI32" s="68"/>
    </row>
    <row r="33" spans="2:35" ht="12" customHeight="1">
      <c r="B33" s="344"/>
      <c r="C33" s="345"/>
      <c r="D33" s="73">
        <f t="shared" si="2"/>
        <v>3</v>
      </c>
      <c r="E33" s="73">
        <f t="shared" si="2"/>
        <v>2712</v>
      </c>
      <c r="F33" s="73" t="s">
        <v>135</v>
      </c>
      <c r="G33" s="73" t="s">
        <v>135</v>
      </c>
      <c r="H33" s="73" t="s">
        <v>135</v>
      </c>
      <c r="I33" s="73" t="s">
        <v>135</v>
      </c>
      <c r="J33" s="77">
        <v>0</v>
      </c>
      <c r="K33" s="77">
        <v>0</v>
      </c>
      <c r="L33" s="77">
        <v>0</v>
      </c>
      <c r="M33" s="77">
        <v>0</v>
      </c>
      <c r="N33" s="73">
        <v>3</v>
      </c>
      <c r="O33" s="73">
        <v>2712</v>
      </c>
      <c r="P33" s="73">
        <v>0</v>
      </c>
      <c r="Q33" s="73">
        <v>0</v>
      </c>
      <c r="R33" s="73">
        <v>0</v>
      </c>
      <c r="S33" s="73">
        <v>0</v>
      </c>
      <c r="T33" s="73">
        <v>0</v>
      </c>
      <c r="U33" s="73">
        <v>0</v>
      </c>
      <c r="V33" s="73">
        <v>0</v>
      </c>
      <c r="W33" s="73">
        <v>0</v>
      </c>
      <c r="X33" s="73">
        <v>0</v>
      </c>
      <c r="Y33" s="73">
        <v>0</v>
      </c>
      <c r="Z33" s="73">
        <v>0</v>
      </c>
      <c r="AA33" s="73">
        <v>0</v>
      </c>
      <c r="AB33" s="73">
        <v>0</v>
      </c>
      <c r="AC33" s="73">
        <v>0</v>
      </c>
      <c r="AD33" s="73">
        <v>0</v>
      </c>
      <c r="AE33" s="73">
        <v>0</v>
      </c>
      <c r="AF33" s="73">
        <v>0</v>
      </c>
      <c r="AG33" s="73">
        <v>0</v>
      </c>
      <c r="AH33" s="68"/>
      <c r="AI33" s="68"/>
    </row>
    <row r="34" spans="2:35" ht="12" customHeight="1">
      <c r="B34" s="340" t="s">
        <v>142</v>
      </c>
      <c r="C34" s="341"/>
      <c r="D34" s="69">
        <f t="shared" si="2"/>
        <v>4</v>
      </c>
      <c r="E34" s="69">
        <f t="shared" si="2"/>
        <v>3522</v>
      </c>
      <c r="F34" s="69" t="s">
        <v>135</v>
      </c>
      <c r="G34" s="69" t="s">
        <v>135</v>
      </c>
      <c r="H34" s="69" t="s">
        <v>135</v>
      </c>
      <c r="I34" s="69" t="s">
        <v>135</v>
      </c>
      <c r="J34" s="69">
        <v>0</v>
      </c>
      <c r="K34" s="69">
        <v>0</v>
      </c>
      <c r="L34" s="69">
        <v>0</v>
      </c>
      <c r="M34" s="69">
        <v>0</v>
      </c>
      <c r="N34" s="69">
        <v>4</v>
      </c>
      <c r="O34" s="69">
        <v>3522</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8"/>
      <c r="AI34" s="68"/>
    </row>
    <row r="35" spans="2:35" ht="12" customHeight="1">
      <c r="B35" s="342"/>
      <c r="C35" s="343"/>
      <c r="D35" s="72">
        <f t="shared" si="2"/>
        <v>0</v>
      </c>
      <c r="E35" s="72">
        <f t="shared" si="2"/>
        <v>0</v>
      </c>
      <c r="F35" s="72" t="s">
        <v>135</v>
      </c>
      <c r="G35" s="72" t="s">
        <v>135</v>
      </c>
      <c r="H35" s="72" t="s">
        <v>135</v>
      </c>
      <c r="I35" s="72" t="s">
        <v>135</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68"/>
      <c r="AI35" s="68"/>
    </row>
    <row r="36" spans="2:35" ht="12" customHeight="1">
      <c r="B36" s="344"/>
      <c r="C36" s="345"/>
      <c r="D36" s="73">
        <f t="shared" si="2"/>
        <v>0</v>
      </c>
      <c r="E36" s="73">
        <f t="shared" si="2"/>
        <v>0</v>
      </c>
      <c r="F36" s="73" t="s">
        <v>135</v>
      </c>
      <c r="G36" s="73" t="s">
        <v>135</v>
      </c>
      <c r="H36" s="73" t="s">
        <v>135</v>
      </c>
      <c r="I36" s="73" t="s">
        <v>135</v>
      </c>
      <c r="J36" s="82">
        <v>0</v>
      </c>
      <c r="K36" s="82">
        <v>0</v>
      </c>
      <c r="L36" s="82">
        <v>0</v>
      </c>
      <c r="M36" s="82">
        <v>0</v>
      </c>
      <c r="N36" s="82">
        <v>0</v>
      </c>
      <c r="O36" s="82">
        <v>0</v>
      </c>
      <c r="P36" s="82">
        <v>0</v>
      </c>
      <c r="Q36" s="82">
        <v>0</v>
      </c>
      <c r="R36" s="82">
        <v>0</v>
      </c>
      <c r="S36" s="82">
        <v>0</v>
      </c>
      <c r="T36" s="82">
        <v>0</v>
      </c>
      <c r="U36" s="82">
        <v>0</v>
      </c>
      <c r="V36" s="82">
        <v>0</v>
      </c>
      <c r="W36" s="82">
        <v>0</v>
      </c>
      <c r="X36" s="82">
        <v>0</v>
      </c>
      <c r="Y36" s="82">
        <v>0</v>
      </c>
      <c r="Z36" s="82">
        <v>0</v>
      </c>
      <c r="AA36" s="82">
        <v>0</v>
      </c>
      <c r="AB36" s="82">
        <v>0</v>
      </c>
      <c r="AC36" s="82">
        <v>0</v>
      </c>
      <c r="AD36" s="82">
        <v>0</v>
      </c>
      <c r="AE36" s="82">
        <v>0</v>
      </c>
      <c r="AF36" s="82">
        <v>0</v>
      </c>
      <c r="AG36" s="82">
        <v>0</v>
      </c>
      <c r="AH36" s="68"/>
      <c r="AI36" s="68"/>
    </row>
    <row r="37" spans="2:35" ht="12" customHeight="1">
      <c r="B37" s="348" t="s">
        <v>143</v>
      </c>
      <c r="C37" s="341"/>
      <c r="D37" s="69">
        <f t="shared" si="2"/>
        <v>6</v>
      </c>
      <c r="E37" s="69">
        <f t="shared" si="2"/>
        <v>4340</v>
      </c>
      <c r="F37" s="69">
        <v>0</v>
      </c>
      <c r="G37" s="69">
        <v>0</v>
      </c>
      <c r="H37" s="69">
        <v>0</v>
      </c>
      <c r="I37" s="69">
        <v>0</v>
      </c>
      <c r="J37" s="69">
        <v>1</v>
      </c>
      <c r="K37" s="69">
        <v>240</v>
      </c>
      <c r="L37" s="69">
        <v>2</v>
      </c>
      <c r="M37" s="69">
        <v>1848</v>
      </c>
      <c r="N37" s="69">
        <v>2</v>
      </c>
      <c r="O37" s="69">
        <v>1752</v>
      </c>
      <c r="P37" s="69">
        <v>0</v>
      </c>
      <c r="Q37" s="69">
        <v>0</v>
      </c>
      <c r="R37" s="69">
        <v>0</v>
      </c>
      <c r="S37" s="69">
        <v>0</v>
      </c>
      <c r="T37" s="69">
        <v>0</v>
      </c>
      <c r="U37" s="69">
        <v>0</v>
      </c>
      <c r="V37" s="69">
        <v>0</v>
      </c>
      <c r="W37" s="69">
        <v>0</v>
      </c>
      <c r="X37" s="69">
        <v>1</v>
      </c>
      <c r="Y37" s="69">
        <v>500</v>
      </c>
      <c r="Z37" s="69">
        <v>0</v>
      </c>
      <c r="AA37" s="69">
        <v>0</v>
      </c>
      <c r="AB37" s="69">
        <v>0</v>
      </c>
      <c r="AC37" s="69">
        <v>0</v>
      </c>
      <c r="AD37" s="69">
        <v>0</v>
      </c>
      <c r="AE37" s="69">
        <v>0</v>
      </c>
      <c r="AF37" s="69">
        <v>0</v>
      </c>
      <c r="AG37" s="69">
        <v>0</v>
      </c>
      <c r="AH37" s="68"/>
      <c r="AI37" s="68"/>
    </row>
    <row r="38" spans="2:35" ht="12" customHeight="1">
      <c r="B38" s="342"/>
      <c r="C38" s="343"/>
      <c r="D38" s="72">
        <f t="shared" si="2"/>
        <v>0</v>
      </c>
      <c r="E38" s="72">
        <f t="shared" si="2"/>
        <v>0</v>
      </c>
      <c r="F38" s="72" t="s">
        <v>135</v>
      </c>
      <c r="G38" s="72" t="s">
        <v>135</v>
      </c>
      <c r="H38" s="72" t="s">
        <v>135</v>
      </c>
      <c r="I38" s="72" t="s">
        <v>135</v>
      </c>
      <c r="J38" s="80">
        <v>0</v>
      </c>
      <c r="K38" s="80">
        <v>0</v>
      </c>
      <c r="L38" s="80">
        <v>0</v>
      </c>
      <c r="M38" s="80">
        <v>0</v>
      </c>
      <c r="N38" s="80">
        <v>0</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68"/>
      <c r="AI38" s="68"/>
    </row>
    <row r="39" spans="2:35" ht="12" customHeight="1">
      <c r="B39" s="344"/>
      <c r="C39" s="345"/>
      <c r="D39" s="73">
        <f t="shared" si="2"/>
        <v>0</v>
      </c>
      <c r="E39" s="73">
        <f t="shared" si="2"/>
        <v>0</v>
      </c>
      <c r="F39" s="73" t="s">
        <v>135</v>
      </c>
      <c r="G39" s="73" t="s">
        <v>135</v>
      </c>
      <c r="H39" s="73" t="s">
        <v>135</v>
      </c>
      <c r="I39" s="73" t="s">
        <v>135</v>
      </c>
      <c r="J39" s="82">
        <v>0</v>
      </c>
      <c r="K39" s="82">
        <v>0</v>
      </c>
      <c r="L39" s="82">
        <v>0</v>
      </c>
      <c r="M39" s="82">
        <v>0</v>
      </c>
      <c r="N39" s="82">
        <v>0</v>
      </c>
      <c r="O39" s="82">
        <v>0</v>
      </c>
      <c r="P39" s="82">
        <v>0</v>
      </c>
      <c r="Q39" s="82">
        <v>0</v>
      </c>
      <c r="R39" s="82">
        <v>0</v>
      </c>
      <c r="S39" s="82">
        <v>0</v>
      </c>
      <c r="T39" s="82">
        <v>0</v>
      </c>
      <c r="U39" s="82">
        <v>0</v>
      </c>
      <c r="V39" s="82">
        <v>0</v>
      </c>
      <c r="W39" s="82">
        <v>0</v>
      </c>
      <c r="X39" s="82">
        <v>0</v>
      </c>
      <c r="Y39" s="82">
        <v>0</v>
      </c>
      <c r="Z39" s="82">
        <v>0</v>
      </c>
      <c r="AA39" s="82">
        <v>0</v>
      </c>
      <c r="AB39" s="82">
        <v>0</v>
      </c>
      <c r="AC39" s="82">
        <v>0</v>
      </c>
      <c r="AD39" s="82">
        <v>0</v>
      </c>
      <c r="AE39" s="82">
        <v>0</v>
      </c>
      <c r="AF39" s="82">
        <v>0</v>
      </c>
      <c r="AG39" s="82">
        <v>0</v>
      </c>
      <c r="AH39" s="68"/>
      <c r="AI39" s="68"/>
    </row>
    <row r="40" spans="2:35" ht="12" customHeight="1">
      <c r="B40" s="340" t="s">
        <v>144</v>
      </c>
      <c r="C40" s="341"/>
      <c r="D40" s="69">
        <f t="shared" si="2"/>
        <v>21</v>
      </c>
      <c r="E40" s="69">
        <f t="shared" si="2"/>
        <v>14087</v>
      </c>
      <c r="F40" s="69">
        <v>0</v>
      </c>
      <c r="G40" s="69">
        <v>0</v>
      </c>
      <c r="H40" s="69">
        <v>0</v>
      </c>
      <c r="I40" s="69">
        <v>0</v>
      </c>
      <c r="J40" s="69">
        <v>0</v>
      </c>
      <c r="K40" s="69">
        <v>0</v>
      </c>
      <c r="L40" s="69">
        <v>0</v>
      </c>
      <c r="M40" s="69">
        <v>0</v>
      </c>
      <c r="N40" s="69">
        <v>14</v>
      </c>
      <c r="O40" s="69">
        <v>12528</v>
      </c>
      <c r="P40" s="69">
        <v>0</v>
      </c>
      <c r="Q40" s="69">
        <v>0</v>
      </c>
      <c r="R40" s="69">
        <v>0</v>
      </c>
      <c r="S40" s="69">
        <v>0</v>
      </c>
      <c r="T40" s="69">
        <v>0</v>
      </c>
      <c r="U40" s="69">
        <v>0</v>
      </c>
      <c r="V40" s="69">
        <v>0</v>
      </c>
      <c r="W40" s="69">
        <v>0</v>
      </c>
      <c r="X40" s="69">
        <v>1</v>
      </c>
      <c r="Y40" s="69">
        <v>105</v>
      </c>
      <c r="Z40" s="69">
        <v>0</v>
      </c>
      <c r="AA40" s="69">
        <v>0</v>
      </c>
      <c r="AB40" s="69">
        <v>0</v>
      </c>
      <c r="AC40" s="69">
        <v>0</v>
      </c>
      <c r="AD40" s="69">
        <v>6</v>
      </c>
      <c r="AE40" s="79">
        <v>1454</v>
      </c>
      <c r="AF40" s="69">
        <v>0</v>
      </c>
      <c r="AG40" s="69">
        <v>0</v>
      </c>
      <c r="AH40" s="68"/>
      <c r="AI40" s="68"/>
    </row>
    <row r="41" spans="2:35" ht="12" customHeight="1">
      <c r="B41" s="342"/>
      <c r="C41" s="343"/>
      <c r="D41" s="72">
        <f t="shared" si="2"/>
        <v>2</v>
      </c>
      <c r="E41" s="72">
        <f t="shared" si="2"/>
        <v>1298</v>
      </c>
      <c r="F41" s="72">
        <v>0</v>
      </c>
      <c r="G41" s="72">
        <v>0</v>
      </c>
      <c r="H41" s="72">
        <v>0</v>
      </c>
      <c r="I41" s="72">
        <v>0</v>
      </c>
      <c r="J41" s="72">
        <v>0</v>
      </c>
      <c r="K41" s="72">
        <v>0</v>
      </c>
      <c r="L41" s="72">
        <v>0</v>
      </c>
      <c r="M41" s="72">
        <v>0</v>
      </c>
      <c r="N41" s="72">
        <v>1</v>
      </c>
      <c r="O41" s="72">
        <v>918</v>
      </c>
      <c r="P41" s="72">
        <v>0</v>
      </c>
      <c r="Q41" s="72">
        <v>0</v>
      </c>
      <c r="R41" s="72">
        <v>0</v>
      </c>
      <c r="S41" s="72">
        <v>0</v>
      </c>
      <c r="T41" s="72">
        <v>0</v>
      </c>
      <c r="U41" s="72">
        <v>0</v>
      </c>
      <c r="V41" s="72">
        <v>0</v>
      </c>
      <c r="W41" s="72">
        <v>0</v>
      </c>
      <c r="X41" s="72">
        <v>0</v>
      </c>
      <c r="Y41" s="72">
        <v>0</v>
      </c>
      <c r="Z41" s="72">
        <v>0</v>
      </c>
      <c r="AA41" s="72">
        <v>0</v>
      </c>
      <c r="AB41" s="72">
        <v>0</v>
      </c>
      <c r="AC41" s="72">
        <v>0</v>
      </c>
      <c r="AD41" s="72">
        <v>1</v>
      </c>
      <c r="AE41" s="80">
        <v>380</v>
      </c>
      <c r="AF41" s="72">
        <v>0</v>
      </c>
      <c r="AG41" s="72">
        <v>0</v>
      </c>
      <c r="AH41" s="68"/>
      <c r="AI41" s="68"/>
    </row>
    <row r="42" spans="2:35" ht="12" customHeight="1">
      <c r="B42" s="344"/>
      <c r="C42" s="345"/>
      <c r="D42" s="73">
        <f t="shared" si="2"/>
        <v>0</v>
      </c>
      <c r="E42" s="73">
        <f t="shared" si="2"/>
        <v>0</v>
      </c>
      <c r="F42" s="73" t="s">
        <v>135</v>
      </c>
      <c r="G42" s="73" t="s">
        <v>135</v>
      </c>
      <c r="H42" s="73" t="s">
        <v>135</v>
      </c>
      <c r="I42" s="73" t="s">
        <v>135</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68"/>
      <c r="AI42" s="68"/>
    </row>
    <row r="43" spans="2:35" ht="12" customHeight="1">
      <c r="B43" s="340" t="s">
        <v>145</v>
      </c>
      <c r="C43" s="341"/>
      <c r="D43" s="69">
        <f t="shared" si="2"/>
        <v>25</v>
      </c>
      <c r="E43" s="69">
        <f t="shared" si="2"/>
        <v>15273</v>
      </c>
      <c r="F43" s="69">
        <v>0</v>
      </c>
      <c r="G43" s="69">
        <v>0</v>
      </c>
      <c r="H43" s="69">
        <v>0</v>
      </c>
      <c r="I43" s="69">
        <v>0</v>
      </c>
      <c r="J43" s="69">
        <v>6</v>
      </c>
      <c r="K43" s="69">
        <v>2235</v>
      </c>
      <c r="L43" s="69">
        <v>4</v>
      </c>
      <c r="M43" s="69">
        <v>2904</v>
      </c>
      <c r="N43" s="69">
        <v>10</v>
      </c>
      <c r="O43" s="69">
        <v>8604</v>
      </c>
      <c r="P43" s="69">
        <v>0</v>
      </c>
      <c r="Q43" s="69">
        <v>0</v>
      </c>
      <c r="R43" s="69">
        <v>0</v>
      </c>
      <c r="S43" s="69">
        <v>0</v>
      </c>
      <c r="T43" s="69">
        <v>0</v>
      </c>
      <c r="U43" s="69">
        <v>0</v>
      </c>
      <c r="V43" s="69">
        <v>0</v>
      </c>
      <c r="W43" s="69">
        <v>0</v>
      </c>
      <c r="X43" s="69">
        <v>0</v>
      </c>
      <c r="Y43" s="69">
        <v>0</v>
      </c>
      <c r="Z43" s="69">
        <v>0</v>
      </c>
      <c r="AA43" s="69">
        <v>0</v>
      </c>
      <c r="AB43" s="69">
        <v>0</v>
      </c>
      <c r="AC43" s="69">
        <v>0</v>
      </c>
      <c r="AD43" s="69">
        <v>5</v>
      </c>
      <c r="AE43" s="69">
        <v>1530</v>
      </c>
      <c r="AF43" s="69">
        <v>0</v>
      </c>
      <c r="AG43" s="69">
        <v>0</v>
      </c>
      <c r="AH43" s="68"/>
      <c r="AI43" s="68"/>
    </row>
    <row r="44" spans="2:35" ht="12" customHeight="1">
      <c r="B44" s="342"/>
      <c r="C44" s="343"/>
      <c r="D44" s="72">
        <f t="shared" si="2"/>
        <v>3</v>
      </c>
      <c r="E44" s="72">
        <f t="shared" si="2"/>
        <v>2460</v>
      </c>
      <c r="F44" s="72">
        <v>0</v>
      </c>
      <c r="G44" s="72">
        <v>0</v>
      </c>
      <c r="H44" s="72">
        <v>0</v>
      </c>
      <c r="I44" s="72">
        <v>0</v>
      </c>
      <c r="J44" s="72">
        <v>0</v>
      </c>
      <c r="K44" s="72">
        <v>0</v>
      </c>
      <c r="L44" s="72">
        <v>1</v>
      </c>
      <c r="M44" s="72">
        <v>1080</v>
      </c>
      <c r="N44" s="72">
        <v>2</v>
      </c>
      <c r="O44" s="72">
        <v>1380</v>
      </c>
      <c r="P44" s="72">
        <v>0</v>
      </c>
      <c r="Q44" s="72">
        <v>0</v>
      </c>
      <c r="R44" s="72">
        <v>0</v>
      </c>
      <c r="S44" s="72">
        <v>0</v>
      </c>
      <c r="T44" s="72">
        <v>0</v>
      </c>
      <c r="U44" s="72">
        <v>0</v>
      </c>
      <c r="V44" s="72">
        <v>0</v>
      </c>
      <c r="W44" s="72">
        <v>0</v>
      </c>
      <c r="X44" s="72">
        <v>0</v>
      </c>
      <c r="Y44" s="72">
        <v>0</v>
      </c>
      <c r="Z44" s="72">
        <v>0</v>
      </c>
      <c r="AA44" s="72">
        <v>0</v>
      </c>
      <c r="AB44" s="72">
        <v>0</v>
      </c>
      <c r="AC44" s="72">
        <v>0</v>
      </c>
      <c r="AD44" s="72">
        <v>0</v>
      </c>
      <c r="AE44" s="72">
        <v>0</v>
      </c>
      <c r="AF44" s="72">
        <v>0</v>
      </c>
      <c r="AG44" s="72">
        <v>0</v>
      </c>
      <c r="AH44" s="68"/>
      <c r="AI44" s="68"/>
    </row>
    <row r="45" spans="2:35" ht="12" customHeight="1">
      <c r="B45" s="344"/>
      <c r="C45" s="345"/>
      <c r="D45" s="73">
        <f t="shared" si="2"/>
        <v>1</v>
      </c>
      <c r="E45" s="73">
        <f t="shared" si="2"/>
        <v>648</v>
      </c>
      <c r="F45" s="73" t="s">
        <v>135</v>
      </c>
      <c r="G45" s="73" t="s">
        <v>135</v>
      </c>
      <c r="H45" s="73" t="s">
        <v>135</v>
      </c>
      <c r="I45" s="73" t="s">
        <v>135</v>
      </c>
      <c r="J45" s="77">
        <v>0</v>
      </c>
      <c r="K45" s="77">
        <v>0</v>
      </c>
      <c r="L45" s="77">
        <v>0</v>
      </c>
      <c r="M45" s="77">
        <v>0</v>
      </c>
      <c r="N45" s="73">
        <v>1</v>
      </c>
      <c r="O45" s="73">
        <v>648</v>
      </c>
      <c r="P45" s="73">
        <v>0</v>
      </c>
      <c r="Q45" s="73">
        <v>0</v>
      </c>
      <c r="R45" s="73">
        <v>0</v>
      </c>
      <c r="S45" s="73">
        <v>0</v>
      </c>
      <c r="T45" s="73">
        <v>0</v>
      </c>
      <c r="U45" s="73">
        <v>0</v>
      </c>
      <c r="V45" s="73">
        <v>0</v>
      </c>
      <c r="W45" s="73">
        <v>0</v>
      </c>
      <c r="X45" s="73">
        <v>0</v>
      </c>
      <c r="Y45" s="73">
        <v>0</v>
      </c>
      <c r="Z45" s="73">
        <v>0</v>
      </c>
      <c r="AA45" s="73">
        <v>0</v>
      </c>
      <c r="AB45" s="73">
        <v>0</v>
      </c>
      <c r="AC45" s="73">
        <v>0</v>
      </c>
      <c r="AD45" s="73">
        <v>0</v>
      </c>
      <c r="AE45" s="73">
        <v>0</v>
      </c>
      <c r="AF45" s="73">
        <v>0</v>
      </c>
      <c r="AG45" s="73">
        <v>0</v>
      </c>
      <c r="AH45" s="68"/>
      <c r="AI45" s="68"/>
    </row>
    <row r="46" spans="2:35" ht="12" customHeight="1">
      <c r="B46" s="340" t="s">
        <v>146</v>
      </c>
      <c r="C46" s="341"/>
      <c r="D46" s="69">
        <f t="shared" si="2"/>
        <v>8</v>
      </c>
      <c r="E46" s="69">
        <f t="shared" si="2"/>
        <v>5730</v>
      </c>
      <c r="F46" s="69">
        <v>0</v>
      </c>
      <c r="G46" s="69">
        <v>0</v>
      </c>
      <c r="H46" s="69">
        <v>0</v>
      </c>
      <c r="I46" s="69">
        <v>0</v>
      </c>
      <c r="J46" s="69">
        <v>0</v>
      </c>
      <c r="K46" s="79">
        <v>0</v>
      </c>
      <c r="L46" s="79">
        <v>6</v>
      </c>
      <c r="M46" s="79">
        <v>4092</v>
      </c>
      <c r="N46" s="69">
        <v>0</v>
      </c>
      <c r="O46" s="69">
        <v>0</v>
      </c>
      <c r="P46" s="69">
        <v>1</v>
      </c>
      <c r="Q46" s="69">
        <v>438</v>
      </c>
      <c r="R46" s="69">
        <v>0</v>
      </c>
      <c r="S46" s="69">
        <v>0</v>
      </c>
      <c r="T46" s="69">
        <v>0</v>
      </c>
      <c r="U46" s="69">
        <v>0</v>
      </c>
      <c r="V46" s="69">
        <v>0</v>
      </c>
      <c r="W46" s="69">
        <v>0</v>
      </c>
      <c r="X46" s="69">
        <v>1</v>
      </c>
      <c r="Y46" s="69">
        <v>1200</v>
      </c>
      <c r="Z46" s="69">
        <v>0</v>
      </c>
      <c r="AA46" s="69">
        <v>0</v>
      </c>
      <c r="AB46" s="69">
        <v>0</v>
      </c>
      <c r="AC46" s="69">
        <v>0</v>
      </c>
      <c r="AD46" s="69">
        <v>0</v>
      </c>
      <c r="AE46" s="69">
        <v>0</v>
      </c>
      <c r="AF46" s="69">
        <v>0</v>
      </c>
      <c r="AG46" s="69">
        <v>0</v>
      </c>
      <c r="AH46" s="68"/>
      <c r="AI46" s="68"/>
    </row>
    <row r="47" spans="2:35" ht="12" customHeight="1">
      <c r="B47" s="342"/>
      <c r="C47" s="343"/>
      <c r="D47" s="72">
        <f t="shared" si="2"/>
        <v>1</v>
      </c>
      <c r="E47" s="84">
        <f t="shared" si="2"/>
        <v>576</v>
      </c>
      <c r="F47" s="72">
        <v>0</v>
      </c>
      <c r="G47" s="84">
        <v>0</v>
      </c>
      <c r="H47" s="72">
        <v>0</v>
      </c>
      <c r="I47" s="72">
        <v>0</v>
      </c>
      <c r="J47" s="72">
        <v>0</v>
      </c>
      <c r="K47" s="80">
        <v>0</v>
      </c>
      <c r="L47" s="80">
        <v>1</v>
      </c>
      <c r="M47" s="80">
        <v>576</v>
      </c>
      <c r="N47" s="72">
        <v>0</v>
      </c>
      <c r="O47" s="72">
        <v>0</v>
      </c>
      <c r="P47" s="72">
        <v>0</v>
      </c>
      <c r="Q47" s="72">
        <v>0</v>
      </c>
      <c r="R47" s="72">
        <v>0</v>
      </c>
      <c r="S47" s="72">
        <v>0</v>
      </c>
      <c r="T47" s="72">
        <v>0</v>
      </c>
      <c r="U47" s="72">
        <v>0</v>
      </c>
      <c r="V47" s="72">
        <v>0</v>
      </c>
      <c r="W47" s="72">
        <v>0</v>
      </c>
      <c r="X47" s="72">
        <v>0</v>
      </c>
      <c r="Y47" s="72">
        <v>0</v>
      </c>
      <c r="Z47" s="72">
        <v>0</v>
      </c>
      <c r="AA47" s="72">
        <v>0</v>
      </c>
      <c r="AB47" s="72">
        <v>0</v>
      </c>
      <c r="AC47" s="72">
        <v>0</v>
      </c>
      <c r="AD47" s="72">
        <v>0</v>
      </c>
      <c r="AE47" s="72">
        <v>0</v>
      </c>
      <c r="AF47" s="72">
        <v>0</v>
      </c>
      <c r="AG47" s="72">
        <v>0</v>
      </c>
      <c r="AH47" s="68"/>
      <c r="AI47" s="68"/>
    </row>
    <row r="48" spans="2:35" ht="12" customHeight="1">
      <c r="B48" s="344"/>
      <c r="C48" s="345"/>
      <c r="D48" s="73">
        <f t="shared" si="2"/>
        <v>0</v>
      </c>
      <c r="E48" s="73">
        <f t="shared" si="2"/>
        <v>0</v>
      </c>
      <c r="F48" s="73" t="s">
        <v>135</v>
      </c>
      <c r="G48" s="73" t="s">
        <v>135</v>
      </c>
      <c r="H48" s="73" t="s">
        <v>135</v>
      </c>
      <c r="I48" s="73" t="s">
        <v>135</v>
      </c>
      <c r="J48" s="82">
        <v>0</v>
      </c>
      <c r="K48" s="82">
        <v>0</v>
      </c>
      <c r="L48" s="82">
        <v>0</v>
      </c>
      <c r="M48" s="82">
        <v>0</v>
      </c>
      <c r="N48" s="82">
        <v>0</v>
      </c>
      <c r="O48" s="82">
        <v>0</v>
      </c>
      <c r="P48" s="82">
        <v>0</v>
      </c>
      <c r="Q48" s="82">
        <v>0</v>
      </c>
      <c r="R48" s="82">
        <v>0</v>
      </c>
      <c r="S48" s="82">
        <v>0</v>
      </c>
      <c r="T48" s="82">
        <v>0</v>
      </c>
      <c r="U48" s="82">
        <v>0</v>
      </c>
      <c r="V48" s="82">
        <v>0</v>
      </c>
      <c r="W48" s="82">
        <v>0</v>
      </c>
      <c r="X48" s="82">
        <v>0</v>
      </c>
      <c r="Y48" s="82">
        <v>0</v>
      </c>
      <c r="Z48" s="82">
        <v>0</v>
      </c>
      <c r="AA48" s="82">
        <v>0</v>
      </c>
      <c r="AB48" s="82">
        <v>0</v>
      </c>
      <c r="AC48" s="82">
        <v>0</v>
      </c>
      <c r="AD48" s="82">
        <v>0</v>
      </c>
      <c r="AE48" s="82">
        <v>0</v>
      </c>
      <c r="AF48" s="82">
        <v>0</v>
      </c>
      <c r="AG48" s="82">
        <v>0</v>
      </c>
      <c r="AH48" s="68"/>
      <c r="AI48" s="68"/>
    </row>
    <row r="49" spans="2:35" ht="12" customHeight="1">
      <c r="B49" s="5"/>
      <c r="AI49" s="68"/>
    </row>
    <row r="50" spans="2:35" ht="12" customHeight="1">
      <c r="B50" s="5" t="s">
        <v>147</v>
      </c>
    </row>
    <row r="51" spans="2:35" ht="12" customHeight="1">
      <c r="B51" s="5" t="s">
        <v>148</v>
      </c>
      <c r="K51" s="85"/>
    </row>
    <row r="52" spans="2:35" ht="12" customHeight="1">
      <c r="B52" s="5" t="s">
        <v>149</v>
      </c>
      <c r="C52" s="86"/>
      <c r="D52" s="86"/>
      <c r="E52" s="86"/>
      <c r="F52" s="86"/>
      <c r="G52" s="86"/>
    </row>
    <row r="53" spans="2:35" ht="12" customHeight="1">
      <c r="B53" s="5" t="s">
        <v>150</v>
      </c>
      <c r="C53" s="86"/>
      <c r="D53" s="86"/>
      <c r="E53" s="86"/>
      <c r="F53" s="86"/>
      <c r="G53" s="86"/>
    </row>
    <row r="54" spans="2:35" ht="12" customHeight="1">
      <c r="B54" s="346"/>
      <c r="C54" s="346"/>
      <c r="D54" s="346"/>
      <c r="E54" s="346"/>
      <c r="F54" s="346"/>
      <c r="G54" s="346"/>
      <c r="J54" s="87"/>
      <c r="K54" s="87"/>
      <c r="L54" s="87"/>
      <c r="M54" s="87"/>
      <c r="N54" s="87"/>
      <c r="O54" s="87"/>
      <c r="P54" s="87"/>
      <c r="Q54" s="87"/>
      <c r="R54" s="87"/>
      <c r="S54" s="87"/>
      <c r="T54" s="87"/>
      <c r="U54" s="87"/>
      <c r="V54" s="87"/>
      <c r="W54" s="87"/>
      <c r="X54" s="87"/>
      <c r="Y54" s="87"/>
      <c r="Z54" s="87"/>
      <c r="AA54" s="87"/>
      <c r="AB54" s="87"/>
      <c r="AC54" s="87"/>
      <c r="AD54" s="87"/>
      <c r="AE54" s="87"/>
      <c r="AF54" s="87"/>
      <c r="AG54" s="87"/>
    </row>
    <row r="55" spans="2:35" ht="12" customHeight="1">
      <c r="D55" s="87"/>
      <c r="E55" s="87"/>
      <c r="F55" s="88"/>
      <c r="G55" s="88"/>
      <c r="H55" s="88"/>
      <c r="I55" s="88"/>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row>
    <row r="56" spans="2:35" ht="12" customHeight="1">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row>
    <row r="57" spans="2:35" ht="12" customHeight="1">
      <c r="B57" s="89"/>
      <c r="C57" s="34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row>
    <row r="58" spans="2:35" ht="12" customHeight="1">
      <c r="B58" s="89"/>
      <c r="C58" s="34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row>
    <row r="59" spans="2:35" ht="12" customHeight="1">
      <c r="B59" s="89"/>
      <c r="C59" s="34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row>
    <row r="60" spans="2:35" ht="12" customHeight="1">
      <c r="B60" s="89"/>
      <c r="C60" s="34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f t="shared" ref="AI60" si="3">SUM(AK15,AM15,AO15,AQ15,AS15,AU15,AW15,AY15,BA15,BC15,BE15,BG15,BI15,BK15)</f>
        <v>0</v>
      </c>
    </row>
    <row r="61" spans="2:35" ht="12" customHeight="1">
      <c r="B61" s="89"/>
      <c r="C61" s="34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row>
    <row r="62" spans="2:35" ht="12" customHeight="1">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row>
    <row r="63" spans="2:35" ht="12" customHeight="1">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row>
    <row r="64" spans="2:35" ht="12" customHeight="1">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row>
    <row r="65" spans="4:33" ht="12" customHeight="1">
      <c r="D65" s="87"/>
      <c r="E65" s="87"/>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row>
    <row r="66" spans="4:33" ht="12" customHeight="1">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row>
    <row r="67" spans="4:33" ht="12" customHeight="1">
      <c r="D67" s="87"/>
      <c r="E67" s="91"/>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row>
    <row r="68" spans="4:33" ht="12" customHeight="1">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row>
    <row r="69" spans="4:33" ht="12" customHeight="1">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row>
    <row r="70" spans="4:33" ht="12" customHeight="1">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row>
    <row r="71" spans="4:33" ht="12" customHeight="1">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row>
    <row r="72" spans="4:33" ht="12" customHeight="1">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row>
    <row r="73" spans="4:33" ht="12" customHeight="1">
      <c r="D73" s="87"/>
      <c r="E73" s="91"/>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row>
    <row r="74" spans="4:33" ht="12" customHeight="1">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row>
    <row r="75" spans="4:33" ht="12" customHeight="1">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row>
    <row r="76" spans="4:33" ht="12" customHeight="1">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row>
    <row r="77" spans="4:33" ht="12" customHeight="1">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row>
    <row r="78" spans="4:33" ht="12" customHeight="1">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row>
    <row r="79" spans="4:33" ht="12" customHeight="1">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row>
    <row r="80" spans="4:33" ht="12" customHeight="1">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row>
    <row r="81" spans="4:34" ht="12" customHeight="1">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row>
    <row r="82" spans="4:34" ht="12" customHeight="1">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row>
    <row r="83" spans="4:34" ht="12" customHeight="1">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row>
    <row r="84" spans="4:34" ht="12" customHeight="1">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row>
    <row r="85" spans="4:34" ht="12" customHeight="1">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row>
    <row r="86" spans="4:34" ht="12" customHeight="1">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row>
    <row r="87" spans="4:34" ht="12" customHeight="1">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row>
    <row r="88" spans="4:34" ht="12" customHeight="1">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row>
    <row r="89" spans="4:34" ht="12" customHeight="1">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row>
    <row r="90" spans="4:34" ht="12" customHeight="1">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row>
    <row r="91" spans="4:34" ht="12" customHeight="1">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row>
    <row r="92" spans="4:34" ht="12" customHeight="1">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row>
    <row r="93" spans="4:34" ht="12" customHeight="1">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row>
    <row r="94" spans="4:34" ht="12" customHeight="1">
      <c r="D94" s="87"/>
      <c r="E94" s="91"/>
    </row>
    <row r="95" spans="4:34" ht="12" customHeight="1">
      <c r="D95" s="87"/>
      <c r="E95" s="91"/>
    </row>
    <row r="96" spans="4:34" ht="12" customHeight="1">
      <c r="D96" s="87"/>
      <c r="E96" s="91"/>
    </row>
    <row r="97" spans="4:5" ht="12" customHeight="1">
      <c r="D97" s="87"/>
      <c r="E97" s="91"/>
    </row>
    <row r="98" spans="4:5" ht="12" customHeight="1">
      <c r="D98" s="87"/>
      <c r="E98" s="91"/>
    </row>
    <row r="99" spans="4:5" ht="12" customHeight="1">
      <c r="D99" s="87"/>
      <c r="E99" s="91"/>
    </row>
    <row r="100" spans="4:5" ht="12" customHeight="1">
      <c r="E100" s="91"/>
    </row>
    <row r="101" spans="4:5" ht="12" customHeight="1">
      <c r="E101" s="91"/>
    </row>
    <row r="102" spans="4:5" ht="12" customHeight="1">
      <c r="E102" s="91"/>
    </row>
    <row r="103" spans="4:5" ht="12" customHeight="1">
      <c r="E103" s="91"/>
    </row>
    <row r="104" spans="4:5" ht="12" customHeight="1">
      <c r="E104" s="91"/>
    </row>
    <row r="105" spans="4:5" ht="12" customHeight="1">
      <c r="E105" s="91"/>
    </row>
  </sheetData>
  <mergeCells count="33">
    <mergeCell ref="P3:Q4"/>
    <mergeCell ref="B25:C27"/>
    <mergeCell ref="AD3:AE4"/>
    <mergeCell ref="B10:C12"/>
    <mergeCell ref="B13:C15"/>
    <mergeCell ref="B16:C18"/>
    <mergeCell ref="B19:C21"/>
    <mergeCell ref="B22:C24"/>
    <mergeCell ref="AF3:AG4"/>
    <mergeCell ref="J4:K4"/>
    <mergeCell ref="L4:M4"/>
    <mergeCell ref="N4:O4"/>
    <mergeCell ref="B7:C9"/>
    <mergeCell ref="R3:S4"/>
    <mergeCell ref="T3:U4"/>
    <mergeCell ref="V3:W4"/>
    <mergeCell ref="X3:Y4"/>
    <mergeCell ref="Z3:AA4"/>
    <mergeCell ref="AB3:AC4"/>
    <mergeCell ref="B3:C5"/>
    <mergeCell ref="D3:E4"/>
    <mergeCell ref="F3:G4"/>
    <mergeCell ref="H3:I4"/>
    <mergeCell ref="J3:O3"/>
    <mergeCell ref="B46:C48"/>
    <mergeCell ref="B54:G54"/>
    <mergeCell ref="C57:C61"/>
    <mergeCell ref="B28:C30"/>
    <mergeCell ref="B31:C33"/>
    <mergeCell ref="B34:C36"/>
    <mergeCell ref="B37:C39"/>
    <mergeCell ref="B40:C42"/>
    <mergeCell ref="B43:C45"/>
  </mergeCells>
  <phoneticPr fontId="1"/>
  <pageMargins left="0.78740157480314965" right="0.39370078740157483" top="0.98425196850393704" bottom="0.98425196850393704" header="0.51181102362204722" footer="0.51181102362204722"/>
  <pageSetup paperSize="9" scale="58" orientation="landscape" r:id="rId1"/>
  <headerFooter alignWithMargins="0">
    <oddHeader>&amp;L&amp;F</oddHeader>
  </headerFooter>
  <colBreaks count="1" manualBreakCount="1">
    <brk id="33"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3786-A886-4CE5-8074-7AEEE68DFD6F}">
  <sheetPr>
    <pageSetUpPr fitToPage="1"/>
  </sheetPr>
  <dimension ref="B1:U53"/>
  <sheetViews>
    <sheetView zoomScaleNormal="100" zoomScaleSheetLayoutView="100" workbookViewId="0">
      <selection activeCell="W13" sqref="W13"/>
    </sheetView>
  </sheetViews>
  <sheetFormatPr defaultColWidth="9" defaultRowHeight="12" customHeight="1"/>
  <cols>
    <col min="1" max="1" width="2.6640625" style="1" customWidth="1"/>
    <col min="2" max="2" width="1.88671875" style="1" customWidth="1"/>
    <col min="3" max="3" width="3.88671875" style="1" customWidth="1"/>
    <col min="4" max="4" width="6.33203125" style="1" customWidth="1"/>
    <col min="5" max="5" width="10.33203125" style="1" customWidth="1"/>
    <col min="6" max="11" width="6.44140625" style="1" customWidth="1"/>
    <col min="12" max="12" width="8.21875" style="1" customWidth="1"/>
    <col min="13" max="20" width="6.44140625" style="1" customWidth="1"/>
    <col min="21" max="256" width="9" style="1"/>
    <col min="257" max="257" width="2.6640625" style="1" customWidth="1"/>
    <col min="258" max="258" width="1.88671875" style="1" customWidth="1"/>
    <col min="259" max="259" width="3.88671875" style="1" customWidth="1"/>
    <col min="260" max="260" width="6.33203125" style="1" customWidth="1"/>
    <col min="261" max="261" width="10.33203125" style="1" customWidth="1"/>
    <col min="262" max="267" width="6.44140625" style="1" customWidth="1"/>
    <col min="268" max="268" width="8.21875" style="1" customWidth="1"/>
    <col min="269" max="276" width="6.44140625" style="1" customWidth="1"/>
    <col min="277" max="512" width="9" style="1"/>
    <col min="513" max="513" width="2.6640625" style="1" customWidth="1"/>
    <col min="514" max="514" width="1.88671875" style="1" customWidth="1"/>
    <col min="515" max="515" width="3.88671875" style="1" customWidth="1"/>
    <col min="516" max="516" width="6.33203125" style="1" customWidth="1"/>
    <col min="517" max="517" width="10.33203125" style="1" customWidth="1"/>
    <col min="518" max="523" width="6.44140625" style="1" customWidth="1"/>
    <col min="524" max="524" width="8.21875" style="1" customWidth="1"/>
    <col min="525" max="532" width="6.44140625" style="1" customWidth="1"/>
    <col min="533" max="768" width="9" style="1"/>
    <col min="769" max="769" width="2.6640625" style="1" customWidth="1"/>
    <col min="770" max="770" width="1.88671875" style="1" customWidth="1"/>
    <col min="771" max="771" width="3.88671875" style="1" customWidth="1"/>
    <col min="772" max="772" width="6.33203125" style="1" customWidth="1"/>
    <col min="773" max="773" width="10.33203125" style="1" customWidth="1"/>
    <col min="774" max="779" width="6.44140625" style="1" customWidth="1"/>
    <col min="780" max="780" width="8.21875" style="1" customWidth="1"/>
    <col min="781" max="788" width="6.44140625" style="1" customWidth="1"/>
    <col min="789" max="1024" width="9" style="1"/>
    <col min="1025" max="1025" width="2.6640625" style="1" customWidth="1"/>
    <col min="1026" max="1026" width="1.88671875" style="1" customWidth="1"/>
    <col min="1027" max="1027" width="3.88671875" style="1" customWidth="1"/>
    <col min="1028" max="1028" width="6.33203125" style="1" customWidth="1"/>
    <col min="1029" max="1029" width="10.33203125" style="1" customWidth="1"/>
    <col min="1030" max="1035" width="6.44140625" style="1" customWidth="1"/>
    <col min="1036" max="1036" width="8.21875" style="1" customWidth="1"/>
    <col min="1037" max="1044" width="6.44140625" style="1" customWidth="1"/>
    <col min="1045" max="1280" width="9" style="1"/>
    <col min="1281" max="1281" width="2.6640625" style="1" customWidth="1"/>
    <col min="1282" max="1282" width="1.88671875" style="1" customWidth="1"/>
    <col min="1283" max="1283" width="3.88671875" style="1" customWidth="1"/>
    <col min="1284" max="1284" width="6.33203125" style="1" customWidth="1"/>
    <col min="1285" max="1285" width="10.33203125" style="1" customWidth="1"/>
    <col min="1286" max="1291" width="6.44140625" style="1" customWidth="1"/>
    <col min="1292" max="1292" width="8.21875" style="1" customWidth="1"/>
    <col min="1293" max="1300" width="6.44140625" style="1" customWidth="1"/>
    <col min="1301" max="1536" width="9" style="1"/>
    <col min="1537" max="1537" width="2.6640625" style="1" customWidth="1"/>
    <col min="1538" max="1538" width="1.88671875" style="1" customWidth="1"/>
    <col min="1539" max="1539" width="3.88671875" style="1" customWidth="1"/>
    <col min="1540" max="1540" width="6.33203125" style="1" customWidth="1"/>
    <col min="1541" max="1541" width="10.33203125" style="1" customWidth="1"/>
    <col min="1542" max="1547" width="6.44140625" style="1" customWidth="1"/>
    <col min="1548" max="1548" width="8.21875" style="1" customWidth="1"/>
    <col min="1549" max="1556" width="6.44140625" style="1" customWidth="1"/>
    <col min="1557" max="1792" width="9" style="1"/>
    <col min="1793" max="1793" width="2.6640625" style="1" customWidth="1"/>
    <col min="1794" max="1794" width="1.88671875" style="1" customWidth="1"/>
    <col min="1795" max="1795" width="3.88671875" style="1" customWidth="1"/>
    <col min="1796" max="1796" width="6.33203125" style="1" customWidth="1"/>
    <col min="1797" max="1797" width="10.33203125" style="1" customWidth="1"/>
    <col min="1798" max="1803" width="6.44140625" style="1" customWidth="1"/>
    <col min="1804" max="1804" width="8.21875" style="1" customWidth="1"/>
    <col min="1805" max="1812" width="6.44140625" style="1" customWidth="1"/>
    <col min="1813" max="2048" width="9" style="1"/>
    <col min="2049" max="2049" width="2.6640625" style="1" customWidth="1"/>
    <col min="2050" max="2050" width="1.88671875" style="1" customWidth="1"/>
    <col min="2051" max="2051" width="3.88671875" style="1" customWidth="1"/>
    <col min="2052" max="2052" width="6.33203125" style="1" customWidth="1"/>
    <col min="2053" max="2053" width="10.33203125" style="1" customWidth="1"/>
    <col min="2054" max="2059" width="6.44140625" style="1" customWidth="1"/>
    <col min="2060" max="2060" width="8.21875" style="1" customWidth="1"/>
    <col min="2061" max="2068" width="6.44140625" style="1" customWidth="1"/>
    <col min="2069" max="2304" width="9" style="1"/>
    <col min="2305" max="2305" width="2.6640625" style="1" customWidth="1"/>
    <col min="2306" max="2306" width="1.88671875" style="1" customWidth="1"/>
    <col min="2307" max="2307" width="3.88671875" style="1" customWidth="1"/>
    <col min="2308" max="2308" width="6.33203125" style="1" customWidth="1"/>
    <col min="2309" max="2309" width="10.33203125" style="1" customWidth="1"/>
    <col min="2310" max="2315" width="6.44140625" style="1" customWidth="1"/>
    <col min="2316" max="2316" width="8.21875" style="1" customWidth="1"/>
    <col min="2317" max="2324" width="6.44140625" style="1" customWidth="1"/>
    <col min="2325" max="2560" width="9" style="1"/>
    <col min="2561" max="2561" width="2.6640625" style="1" customWidth="1"/>
    <col min="2562" max="2562" width="1.88671875" style="1" customWidth="1"/>
    <col min="2563" max="2563" width="3.88671875" style="1" customWidth="1"/>
    <col min="2564" max="2564" width="6.33203125" style="1" customWidth="1"/>
    <col min="2565" max="2565" width="10.33203125" style="1" customWidth="1"/>
    <col min="2566" max="2571" width="6.44140625" style="1" customWidth="1"/>
    <col min="2572" max="2572" width="8.21875" style="1" customWidth="1"/>
    <col min="2573" max="2580" width="6.44140625" style="1" customWidth="1"/>
    <col min="2581" max="2816" width="9" style="1"/>
    <col min="2817" max="2817" width="2.6640625" style="1" customWidth="1"/>
    <col min="2818" max="2818" width="1.88671875" style="1" customWidth="1"/>
    <col min="2819" max="2819" width="3.88671875" style="1" customWidth="1"/>
    <col min="2820" max="2820" width="6.33203125" style="1" customWidth="1"/>
    <col min="2821" max="2821" width="10.33203125" style="1" customWidth="1"/>
    <col min="2822" max="2827" width="6.44140625" style="1" customWidth="1"/>
    <col min="2828" max="2828" width="8.21875" style="1" customWidth="1"/>
    <col min="2829" max="2836" width="6.44140625" style="1" customWidth="1"/>
    <col min="2837" max="3072" width="9" style="1"/>
    <col min="3073" max="3073" width="2.6640625" style="1" customWidth="1"/>
    <col min="3074" max="3074" width="1.88671875" style="1" customWidth="1"/>
    <col min="3075" max="3075" width="3.88671875" style="1" customWidth="1"/>
    <col min="3076" max="3076" width="6.33203125" style="1" customWidth="1"/>
    <col min="3077" max="3077" width="10.33203125" style="1" customWidth="1"/>
    <col min="3078" max="3083" width="6.44140625" style="1" customWidth="1"/>
    <col min="3084" max="3084" width="8.21875" style="1" customWidth="1"/>
    <col min="3085" max="3092" width="6.44140625" style="1" customWidth="1"/>
    <col min="3093" max="3328" width="9" style="1"/>
    <col min="3329" max="3329" width="2.6640625" style="1" customWidth="1"/>
    <col min="3330" max="3330" width="1.88671875" style="1" customWidth="1"/>
    <col min="3331" max="3331" width="3.88671875" style="1" customWidth="1"/>
    <col min="3332" max="3332" width="6.33203125" style="1" customWidth="1"/>
    <col min="3333" max="3333" width="10.33203125" style="1" customWidth="1"/>
    <col min="3334" max="3339" width="6.44140625" style="1" customWidth="1"/>
    <col min="3340" max="3340" width="8.21875" style="1" customWidth="1"/>
    <col min="3341" max="3348" width="6.44140625" style="1" customWidth="1"/>
    <col min="3349" max="3584" width="9" style="1"/>
    <col min="3585" max="3585" width="2.6640625" style="1" customWidth="1"/>
    <col min="3586" max="3586" width="1.88671875" style="1" customWidth="1"/>
    <col min="3587" max="3587" width="3.88671875" style="1" customWidth="1"/>
    <col min="3588" max="3588" width="6.33203125" style="1" customWidth="1"/>
    <col min="3589" max="3589" width="10.33203125" style="1" customWidth="1"/>
    <col min="3590" max="3595" width="6.44140625" style="1" customWidth="1"/>
    <col min="3596" max="3596" width="8.21875" style="1" customWidth="1"/>
    <col min="3597" max="3604" width="6.44140625" style="1" customWidth="1"/>
    <col min="3605" max="3840" width="9" style="1"/>
    <col min="3841" max="3841" width="2.6640625" style="1" customWidth="1"/>
    <col min="3842" max="3842" width="1.88671875" style="1" customWidth="1"/>
    <col min="3843" max="3843" width="3.88671875" style="1" customWidth="1"/>
    <col min="3844" max="3844" width="6.33203125" style="1" customWidth="1"/>
    <col min="3845" max="3845" width="10.33203125" style="1" customWidth="1"/>
    <col min="3846" max="3851" width="6.44140625" style="1" customWidth="1"/>
    <col min="3852" max="3852" width="8.21875" style="1" customWidth="1"/>
    <col min="3853" max="3860" width="6.44140625" style="1" customWidth="1"/>
    <col min="3861" max="4096" width="9" style="1"/>
    <col min="4097" max="4097" width="2.6640625" style="1" customWidth="1"/>
    <col min="4098" max="4098" width="1.88671875" style="1" customWidth="1"/>
    <col min="4099" max="4099" width="3.88671875" style="1" customWidth="1"/>
    <col min="4100" max="4100" width="6.33203125" style="1" customWidth="1"/>
    <col min="4101" max="4101" width="10.33203125" style="1" customWidth="1"/>
    <col min="4102" max="4107" width="6.44140625" style="1" customWidth="1"/>
    <col min="4108" max="4108" width="8.21875" style="1" customWidth="1"/>
    <col min="4109" max="4116" width="6.44140625" style="1" customWidth="1"/>
    <col min="4117" max="4352" width="9" style="1"/>
    <col min="4353" max="4353" width="2.6640625" style="1" customWidth="1"/>
    <col min="4354" max="4354" width="1.88671875" style="1" customWidth="1"/>
    <col min="4355" max="4355" width="3.88671875" style="1" customWidth="1"/>
    <col min="4356" max="4356" width="6.33203125" style="1" customWidth="1"/>
    <col min="4357" max="4357" width="10.33203125" style="1" customWidth="1"/>
    <col min="4358" max="4363" width="6.44140625" style="1" customWidth="1"/>
    <col min="4364" max="4364" width="8.21875" style="1" customWidth="1"/>
    <col min="4365" max="4372" width="6.44140625" style="1" customWidth="1"/>
    <col min="4373" max="4608" width="9" style="1"/>
    <col min="4609" max="4609" width="2.6640625" style="1" customWidth="1"/>
    <col min="4610" max="4610" width="1.88671875" style="1" customWidth="1"/>
    <col min="4611" max="4611" width="3.88671875" style="1" customWidth="1"/>
    <col min="4612" max="4612" width="6.33203125" style="1" customWidth="1"/>
    <col min="4613" max="4613" width="10.33203125" style="1" customWidth="1"/>
    <col min="4614" max="4619" width="6.44140625" style="1" customWidth="1"/>
    <col min="4620" max="4620" width="8.21875" style="1" customWidth="1"/>
    <col min="4621" max="4628" width="6.44140625" style="1" customWidth="1"/>
    <col min="4629" max="4864" width="9" style="1"/>
    <col min="4865" max="4865" width="2.6640625" style="1" customWidth="1"/>
    <col min="4866" max="4866" width="1.88671875" style="1" customWidth="1"/>
    <col min="4867" max="4867" width="3.88671875" style="1" customWidth="1"/>
    <col min="4868" max="4868" width="6.33203125" style="1" customWidth="1"/>
    <col min="4869" max="4869" width="10.33203125" style="1" customWidth="1"/>
    <col min="4870" max="4875" width="6.44140625" style="1" customWidth="1"/>
    <col min="4876" max="4876" width="8.21875" style="1" customWidth="1"/>
    <col min="4877" max="4884" width="6.44140625" style="1" customWidth="1"/>
    <col min="4885" max="5120" width="9" style="1"/>
    <col min="5121" max="5121" width="2.6640625" style="1" customWidth="1"/>
    <col min="5122" max="5122" width="1.88671875" style="1" customWidth="1"/>
    <col min="5123" max="5123" width="3.88671875" style="1" customWidth="1"/>
    <col min="5124" max="5124" width="6.33203125" style="1" customWidth="1"/>
    <col min="5125" max="5125" width="10.33203125" style="1" customWidth="1"/>
    <col min="5126" max="5131" width="6.44140625" style="1" customWidth="1"/>
    <col min="5132" max="5132" width="8.21875" style="1" customWidth="1"/>
    <col min="5133" max="5140" width="6.44140625" style="1" customWidth="1"/>
    <col min="5141" max="5376" width="9" style="1"/>
    <col min="5377" max="5377" width="2.6640625" style="1" customWidth="1"/>
    <col min="5378" max="5378" width="1.88671875" style="1" customWidth="1"/>
    <col min="5379" max="5379" width="3.88671875" style="1" customWidth="1"/>
    <col min="5380" max="5380" width="6.33203125" style="1" customWidth="1"/>
    <col min="5381" max="5381" width="10.33203125" style="1" customWidth="1"/>
    <col min="5382" max="5387" width="6.44140625" style="1" customWidth="1"/>
    <col min="5388" max="5388" width="8.21875" style="1" customWidth="1"/>
    <col min="5389" max="5396" width="6.44140625" style="1" customWidth="1"/>
    <col min="5397" max="5632" width="9" style="1"/>
    <col min="5633" max="5633" width="2.6640625" style="1" customWidth="1"/>
    <col min="5634" max="5634" width="1.88671875" style="1" customWidth="1"/>
    <col min="5635" max="5635" width="3.88671875" style="1" customWidth="1"/>
    <col min="5636" max="5636" width="6.33203125" style="1" customWidth="1"/>
    <col min="5637" max="5637" width="10.33203125" style="1" customWidth="1"/>
    <col min="5638" max="5643" width="6.44140625" style="1" customWidth="1"/>
    <col min="5644" max="5644" width="8.21875" style="1" customWidth="1"/>
    <col min="5645" max="5652" width="6.44140625" style="1" customWidth="1"/>
    <col min="5653" max="5888" width="9" style="1"/>
    <col min="5889" max="5889" width="2.6640625" style="1" customWidth="1"/>
    <col min="5890" max="5890" width="1.88671875" style="1" customWidth="1"/>
    <col min="5891" max="5891" width="3.88671875" style="1" customWidth="1"/>
    <col min="5892" max="5892" width="6.33203125" style="1" customWidth="1"/>
    <col min="5893" max="5893" width="10.33203125" style="1" customWidth="1"/>
    <col min="5894" max="5899" width="6.44140625" style="1" customWidth="1"/>
    <col min="5900" max="5900" width="8.21875" style="1" customWidth="1"/>
    <col min="5901" max="5908" width="6.44140625" style="1" customWidth="1"/>
    <col min="5909" max="6144" width="9" style="1"/>
    <col min="6145" max="6145" width="2.6640625" style="1" customWidth="1"/>
    <col min="6146" max="6146" width="1.88671875" style="1" customWidth="1"/>
    <col min="6147" max="6147" width="3.88671875" style="1" customWidth="1"/>
    <col min="6148" max="6148" width="6.33203125" style="1" customWidth="1"/>
    <col min="6149" max="6149" width="10.33203125" style="1" customWidth="1"/>
    <col min="6150" max="6155" width="6.44140625" style="1" customWidth="1"/>
    <col min="6156" max="6156" width="8.21875" style="1" customWidth="1"/>
    <col min="6157" max="6164" width="6.44140625" style="1" customWidth="1"/>
    <col min="6165" max="6400" width="9" style="1"/>
    <col min="6401" max="6401" width="2.6640625" style="1" customWidth="1"/>
    <col min="6402" max="6402" width="1.88671875" style="1" customWidth="1"/>
    <col min="6403" max="6403" width="3.88671875" style="1" customWidth="1"/>
    <col min="6404" max="6404" width="6.33203125" style="1" customWidth="1"/>
    <col min="6405" max="6405" width="10.33203125" style="1" customWidth="1"/>
    <col min="6406" max="6411" width="6.44140625" style="1" customWidth="1"/>
    <col min="6412" max="6412" width="8.21875" style="1" customWidth="1"/>
    <col min="6413" max="6420" width="6.44140625" style="1" customWidth="1"/>
    <col min="6421" max="6656" width="9" style="1"/>
    <col min="6657" max="6657" width="2.6640625" style="1" customWidth="1"/>
    <col min="6658" max="6658" width="1.88671875" style="1" customWidth="1"/>
    <col min="6659" max="6659" width="3.88671875" style="1" customWidth="1"/>
    <col min="6660" max="6660" width="6.33203125" style="1" customWidth="1"/>
    <col min="6661" max="6661" width="10.33203125" style="1" customWidth="1"/>
    <col min="6662" max="6667" width="6.44140625" style="1" customWidth="1"/>
    <col min="6668" max="6668" width="8.21875" style="1" customWidth="1"/>
    <col min="6669" max="6676" width="6.44140625" style="1" customWidth="1"/>
    <col min="6677" max="6912" width="9" style="1"/>
    <col min="6913" max="6913" width="2.6640625" style="1" customWidth="1"/>
    <col min="6914" max="6914" width="1.88671875" style="1" customWidth="1"/>
    <col min="6915" max="6915" width="3.88671875" style="1" customWidth="1"/>
    <col min="6916" max="6916" width="6.33203125" style="1" customWidth="1"/>
    <col min="6917" max="6917" width="10.33203125" style="1" customWidth="1"/>
    <col min="6918" max="6923" width="6.44140625" style="1" customWidth="1"/>
    <col min="6924" max="6924" width="8.21875" style="1" customWidth="1"/>
    <col min="6925" max="6932" width="6.44140625" style="1" customWidth="1"/>
    <col min="6933" max="7168" width="9" style="1"/>
    <col min="7169" max="7169" width="2.6640625" style="1" customWidth="1"/>
    <col min="7170" max="7170" width="1.88671875" style="1" customWidth="1"/>
    <col min="7171" max="7171" width="3.88671875" style="1" customWidth="1"/>
    <col min="7172" max="7172" width="6.33203125" style="1" customWidth="1"/>
    <col min="7173" max="7173" width="10.33203125" style="1" customWidth="1"/>
    <col min="7174" max="7179" width="6.44140625" style="1" customWidth="1"/>
    <col min="7180" max="7180" width="8.21875" style="1" customWidth="1"/>
    <col min="7181" max="7188" width="6.44140625" style="1" customWidth="1"/>
    <col min="7189" max="7424" width="9" style="1"/>
    <col min="7425" max="7425" width="2.6640625" style="1" customWidth="1"/>
    <col min="7426" max="7426" width="1.88671875" style="1" customWidth="1"/>
    <col min="7427" max="7427" width="3.88671875" style="1" customWidth="1"/>
    <col min="7428" max="7428" width="6.33203125" style="1" customWidth="1"/>
    <col min="7429" max="7429" width="10.33203125" style="1" customWidth="1"/>
    <col min="7430" max="7435" width="6.44140625" style="1" customWidth="1"/>
    <col min="7436" max="7436" width="8.21875" style="1" customWidth="1"/>
    <col min="7437" max="7444" width="6.44140625" style="1" customWidth="1"/>
    <col min="7445" max="7680" width="9" style="1"/>
    <col min="7681" max="7681" width="2.6640625" style="1" customWidth="1"/>
    <col min="7682" max="7682" width="1.88671875" style="1" customWidth="1"/>
    <col min="7683" max="7683" width="3.88671875" style="1" customWidth="1"/>
    <col min="7684" max="7684" width="6.33203125" style="1" customWidth="1"/>
    <col min="7685" max="7685" width="10.33203125" style="1" customWidth="1"/>
    <col min="7686" max="7691" width="6.44140625" style="1" customWidth="1"/>
    <col min="7692" max="7692" width="8.21875" style="1" customWidth="1"/>
    <col min="7693" max="7700" width="6.44140625" style="1" customWidth="1"/>
    <col min="7701" max="7936" width="9" style="1"/>
    <col min="7937" max="7937" width="2.6640625" style="1" customWidth="1"/>
    <col min="7938" max="7938" width="1.88671875" style="1" customWidth="1"/>
    <col min="7939" max="7939" width="3.88671875" style="1" customWidth="1"/>
    <col min="7940" max="7940" width="6.33203125" style="1" customWidth="1"/>
    <col min="7941" max="7941" width="10.33203125" style="1" customWidth="1"/>
    <col min="7942" max="7947" width="6.44140625" style="1" customWidth="1"/>
    <col min="7948" max="7948" width="8.21875" style="1" customWidth="1"/>
    <col min="7949" max="7956" width="6.44140625" style="1" customWidth="1"/>
    <col min="7957" max="8192" width="9" style="1"/>
    <col min="8193" max="8193" width="2.6640625" style="1" customWidth="1"/>
    <col min="8194" max="8194" width="1.88671875" style="1" customWidth="1"/>
    <col min="8195" max="8195" width="3.88671875" style="1" customWidth="1"/>
    <col min="8196" max="8196" width="6.33203125" style="1" customWidth="1"/>
    <col min="8197" max="8197" width="10.33203125" style="1" customWidth="1"/>
    <col min="8198" max="8203" width="6.44140625" style="1" customWidth="1"/>
    <col min="8204" max="8204" width="8.21875" style="1" customWidth="1"/>
    <col min="8205" max="8212" width="6.44140625" style="1" customWidth="1"/>
    <col min="8213" max="8448" width="9" style="1"/>
    <col min="8449" max="8449" width="2.6640625" style="1" customWidth="1"/>
    <col min="8450" max="8450" width="1.88671875" style="1" customWidth="1"/>
    <col min="8451" max="8451" width="3.88671875" style="1" customWidth="1"/>
    <col min="8452" max="8452" width="6.33203125" style="1" customWidth="1"/>
    <col min="8453" max="8453" width="10.33203125" style="1" customWidth="1"/>
    <col min="8454" max="8459" width="6.44140625" style="1" customWidth="1"/>
    <col min="8460" max="8460" width="8.21875" style="1" customWidth="1"/>
    <col min="8461" max="8468" width="6.44140625" style="1" customWidth="1"/>
    <col min="8469" max="8704" width="9" style="1"/>
    <col min="8705" max="8705" width="2.6640625" style="1" customWidth="1"/>
    <col min="8706" max="8706" width="1.88671875" style="1" customWidth="1"/>
    <col min="8707" max="8707" width="3.88671875" style="1" customWidth="1"/>
    <col min="8708" max="8708" width="6.33203125" style="1" customWidth="1"/>
    <col min="8709" max="8709" width="10.33203125" style="1" customWidth="1"/>
    <col min="8710" max="8715" width="6.44140625" style="1" customWidth="1"/>
    <col min="8716" max="8716" width="8.21875" style="1" customWidth="1"/>
    <col min="8717" max="8724" width="6.44140625" style="1" customWidth="1"/>
    <col min="8725" max="8960" width="9" style="1"/>
    <col min="8961" max="8961" width="2.6640625" style="1" customWidth="1"/>
    <col min="8962" max="8962" width="1.88671875" style="1" customWidth="1"/>
    <col min="8963" max="8963" width="3.88671875" style="1" customWidth="1"/>
    <col min="8964" max="8964" width="6.33203125" style="1" customWidth="1"/>
    <col min="8965" max="8965" width="10.33203125" style="1" customWidth="1"/>
    <col min="8966" max="8971" width="6.44140625" style="1" customWidth="1"/>
    <col min="8972" max="8972" width="8.21875" style="1" customWidth="1"/>
    <col min="8973" max="8980" width="6.44140625" style="1" customWidth="1"/>
    <col min="8981" max="9216" width="9" style="1"/>
    <col min="9217" max="9217" width="2.6640625" style="1" customWidth="1"/>
    <col min="9218" max="9218" width="1.88671875" style="1" customWidth="1"/>
    <col min="9219" max="9219" width="3.88671875" style="1" customWidth="1"/>
    <col min="9220" max="9220" width="6.33203125" style="1" customWidth="1"/>
    <col min="9221" max="9221" width="10.33203125" style="1" customWidth="1"/>
    <col min="9222" max="9227" width="6.44140625" style="1" customWidth="1"/>
    <col min="9228" max="9228" width="8.21875" style="1" customWidth="1"/>
    <col min="9229" max="9236" width="6.44140625" style="1" customWidth="1"/>
    <col min="9237" max="9472" width="9" style="1"/>
    <col min="9473" max="9473" width="2.6640625" style="1" customWidth="1"/>
    <col min="9474" max="9474" width="1.88671875" style="1" customWidth="1"/>
    <col min="9475" max="9475" width="3.88671875" style="1" customWidth="1"/>
    <col min="9476" max="9476" width="6.33203125" style="1" customWidth="1"/>
    <col min="9477" max="9477" width="10.33203125" style="1" customWidth="1"/>
    <col min="9478" max="9483" width="6.44140625" style="1" customWidth="1"/>
    <col min="9484" max="9484" width="8.21875" style="1" customWidth="1"/>
    <col min="9485" max="9492" width="6.44140625" style="1" customWidth="1"/>
    <col min="9493" max="9728" width="9" style="1"/>
    <col min="9729" max="9729" width="2.6640625" style="1" customWidth="1"/>
    <col min="9730" max="9730" width="1.88671875" style="1" customWidth="1"/>
    <col min="9731" max="9731" width="3.88671875" style="1" customWidth="1"/>
    <col min="9732" max="9732" width="6.33203125" style="1" customWidth="1"/>
    <col min="9733" max="9733" width="10.33203125" style="1" customWidth="1"/>
    <col min="9734" max="9739" width="6.44140625" style="1" customWidth="1"/>
    <col min="9740" max="9740" width="8.21875" style="1" customWidth="1"/>
    <col min="9741" max="9748" width="6.44140625" style="1" customWidth="1"/>
    <col min="9749" max="9984" width="9" style="1"/>
    <col min="9985" max="9985" width="2.6640625" style="1" customWidth="1"/>
    <col min="9986" max="9986" width="1.88671875" style="1" customWidth="1"/>
    <col min="9987" max="9987" width="3.88671875" style="1" customWidth="1"/>
    <col min="9988" max="9988" width="6.33203125" style="1" customWidth="1"/>
    <col min="9989" max="9989" width="10.33203125" style="1" customWidth="1"/>
    <col min="9990" max="9995" width="6.44140625" style="1" customWidth="1"/>
    <col min="9996" max="9996" width="8.21875" style="1" customWidth="1"/>
    <col min="9997" max="10004" width="6.44140625" style="1" customWidth="1"/>
    <col min="10005" max="10240" width="9" style="1"/>
    <col min="10241" max="10241" width="2.6640625" style="1" customWidth="1"/>
    <col min="10242" max="10242" width="1.88671875" style="1" customWidth="1"/>
    <col min="10243" max="10243" width="3.88671875" style="1" customWidth="1"/>
    <col min="10244" max="10244" width="6.33203125" style="1" customWidth="1"/>
    <col min="10245" max="10245" width="10.33203125" style="1" customWidth="1"/>
    <col min="10246" max="10251" width="6.44140625" style="1" customWidth="1"/>
    <col min="10252" max="10252" width="8.21875" style="1" customWidth="1"/>
    <col min="10253" max="10260" width="6.44140625" style="1" customWidth="1"/>
    <col min="10261" max="10496" width="9" style="1"/>
    <col min="10497" max="10497" width="2.6640625" style="1" customWidth="1"/>
    <col min="10498" max="10498" width="1.88671875" style="1" customWidth="1"/>
    <col min="10499" max="10499" width="3.88671875" style="1" customWidth="1"/>
    <col min="10500" max="10500" width="6.33203125" style="1" customWidth="1"/>
    <col min="10501" max="10501" width="10.33203125" style="1" customWidth="1"/>
    <col min="10502" max="10507" width="6.44140625" style="1" customWidth="1"/>
    <col min="10508" max="10508" width="8.21875" style="1" customWidth="1"/>
    <col min="10509" max="10516" width="6.44140625" style="1" customWidth="1"/>
    <col min="10517" max="10752" width="9" style="1"/>
    <col min="10753" max="10753" width="2.6640625" style="1" customWidth="1"/>
    <col min="10754" max="10754" width="1.88671875" style="1" customWidth="1"/>
    <col min="10755" max="10755" width="3.88671875" style="1" customWidth="1"/>
    <col min="10756" max="10756" width="6.33203125" style="1" customWidth="1"/>
    <col min="10757" max="10757" width="10.33203125" style="1" customWidth="1"/>
    <col min="10758" max="10763" width="6.44140625" style="1" customWidth="1"/>
    <col min="10764" max="10764" width="8.21875" style="1" customWidth="1"/>
    <col min="10765" max="10772" width="6.44140625" style="1" customWidth="1"/>
    <col min="10773" max="11008" width="9" style="1"/>
    <col min="11009" max="11009" width="2.6640625" style="1" customWidth="1"/>
    <col min="11010" max="11010" width="1.88671875" style="1" customWidth="1"/>
    <col min="11011" max="11011" width="3.88671875" style="1" customWidth="1"/>
    <col min="11012" max="11012" width="6.33203125" style="1" customWidth="1"/>
    <col min="11013" max="11013" width="10.33203125" style="1" customWidth="1"/>
    <col min="11014" max="11019" width="6.44140625" style="1" customWidth="1"/>
    <col min="11020" max="11020" width="8.21875" style="1" customWidth="1"/>
    <col min="11021" max="11028" width="6.44140625" style="1" customWidth="1"/>
    <col min="11029" max="11264" width="9" style="1"/>
    <col min="11265" max="11265" width="2.6640625" style="1" customWidth="1"/>
    <col min="11266" max="11266" width="1.88671875" style="1" customWidth="1"/>
    <col min="11267" max="11267" width="3.88671875" style="1" customWidth="1"/>
    <col min="11268" max="11268" width="6.33203125" style="1" customWidth="1"/>
    <col min="11269" max="11269" width="10.33203125" style="1" customWidth="1"/>
    <col min="11270" max="11275" width="6.44140625" style="1" customWidth="1"/>
    <col min="11276" max="11276" width="8.21875" style="1" customWidth="1"/>
    <col min="11277" max="11284" width="6.44140625" style="1" customWidth="1"/>
    <col min="11285" max="11520" width="9" style="1"/>
    <col min="11521" max="11521" width="2.6640625" style="1" customWidth="1"/>
    <col min="11522" max="11522" width="1.88671875" style="1" customWidth="1"/>
    <col min="11523" max="11523" width="3.88671875" style="1" customWidth="1"/>
    <col min="11524" max="11524" width="6.33203125" style="1" customWidth="1"/>
    <col min="11525" max="11525" width="10.33203125" style="1" customWidth="1"/>
    <col min="11526" max="11531" width="6.44140625" style="1" customWidth="1"/>
    <col min="11532" max="11532" width="8.21875" style="1" customWidth="1"/>
    <col min="11533" max="11540" width="6.44140625" style="1" customWidth="1"/>
    <col min="11541" max="11776" width="9" style="1"/>
    <col min="11777" max="11777" width="2.6640625" style="1" customWidth="1"/>
    <col min="11778" max="11778" width="1.88671875" style="1" customWidth="1"/>
    <col min="11779" max="11779" width="3.88671875" style="1" customWidth="1"/>
    <col min="11780" max="11780" width="6.33203125" style="1" customWidth="1"/>
    <col min="11781" max="11781" width="10.33203125" style="1" customWidth="1"/>
    <col min="11782" max="11787" width="6.44140625" style="1" customWidth="1"/>
    <col min="11788" max="11788" width="8.21875" style="1" customWidth="1"/>
    <col min="11789" max="11796" width="6.44140625" style="1" customWidth="1"/>
    <col min="11797" max="12032" width="9" style="1"/>
    <col min="12033" max="12033" width="2.6640625" style="1" customWidth="1"/>
    <col min="12034" max="12034" width="1.88671875" style="1" customWidth="1"/>
    <col min="12035" max="12035" width="3.88671875" style="1" customWidth="1"/>
    <col min="12036" max="12036" width="6.33203125" style="1" customWidth="1"/>
    <col min="12037" max="12037" width="10.33203125" style="1" customWidth="1"/>
    <col min="12038" max="12043" width="6.44140625" style="1" customWidth="1"/>
    <col min="12044" max="12044" width="8.21875" style="1" customWidth="1"/>
    <col min="12045" max="12052" width="6.44140625" style="1" customWidth="1"/>
    <col min="12053" max="12288" width="9" style="1"/>
    <col min="12289" max="12289" width="2.6640625" style="1" customWidth="1"/>
    <col min="12290" max="12290" width="1.88671875" style="1" customWidth="1"/>
    <col min="12291" max="12291" width="3.88671875" style="1" customWidth="1"/>
    <col min="12292" max="12292" width="6.33203125" style="1" customWidth="1"/>
    <col min="12293" max="12293" width="10.33203125" style="1" customWidth="1"/>
    <col min="12294" max="12299" width="6.44140625" style="1" customWidth="1"/>
    <col min="12300" max="12300" width="8.21875" style="1" customWidth="1"/>
    <col min="12301" max="12308" width="6.44140625" style="1" customWidth="1"/>
    <col min="12309" max="12544" width="9" style="1"/>
    <col min="12545" max="12545" width="2.6640625" style="1" customWidth="1"/>
    <col min="12546" max="12546" width="1.88671875" style="1" customWidth="1"/>
    <col min="12547" max="12547" width="3.88671875" style="1" customWidth="1"/>
    <col min="12548" max="12548" width="6.33203125" style="1" customWidth="1"/>
    <col min="12549" max="12549" width="10.33203125" style="1" customWidth="1"/>
    <col min="12550" max="12555" width="6.44140625" style="1" customWidth="1"/>
    <col min="12556" max="12556" width="8.21875" style="1" customWidth="1"/>
    <col min="12557" max="12564" width="6.44140625" style="1" customWidth="1"/>
    <col min="12565" max="12800" width="9" style="1"/>
    <col min="12801" max="12801" width="2.6640625" style="1" customWidth="1"/>
    <col min="12802" max="12802" width="1.88671875" style="1" customWidth="1"/>
    <col min="12803" max="12803" width="3.88671875" style="1" customWidth="1"/>
    <col min="12804" max="12804" width="6.33203125" style="1" customWidth="1"/>
    <col min="12805" max="12805" width="10.33203125" style="1" customWidth="1"/>
    <col min="12806" max="12811" width="6.44140625" style="1" customWidth="1"/>
    <col min="12812" max="12812" width="8.21875" style="1" customWidth="1"/>
    <col min="12813" max="12820" width="6.44140625" style="1" customWidth="1"/>
    <col min="12821" max="13056" width="9" style="1"/>
    <col min="13057" max="13057" width="2.6640625" style="1" customWidth="1"/>
    <col min="13058" max="13058" width="1.88671875" style="1" customWidth="1"/>
    <col min="13059" max="13059" width="3.88671875" style="1" customWidth="1"/>
    <col min="13060" max="13060" width="6.33203125" style="1" customWidth="1"/>
    <col min="13061" max="13061" width="10.33203125" style="1" customWidth="1"/>
    <col min="13062" max="13067" width="6.44140625" style="1" customWidth="1"/>
    <col min="13068" max="13068" width="8.21875" style="1" customWidth="1"/>
    <col min="13069" max="13076" width="6.44140625" style="1" customWidth="1"/>
    <col min="13077" max="13312" width="9" style="1"/>
    <col min="13313" max="13313" width="2.6640625" style="1" customWidth="1"/>
    <col min="13314" max="13314" width="1.88671875" style="1" customWidth="1"/>
    <col min="13315" max="13315" width="3.88671875" style="1" customWidth="1"/>
    <col min="13316" max="13316" width="6.33203125" style="1" customWidth="1"/>
    <col min="13317" max="13317" width="10.33203125" style="1" customWidth="1"/>
    <col min="13318" max="13323" width="6.44140625" style="1" customWidth="1"/>
    <col min="13324" max="13324" width="8.21875" style="1" customWidth="1"/>
    <col min="13325" max="13332" width="6.44140625" style="1" customWidth="1"/>
    <col min="13333" max="13568" width="9" style="1"/>
    <col min="13569" max="13569" width="2.6640625" style="1" customWidth="1"/>
    <col min="13570" max="13570" width="1.88671875" style="1" customWidth="1"/>
    <col min="13571" max="13571" width="3.88671875" style="1" customWidth="1"/>
    <col min="13572" max="13572" width="6.33203125" style="1" customWidth="1"/>
    <col min="13573" max="13573" width="10.33203125" style="1" customWidth="1"/>
    <col min="13574" max="13579" width="6.44140625" style="1" customWidth="1"/>
    <col min="13580" max="13580" width="8.21875" style="1" customWidth="1"/>
    <col min="13581" max="13588" width="6.44140625" style="1" customWidth="1"/>
    <col min="13589" max="13824" width="9" style="1"/>
    <col min="13825" max="13825" width="2.6640625" style="1" customWidth="1"/>
    <col min="13826" max="13826" width="1.88671875" style="1" customWidth="1"/>
    <col min="13827" max="13827" width="3.88671875" style="1" customWidth="1"/>
    <col min="13828" max="13828" width="6.33203125" style="1" customWidth="1"/>
    <col min="13829" max="13829" width="10.33203125" style="1" customWidth="1"/>
    <col min="13830" max="13835" width="6.44140625" style="1" customWidth="1"/>
    <col min="13836" max="13836" width="8.21875" style="1" customWidth="1"/>
    <col min="13837" max="13844" width="6.44140625" style="1" customWidth="1"/>
    <col min="13845" max="14080" width="9" style="1"/>
    <col min="14081" max="14081" width="2.6640625" style="1" customWidth="1"/>
    <col min="14082" max="14082" width="1.88671875" style="1" customWidth="1"/>
    <col min="14083" max="14083" width="3.88671875" style="1" customWidth="1"/>
    <col min="14084" max="14084" width="6.33203125" style="1" customWidth="1"/>
    <col min="14085" max="14085" width="10.33203125" style="1" customWidth="1"/>
    <col min="14086" max="14091" width="6.44140625" style="1" customWidth="1"/>
    <col min="14092" max="14092" width="8.21875" style="1" customWidth="1"/>
    <col min="14093" max="14100" width="6.44140625" style="1" customWidth="1"/>
    <col min="14101" max="14336" width="9" style="1"/>
    <col min="14337" max="14337" width="2.6640625" style="1" customWidth="1"/>
    <col min="14338" max="14338" width="1.88671875" style="1" customWidth="1"/>
    <col min="14339" max="14339" width="3.88671875" style="1" customWidth="1"/>
    <col min="14340" max="14340" width="6.33203125" style="1" customWidth="1"/>
    <col min="14341" max="14341" width="10.33203125" style="1" customWidth="1"/>
    <col min="14342" max="14347" width="6.44140625" style="1" customWidth="1"/>
    <col min="14348" max="14348" width="8.21875" style="1" customWidth="1"/>
    <col min="14349" max="14356" width="6.44140625" style="1" customWidth="1"/>
    <col min="14357" max="14592" width="9" style="1"/>
    <col min="14593" max="14593" width="2.6640625" style="1" customWidth="1"/>
    <col min="14594" max="14594" width="1.88671875" style="1" customWidth="1"/>
    <col min="14595" max="14595" width="3.88671875" style="1" customWidth="1"/>
    <col min="14596" max="14596" width="6.33203125" style="1" customWidth="1"/>
    <col min="14597" max="14597" width="10.33203125" style="1" customWidth="1"/>
    <col min="14598" max="14603" width="6.44140625" style="1" customWidth="1"/>
    <col min="14604" max="14604" width="8.21875" style="1" customWidth="1"/>
    <col min="14605" max="14612" width="6.44140625" style="1" customWidth="1"/>
    <col min="14613" max="14848" width="9" style="1"/>
    <col min="14849" max="14849" width="2.6640625" style="1" customWidth="1"/>
    <col min="14850" max="14850" width="1.88671875" style="1" customWidth="1"/>
    <col min="14851" max="14851" width="3.88671875" style="1" customWidth="1"/>
    <col min="14852" max="14852" width="6.33203125" style="1" customWidth="1"/>
    <col min="14853" max="14853" width="10.33203125" style="1" customWidth="1"/>
    <col min="14854" max="14859" width="6.44140625" style="1" customWidth="1"/>
    <col min="14860" max="14860" width="8.21875" style="1" customWidth="1"/>
    <col min="14861" max="14868" width="6.44140625" style="1" customWidth="1"/>
    <col min="14869" max="15104" width="9" style="1"/>
    <col min="15105" max="15105" width="2.6640625" style="1" customWidth="1"/>
    <col min="15106" max="15106" width="1.88671875" style="1" customWidth="1"/>
    <col min="15107" max="15107" width="3.88671875" style="1" customWidth="1"/>
    <col min="15108" max="15108" width="6.33203125" style="1" customWidth="1"/>
    <col min="15109" max="15109" width="10.33203125" style="1" customWidth="1"/>
    <col min="15110" max="15115" width="6.44140625" style="1" customWidth="1"/>
    <col min="15116" max="15116" width="8.21875" style="1" customWidth="1"/>
    <col min="15117" max="15124" width="6.44140625" style="1" customWidth="1"/>
    <col min="15125" max="15360" width="9" style="1"/>
    <col min="15361" max="15361" width="2.6640625" style="1" customWidth="1"/>
    <col min="15362" max="15362" width="1.88671875" style="1" customWidth="1"/>
    <col min="15363" max="15363" width="3.88671875" style="1" customWidth="1"/>
    <col min="15364" max="15364" width="6.33203125" style="1" customWidth="1"/>
    <col min="15365" max="15365" width="10.33203125" style="1" customWidth="1"/>
    <col min="15366" max="15371" width="6.44140625" style="1" customWidth="1"/>
    <col min="15372" max="15372" width="8.21875" style="1" customWidth="1"/>
    <col min="15373" max="15380" width="6.44140625" style="1" customWidth="1"/>
    <col min="15381" max="15616" width="9" style="1"/>
    <col min="15617" max="15617" width="2.6640625" style="1" customWidth="1"/>
    <col min="15618" max="15618" width="1.88671875" style="1" customWidth="1"/>
    <col min="15619" max="15619" width="3.88671875" style="1" customWidth="1"/>
    <col min="15620" max="15620" width="6.33203125" style="1" customWidth="1"/>
    <col min="15621" max="15621" width="10.33203125" style="1" customWidth="1"/>
    <col min="15622" max="15627" width="6.44140625" style="1" customWidth="1"/>
    <col min="15628" max="15628" width="8.21875" style="1" customWidth="1"/>
    <col min="15629" max="15636" width="6.44140625" style="1" customWidth="1"/>
    <col min="15637" max="15872" width="9" style="1"/>
    <col min="15873" max="15873" width="2.6640625" style="1" customWidth="1"/>
    <col min="15874" max="15874" width="1.88671875" style="1" customWidth="1"/>
    <col min="15875" max="15875" width="3.88671875" style="1" customWidth="1"/>
    <col min="15876" max="15876" width="6.33203125" style="1" customWidth="1"/>
    <col min="15877" max="15877" width="10.33203125" style="1" customWidth="1"/>
    <col min="15878" max="15883" width="6.44140625" style="1" customWidth="1"/>
    <col min="15884" max="15884" width="8.21875" style="1" customWidth="1"/>
    <col min="15885" max="15892" width="6.44140625" style="1" customWidth="1"/>
    <col min="15893" max="16128" width="9" style="1"/>
    <col min="16129" max="16129" width="2.6640625" style="1" customWidth="1"/>
    <col min="16130" max="16130" width="1.88671875" style="1" customWidth="1"/>
    <col min="16131" max="16131" width="3.88671875" style="1" customWidth="1"/>
    <col min="16132" max="16132" width="6.33203125" style="1" customWidth="1"/>
    <col min="16133" max="16133" width="10.33203125" style="1" customWidth="1"/>
    <col min="16134" max="16139" width="6.44140625" style="1" customWidth="1"/>
    <col min="16140" max="16140" width="8.21875" style="1" customWidth="1"/>
    <col min="16141" max="16148" width="6.44140625" style="1" customWidth="1"/>
    <col min="16149" max="16384" width="9" style="1"/>
  </cols>
  <sheetData>
    <row r="1" spans="2:21" ht="14.25" customHeight="1">
      <c r="B1" s="6" t="s">
        <v>151</v>
      </c>
    </row>
    <row r="2" spans="2:21" ht="12" customHeight="1">
      <c r="E2" s="43"/>
      <c r="F2" s="43"/>
      <c r="G2" s="43"/>
      <c r="H2" s="43"/>
      <c r="I2" s="43"/>
      <c r="J2" s="43"/>
      <c r="K2" s="43"/>
      <c r="L2" s="43"/>
      <c r="M2" s="43"/>
      <c r="N2" s="43"/>
      <c r="O2" s="43"/>
      <c r="P2" s="43"/>
      <c r="Q2" s="43"/>
      <c r="R2" s="43"/>
      <c r="S2" s="43"/>
      <c r="T2" s="43"/>
    </row>
    <row r="3" spans="2:21" ht="12" customHeight="1">
      <c r="B3" s="322" t="s">
        <v>152</v>
      </c>
      <c r="C3" s="323"/>
      <c r="D3" s="324"/>
      <c r="E3" s="293" t="s">
        <v>153</v>
      </c>
      <c r="F3" s="293" t="s">
        <v>154</v>
      </c>
      <c r="G3" s="293" t="s">
        <v>155</v>
      </c>
      <c r="H3" s="293" t="s">
        <v>156</v>
      </c>
      <c r="I3" s="293" t="s">
        <v>157</v>
      </c>
      <c r="J3" s="18" t="s">
        <v>158</v>
      </c>
      <c r="K3" s="293" t="s">
        <v>159</v>
      </c>
      <c r="L3" s="293" t="s">
        <v>160</v>
      </c>
      <c r="M3" s="293" t="s">
        <v>161</v>
      </c>
      <c r="N3" s="293" t="s">
        <v>162</v>
      </c>
      <c r="O3" s="293" t="s">
        <v>163</v>
      </c>
      <c r="P3" s="293" t="s">
        <v>164</v>
      </c>
      <c r="Q3" s="293" t="s">
        <v>165</v>
      </c>
      <c r="R3" s="293" t="s">
        <v>166</v>
      </c>
      <c r="S3" s="293" t="s">
        <v>167</v>
      </c>
      <c r="T3" s="293" t="s">
        <v>168</v>
      </c>
    </row>
    <row r="4" spans="2:21" ht="12" customHeight="1">
      <c r="B4" s="325"/>
      <c r="C4" s="326"/>
      <c r="D4" s="327"/>
      <c r="E4" s="294"/>
      <c r="F4" s="294"/>
      <c r="G4" s="294"/>
      <c r="H4" s="294"/>
      <c r="I4" s="294"/>
      <c r="J4" s="19" t="s">
        <v>169</v>
      </c>
      <c r="K4" s="294"/>
      <c r="L4" s="294"/>
      <c r="M4" s="294"/>
      <c r="N4" s="294"/>
      <c r="O4" s="294"/>
      <c r="P4" s="294"/>
      <c r="Q4" s="294"/>
      <c r="R4" s="294"/>
      <c r="S4" s="294"/>
      <c r="T4" s="294"/>
    </row>
    <row r="5" spans="2:21" ht="12" customHeight="1">
      <c r="B5" s="328"/>
      <c r="C5" s="329"/>
      <c r="D5" s="330"/>
      <c r="E5" s="295"/>
      <c r="F5" s="295"/>
      <c r="G5" s="295"/>
      <c r="H5" s="295"/>
      <c r="I5" s="295"/>
      <c r="J5" s="20" t="s">
        <v>170</v>
      </c>
      <c r="K5" s="295"/>
      <c r="L5" s="295"/>
      <c r="M5" s="295"/>
      <c r="N5" s="295"/>
      <c r="O5" s="295"/>
      <c r="P5" s="295"/>
      <c r="Q5" s="295"/>
      <c r="R5" s="295"/>
      <c r="S5" s="295"/>
      <c r="T5" s="295"/>
    </row>
    <row r="6" spans="2:21" ht="12" customHeight="1">
      <c r="B6" s="26"/>
      <c r="C6" s="27"/>
      <c r="D6" s="28"/>
      <c r="E6" s="2" t="s">
        <v>66</v>
      </c>
      <c r="F6" s="2" t="s">
        <v>66</v>
      </c>
      <c r="G6" s="2" t="s">
        <v>66</v>
      </c>
      <c r="H6" s="2" t="s">
        <v>66</v>
      </c>
      <c r="I6" s="2" t="s">
        <v>66</v>
      </c>
      <c r="J6" s="2" t="s">
        <v>66</v>
      </c>
      <c r="K6" s="2" t="s">
        <v>66</v>
      </c>
      <c r="L6" s="2" t="s">
        <v>66</v>
      </c>
      <c r="M6" s="2" t="s">
        <v>66</v>
      </c>
      <c r="N6" s="2" t="s">
        <v>66</v>
      </c>
      <c r="O6" s="2" t="s">
        <v>66</v>
      </c>
      <c r="P6" s="2" t="s">
        <v>66</v>
      </c>
      <c r="Q6" s="2" t="s">
        <v>66</v>
      </c>
      <c r="R6" s="2" t="s">
        <v>66</v>
      </c>
      <c r="S6" s="2" t="s">
        <v>66</v>
      </c>
      <c r="T6" s="2" t="s">
        <v>66</v>
      </c>
    </row>
    <row r="7" spans="2:21" ht="12" customHeight="1">
      <c r="B7" s="309" t="s">
        <v>42</v>
      </c>
      <c r="C7" s="310"/>
      <c r="D7" s="311"/>
      <c r="E7" s="4">
        <v>10531</v>
      </c>
      <c r="F7" s="92">
        <v>3547</v>
      </c>
      <c r="G7" s="92">
        <v>178</v>
      </c>
      <c r="H7" s="92">
        <v>2</v>
      </c>
      <c r="I7" s="92">
        <v>4</v>
      </c>
      <c r="J7" s="92">
        <v>34</v>
      </c>
      <c r="K7" s="92">
        <v>172</v>
      </c>
      <c r="L7" s="92">
        <v>3018</v>
      </c>
      <c r="M7" s="92">
        <v>577</v>
      </c>
      <c r="N7" s="92">
        <v>261</v>
      </c>
      <c r="O7" s="92">
        <v>67</v>
      </c>
      <c r="P7" s="92">
        <v>499</v>
      </c>
      <c r="Q7" s="92">
        <v>112</v>
      </c>
      <c r="R7" s="92">
        <v>133</v>
      </c>
      <c r="S7" s="92">
        <v>954</v>
      </c>
      <c r="T7" s="92">
        <v>973</v>
      </c>
    </row>
    <row r="8" spans="2:21" s="16" customFormat="1" ht="12" customHeight="1">
      <c r="B8" s="312" t="s">
        <v>43</v>
      </c>
      <c r="C8" s="313"/>
      <c r="D8" s="314"/>
      <c r="E8" s="93">
        <f>SUM(E9:E27)</f>
        <v>10584</v>
      </c>
      <c r="F8" s="93">
        <f>SUM(F9:F27)</f>
        <v>3856</v>
      </c>
      <c r="G8" s="93">
        <f t="shared" ref="G8:T8" si="0">SUM(G9:G27)</f>
        <v>153</v>
      </c>
      <c r="H8" s="93">
        <f t="shared" si="0"/>
        <v>7</v>
      </c>
      <c r="I8" s="93">
        <f t="shared" si="0"/>
        <v>1</v>
      </c>
      <c r="J8" s="93">
        <f t="shared" si="0"/>
        <v>18</v>
      </c>
      <c r="K8" s="93">
        <f t="shared" si="0"/>
        <v>176</v>
      </c>
      <c r="L8" s="93">
        <f t="shared" si="0"/>
        <v>3008</v>
      </c>
      <c r="M8" s="93">
        <f t="shared" si="0"/>
        <v>608</v>
      </c>
      <c r="N8" s="93">
        <f t="shared" si="0"/>
        <v>237</v>
      </c>
      <c r="O8" s="93">
        <f t="shared" si="0"/>
        <v>47</v>
      </c>
      <c r="P8" s="93">
        <f t="shared" si="0"/>
        <v>415</v>
      </c>
      <c r="Q8" s="93">
        <f t="shared" si="0"/>
        <v>118</v>
      </c>
      <c r="R8" s="93">
        <f t="shared" si="0"/>
        <v>128</v>
      </c>
      <c r="S8" s="93">
        <f t="shared" si="0"/>
        <v>773</v>
      </c>
      <c r="T8" s="93">
        <f t="shared" si="0"/>
        <v>1039</v>
      </c>
      <c r="U8" s="94"/>
    </row>
    <row r="9" spans="2:21" ht="12" customHeight="1">
      <c r="B9" s="95"/>
      <c r="C9" s="35">
        <v>0</v>
      </c>
      <c r="D9" s="96" t="s">
        <v>171</v>
      </c>
      <c r="E9" s="4">
        <f>SUM(F9:T9)</f>
        <v>378</v>
      </c>
      <c r="F9" s="4">
        <f>116+133</f>
        <v>249</v>
      </c>
      <c r="G9" s="4">
        <v>35</v>
      </c>
      <c r="H9" s="97">
        <v>0</v>
      </c>
      <c r="I9" s="97">
        <v>0</v>
      </c>
      <c r="J9" s="97">
        <v>0</v>
      </c>
      <c r="K9" s="97">
        <v>2</v>
      </c>
      <c r="L9" s="97">
        <v>0</v>
      </c>
      <c r="M9" s="97">
        <v>2</v>
      </c>
      <c r="N9" s="97">
        <v>0</v>
      </c>
      <c r="O9" s="97">
        <v>0</v>
      </c>
      <c r="P9" s="97">
        <v>0</v>
      </c>
      <c r="Q9" s="97">
        <v>0</v>
      </c>
      <c r="R9" s="97">
        <v>0</v>
      </c>
      <c r="S9" s="4">
        <v>29</v>
      </c>
      <c r="T9" s="4">
        <v>61</v>
      </c>
      <c r="U9" s="94"/>
    </row>
    <row r="10" spans="2:21" ht="12" customHeight="1">
      <c r="B10" s="95"/>
      <c r="C10" s="35">
        <v>1</v>
      </c>
      <c r="D10" s="98"/>
      <c r="E10" s="4">
        <f t="shared" ref="E10:E27" si="1">SUM(F10:T10)</f>
        <v>307</v>
      </c>
      <c r="F10" s="4">
        <f>138+72</f>
        <v>210</v>
      </c>
      <c r="G10" s="4">
        <v>14</v>
      </c>
      <c r="H10" s="97">
        <v>1</v>
      </c>
      <c r="I10" s="97">
        <v>0</v>
      </c>
      <c r="J10" s="97">
        <v>2</v>
      </c>
      <c r="K10" s="97">
        <v>8</v>
      </c>
      <c r="L10" s="4">
        <v>6</v>
      </c>
      <c r="M10" s="99">
        <v>6</v>
      </c>
      <c r="N10" s="97">
        <v>0</v>
      </c>
      <c r="O10" s="97">
        <v>0</v>
      </c>
      <c r="P10" s="99">
        <v>2</v>
      </c>
      <c r="Q10" s="97">
        <v>0</v>
      </c>
      <c r="R10" s="97">
        <v>0</v>
      </c>
      <c r="S10" s="4">
        <v>30</v>
      </c>
      <c r="T10" s="4">
        <v>28</v>
      </c>
      <c r="U10" s="94"/>
    </row>
    <row r="11" spans="2:21" ht="12" customHeight="1">
      <c r="B11" s="95"/>
      <c r="C11" s="35">
        <v>2</v>
      </c>
      <c r="D11" s="98"/>
      <c r="E11" s="4">
        <f t="shared" si="1"/>
        <v>414</v>
      </c>
      <c r="F11" s="4">
        <f>142+94</f>
        <v>236</v>
      </c>
      <c r="G11" s="4">
        <v>2</v>
      </c>
      <c r="H11" s="97">
        <v>0</v>
      </c>
      <c r="I11" s="97">
        <v>0</v>
      </c>
      <c r="J11" s="100">
        <v>6</v>
      </c>
      <c r="K11" s="97">
        <v>6</v>
      </c>
      <c r="L11" s="4">
        <v>57</v>
      </c>
      <c r="M11" s="99">
        <v>38</v>
      </c>
      <c r="N11" s="97">
        <v>0</v>
      </c>
      <c r="O11" s="97">
        <v>0</v>
      </c>
      <c r="P11" s="99">
        <v>1</v>
      </c>
      <c r="Q11" s="97">
        <v>0</v>
      </c>
      <c r="R11" s="97">
        <v>1</v>
      </c>
      <c r="S11" s="4">
        <v>40</v>
      </c>
      <c r="T11" s="4">
        <v>27</v>
      </c>
      <c r="U11" s="94"/>
    </row>
    <row r="12" spans="2:21" ht="12" customHeight="1">
      <c r="B12" s="95"/>
      <c r="C12" s="35">
        <v>3</v>
      </c>
      <c r="D12" s="98"/>
      <c r="E12" s="4">
        <f t="shared" si="1"/>
        <v>647</v>
      </c>
      <c r="F12" s="4">
        <f>127+76</f>
        <v>203</v>
      </c>
      <c r="G12" s="4">
        <v>13</v>
      </c>
      <c r="H12" s="97">
        <v>1</v>
      </c>
      <c r="I12" s="97">
        <v>0</v>
      </c>
      <c r="J12" s="100">
        <v>5</v>
      </c>
      <c r="K12" s="97">
        <v>6</v>
      </c>
      <c r="L12" s="4">
        <v>188</v>
      </c>
      <c r="M12" s="99">
        <v>86</v>
      </c>
      <c r="N12" s="97">
        <v>0</v>
      </c>
      <c r="O12" s="97">
        <v>0</v>
      </c>
      <c r="P12" s="99">
        <v>9</v>
      </c>
      <c r="Q12" s="97">
        <v>0</v>
      </c>
      <c r="R12" s="97">
        <v>2</v>
      </c>
      <c r="S12" s="4">
        <v>89</v>
      </c>
      <c r="T12" s="4">
        <v>45</v>
      </c>
      <c r="U12" s="94"/>
    </row>
    <row r="13" spans="2:21" ht="12" customHeight="1">
      <c r="B13" s="95"/>
      <c r="C13" s="35">
        <v>4</v>
      </c>
      <c r="D13" s="98"/>
      <c r="E13" s="4">
        <f t="shared" si="1"/>
        <v>608</v>
      </c>
      <c r="F13" s="4">
        <f>134+84</f>
        <v>218</v>
      </c>
      <c r="G13" s="4">
        <v>10</v>
      </c>
      <c r="H13" s="97">
        <v>1</v>
      </c>
      <c r="I13" s="97">
        <v>0</v>
      </c>
      <c r="J13" s="100">
        <v>2</v>
      </c>
      <c r="K13" s="97">
        <v>3</v>
      </c>
      <c r="L13" s="4">
        <v>169</v>
      </c>
      <c r="M13" s="99">
        <v>84</v>
      </c>
      <c r="N13" s="97">
        <v>0</v>
      </c>
      <c r="O13" s="97">
        <v>0</v>
      </c>
      <c r="P13" s="99">
        <v>10</v>
      </c>
      <c r="Q13" s="97">
        <v>0</v>
      </c>
      <c r="R13" s="97">
        <v>2</v>
      </c>
      <c r="S13" s="4">
        <v>71</v>
      </c>
      <c r="T13" s="4">
        <v>38</v>
      </c>
      <c r="U13" s="94"/>
    </row>
    <row r="14" spans="2:21" ht="12" customHeight="1">
      <c r="B14" s="95"/>
      <c r="C14" s="35">
        <v>5</v>
      </c>
      <c r="D14" s="98"/>
      <c r="E14" s="4">
        <f t="shared" si="1"/>
        <v>552</v>
      </c>
      <c r="F14" s="4">
        <f>109+47</f>
        <v>156</v>
      </c>
      <c r="G14" s="4">
        <v>3</v>
      </c>
      <c r="H14" s="97">
        <v>0</v>
      </c>
      <c r="I14" s="97">
        <v>0</v>
      </c>
      <c r="J14" s="100">
        <v>1</v>
      </c>
      <c r="K14" s="97">
        <v>19</v>
      </c>
      <c r="L14" s="4">
        <v>203</v>
      </c>
      <c r="M14" s="99">
        <v>90</v>
      </c>
      <c r="N14" s="97">
        <v>1</v>
      </c>
      <c r="O14" s="97">
        <v>0</v>
      </c>
      <c r="P14" s="99">
        <v>9</v>
      </c>
      <c r="Q14" s="97">
        <v>0</v>
      </c>
      <c r="R14" s="97">
        <v>3</v>
      </c>
      <c r="S14" s="4">
        <v>41</v>
      </c>
      <c r="T14" s="4">
        <v>26</v>
      </c>
      <c r="U14" s="94"/>
    </row>
    <row r="15" spans="2:21" ht="12" customHeight="1">
      <c r="B15" s="95"/>
      <c r="C15" s="35">
        <v>6</v>
      </c>
      <c r="D15" s="98"/>
      <c r="E15" s="4">
        <f t="shared" si="1"/>
        <v>627</v>
      </c>
      <c r="F15" s="4">
        <f>139+66</f>
        <v>205</v>
      </c>
      <c r="G15" s="4">
        <v>5</v>
      </c>
      <c r="H15" s="97">
        <v>0</v>
      </c>
      <c r="I15" s="97">
        <v>0</v>
      </c>
      <c r="J15" s="100">
        <v>0</v>
      </c>
      <c r="K15" s="97">
        <v>15</v>
      </c>
      <c r="L15" s="4">
        <v>227</v>
      </c>
      <c r="M15" s="99">
        <v>45</v>
      </c>
      <c r="N15" s="97">
        <v>0</v>
      </c>
      <c r="O15" s="97">
        <v>0</v>
      </c>
      <c r="P15" s="99">
        <v>8</v>
      </c>
      <c r="Q15" s="97">
        <v>0</v>
      </c>
      <c r="R15" s="97">
        <v>6</v>
      </c>
      <c r="S15" s="4">
        <v>60</v>
      </c>
      <c r="T15" s="4">
        <v>56</v>
      </c>
      <c r="U15" s="94"/>
    </row>
    <row r="16" spans="2:21" ht="12" customHeight="1">
      <c r="B16" s="95"/>
      <c r="C16" s="35">
        <v>7</v>
      </c>
      <c r="D16" s="98"/>
      <c r="E16" s="4">
        <f t="shared" si="1"/>
        <v>615</v>
      </c>
      <c r="F16" s="4">
        <f>102+186</f>
        <v>288</v>
      </c>
      <c r="G16" s="4">
        <v>12</v>
      </c>
      <c r="H16" s="97">
        <v>0</v>
      </c>
      <c r="I16" s="97">
        <v>0</v>
      </c>
      <c r="J16" s="100">
        <v>0</v>
      </c>
      <c r="K16" s="97">
        <v>13</v>
      </c>
      <c r="L16" s="4">
        <v>111</v>
      </c>
      <c r="M16" s="99">
        <v>44</v>
      </c>
      <c r="N16" s="99">
        <v>3</v>
      </c>
      <c r="O16" s="99">
        <v>2</v>
      </c>
      <c r="P16" s="99">
        <v>9</v>
      </c>
      <c r="Q16" s="99">
        <v>2</v>
      </c>
      <c r="R16" s="97">
        <v>5</v>
      </c>
      <c r="S16" s="4">
        <v>69</v>
      </c>
      <c r="T16" s="4">
        <v>57</v>
      </c>
      <c r="U16" s="94"/>
    </row>
    <row r="17" spans="2:21" ht="12" customHeight="1">
      <c r="B17" s="95"/>
      <c r="C17" s="35">
        <v>8</v>
      </c>
      <c r="D17" s="98"/>
      <c r="E17" s="4">
        <f t="shared" si="1"/>
        <v>629</v>
      </c>
      <c r="F17" s="4">
        <f>103+262</f>
        <v>365</v>
      </c>
      <c r="G17" s="4">
        <v>11</v>
      </c>
      <c r="H17" s="97">
        <v>0</v>
      </c>
      <c r="I17" s="97">
        <v>0</v>
      </c>
      <c r="J17" s="97">
        <v>0</v>
      </c>
      <c r="K17" s="97">
        <v>8</v>
      </c>
      <c r="L17" s="4">
        <v>100</v>
      </c>
      <c r="M17" s="99">
        <v>29</v>
      </c>
      <c r="N17" s="99">
        <v>3</v>
      </c>
      <c r="O17" s="99">
        <v>4</v>
      </c>
      <c r="P17" s="99">
        <v>18</v>
      </c>
      <c r="Q17" s="99">
        <v>1</v>
      </c>
      <c r="R17" s="97">
        <v>9</v>
      </c>
      <c r="S17" s="4">
        <v>44</v>
      </c>
      <c r="T17" s="4">
        <v>37</v>
      </c>
      <c r="U17" s="94"/>
    </row>
    <row r="18" spans="2:21" ht="12" customHeight="1">
      <c r="B18" s="95"/>
      <c r="C18" s="35">
        <v>9</v>
      </c>
      <c r="D18" s="98"/>
      <c r="E18" s="4">
        <f t="shared" si="1"/>
        <v>397</v>
      </c>
      <c r="F18" s="4">
        <f>92+41</f>
        <v>133</v>
      </c>
      <c r="G18" s="4">
        <v>1</v>
      </c>
      <c r="H18" s="97">
        <v>0</v>
      </c>
      <c r="I18" s="97">
        <v>0</v>
      </c>
      <c r="J18" s="97">
        <v>1</v>
      </c>
      <c r="K18" s="97">
        <v>3</v>
      </c>
      <c r="L18" s="4">
        <v>104</v>
      </c>
      <c r="M18" s="99">
        <v>32</v>
      </c>
      <c r="N18" s="99">
        <v>4</v>
      </c>
      <c r="O18" s="99">
        <v>2</v>
      </c>
      <c r="P18" s="99">
        <v>28</v>
      </c>
      <c r="Q18" s="99">
        <v>3</v>
      </c>
      <c r="R18" s="97">
        <v>2</v>
      </c>
      <c r="S18" s="4">
        <v>34</v>
      </c>
      <c r="T18" s="4">
        <v>50</v>
      </c>
      <c r="U18" s="94"/>
    </row>
    <row r="19" spans="2:21" ht="12" customHeight="1">
      <c r="B19" s="95"/>
      <c r="C19" s="35">
        <v>10</v>
      </c>
      <c r="D19" s="96"/>
      <c r="E19" s="4">
        <f t="shared" si="1"/>
        <v>481</v>
      </c>
      <c r="F19" s="4">
        <f>87+65</f>
        <v>152</v>
      </c>
      <c r="G19" s="4">
        <v>5</v>
      </c>
      <c r="H19" s="97">
        <v>1</v>
      </c>
      <c r="I19" s="97">
        <v>0</v>
      </c>
      <c r="J19" s="97">
        <v>0</v>
      </c>
      <c r="K19" s="97">
        <v>6</v>
      </c>
      <c r="L19" s="4">
        <v>108</v>
      </c>
      <c r="M19" s="99">
        <v>37</v>
      </c>
      <c r="N19" s="99">
        <v>12</v>
      </c>
      <c r="O19" s="99">
        <v>6</v>
      </c>
      <c r="P19" s="99">
        <v>23</v>
      </c>
      <c r="Q19" s="99">
        <v>11</v>
      </c>
      <c r="R19" s="97">
        <v>10</v>
      </c>
      <c r="S19" s="4">
        <v>43</v>
      </c>
      <c r="T19" s="4">
        <v>67</v>
      </c>
      <c r="U19" s="94"/>
    </row>
    <row r="20" spans="2:21" ht="12" customHeight="1">
      <c r="B20" s="95"/>
      <c r="C20" s="35">
        <v>11</v>
      </c>
      <c r="D20" s="98"/>
      <c r="E20" s="4">
        <f t="shared" si="1"/>
        <v>533</v>
      </c>
      <c r="F20" s="4">
        <f>103+48</f>
        <v>151</v>
      </c>
      <c r="G20" s="4">
        <v>4</v>
      </c>
      <c r="H20" s="97">
        <v>0</v>
      </c>
      <c r="I20" s="97">
        <v>0</v>
      </c>
      <c r="J20" s="97">
        <v>1</v>
      </c>
      <c r="K20" s="97">
        <v>10</v>
      </c>
      <c r="L20" s="4">
        <v>163</v>
      </c>
      <c r="M20" s="99">
        <v>31</v>
      </c>
      <c r="N20" s="99">
        <v>17</v>
      </c>
      <c r="O20" s="99">
        <v>6</v>
      </c>
      <c r="P20" s="99">
        <v>23</v>
      </c>
      <c r="Q20" s="99">
        <v>5</v>
      </c>
      <c r="R20" s="97">
        <v>9</v>
      </c>
      <c r="S20" s="4">
        <v>51</v>
      </c>
      <c r="T20" s="4">
        <v>62</v>
      </c>
      <c r="U20" s="94"/>
    </row>
    <row r="21" spans="2:21" ht="12" customHeight="1">
      <c r="B21" s="95"/>
      <c r="C21" s="35">
        <v>12</v>
      </c>
      <c r="D21" s="98"/>
      <c r="E21" s="4">
        <f t="shared" si="1"/>
        <v>578</v>
      </c>
      <c r="F21" s="4">
        <f>74+91</f>
        <v>165</v>
      </c>
      <c r="G21" s="4">
        <v>7</v>
      </c>
      <c r="H21" s="97">
        <v>0</v>
      </c>
      <c r="I21" s="97">
        <v>0</v>
      </c>
      <c r="J21" s="97">
        <v>0</v>
      </c>
      <c r="K21" s="97">
        <v>5</v>
      </c>
      <c r="L21" s="4">
        <v>171</v>
      </c>
      <c r="M21" s="99">
        <v>16</v>
      </c>
      <c r="N21" s="99">
        <v>23</v>
      </c>
      <c r="O21" s="99">
        <v>3</v>
      </c>
      <c r="P21" s="99">
        <v>42</v>
      </c>
      <c r="Q21" s="99">
        <v>11</v>
      </c>
      <c r="R21" s="97">
        <v>14</v>
      </c>
      <c r="S21" s="4">
        <v>40</v>
      </c>
      <c r="T21" s="4">
        <v>81</v>
      </c>
      <c r="U21" s="94"/>
    </row>
    <row r="22" spans="2:21" ht="12" customHeight="1">
      <c r="B22" s="95"/>
      <c r="C22" s="35">
        <v>13</v>
      </c>
      <c r="D22" s="98"/>
      <c r="E22" s="4">
        <f t="shared" si="1"/>
        <v>1128</v>
      </c>
      <c r="F22" s="4">
        <f>97+493</f>
        <v>590</v>
      </c>
      <c r="G22" s="4">
        <v>9</v>
      </c>
      <c r="H22" s="97">
        <v>0</v>
      </c>
      <c r="I22" s="97">
        <v>0</v>
      </c>
      <c r="J22" s="97">
        <v>0</v>
      </c>
      <c r="K22" s="4">
        <v>8</v>
      </c>
      <c r="L22" s="99">
        <v>180</v>
      </c>
      <c r="M22" s="99">
        <v>23</v>
      </c>
      <c r="N22" s="99">
        <v>24</v>
      </c>
      <c r="O22" s="99">
        <v>6</v>
      </c>
      <c r="P22" s="99">
        <v>72</v>
      </c>
      <c r="Q22" s="97">
        <v>53</v>
      </c>
      <c r="R22" s="4">
        <v>8</v>
      </c>
      <c r="S22" s="4">
        <v>54</v>
      </c>
      <c r="T22" s="4">
        <v>101</v>
      </c>
      <c r="U22" s="94"/>
    </row>
    <row r="23" spans="2:21" ht="12" customHeight="1">
      <c r="B23" s="95"/>
      <c r="C23" s="35">
        <v>14</v>
      </c>
      <c r="D23" s="98"/>
      <c r="E23" s="4">
        <f t="shared" si="1"/>
        <v>624</v>
      </c>
      <c r="F23" s="4">
        <f>69+115</f>
        <v>184</v>
      </c>
      <c r="G23" s="4">
        <v>5</v>
      </c>
      <c r="H23" s="97">
        <v>0</v>
      </c>
      <c r="I23" s="97">
        <v>1</v>
      </c>
      <c r="J23" s="97">
        <v>0</v>
      </c>
      <c r="K23" s="4">
        <v>6</v>
      </c>
      <c r="L23" s="99">
        <v>232</v>
      </c>
      <c r="M23" s="99">
        <v>20</v>
      </c>
      <c r="N23" s="99">
        <v>23</v>
      </c>
      <c r="O23" s="99">
        <v>7</v>
      </c>
      <c r="P23" s="99">
        <v>38</v>
      </c>
      <c r="Q23" s="97">
        <v>15</v>
      </c>
      <c r="R23" s="4">
        <v>15</v>
      </c>
      <c r="S23" s="4">
        <v>26</v>
      </c>
      <c r="T23" s="4">
        <v>52</v>
      </c>
      <c r="U23" s="94"/>
    </row>
    <row r="24" spans="2:21" ht="12" customHeight="1">
      <c r="B24" s="95"/>
      <c r="C24" s="35">
        <v>15</v>
      </c>
      <c r="D24" s="98"/>
      <c r="E24" s="4">
        <f t="shared" si="1"/>
        <v>504</v>
      </c>
      <c r="F24" s="4">
        <f>57+55</f>
        <v>112</v>
      </c>
      <c r="G24" s="4">
        <v>4</v>
      </c>
      <c r="H24" s="97">
        <v>1</v>
      </c>
      <c r="I24" s="97">
        <v>0</v>
      </c>
      <c r="J24" s="97">
        <v>0</v>
      </c>
      <c r="K24" s="97">
        <v>14</v>
      </c>
      <c r="L24" s="4">
        <v>178</v>
      </c>
      <c r="M24" s="99">
        <v>9</v>
      </c>
      <c r="N24" s="99">
        <v>48</v>
      </c>
      <c r="O24" s="99">
        <v>6</v>
      </c>
      <c r="P24" s="99">
        <v>34</v>
      </c>
      <c r="Q24" s="99">
        <v>7</v>
      </c>
      <c r="R24" s="97">
        <v>18</v>
      </c>
      <c r="S24" s="4">
        <v>19</v>
      </c>
      <c r="T24" s="4">
        <v>54</v>
      </c>
      <c r="U24" s="94"/>
    </row>
    <row r="25" spans="2:21" ht="12" customHeight="1">
      <c r="B25" s="95"/>
      <c r="C25" s="35">
        <v>16</v>
      </c>
      <c r="D25" s="98"/>
      <c r="E25" s="4">
        <f t="shared" si="1"/>
        <v>506</v>
      </c>
      <c r="F25" s="4">
        <f>51+74</f>
        <v>125</v>
      </c>
      <c r="G25" s="4">
        <v>5</v>
      </c>
      <c r="H25" s="97">
        <v>0</v>
      </c>
      <c r="I25" s="97">
        <v>0</v>
      </c>
      <c r="J25" s="97">
        <v>0</v>
      </c>
      <c r="K25" s="97">
        <v>14</v>
      </c>
      <c r="L25" s="4">
        <v>157</v>
      </c>
      <c r="M25" s="99">
        <v>6</v>
      </c>
      <c r="N25" s="99">
        <v>40</v>
      </c>
      <c r="O25" s="99">
        <v>4</v>
      </c>
      <c r="P25" s="99">
        <v>71</v>
      </c>
      <c r="Q25" s="99">
        <v>3</v>
      </c>
      <c r="R25" s="97">
        <v>9</v>
      </c>
      <c r="S25" s="4">
        <v>10</v>
      </c>
      <c r="T25" s="4">
        <v>62</v>
      </c>
      <c r="U25" s="94"/>
    </row>
    <row r="26" spans="2:21" ht="12" customHeight="1">
      <c r="B26" s="95"/>
      <c r="C26" s="35">
        <v>17</v>
      </c>
      <c r="D26" s="98"/>
      <c r="E26" s="4">
        <f t="shared" si="1"/>
        <v>654</v>
      </c>
      <c r="F26" s="4">
        <f>57+47</f>
        <v>104</v>
      </c>
      <c r="G26" s="4">
        <v>8</v>
      </c>
      <c r="H26" s="97">
        <v>2</v>
      </c>
      <c r="I26" s="97">
        <v>0</v>
      </c>
      <c r="J26" s="97">
        <v>0</v>
      </c>
      <c r="K26" s="97">
        <v>10</v>
      </c>
      <c r="L26" s="4">
        <v>302</v>
      </c>
      <c r="M26" s="99">
        <v>8</v>
      </c>
      <c r="N26" s="99">
        <v>38</v>
      </c>
      <c r="O26" s="99">
        <v>1</v>
      </c>
      <c r="P26" s="99">
        <v>17</v>
      </c>
      <c r="Q26" s="99">
        <v>6</v>
      </c>
      <c r="R26" s="97">
        <v>15</v>
      </c>
      <c r="S26" s="4">
        <v>22</v>
      </c>
      <c r="T26" s="4">
        <v>121</v>
      </c>
      <c r="U26" s="94"/>
    </row>
    <row r="27" spans="2:21" ht="12" customHeight="1">
      <c r="B27" s="95"/>
      <c r="C27" s="35">
        <v>18</v>
      </c>
      <c r="D27" s="96" t="s">
        <v>172</v>
      </c>
      <c r="E27" s="4">
        <f t="shared" si="1"/>
        <v>402</v>
      </c>
      <c r="F27" s="4">
        <f>2+8</f>
        <v>10</v>
      </c>
      <c r="G27" s="97">
        <v>0</v>
      </c>
      <c r="H27" s="97">
        <v>0</v>
      </c>
      <c r="I27" s="97">
        <v>0</v>
      </c>
      <c r="J27" s="97">
        <v>0</v>
      </c>
      <c r="K27" s="97">
        <v>20</v>
      </c>
      <c r="L27" s="4">
        <v>352</v>
      </c>
      <c r="M27" s="97">
        <v>2</v>
      </c>
      <c r="N27" s="97">
        <v>1</v>
      </c>
      <c r="O27" s="97">
        <v>0</v>
      </c>
      <c r="P27" s="99">
        <v>1</v>
      </c>
      <c r="Q27" s="97">
        <v>1</v>
      </c>
      <c r="R27" s="97">
        <v>0</v>
      </c>
      <c r="S27" s="97">
        <v>1</v>
      </c>
      <c r="T27" s="4">
        <v>14</v>
      </c>
      <c r="U27" s="94"/>
    </row>
    <row r="28" spans="2:21" ht="12" customHeight="1">
      <c r="B28" s="5"/>
      <c r="E28" s="43"/>
      <c r="F28" s="43"/>
      <c r="G28" s="43"/>
      <c r="H28" s="43"/>
      <c r="I28" s="43"/>
      <c r="J28" s="43"/>
      <c r="K28" s="43"/>
      <c r="L28" s="43"/>
      <c r="M28" s="43"/>
      <c r="N28" s="43"/>
      <c r="O28" s="43"/>
      <c r="P28" s="43"/>
      <c r="Q28" s="43"/>
      <c r="R28" s="43"/>
      <c r="S28" s="43"/>
      <c r="T28" s="43"/>
      <c r="U28" s="94"/>
    </row>
    <row r="29" spans="2:21" ht="12" customHeight="1">
      <c r="B29" s="5" t="s">
        <v>147</v>
      </c>
      <c r="F29" s="43"/>
      <c r="G29" s="43"/>
      <c r="H29" s="43"/>
      <c r="I29" s="43"/>
      <c r="J29" s="43"/>
      <c r="K29" s="43"/>
      <c r="L29" s="43"/>
      <c r="M29" s="43"/>
      <c r="N29" s="43"/>
      <c r="O29" s="43"/>
      <c r="P29" s="43"/>
      <c r="Q29" s="43"/>
      <c r="R29" s="43"/>
      <c r="S29" s="43"/>
      <c r="T29" s="43"/>
    </row>
    <row r="30" spans="2:21" ht="12" customHeight="1">
      <c r="B30" s="5"/>
    </row>
    <row r="31" spans="2:21" ht="12" customHeight="1">
      <c r="E31" s="43"/>
      <c r="F31" s="43"/>
      <c r="G31" s="43"/>
      <c r="H31" s="43"/>
      <c r="I31" s="43"/>
      <c r="J31" s="43"/>
      <c r="K31" s="43"/>
      <c r="L31" s="43"/>
      <c r="M31" s="43"/>
      <c r="N31" s="43"/>
      <c r="O31" s="43"/>
      <c r="P31" s="43"/>
      <c r="Q31" s="43"/>
      <c r="R31" s="43"/>
      <c r="S31" s="43"/>
      <c r="T31" s="43"/>
    </row>
    <row r="32" spans="2:21" ht="12" customHeight="1">
      <c r="E32" s="43"/>
      <c r="F32" s="43"/>
      <c r="G32" s="43"/>
      <c r="H32" s="43"/>
      <c r="I32" s="43"/>
      <c r="J32" s="43"/>
      <c r="K32" s="43"/>
      <c r="L32" s="43"/>
      <c r="M32" s="43"/>
      <c r="N32" s="43"/>
      <c r="O32" s="43"/>
      <c r="P32" s="43"/>
      <c r="Q32" s="43"/>
      <c r="R32" s="43"/>
      <c r="S32" s="43"/>
      <c r="T32" s="43"/>
    </row>
    <row r="33" spans="5:20" ht="12" customHeight="1">
      <c r="E33" s="43"/>
    </row>
    <row r="34" spans="5:20" ht="12" customHeight="1">
      <c r="E34" s="43"/>
      <c r="F34" s="43"/>
      <c r="G34" s="43"/>
      <c r="H34" s="43"/>
      <c r="I34" s="43"/>
      <c r="J34" s="43"/>
      <c r="K34" s="43"/>
      <c r="L34" s="43"/>
      <c r="M34" s="43"/>
      <c r="N34" s="43"/>
      <c r="O34" s="43"/>
      <c r="P34" s="43"/>
      <c r="Q34" s="43"/>
      <c r="R34" s="43"/>
      <c r="S34" s="43"/>
      <c r="T34" s="43"/>
    </row>
    <row r="35" spans="5:20" ht="12" customHeight="1">
      <c r="E35" s="43"/>
    </row>
    <row r="36" spans="5:20" ht="12" customHeight="1">
      <c r="E36" s="43"/>
    </row>
    <row r="37" spans="5:20" ht="12" customHeight="1">
      <c r="E37" s="43"/>
    </row>
    <row r="38" spans="5:20" ht="12" customHeight="1">
      <c r="E38" s="43"/>
    </row>
    <row r="39" spans="5:20" ht="12" customHeight="1">
      <c r="E39" s="43"/>
    </row>
    <row r="40" spans="5:20" ht="12" customHeight="1">
      <c r="E40" s="43"/>
    </row>
    <row r="41" spans="5:20" ht="12" customHeight="1">
      <c r="E41" s="43"/>
    </row>
    <row r="42" spans="5:20" ht="12" customHeight="1">
      <c r="E42" s="43"/>
    </row>
    <row r="43" spans="5:20" ht="12" customHeight="1">
      <c r="E43" s="43"/>
    </row>
    <row r="44" spans="5:20" ht="12" customHeight="1">
      <c r="E44" s="43"/>
    </row>
    <row r="45" spans="5:20" ht="12" customHeight="1">
      <c r="E45" s="43"/>
    </row>
    <row r="46" spans="5:20" ht="12" customHeight="1">
      <c r="E46" s="43"/>
    </row>
    <row r="47" spans="5:20" ht="12" customHeight="1">
      <c r="E47" s="43"/>
    </row>
    <row r="48" spans="5:20" ht="12" customHeight="1">
      <c r="E48" s="43"/>
    </row>
    <row r="49" spans="5:5" ht="12" customHeight="1">
      <c r="E49" s="43"/>
    </row>
    <row r="50" spans="5:5" ht="12" customHeight="1">
      <c r="E50" s="43"/>
    </row>
    <row r="51" spans="5:5" ht="12" customHeight="1">
      <c r="E51" s="43"/>
    </row>
    <row r="52" spans="5:5" ht="12" customHeight="1">
      <c r="E52" s="43"/>
    </row>
    <row r="53" spans="5:5" ht="12" customHeight="1">
      <c r="E53" s="43"/>
    </row>
  </sheetData>
  <mergeCells count="18">
    <mergeCell ref="B8:D8"/>
    <mergeCell ref="K3:K5"/>
    <mergeCell ref="L3:L5"/>
    <mergeCell ref="M3:M5"/>
    <mergeCell ref="N3:N5"/>
    <mergeCell ref="B3:D5"/>
    <mergeCell ref="E3:E5"/>
    <mergeCell ref="F3:F5"/>
    <mergeCell ref="G3:G5"/>
    <mergeCell ref="H3:H5"/>
    <mergeCell ref="I3:I5"/>
    <mergeCell ref="Q3:Q5"/>
    <mergeCell ref="R3:R5"/>
    <mergeCell ref="S3:S5"/>
    <mergeCell ref="T3:T5"/>
    <mergeCell ref="B7:D7"/>
    <mergeCell ref="O3:O5"/>
    <mergeCell ref="P3:P5"/>
  </mergeCells>
  <phoneticPr fontId="1"/>
  <printOptions horizontalCentered="1"/>
  <pageMargins left="0.78740157480314965" right="0.59055118110236227" top="0.98425196850393704" bottom="0.98425196850393704" header="0.51181102362204722" footer="0.51181102362204722"/>
  <pageSetup paperSize="9"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E5AEA-2503-4B9D-BC1B-B3992303FC8C}">
  <sheetPr>
    <pageSetUpPr fitToPage="1"/>
  </sheetPr>
  <dimension ref="B1:O16"/>
  <sheetViews>
    <sheetView zoomScaleNormal="100" zoomScaleSheetLayoutView="100" workbookViewId="0">
      <selection activeCell="B1" sqref="B1"/>
    </sheetView>
  </sheetViews>
  <sheetFormatPr defaultColWidth="9" defaultRowHeight="12" customHeight="1"/>
  <cols>
    <col min="1" max="1" width="2.6640625" style="1" customWidth="1"/>
    <col min="2" max="2" width="11.6640625" style="1" customWidth="1"/>
    <col min="3" max="15" width="8.33203125" style="1" customWidth="1"/>
    <col min="16" max="17" width="9.21875" style="1" customWidth="1"/>
    <col min="18" max="256" width="9" style="1"/>
    <col min="257" max="257" width="2.6640625" style="1" customWidth="1"/>
    <col min="258" max="258" width="11.6640625" style="1" customWidth="1"/>
    <col min="259" max="271" width="8.33203125" style="1" customWidth="1"/>
    <col min="272" max="273" width="9.21875" style="1" customWidth="1"/>
    <col min="274" max="512" width="9" style="1"/>
    <col min="513" max="513" width="2.6640625" style="1" customWidth="1"/>
    <col min="514" max="514" width="11.6640625" style="1" customWidth="1"/>
    <col min="515" max="527" width="8.33203125" style="1" customWidth="1"/>
    <col min="528" max="529" width="9.21875" style="1" customWidth="1"/>
    <col min="530" max="768" width="9" style="1"/>
    <col min="769" max="769" width="2.6640625" style="1" customWidth="1"/>
    <col min="770" max="770" width="11.6640625" style="1" customWidth="1"/>
    <col min="771" max="783" width="8.33203125" style="1" customWidth="1"/>
    <col min="784" max="785" width="9.21875" style="1" customWidth="1"/>
    <col min="786" max="1024" width="9" style="1"/>
    <col min="1025" max="1025" width="2.6640625" style="1" customWidth="1"/>
    <col min="1026" max="1026" width="11.6640625" style="1" customWidth="1"/>
    <col min="1027" max="1039" width="8.33203125" style="1" customWidth="1"/>
    <col min="1040" max="1041" width="9.21875" style="1" customWidth="1"/>
    <col min="1042" max="1280" width="9" style="1"/>
    <col min="1281" max="1281" width="2.6640625" style="1" customWidth="1"/>
    <col min="1282" max="1282" width="11.6640625" style="1" customWidth="1"/>
    <col min="1283" max="1295" width="8.33203125" style="1" customWidth="1"/>
    <col min="1296" max="1297" width="9.21875" style="1" customWidth="1"/>
    <col min="1298" max="1536" width="9" style="1"/>
    <col min="1537" max="1537" width="2.6640625" style="1" customWidth="1"/>
    <col min="1538" max="1538" width="11.6640625" style="1" customWidth="1"/>
    <col min="1539" max="1551" width="8.33203125" style="1" customWidth="1"/>
    <col min="1552" max="1553" width="9.21875" style="1" customWidth="1"/>
    <col min="1554" max="1792" width="9" style="1"/>
    <col min="1793" max="1793" width="2.6640625" style="1" customWidth="1"/>
    <col min="1794" max="1794" width="11.6640625" style="1" customWidth="1"/>
    <col min="1795" max="1807" width="8.33203125" style="1" customWidth="1"/>
    <col min="1808" max="1809" width="9.21875" style="1" customWidth="1"/>
    <col min="1810" max="2048" width="9" style="1"/>
    <col min="2049" max="2049" width="2.6640625" style="1" customWidth="1"/>
    <col min="2050" max="2050" width="11.6640625" style="1" customWidth="1"/>
    <col min="2051" max="2063" width="8.33203125" style="1" customWidth="1"/>
    <col min="2064" max="2065" width="9.21875" style="1" customWidth="1"/>
    <col min="2066" max="2304" width="9" style="1"/>
    <col min="2305" max="2305" width="2.6640625" style="1" customWidth="1"/>
    <col min="2306" max="2306" width="11.6640625" style="1" customWidth="1"/>
    <col min="2307" max="2319" width="8.33203125" style="1" customWidth="1"/>
    <col min="2320" max="2321" width="9.21875" style="1" customWidth="1"/>
    <col min="2322" max="2560" width="9" style="1"/>
    <col min="2561" max="2561" width="2.6640625" style="1" customWidth="1"/>
    <col min="2562" max="2562" width="11.6640625" style="1" customWidth="1"/>
    <col min="2563" max="2575" width="8.33203125" style="1" customWidth="1"/>
    <col min="2576" max="2577" width="9.21875" style="1" customWidth="1"/>
    <col min="2578" max="2816" width="9" style="1"/>
    <col min="2817" max="2817" width="2.6640625" style="1" customWidth="1"/>
    <col min="2818" max="2818" width="11.6640625" style="1" customWidth="1"/>
    <col min="2819" max="2831" width="8.33203125" style="1" customWidth="1"/>
    <col min="2832" max="2833" width="9.21875" style="1" customWidth="1"/>
    <col min="2834" max="3072" width="9" style="1"/>
    <col min="3073" max="3073" width="2.6640625" style="1" customWidth="1"/>
    <col min="3074" max="3074" width="11.6640625" style="1" customWidth="1"/>
    <col min="3075" max="3087" width="8.33203125" style="1" customWidth="1"/>
    <col min="3088" max="3089" width="9.21875" style="1" customWidth="1"/>
    <col min="3090" max="3328" width="9" style="1"/>
    <col min="3329" max="3329" width="2.6640625" style="1" customWidth="1"/>
    <col min="3330" max="3330" width="11.6640625" style="1" customWidth="1"/>
    <col min="3331" max="3343" width="8.33203125" style="1" customWidth="1"/>
    <col min="3344" max="3345" width="9.21875" style="1" customWidth="1"/>
    <col min="3346" max="3584" width="9" style="1"/>
    <col min="3585" max="3585" width="2.6640625" style="1" customWidth="1"/>
    <col min="3586" max="3586" width="11.6640625" style="1" customWidth="1"/>
    <col min="3587" max="3599" width="8.33203125" style="1" customWidth="1"/>
    <col min="3600" max="3601" width="9.21875" style="1" customWidth="1"/>
    <col min="3602" max="3840" width="9" style="1"/>
    <col min="3841" max="3841" width="2.6640625" style="1" customWidth="1"/>
    <col min="3842" max="3842" width="11.6640625" style="1" customWidth="1"/>
    <col min="3843" max="3855" width="8.33203125" style="1" customWidth="1"/>
    <col min="3856" max="3857" width="9.21875" style="1" customWidth="1"/>
    <col min="3858" max="4096" width="9" style="1"/>
    <col min="4097" max="4097" width="2.6640625" style="1" customWidth="1"/>
    <col min="4098" max="4098" width="11.6640625" style="1" customWidth="1"/>
    <col min="4099" max="4111" width="8.33203125" style="1" customWidth="1"/>
    <col min="4112" max="4113" width="9.21875" style="1" customWidth="1"/>
    <col min="4114" max="4352" width="9" style="1"/>
    <col min="4353" max="4353" width="2.6640625" style="1" customWidth="1"/>
    <col min="4354" max="4354" width="11.6640625" style="1" customWidth="1"/>
    <col min="4355" max="4367" width="8.33203125" style="1" customWidth="1"/>
    <col min="4368" max="4369" width="9.21875" style="1" customWidth="1"/>
    <col min="4370" max="4608" width="9" style="1"/>
    <col min="4609" max="4609" width="2.6640625" style="1" customWidth="1"/>
    <col min="4610" max="4610" width="11.6640625" style="1" customWidth="1"/>
    <col min="4611" max="4623" width="8.33203125" style="1" customWidth="1"/>
    <col min="4624" max="4625" width="9.21875" style="1" customWidth="1"/>
    <col min="4626" max="4864" width="9" style="1"/>
    <col min="4865" max="4865" width="2.6640625" style="1" customWidth="1"/>
    <col min="4866" max="4866" width="11.6640625" style="1" customWidth="1"/>
    <col min="4867" max="4879" width="8.33203125" style="1" customWidth="1"/>
    <col min="4880" max="4881" width="9.21875" style="1" customWidth="1"/>
    <col min="4882" max="5120" width="9" style="1"/>
    <col min="5121" max="5121" width="2.6640625" style="1" customWidth="1"/>
    <col min="5122" max="5122" width="11.6640625" style="1" customWidth="1"/>
    <col min="5123" max="5135" width="8.33203125" style="1" customWidth="1"/>
    <col min="5136" max="5137" width="9.21875" style="1" customWidth="1"/>
    <col min="5138" max="5376" width="9" style="1"/>
    <col min="5377" max="5377" width="2.6640625" style="1" customWidth="1"/>
    <col min="5378" max="5378" width="11.6640625" style="1" customWidth="1"/>
    <col min="5379" max="5391" width="8.33203125" style="1" customWidth="1"/>
    <col min="5392" max="5393" width="9.21875" style="1" customWidth="1"/>
    <col min="5394" max="5632" width="9" style="1"/>
    <col min="5633" max="5633" width="2.6640625" style="1" customWidth="1"/>
    <col min="5634" max="5634" width="11.6640625" style="1" customWidth="1"/>
    <col min="5635" max="5647" width="8.33203125" style="1" customWidth="1"/>
    <col min="5648" max="5649" width="9.21875" style="1" customWidth="1"/>
    <col min="5650" max="5888" width="9" style="1"/>
    <col min="5889" max="5889" width="2.6640625" style="1" customWidth="1"/>
    <col min="5890" max="5890" width="11.6640625" style="1" customWidth="1"/>
    <col min="5891" max="5903" width="8.33203125" style="1" customWidth="1"/>
    <col min="5904" max="5905" width="9.21875" style="1" customWidth="1"/>
    <col min="5906" max="6144" width="9" style="1"/>
    <col min="6145" max="6145" width="2.6640625" style="1" customWidth="1"/>
    <col min="6146" max="6146" width="11.6640625" style="1" customWidth="1"/>
    <col min="6147" max="6159" width="8.33203125" style="1" customWidth="1"/>
    <col min="6160" max="6161" width="9.21875" style="1" customWidth="1"/>
    <col min="6162" max="6400" width="9" style="1"/>
    <col min="6401" max="6401" width="2.6640625" style="1" customWidth="1"/>
    <col min="6402" max="6402" width="11.6640625" style="1" customWidth="1"/>
    <col min="6403" max="6415" width="8.33203125" style="1" customWidth="1"/>
    <col min="6416" max="6417" width="9.21875" style="1" customWidth="1"/>
    <col min="6418" max="6656" width="9" style="1"/>
    <col min="6657" max="6657" width="2.6640625" style="1" customWidth="1"/>
    <col min="6658" max="6658" width="11.6640625" style="1" customWidth="1"/>
    <col min="6659" max="6671" width="8.33203125" style="1" customWidth="1"/>
    <col min="6672" max="6673" width="9.21875" style="1" customWidth="1"/>
    <col min="6674" max="6912" width="9" style="1"/>
    <col min="6913" max="6913" width="2.6640625" style="1" customWidth="1"/>
    <col min="6914" max="6914" width="11.6640625" style="1" customWidth="1"/>
    <col min="6915" max="6927" width="8.33203125" style="1" customWidth="1"/>
    <col min="6928" max="6929" width="9.21875" style="1" customWidth="1"/>
    <col min="6930" max="7168" width="9" style="1"/>
    <col min="7169" max="7169" width="2.6640625" style="1" customWidth="1"/>
    <col min="7170" max="7170" width="11.6640625" style="1" customWidth="1"/>
    <col min="7171" max="7183" width="8.33203125" style="1" customWidth="1"/>
    <col min="7184" max="7185" width="9.21875" style="1" customWidth="1"/>
    <col min="7186" max="7424" width="9" style="1"/>
    <col min="7425" max="7425" width="2.6640625" style="1" customWidth="1"/>
    <col min="7426" max="7426" width="11.6640625" style="1" customWidth="1"/>
    <col min="7427" max="7439" width="8.33203125" style="1" customWidth="1"/>
    <col min="7440" max="7441" width="9.21875" style="1" customWidth="1"/>
    <col min="7442" max="7680" width="9" style="1"/>
    <col min="7681" max="7681" width="2.6640625" style="1" customWidth="1"/>
    <col min="7682" max="7682" width="11.6640625" style="1" customWidth="1"/>
    <col min="7683" max="7695" width="8.33203125" style="1" customWidth="1"/>
    <col min="7696" max="7697" width="9.21875" style="1" customWidth="1"/>
    <col min="7698" max="7936" width="9" style="1"/>
    <col min="7937" max="7937" width="2.6640625" style="1" customWidth="1"/>
    <col min="7938" max="7938" width="11.6640625" style="1" customWidth="1"/>
    <col min="7939" max="7951" width="8.33203125" style="1" customWidth="1"/>
    <col min="7952" max="7953" width="9.21875" style="1" customWidth="1"/>
    <col min="7954" max="8192" width="9" style="1"/>
    <col min="8193" max="8193" width="2.6640625" style="1" customWidth="1"/>
    <col min="8194" max="8194" width="11.6640625" style="1" customWidth="1"/>
    <col min="8195" max="8207" width="8.33203125" style="1" customWidth="1"/>
    <col min="8208" max="8209" width="9.21875" style="1" customWidth="1"/>
    <col min="8210" max="8448" width="9" style="1"/>
    <col min="8449" max="8449" width="2.6640625" style="1" customWidth="1"/>
    <col min="8450" max="8450" width="11.6640625" style="1" customWidth="1"/>
    <col min="8451" max="8463" width="8.33203125" style="1" customWidth="1"/>
    <col min="8464" max="8465" width="9.21875" style="1" customWidth="1"/>
    <col min="8466" max="8704" width="9" style="1"/>
    <col min="8705" max="8705" width="2.6640625" style="1" customWidth="1"/>
    <col min="8706" max="8706" width="11.6640625" style="1" customWidth="1"/>
    <col min="8707" max="8719" width="8.33203125" style="1" customWidth="1"/>
    <col min="8720" max="8721" width="9.21875" style="1" customWidth="1"/>
    <col min="8722" max="8960" width="9" style="1"/>
    <col min="8961" max="8961" width="2.6640625" style="1" customWidth="1"/>
    <col min="8962" max="8962" width="11.6640625" style="1" customWidth="1"/>
    <col min="8963" max="8975" width="8.33203125" style="1" customWidth="1"/>
    <col min="8976" max="8977" width="9.21875" style="1" customWidth="1"/>
    <col min="8978" max="9216" width="9" style="1"/>
    <col min="9217" max="9217" width="2.6640625" style="1" customWidth="1"/>
    <col min="9218" max="9218" width="11.6640625" style="1" customWidth="1"/>
    <col min="9219" max="9231" width="8.33203125" style="1" customWidth="1"/>
    <col min="9232" max="9233" width="9.21875" style="1" customWidth="1"/>
    <col min="9234" max="9472" width="9" style="1"/>
    <col min="9473" max="9473" width="2.6640625" style="1" customWidth="1"/>
    <col min="9474" max="9474" width="11.6640625" style="1" customWidth="1"/>
    <col min="9475" max="9487" width="8.33203125" style="1" customWidth="1"/>
    <col min="9488" max="9489" width="9.21875" style="1" customWidth="1"/>
    <col min="9490" max="9728" width="9" style="1"/>
    <col min="9729" max="9729" width="2.6640625" style="1" customWidth="1"/>
    <col min="9730" max="9730" width="11.6640625" style="1" customWidth="1"/>
    <col min="9731" max="9743" width="8.33203125" style="1" customWidth="1"/>
    <col min="9744" max="9745" width="9.21875" style="1" customWidth="1"/>
    <col min="9746" max="9984" width="9" style="1"/>
    <col min="9985" max="9985" width="2.6640625" style="1" customWidth="1"/>
    <col min="9986" max="9986" width="11.6640625" style="1" customWidth="1"/>
    <col min="9987" max="9999" width="8.33203125" style="1" customWidth="1"/>
    <col min="10000" max="10001" width="9.21875" style="1" customWidth="1"/>
    <col min="10002" max="10240" width="9" style="1"/>
    <col min="10241" max="10241" width="2.6640625" style="1" customWidth="1"/>
    <col min="10242" max="10242" width="11.6640625" style="1" customWidth="1"/>
    <col min="10243" max="10255" width="8.33203125" style="1" customWidth="1"/>
    <col min="10256" max="10257" width="9.21875" style="1" customWidth="1"/>
    <col min="10258" max="10496" width="9" style="1"/>
    <col min="10497" max="10497" width="2.6640625" style="1" customWidth="1"/>
    <col min="10498" max="10498" width="11.6640625" style="1" customWidth="1"/>
    <col min="10499" max="10511" width="8.33203125" style="1" customWidth="1"/>
    <col min="10512" max="10513" width="9.21875" style="1" customWidth="1"/>
    <col min="10514" max="10752" width="9" style="1"/>
    <col min="10753" max="10753" width="2.6640625" style="1" customWidth="1"/>
    <col min="10754" max="10754" width="11.6640625" style="1" customWidth="1"/>
    <col min="10755" max="10767" width="8.33203125" style="1" customWidth="1"/>
    <col min="10768" max="10769" width="9.21875" style="1" customWidth="1"/>
    <col min="10770" max="11008" width="9" style="1"/>
    <col min="11009" max="11009" width="2.6640625" style="1" customWidth="1"/>
    <col min="11010" max="11010" width="11.6640625" style="1" customWidth="1"/>
    <col min="11011" max="11023" width="8.33203125" style="1" customWidth="1"/>
    <col min="11024" max="11025" width="9.21875" style="1" customWidth="1"/>
    <col min="11026" max="11264" width="9" style="1"/>
    <col min="11265" max="11265" width="2.6640625" style="1" customWidth="1"/>
    <col min="11266" max="11266" width="11.6640625" style="1" customWidth="1"/>
    <col min="11267" max="11279" width="8.33203125" style="1" customWidth="1"/>
    <col min="11280" max="11281" width="9.21875" style="1" customWidth="1"/>
    <col min="11282" max="11520" width="9" style="1"/>
    <col min="11521" max="11521" width="2.6640625" style="1" customWidth="1"/>
    <col min="11522" max="11522" width="11.6640625" style="1" customWidth="1"/>
    <col min="11523" max="11535" width="8.33203125" style="1" customWidth="1"/>
    <col min="11536" max="11537" width="9.21875" style="1" customWidth="1"/>
    <col min="11538" max="11776" width="9" style="1"/>
    <col min="11777" max="11777" width="2.6640625" style="1" customWidth="1"/>
    <col min="11778" max="11778" width="11.6640625" style="1" customWidth="1"/>
    <col min="11779" max="11791" width="8.33203125" style="1" customWidth="1"/>
    <col min="11792" max="11793" width="9.21875" style="1" customWidth="1"/>
    <col min="11794" max="12032" width="9" style="1"/>
    <col min="12033" max="12033" width="2.6640625" style="1" customWidth="1"/>
    <col min="12034" max="12034" width="11.6640625" style="1" customWidth="1"/>
    <col min="12035" max="12047" width="8.33203125" style="1" customWidth="1"/>
    <col min="12048" max="12049" width="9.21875" style="1" customWidth="1"/>
    <col min="12050" max="12288" width="9" style="1"/>
    <col min="12289" max="12289" width="2.6640625" style="1" customWidth="1"/>
    <col min="12290" max="12290" width="11.6640625" style="1" customWidth="1"/>
    <col min="12291" max="12303" width="8.33203125" style="1" customWidth="1"/>
    <col min="12304" max="12305" width="9.21875" style="1" customWidth="1"/>
    <col min="12306" max="12544" width="9" style="1"/>
    <col min="12545" max="12545" width="2.6640625" style="1" customWidth="1"/>
    <col min="12546" max="12546" width="11.6640625" style="1" customWidth="1"/>
    <col min="12547" max="12559" width="8.33203125" style="1" customWidth="1"/>
    <col min="12560" max="12561" width="9.21875" style="1" customWidth="1"/>
    <col min="12562" max="12800" width="9" style="1"/>
    <col min="12801" max="12801" width="2.6640625" style="1" customWidth="1"/>
    <col min="12802" max="12802" width="11.6640625" style="1" customWidth="1"/>
    <col min="12803" max="12815" width="8.33203125" style="1" customWidth="1"/>
    <col min="12816" max="12817" width="9.21875" style="1" customWidth="1"/>
    <col min="12818" max="13056" width="9" style="1"/>
    <col min="13057" max="13057" width="2.6640625" style="1" customWidth="1"/>
    <col min="13058" max="13058" width="11.6640625" style="1" customWidth="1"/>
    <col min="13059" max="13071" width="8.33203125" style="1" customWidth="1"/>
    <col min="13072" max="13073" width="9.21875" style="1" customWidth="1"/>
    <col min="13074" max="13312" width="9" style="1"/>
    <col min="13313" max="13313" width="2.6640625" style="1" customWidth="1"/>
    <col min="13314" max="13314" width="11.6640625" style="1" customWidth="1"/>
    <col min="13315" max="13327" width="8.33203125" style="1" customWidth="1"/>
    <col min="13328" max="13329" width="9.21875" style="1" customWidth="1"/>
    <col min="13330" max="13568" width="9" style="1"/>
    <col min="13569" max="13569" width="2.6640625" style="1" customWidth="1"/>
    <col min="13570" max="13570" width="11.6640625" style="1" customWidth="1"/>
    <col min="13571" max="13583" width="8.33203125" style="1" customWidth="1"/>
    <col min="13584" max="13585" width="9.21875" style="1" customWidth="1"/>
    <col min="13586" max="13824" width="9" style="1"/>
    <col min="13825" max="13825" width="2.6640625" style="1" customWidth="1"/>
    <col min="13826" max="13826" width="11.6640625" style="1" customWidth="1"/>
    <col min="13827" max="13839" width="8.33203125" style="1" customWidth="1"/>
    <col min="13840" max="13841" width="9.21875" style="1" customWidth="1"/>
    <col min="13842" max="14080" width="9" style="1"/>
    <col min="14081" max="14081" width="2.6640625" style="1" customWidth="1"/>
    <col min="14082" max="14082" width="11.6640625" style="1" customWidth="1"/>
    <col min="14083" max="14095" width="8.33203125" style="1" customWidth="1"/>
    <col min="14096" max="14097" width="9.21875" style="1" customWidth="1"/>
    <col min="14098" max="14336" width="9" style="1"/>
    <col min="14337" max="14337" width="2.6640625" style="1" customWidth="1"/>
    <col min="14338" max="14338" width="11.6640625" style="1" customWidth="1"/>
    <col min="14339" max="14351" width="8.33203125" style="1" customWidth="1"/>
    <col min="14352" max="14353" width="9.21875" style="1" customWidth="1"/>
    <col min="14354" max="14592" width="9" style="1"/>
    <col min="14593" max="14593" width="2.6640625" style="1" customWidth="1"/>
    <col min="14594" max="14594" width="11.6640625" style="1" customWidth="1"/>
    <col min="14595" max="14607" width="8.33203125" style="1" customWidth="1"/>
    <col min="14608" max="14609" width="9.21875" style="1" customWidth="1"/>
    <col min="14610" max="14848" width="9" style="1"/>
    <col min="14849" max="14849" width="2.6640625" style="1" customWidth="1"/>
    <col min="14850" max="14850" width="11.6640625" style="1" customWidth="1"/>
    <col min="14851" max="14863" width="8.33203125" style="1" customWidth="1"/>
    <col min="14864" max="14865" width="9.21875" style="1" customWidth="1"/>
    <col min="14866" max="15104" width="9" style="1"/>
    <col min="15105" max="15105" width="2.6640625" style="1" customWidth="1"/>
    <col min="15106" max="15106" width="11.6640625" style="1" customWidth="1"/>
    <col min="15107" max="15119" width="8.33203125" style="1" customWidth="1"/>
    <col min="15120" max="15121" width="9.21875" style="1" customWidth="1"/>
    <col min="15122" max="15360" width="9" style="1"/>
    <col min="15361" max="15361" width="2.6640625" style="1" customWidth="1"/>
    <col min="15362" max="15362" width="11.6640625" style="1" customWidth="1"/>
    <col min="15363" max="15375" width="8.33203125" style="1" customWidth="1"/>
    <col min="15376" max="15377" width="9.21875" style="1" customWidth="1"/>
    <col min="15378" max="15616" width="9" style="1"/>
    <col min="15617" max="15617" width="2.6640625" style="1" customWidth="1"/>
    <col min="15618" max="15618" width="11.6640625" style="1" customWidth="1"/>
    <col min="15619" max="15631" width="8.33203125" style="1" customWidth="1"/>
    <col min="15632" max="15633" width="9.21875" style="1" customWidth="1"/>
    <col min="15634" max="15872" width="9" style="1"/>
    <col min="15873" max="15873" width="2.6640625" style="1" customWidth="1"/>
    <col min="15874" max="15874" width="11.6640625" style="1" customWidth="1"/>
    <col min="15875" max="15887" width="8.33203125" style="1" customWidth="1"/>
    <col min="15888" max="15889" width="9.21875" style="1" customWidth="1"/>
    <col min="15890" max="16128" width="9" style="1"/>
    <col min="16129" max="16129" width="2.6640625" style="1" customWidth="1"/>
    <col min="16130" max="16130" width="11.6640625" style="1" customWidth="1"/>
    <col min="16131" max="16143" width="8.33203125" style="1" customWidth="1"/>
    <col min="16144" max="16145" width="9.21875" style="1" customWidth="1"/>
    <col min="16146" max="16384" width="9" style="1"/>
  </cols>
  <sheetData>
    <row r="1" spans="2:15" ht="14.25" customHeight="1">
      <c r="B1" s="6" t="s">
        <v>433</v>
      </c>
    </row>
    <row r="3" spans="2:15" ht="12" customHeight="1">
      <c r="B3" s="390" t="s">
        <v>173</v>
      </c>
      <c r="C3" s="393" t="s">
        <v>153</v>
      </c>
      <c r="D3" s="393" t="s">
        <v>174</v>
      </c>
      <c r="E3" s="293" t="s">
        <v>175</v>
      </c>
      <c r="F3" s="293" t="s">
        <v>176</v>
      </c>
      <c r="G3" s="293" t="s">
        <v>177</v>
      </c>
      <c r="H3" s="293" t="s">
        <v>178</v>
      </c>
      <c r="I3" s="293" t="s">
        <v>179</v>
      </c>
      <c r="J3" s="293" t="s">
        <v>180</v>
      </c>
      <c r="K3" s="293" t="s">
        <v>181</v>
      </c>
      <c r="L3" s="293" t="s">
        <v>182</v>
      </c>
      <c r="M3" s="293" t="s">
        <v>183</v>
      </c>
      <c r="N3" s="293" t="s">
        <v>184</v>
      </c>
      <c r="O3" s="293" t="s">
        <v>185</v>
      </c>
    </row>
    <row r="4" spans="2:15" ht="12" customHeight="1">
      <c r="B4" s="391"/>
      <c r="C4" s="331"/>
      <c r="D4" s="331"/>
      <c r="E4" s="294"/>
      <c r="F4" s="294"/>
      <c r="G4" s="294"/>
      <c r="H4" s="294"/>
      <c r="I4" s="294"/>
      <c r="J4" s="294"/>
      <c r="K4" s="294"/>
      <c r="L4" s="294"/>
      <c r="M4" s="294"/>
      <c r="N4" s="294"/>
      <c r="O4" s="294"/>
    </row>
    <row r="5" spans="2:15" ht="12" customHeight="1">
      <c r="B5" s="392"/>
      <c r="C5" s="291"/>
      <c r="D5" s="291"/>
      <c r="E5" s="295"/>
      <c r="F5" s="295"/>
      <c r="G5" s="295"/>
      <c r="H5" s="295"/>
      <c r="I5" s="295"/>
      <c r="J5" s="295"/>
      <c r="K5" s="295"/>
      <c r="L5" s="295"/>
      <c r="M5" s="295"/>
      <c r="N5" s="295"/>
      <c r="O5" s="295"/>
    </row>
    <row r="6" spans="2:15" ht="12" customHeight="1">
      <c r="B6" s="26"/>
      <c r="C6" s="2" t="s">
        <v>66</v>
      </c>
      <c r="D6" s="2" t="s">
        <v>66</v>
      </c>
      <c r="E6" s="2" t="s">
        <v>66</v>
      </c>
      <c r="F6" s="2" t="s">
        <v>66</v>
      </c>
      <c r="G6" s="2" t="s">
        <v>66</v>
      </c>
      <c r="H6" s="2" t="s">
        <v>66</v>
      </c>
      <c r="I6" s="2" t="s">
        <v>66</v>
      </c>
      <c r="J6" s="2" t="s">
        <v>66</v>
      </c>
      <c r="K6" s="2" t="s">
        <v>66</v>
      </c>
      <c r="L6" s="2" t="s">
        <v>66</v>
      </c>
      <c r="M6" s="2" t="s">
        <v>66</v>
      </c>
      <c r="N6" s="2" t="s">
        <v>66</v>
      </c>
      <c r="O6" s="2" t="s">
        <v>66</v>
      </c>
    </row>
    <row r="7" spans="2:15" ht="12" customHeight="1">
      <c r="B7" s="8" t="s">
        <v>186</v>
      </c>
      <c r="C7" s="101">
        <v>1</v>
      </c>
      <c r="D7" s="101" t="s">
        <v>135</v>
      </c>
      <c r="E7" s="101" t="s">
        <v>135</v>
      </c>
      <c r="F7" s="101" t="s">
        <v>135</v>
      </c>
      <c r="G7" s="101" t="s">
        <v>135</v>
      </c>
      <c r="H7" s="101" t="s">
        <v>135</v>
      </c>
      <c r="I7" s="101" t="s">
        <v>135</v>
      </c>
      <c r="J7" s="101" t="s">
        <v>135</v>
      </c>
      <c r="K7" s="101">
        <v>1</v>
      </c>
      <c r="L7" s="101" t="s">
        <v>135</v>
      </c>
      <c r="M7" s="101" t="s">
        <v>135</v>
      </c>
      <c r="N7" s="101" t="s">
        <v>135</v>
      </c>
      <c r="O7" s="101" t="s">
        <v>135</v>
      </c>
    </row>
    <row r="8" spans="2:15" ht="12" customHeight="1">
      <c r="B8" s="8" t="s">
        <v>187</v>
      </c>
      <c r="C8" s="101">
        <v>1</v>
      </c>
      <c r="D8" s="101" t="s">
        <v>135</v>
      </c>
      <c r="E8" s="101" t="s">
        <v>135</v>
      </c>
      <c r="F8" s="101" t="s">
        <v>135</v>
      </c>
      <c r="G8" s="101" t="s">
        <v>135</v>
      </c>
      <c r="H8" s="101" t="s">
        <v>135</v>
      </c>
      <c r="I8" s="101" t="s">
        <v>135</v>
      </c>
      <c r="J8" s="101">
        <v>1</v>
      </c>
      <c r="K8" s="101" t="s">
        <v>135</v>
      </c>
      <c r="L8" s="101" t="s">
        <v>135</v>
      </c>
      <c r="M8" s="101" t="s">
        <v>135</v>
      </c>
      <c r="N8" s="101" t="s">
        <v>135</v>
      </c>
      <c r="O8" s="101" t="s">
        <v>135</v>
      </c>
    </row>
    <row r="9" spans="2:15" ht="12" customHeight="1">
      <c r="B9" s="8" t="s">
        <v>188</v>
      </c>
      <c r="C9" s="101">
        <v>2</v>
      </c>
      <c r="D9" s="101" t="s">
        <v>135</v>
      </c>
      <c r="E9" s="101" t="s">
        <v>135</v>
      </c>
      <c r="F9" s="101" t="s">
        <v>135</v>
      </c>
      <c r="G9" s="101" t="s">
        <v>135</v>
      </c>
      <c r="H9" s="101" t="s">
        <v>135</v>
      </c>
      <c r="I9" s="101" t="s">
        <v>135</v>
      </c>
      <c r="J9" s="101" t="s">
        <v>135</v>
      </c>
      <c r="K9" s="101" t="s">
        <v>135</v>
      </c>
      <c r="L9" s="101" t="s">
        <v>135</v>
      </c>
      <c r="M9" s="101" t="s">
        <v>135</v>
      </c>
      <c r="N9" s="101">
        <v>2</v>
      </c>
      <c r="O9" s="101" t="s">
        <v>135</v>
      </c>
    </row>
    <row r="10" spans="2:15" ht="12" customHeight="1">
      <c r="B10" s="8" t="s">
        <v>189</v>
      </c>
      <c r="C10" s="102" t="s">
        <v>68</v>
      </c>
      <c r="D10" s="102" t="s">
        <v>68</v>
      </c>
      <c r="E10" s="102" t="s">
        <v>68</v>
      </c>
      <c r="F10" s="102" t="s">
        <v>68</v>
      </c>
      <c r="G10" s="102" t="s">
        <v>68</v>
      </c>
      <c r="H10" s="102" t="s">
        <v>68</v>
      </c>
      <c r="I10" s="102" t="s">
        <v>68</v>
      </c>
      <c r="J10" s="102" t="s">
        <v>68</v>
      </c>
      <c r="K10" s="102" t="s">
        <v>68</v>
      </c>
      <c r="L10" s="102" t="s">
        <v>68</v>
      </c>
      <c r="M10" s="102" t="s">
        <v>68</v>
      </c>
      <c r="N10" s="102" t="s">
        <v>68</v>
      </c>
      <c r="O10" s="102" t="s">
        <v>68</v>
      </c>
    </row>
    <row r="11" spans="2:15" s="16" customFormat="1" ht="12" customHeight="1">
      <c r="B11" s="103" t="s">
        <v>43</v>
      </c>
      <c r="C11" s="102">
        <v>1</v>
      </c>
      <c r="D11" s="102" t="s">
        <v>68</v>
      </c>
      <c r="E11" s="102" t="s">
        <v>68</v>
      </c>
      <c r="F11" s="102" t="s">
        <v>68</v>
      </c>
      <c r="G11" s="102" t="s">
        <v>68</v>
      </c>
      <c r="H11" s="102" t="s">
        <v>68</v>
      </c>
      <c r="I11" s="102" t="s">
        <v>68</v>
      </c>
      <c r="J11" s="102" t="s">
        <v>68</v>
      </c>
      <c r="K11" s="102" t="s">
        <v>68</v>
      </c>
      <c r="L11" s="102" t="s">
        <v>68</v>
      </c>
      <c r="M11" s="102" t="s">
        <v>68</v>
      </c>
      <c r="N11" s="102">
        <v>1</v>
      </c>
      <c r="O11" s="102" t="s">
        <v>68</v>
      </c>
    </row>
    <row r="12" spans="2:15" ht="12" customHeight="1">
      <c r="B12" s="5"/>
      <c r="C12" s="5"/>
    </row>
    <row r="13" spans="2:15" ht="12" customHeight="1">
      <c r="B13" s="5"/>
      <c r="C13" s="5" t="s">
        <v>147</v>
      </c>
      <c r="D13" s="5"/>
    </row>
    <row r="14" spans="2:15" ht="12" customHeight="1">
      <c r="B14" s="104"/>
      <c r="D14" s="5"/>
      <c r="E14" s="5"/>
      <c r="F14" s="5"/>
      <c r="G14" s="5"/>
      <c r="H14" s="5"/>
      <c r="I14" s="5"/>
      <c r="J14" s="5"/>
      <c r="K14" s="5"/>
      <c r="L14" s="5"/>
      <c r="M14" s="5"/>
      <c r="N14" s="5"/>
      <c r="O14" s="5"/>
    </row>
    <row r="15" spans="2:15" ht="12" customHeight="1">
      <c r="B15" s="5"/>
      <c r="C15" s="5"/>
      <c r="D15" s="5"/>
      <c r="E15" s="5"/>
      <c r="F15" s="5"/>
      <c r="G15" s="5"/>
      <c r="H15" s="5"/>
      <c r="I15" s="5"/>
      <c r="J15" s="5"/>
      <c r="K15" s="5"/>
      <c r="L15" s="5"/>
      <c r="M15" s="5"/>
      <c r="N15" s="5"/>
      <c r="O15" s="5"/>
    </row>
    <row r="16" spans="2:15" ht="12" customHeight="1">
      <c r="B16" s="5"/>
      <c r="C16" s="5"/>
      <c r="D16" s="5"/>
      <c r="E16" s="5"/>
      <c r="F16" s="5"/>
      <c r="G16" s="5"/>
      <c r="H16" s="5"/>
      <c r="I16" s="5"/>
      <c r="J16" s="5"/>
      <c r="K16" s="5"/>
      <c r="L16" s="5"/>
      <c r="M16" s="5"/>
      <c r="N16" s="5"/>
      <c r="O16" s="5"/>
    </row>
  </sheetData>
  <mergeCells count="14">
    <mergeCell ref="G3:G5"/>
    <mergeCell ref="B3:B5"/>
    <mergeCell ref="C3:C5"/>
    <mergeCell ref="D3:D5"/>
    <mergeCell ref="E3:E5"/>
    <mergeCell ref="F3:F5"/>
    <mergeCell ref="N3:N5"/>
    <mergeCell ref="O3:O5"/>
    <mergeCell ref="H3:H5"/>
    <mergeCell ref="I3:I5"/>
    <mergeCell ref="J3:J5"/>
    <mergeCell ref="K3:K5"/>
    <mergeCell ref="L3:L5"/>
    <mergeCell ref="M3:M5"/>
  </mergeCells>
  <phoneticPr fontId="1"/>
  <pageMargins left="0.78740157480314965" right="0.78740157480314965" top="0.98425196850393704" bottom="0.98425196850393704" header="0.51181102362204722" footer="0.51181102362204722"/>
  <pageSetup paperSize="9"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7F69-7EC9-4066-B8C7-5682E5DCB4AB}">
  <sheetPr>
    <pageSetUpPr fitToPage="1"/>
  </sheetPr>
  <dimension ref="B1:T54"/>
  <sheetViews>
    <sheetView zoomScaleNormal="100" zoomScaleSheetLayoutView="100" workbookViewId="0">
      <selection activeCell="L1" sqref="L1"/>
    </sheetView>
  </sheetViews>
  <sheetFormatPr defaultColWidth="9" defaultRowHeight="13.2"/>
  <cols>
    <col min="1" max="1" width="2.77734375" customWidth="1"/>
    <col min="2" max="2" width="2.6640625" customWidth="1"/>
    <col min="3" max="3" width="1.88671875" customWidth="1"/>
    <col min="4" max="4" width="15.88671875" customWidth="1"/>
    <col min="5" max="5" width="16.33203125" customWidth="1"/>
    <col min="6" max="6" width="15.21875" customWidth="1"/>
    <col min="7" max="7" width="14.88671875" bestFit="1" customWidth="1"/>
    <col min="8" max="8" width="14.88671875" customWidth="1"/>
    <col min="9" max="9" width="12.88671875" customWidth="1"/>
    <col min="10" max="10" width="11.6640625" customWidth="1"/>
    <col min="11" max="11" width="14.109375" bestFit="1" customWidth="1"/>
    <col min="12" max="12" width="11.44140625" customWidth="1"/>
    <col min="13" max="13" width="14.109375" customWidth="1"/>
    <col min="14" max="14" width="14.33203125" customWidth="1"/>
    <col min="15" max="15" width="11.77734375" customWidth="1"/>
    <col min="16" max="17" width="12.6640625" customWidth="1"/>
    <col min="18" max="18" width="10.33203125" customWidth="1"/>
    <col min="19" max="19" width="14.21875" customWidth="1"/>
    <col min="20" max="21" width="9.6640625" customWidth="1"/>
    <col min="257" max="257" width="2.77734375" customWidth="1"/>
    <col min="258" max="258" width="2.6640625" customWidth="1"/>
    <col min="259" max="259" width="1.88671875" customWidth="1"/>
    <col min="260" max="260" width="15.88671875" customWidth="1"/>
    <col min="261" max="261" width="16.33203125" customWidth="1"/>
    <col min="262" max="262" width="15.21875" customWidth="1"/>
    <col min="263" max="263" width="14.88671875" bestFit="1" customWidth="1"/>
    <col min="264" max="264" width="14.88671875" customWidth="1"/>
    <col min="265" max="265" width="12.88671875" customWidth="1"/>
    <col min="266" max="266" width="11.6640625" customWidth="1"/>
    <col min="267" max="267" width="14.109375" bestFit="1" customWidth="1"/>
    <col min="268" max="268" width="11.44140625" customWidth="1"/>
    <col min="269" max="269" width="14.109375" customWidth="1"/>
    <col min="270" max="270" width="14.33203125" customWidth="1"/>
    <col min="271" max="271" width="11.77734375" customWidth="1"/>
    <col min="272" max="273" width="12.6640625" customWidth="1"/>
    <col min="274" max="274" width="10.33203125" customWidth="1"/>
    <col min="275" max="275" width="14.21875" customWidth="1"/>
    <col min="276" max="277" width="9.6640625" customWidth="1"/>
    <col min="513" max="513" width="2.77734375" customWidth="1"/>
    <col min="514" max="514" width="2.6640625" customWidth="1"/>
    <col min="515" max="515" width="1.88671875" customWidth="1"/>
    <col min="516" max="516" width="15.88671875" customWidth="1"/>
    <col min="517" max="517" width="16.33203125" customWidth="1"/>
    <col min="518" max="518" width="15.21875" customWidth="1"/>
    <col min="519" max="519" width="14.88671875" bestFit="1" customWidth="1"/>
    <col min="520" max="520" width="14.88671875" customWidth="1"/>
    <col min="521" max="521" width="12.88671875" customWidth="1"/>
    <col min="522" max="522" width="11.6640625" customWidth="1"/>
    <col min="523" max="523" width="14.109375" bestFit="1" customWidth="1"/>
    <col min="524" max="524" width="11.44140625" customWidth="1"/>
    <col min="525" max="525" width="14.109375" customWidth="1"/>
    <col min="526" max="526" width="14.33203125" customWidth="1"/>
    <col min="527" max="527" width="11.77734375" customWidth="1"/>
    <col min="528" max="529" width="12.6640625" customWidth="1"/>
    <col min="530" max="530" width="10.33203125" customWidth="1"/>
    <col min="531" max="531" width="14.21875" customWidth="1"/>
    <col min="532" max="533" width="9.6640625" customWidth="1"/>
    <col min="769" max="769" width="2.77734375" customWidth="1"/>
    <col min="770" max="770" width="2.6640625" customWidth="1"/>
    <col min="771" max="771" width="1.88671875" customWidth="1"/>
    <col min="772" max="772" width="15.88671875" customWidth="1"/>
    <col min="773" max="773" width="16.33203125" customWidth="1"/>
    <col min="774" max="774" width="15.21875" customWidth="1"/>
    <col min="775" max="775" width="14.88671875" bestFit="1" customWidth="1"/>
    <col min="776" max="776" width="14.88671875" customWidth="1"/>
    <col min="777" max="777" width="12.88671875" customWidth="1"/>
    <col min="778" max="778" width="11.6640625" customWidth="1"/>
    <col min="779" max="779" width="14.109375" bestFit="1" customWidth="1"/>
    <col min="780" max="780" width="11.44140625" customWidth="1"/>
    <col min="781" max="781" width="14.109375" customWidth="1"/>
    <col min="782" max="782" width="14.33203125" customWidth="1"/>
    <col min="783" max="783" width="11.77734375" customWidth="1"/>
    <col min="784" max="785" width="12.6640625" customWidth="1"/>
    <col min="786" max="786" width="10.33203125" customWidth="1"/>
    <col min="787" max="787" width="14.21875" customWidth="1"/>
    <col min="788" max="789" width="9.6640625" customWidth="1"/>
    <col min="1025" max="1025" width="2.77734375" customWidth="1"/>
    <col min="1026" max="1026" width="2.6640625" customWidth="1"/>
    <col min="1027" max="1027" width="1.88671875" customWidth="1"/>
    <col min="1028" max="1028" width="15.88671875" customWidth="1"/>
    <col min="1029" max="1029" width="16.33203125" customWidth="1"/>
    <col min="1030" max="1030" width="15.21875" customWidth="1"/>
    <col min="1031" max="1031" width="14.88671875" bestFit="1" customWidth="1"/>
    <col min="1032" max="1032" width="14.88671875" customWidth="1"/>
    <col min="1033" max="1033" width="12.88671875" customWidth="1"/>
    <col min="1034" max="1034" width="11.6640625" customWidth="1"/>
    <col min="1035" max="1035" width="14.109375" bestFit="1" customWidth="1"/>
    <col min="1036" max="1036" width="11.44140625" customWidth="1"/>
    <col min="1037" max="1037" width="14.109375" customWidth="1"/>
    <col min="1038" max="1038" width="14.33203125" customWidth="1"/>
    <col min="1039" max="1039" width="11.77734375" customWidth="1"/>
    <col min="1040" max="1041" width="12.6640625" customWidth="1"/>
    <col min="1042" max="1042" width="10.33203125" customWidth="1"/>
    <col min="1043" max="1043" width="14.21875" customWidth="1"/>
    <col min="1044" max="1045" width="9.6640625" customWidth="1"/>
    <col min="1281" max="1281" width="2.77734375" customWidth="1"/>
    <col min="1282" max="1282" width="2.6640625" customWidth="1"/>
    <col min="1283" max="1283" width="1.88671875" customWidth="1"/>
    <col min="1284" max="1284" width="15.88671875" customWidth="1"/>
    <col min="1285" max="1285" width="16.33203125" customWidth="1"/>
    <col min="1286" max="1286" width="15.21875" customWidth="1"/>
    <col min="1287" max="1287" width="14.88671875" bestFit="1" customWidth="1"/>
    <col min="1288" max="1288" width="14.88671875" customWidth="1"/>
    <col min="1289" max="1289" width="12.88671875" customWidth="1"/>
    <col min="1290" max="1290" width="11.6640625" customWidth="1"/>
    <col min="1291" max="1291" width="14.109375" bestFit="1" customWidth="1"/>
    <col min="1292" max="1292" width="11.44140625" customWidth="1"/>
    <col min="1293" max="1293" width="14.109375" customWidth="1"/>
    <col min="1294" max="1294" width="14.33203125" customWidth="1"/>
    <col min="1295" max="1295" width="11.77734375" customWidth="1"/>
    <col min="1296" max="1297" width="12.6640625" customWidth="1"/>
    <col min="1298" max="1298" width="10.33203125" customWidth="1"/>
    <col min="1299" max="1299" width="14.21875" customWidth="1"/>
    <col min="1300" max="1301" width="9.6640625" customWidth="1"/>
    <col min="1537" max="1537" width="2.77734375" customWidth="1"/>
    <col min="1538" max="1538" width="2.6640625" customWidth="1"/>
    <col min="1539" max="1539" width="1.88671875" customWidth="1"/>
    <col min="1540" max="1540" width="15.88671875" customWidth="1"/>
    <col min="1541" max="1541" width="16.33203125" customWidth="1"/>
    <col min="1542" max="1542" width="15.21875" customWidth="1"/>
    <col min="1543" max="1543" width="14.88671875" bestFit="1" customWidth="1"/>
    <col min="1544" max="1544" width="14.88671875" customWidth="1"/>
    <col min="1545" max="1545" width="12.88671875" customWidth="1"/>
    <col min="1546" max="1546" width="11.6640625" customWidth="1"/>
    <col min="1547" max="1547" width="14.109375" bestFit="1" customWidth="1"/>
    <col min="1548" max="1548" width="11.44140625" customWidth="1"/>
    <col min="1549" max="1549" width="14.109375" customWidth="1"/>
    <col min="1550" max="1550" width="14.33203125" customWidth="1"/>
    <col min="1551" max="1551" width="11.77734375" customWidth="1"/>
    <col min="1552" max="1553" width="12.6640625" customWidth="1"/>
    <col min="1554" max="1554" width="10.33203125" customWidth="1"/>
    <col min="1555" max="1555" width="14.21875" customWidth="1"/>
    <col min="1556" max="1557" width="9.6640625" customWidth="1"/>
    <col min="1793" max="1793" width="2.77734375" customWidth="1"/>
    <col min="1794" max="1794" width="2.6640625" customWidth="1"/>
    <col min="1795" max="1795" width="1.88671875" customWidth="1"/>
    <col min="1796" max="1796" width="15.88671875" customWidth="1"/>
    <col min="1797" max="1797" width="16.33203125" customWidth="1"/>
    <col min="1798" max="1798" width="15.21875" customWidth="1"/>
    <col min="1799" max="1799" width="14.88671875" bestFit="1" customWidth="1"/>
    <col min="1800" max="1800" width="14.88671875" customWidth="1"/>
    <col min="1801" max="1801" width="12.88671875" customWidth="1"/>
    <col min="1802" max="1802" width="11.6640625" customWidth="1"/>
    <col min="1803" max="1803" width="14.109375" bestFit="1" customWidth="1"/>
    <col min="1804" max="1804" width="11.44140625" customWidth="1"/>
    <col min="1805" max="1805" width="14.109375" customWidth="1"/>
    <col min="1806" max="1806" width="14.33203125" customWidth="1"/>
    <col min="1807" max="1807" width="11.77734375" customWidth="1"/>
    <col min="1808" max="1809" width="12.6640625" customWidth="1"/>
    <col min="1810" max="1810" width="10.33203125" customWidth="1"/>
    <col min="1811" max="1811" width="14.21875" customWidth="1"/>
    <col min="1812" max="1813" width="9.6640625" customWidth="1"/>
    <col min="2049" max="2049" width="2.77734375" customWidth="1"/>
    <col min="2050" max="2050" width="2.6640625" customWidth="1"/>
    <col min="2051" max="2051" width="1.88671875" customWidth="1"/>
    <col min="2052" max="2052" width="15.88671875" customWidth="1"/>
    <col min="2053" max="2053" width="16.33203125" customWidth="1"/>
    <col min="2054" max="2054" width="15.21875" customWidth="1"/>
    <col min="2055" max="2055" width="14.88671875" bestFit="1" customWidth="1"/>
    <col min="2056" max="2056" width="14.88671875" customWidth="1"/>
    <col min="2057" max="2057" width="12.88671875" customWidth="1"/>
    <col min="2058" max="2058" width="11.6640625" customWidth="1"/>
    <col min="2059" max="2059" width="14.109375" bestFit="1" customWidth="1"/>
    <col min="2060" max="2060" width="11.44140625" customWidth="1"/>
    <col min="2061" max="2061" width="14.109375" customWidth="1"/>
    <col min="2062" max="2062" width="14.33203125" customWidth="1"/>
    <col min="2063" max="2063" width="11.77734375" customWidth="1"/>
    <col min="2064" max="2065" width="12.6640625" customWidth="1"/>
    <col min="2066" max="2066" width="10.33203125" customWidth="1"/>
    <col min="2067" max="2067" width="14.21875" customWidth="1"/>
    <col min="2068" max="2069" width="9.6640625" customWidth="1"/>
    <col min="2305" max="2305" width="2.77734375" customWidth="1"/>
    <col min="2306" max="2306" width="2.6640625" customWidth="1"/>
    <col min="2307" max="2307" width="1.88671875" customWidth="1"/>
    <col min="2308" max="2308" width="15.88671875" customWidth="1"/>
    <col min="2309" max="2309" width="16.33203125" customWidth="1"/>
    <col min="2310" max="2310" width="15.21875" customWidth="1"/>
    <col min="2311" max="2311" width="14.88671875" bestFit="1" customWidth="1"/>
    <col min="2312" max="2312" width="14.88671875" customWidth="1"/>
    <col min="2313" max="2313" width="12.88671875" customWidth="1"/>
    <col min="2314" max="2314" width="11.6640625" customWidth="1"/>
    <col min="2315" max="2315" width="14.109375" bestFit="1" customWidth="1"/>
    <col min="2316" max="2316" width="11.44140625" customWidth="1"/>
    <col min="2317" max="2317" width="14.109375" customWidth="1"/>
    <col min="2318" max="2318" width="14.33203125" customWidth="1"/>
    <col min="2319" max="2319" width="11.77734375" customWidth="1"/>
    <col min="2320" max="2321" width="12.6640625" customWidth="1"/>
    <col min="2322" max="2322" width="10.33203125" customWidth="1"/>
    <col min="2323" max="2323" width="14.21875" customWidth="1"/>
    <col min="2324" max="2325" width="9.6640625" customWidth="1"/>
    <col min="2561" max="2561" width="2.77734375" customWidth="1"/>
    <col min="2562" max="2562" width="2.6640625" customWidth="1"/>
    <col min="2563" max="2563" width="1.88671875" customWidth="1"/>
    <col min="2564" max="2564" width="15.88671875" customWidth="1"/>
    <col min="2565" max="2565" width="16.33203125" customWidth="1"/>
    <col min="2566" max="2566" width="15.21875" customWidth="1"/>
    <col min="2567" max="2567" width="14.88671875" bestFit="1" customWidth="1"/>
    <col min="2568" max="2568" width="14.88671875" customWidth="1"/>
    <col min="2569" max="2569" width="12.88671875" customWidth="1"/>
    <col min="2570" max="2570" width="11.6640625" customWidth="1"/>
    <col min="2571" max="2571" width="14.109375" bestFit="1" customWidth="1"/>
    <col min="2572" max="2572" width="11.44140625" customWidth="1"/>
    <col min="2573" max="2573" width="14.109375" customWidth="1"/>
    <col min="2574" max="2574" width="14.33203125" customWidth="1"/>
    <col min="2575" max="2575" width="11.77734375" customWidth="1"/>
    <col min="2576" max="2577" width="12.6640625" customWidth="1"/>
    <col min="2578" max="2578" width="10.33203125" customWidth="1"/>
    <col min="2579" max="2579" width="14.21875" customWidth="1"/>
    <col min="2580" max="2581" width="9.6640625" customWidth="1"/>
    <col min="2817" max="2817" width="2.77734375" customWidth="1"/>
    <col min="2818" max="2818" width="2.6640625" customWidth="1"/>
    <col min="2819" max="2819" width="1.88671875" customWidth="1"/>
    <col min="2820" max="2820" width="15.88671875" customWidth="1"/>
    <col min="2821" max="2821" width="16.33203125" customWidth="1"/>
    <col min="2822" max="2822" width="15.21875" customWidth="1"/>
    <col min="2823" max="2823" width="14.88671875" bestFit="1" customWidth="1"/>
    <col min="2824" max="2824" width="14.88671875" customWidth="1"/>
    <col min="2825" max="2825" width="12.88671875" customWidth="1"/>
    <col min="2826" max="2826" width="11.6640625" customWidth="1"/>
    <col min="2827" max="2827" width="14.109375" bestFit="1" customWidth="1"/>
    <col min="2828" max="2828" width="11.44140625" customWidth="1"/>
    <col min="2829" max="2829" width="14.109375" customWidth="1"/>
    <col min="2830" max="2830" width="14.33203125" customWidth="1"/>
    <col min="2831" max="2831" width="11.77734375" customWidth="1"/>
    <col min="2832" max="2833" width="12.6640625" customWidth="1"/>
    <col min="2834" max="2834" width="10.33203125" customWidth="1"/>
    <col min="2835" max="2835" width="14.21875" customWidth="1"/>
    <col min="2836" max="2837" width="9.6640625" customWidth="1"/>
    <col min="3073" max="3073" width="2.77734375" customWidth="1"/>
    <col min="3074" max="3074" width="2.6640625" customWidth="1"/>
    <col min="3075" max="3075" width="1.88671875" customWidth="1"/>
    <col min="3076" max="3076" width="15.88671875" customWidth="1"/>
    <col min="3077" max="3077" width="16.33203125" customWidth="1"/>
    <col min="3078" max="3078" width="15.21875" customWidth="1"/>
    <col min="3079" max="3079" width="14.88671875" bestFit="1" customWidth="1"/>
    <col min="3080" max="3080" width="14.88671875" customWidth="1"/>
    <col min="3081" max="3081" width="12.88671875" customWidth="1"/>
    <col min="3082" max="3082" width="11.6640625" customWidth="1"/>
    <col min="3083" max="3083" width="14.109375" bestFit="1" customWidth="1"/>
    <col min="3084" max="3084" width="11.44140625" customWidth="1"/>
    <col min="3085" max="3085" width="14.109375" customWidth="1"/>
    <col min="3086" max="3086" width="14.33203125" customWidth="1"/>
    <col min="3087" max="3087" width="11.77734375" customWidth="1"/>
    <col min="3088" max="3089" width="12.6640625" customWidth="1"/>
    <col min="3090" max="3090" width="10.33203125" customWidth="1"/>
    <col min="3091" max="3091" width="14.21875" customWidth="1"/>
    <col min="3092" max="3093" width="9.6640625" customWidth="1"/>
    <col min="3329" max="3329" width="2.77734375" customWidth="1"/>
    <col min="3330" max="3330" width="2.6640625" customWidth="1"/>
    <col min="3331" max="3331" width="1.88671875" customWidth="1"/>
    <col min="3332" max="3332" width="15.88671875" customWidth="1"/>
    <col min="3333" max="3333" width="16.33203125" customWidth="1"/>
    <col min="3334" max="3334" width="15.21875" customWidth="1"/>
    <col min="3335" max="3335" width="14.88671875" bestFit="1" customWidth="1"/>
    <col min="3336" max="3336" width="14.88671875" customWidth="1"/>
    <col min="3337" max="3337" width="12.88671875" customWidth="1"/>
    <col min="3338" max="3338" width="11.6640625" customWidth="1"/>
    <col min="3339" max="3339" width="14.109375" bestFit="1" customWidth="1"/>
    <col min="3340" max="3340" width="11.44140625" customWidth="1"/>
    <col min="3341" max="3341" width="14.109375" customWidth="1"/>
    <col min="3342" max="3342" width="14.33203125" customWidth="1"/>
    <col min="3343" max="3343" width="11.77734375" customWidth="1"/>
    <col min="3344" max="3345" width="12.6640625" customWidth="1"/>
    <col min="3346" max="3346" width="10.33203125" customWidth="1"/>
    <col min="3347" max="3347" width="14.21875" customWidth="1"/>
    <col min="3348" max="3349" width="9.6640625" customWidth="1"/>
    <col min="3585" max="3585" width="2.77734375" customWidth="1"/>
    <col min="3586" max="3586" width="2.6640625" customWidth="1"/>
    <col min="3587" max="3587" width="1.88671875" customWidth="1"/>
    <col min="3588" max="3588" width="15.88671875" customWidth="1"/>
    <col min="3589" max="3589" width="16.33203125" customWidth="1"/>
    <col min="3590" max="3590" width="15.21875" customWidth="1"/>
    <col min="3591" max="3591" width="14.88671875" bestFit="1" customWidth="1"/>
    <col min="3592" max="3592" width="14.88671875" customWidth="1"/>
    <col min="3593" max="3593" width="12.88671875" customWidth="1"/>
    <col min="3594" max="3594" width="11.6640625" customWidth="1"/>
    <col min="3595" max="3595" width="14.109375" bestFit="1" customWidth="1"/>
    <col min="3596" max="3596" width="11.44140625" customWidth="1"/>
    <col min="3597" max="3597" width="14.109375" customWidth="1"/>
    <col min="3598" max="3598" width="14.33203125" customWidth="1"/>
    <col min="3599" max="3599" width="11.77734375" customWidth="1"/>
    <col min="3600" max="3601" width="12.6640625" customWidth="1"/>
    <col min="3602" max="3602" width="10.33203125" customWidth="1"/>
    <col min="3603" max="3603" width="14.21875" customWidth="1"/>
    <col min="3604" max="3605" width="9.6640625" customWidth="1"/>
    <col min="3841" max="3841" width="2.77734375" customWidth="1"/>
    <col min="3842" max="3842" width="2.6640625" customWidth="1"/>
    <col min="3843" max="3843" width="1.88671875" customWidth="1"/>
    <col min="3844" max="3844" width="15.88671875" customWidth="1"/>
    <col min="3845" max="3845" width="16.33203125" customWidth="1"/>
    <col min="3846" max="3846" width="15.21875" customWidth="1"/>
    <col min="3847" max="3847" width="14.88671875" bestFit="1" customWidth="1"/>
    <col min="3848" max="3848" width="14.88671875" customWidth="1"/>
    <col min="3849" max="3849" width="12.88671875" customWidth="1"/>
    <col min="3850" max="3850" width="11.6640625" customWidth="1"/>
    <col min="3851" max="3851" width="14.109375" bestFit="1" customWidth="1"/>
    <col min="3852" max="3852" width="11.44140625" customWidth="1"/>
    <col min="3853" max="3853" width="14.109375" customWidth="1"/>
    <col min="3854" max="3854" width="14.33203125" customWidth="1"/>
    <col min="3855" max="3855" width="11.77734375" customWidth="1"/>
    <col min="3856" max="3857" width="12.6640625" customWidth="1"/>
    <col min="3858" max="3858" width="10.33203125" customWidth="1"/>
    <col min="3859" max="3859" width="14.21875" customWidth="1"/>
    <col min="3860" max="3861" width="9.6640625" customWidth="1"/>
    <col min="4097" max="4097" width="2.77734375" customWidth="1"/>
    <col min="4098" max="4098" width="2.6640625" customWidth="1"/>
    <col min="4099" max="4099" width="1.88671875" customWidth="1"/>
    <col min="4100" max="4100" width="15.88671875" customWidth="1"/>
    <col min="4101" max="4101" width="16.33203125" customWidth="1"/>
    <col min="4102" max="4102" width="15.21875" customWidth="1"/>
    <col min="4103" max="4103" width="14.88671875" bestFit="1" customWidth="1"/>
    <col min="4104" max="4104" width="14.88671875" customWidth="1"/>
    <col min="4105" max="4105" width="12.88671875" customWidth="1"/>
    <col min="4106" max="4106" width="11.6640625" customWidth="1"/>
    <col min="4107" max="4107" width="14.109375" bestFit="1" customWidth="1"/>
    <col min="4108" max="4108" width="11.44140625" customWidth="1"/>
    <col min="4109" max="4109" width="14.109375" customWidth="1"/>
    <col min="4110" max="4110" width="14.33203125" customWidth="1"/>
    <col min="4111" max="4111" width="11.77734375" customWidth="1"/>
    <col min="4112" max="4113" width="12.6640625" customWidth="1"/>
    <col min="4114" max="4114" width="10.33203125" customWidth="1"/>
    <col min="4115" max="4115" width="14.21875" customWidth="1"/>
    <col min="4116" max="4117" width="9.6640625" customWidth="1"/>
    <col min="4353" max="4353" width="2.77734375" customWidth="1"/>
    <col min="4354" max="4354" width="2.6640625" customWidth="1"/>
    <col min="4355" max="4355" width="1.88671875" customWidth="1"/>
    <col min="4356" max="4356" width="15.88671875" customWidth="1"/>
    <col min="4357" max="4357" width="16.33203125" customWidth="1"/>
    <col min="4358" max="4358" width="15.21875" customWidth="1"/>
    <col min="4359" max="4359" width="14.88671875" bestFit="1" customWidth="1"/>
    <col min="4360" max="4360" width="14.88671875" customWidth="1"/>
    <col min="4361" max="4361" width="12.88671875" customWidth="1"/>
    <col min="4362" max="4362" width="11.6640625" customWidth="1"/>
    <col min="4363" max="4363" width="14.109375" bestFit="1" customWidth="1"/>
    <col min="4364" max="4364" width="11.44140625" customWidth="1"/>
    <col min="4365" max="4365" width="14.109375" customWidth="1"/>
    <col min="4366" max="4366" width="14.33203125" customWidth="1"/>
    <col min="4367" max="4367" width="11.77734375" customWidth="1"/>
    <col min="4368" max="4369" width="12.6640625" customWidth="1"/>
    <col min="4370" max="4370" width="10.33203125" customWidth="1"/>
    <col min="4371" max="4371" width="14.21875" customWidth="1"/>
    <col min="4372" max="4373" width="9.6640625" customWidth="1"/>
    <col min="4609" max="4609" width="2.77734375" customWidth="1"/>
    <col min="4610" max="4610" width="2.6640625" customWidth="1"/>
    <col min="4611" max="4611" width="1.88671875" customWidth="1"/>
    <col min="4612" max="4612" width="15.88671875" customWidth="1"/>
    <col min="4613" max="4613" width="16.33203125" customWidth="1"/>
    <col min="4614" max="4614" width="15.21875" customWidth="1"/>
    <col min="4615" max="4615" width="14.88671875" bestFit="1" customWidth="1"/>
    <col min="4616" max="4616" width="14.88671875" customWidth="1"/>
    <col min="4617" max="4617" width="12.88671875" customWidth="1"/>
    <col min="4618" max="4618" width="11.6640625" customWidth="1"/>
    <col min="4619" max="4619" width="14.109375" bestFit="1" customWidth="1"/>
    <col min="4620" max="4620" width="11.44140625" customWidth="1"/>
    <col min="4621" max="4621" width="14.109375" customWidth="1"/>
    <col min="4622" max="4622" width="14.33203125" customWidth="1"/>
    <col min="4623" max="4623" width="11.77734375" customWidth="1"/>
    <col min="4624" max="4625" width="12.6640625" customWidth="1"/>
    <col min="4626" max="4626" width="10.33203125" customWidth="1"/>
    <col min="4627" max="4627" width="14.21875" customWidth="1"/>
    <col min="4628" max="4629" width="9.6640625" customWidth="1"/>
    <col min="4865" max="4865" width="2.77734375" customWidth="1"/>
    <col min="4866" max="4866" width="2.6640625" customWidth="1"/>
    <col min="4867" max="4867" width="1.88671875" customWidth="1"/>
    <col min="4868" max="4868" width="15.88671875" customWidth="1"/>
    <col min="4869" max="4869" width="16.33203125" customWidth="1"/>
    <col min="4870" max="4870" width="15.21875" customWidth="1"/>
    <col min="4871" max="4871" width="14.88671875" bestFit="1" customWidth="1"/>
    <col min="4872" max="4872" width="14.88671875" customWidth="1"/>
    <col min="4873" max="4873" width="12.88671875" customWidth="1"/>
    <col min="4874" max="4874" width="11.6640625" customWidth="1"/>
    <col min="4875" max="4875" width="14.109375" bestFit="1" customWidth="1"/>
    <col min="4876" max="4876" width="11.44140625" customWidth="1"/>
    <col min="4877" max="4877" width="14.109375" customWidth="1"/>
    <col min="4878" max="4878" width="14.33203125" customWidth="1"/>
    <col min="4879" max="4879" width="11.77734375" customWidth="1"/>
    <col min="4880" max="4881" width="12.6640625" customWidth="1"/>
    <col min="4882" max="4882" width="10.33203125" customWidth="1"/>
    <col min="4883" max="4883" width="14.21875" customWidth="1"/>
    <col min="4884" max="4885" width="9.6640625" customWidth="1"/>
    <col min="5121" max="5121" width="2.77734375" customWidth="1"/>
    <col min="5122" max="5122" width="2.6640625" customWidth="1"/>
    <col min="5123" max="5123" width="1.88671875" customWidth="1"/>
    <col min="5124" max="5124" width="15.88671875" customWidth="1"/>
    <col min="5125" max="5125" width="16.33203125" customWidth="1"/>
    <col min="5126" max="5126" width="15.21875" customWidth="1"/>
    <col min="5127" max="5127" width="14.88671875" bestFit="1" customWidth="1"/>
    <col min="5128" max="5128" width="14.88671875" customWidth="1"/>
    <col min="5129" max="5129" width="12.88671875" customWidth="1"/>
    <col min="5130" max="5130" width="11.6640625" customWidth="1"/>
    <col min="5131" max="5131" width="14.109375" bestFit="1" customWidth="1"/>
    <col min="5132" max="5132" width="11.44140625" customWidth="1"/>
    <col min="5133" max="5133" width="14.109375" customWidth="1"/>
    <col min="5134" max="5134" width="14.33203125" customWidth="1"/>
    <col min="5135" max="5135" width="11.77734375" customWidth="1"/>
    <col min="5136" max="5137" width="12.6640625" customWidth="1"/>
    <col min="5138" max="5138" width="10.33203125" customWidth="1"/>
    <col min="5139" max="5139" width="14.21875" customWidth="1"/>
    <col min="5140" max="5141" width="9.6640625" customWidth="1"/>
    <col min="5377" max="5377" width="2.77734375" customWidth="1"/>
    <col min="5378" max="5378" width="2.6640625" customWidth="1"/>
    <col min="5379" max="5379" width="1.88671875" customWidth="1"/>
    <col min="5380" max="5380" width="15.88671875" customWidth="1"/>
    <col min="5381" max="5381" width="16.33203125" customWidth="1"/>
    <col min="5382" max="5382" width="15.21875" customWidth="1"/>
    <col min="5383" max="5383" width="14.88671875" bestFit="1" customWidth="1"/>
    <col min="5384" max="5384" width="14.88671875" customWidth="1"/>
    <col min="5385" max="5385" width="12.88671875" customWidth="1"/>
    <col min="5386" max="5386" width="11.6640625" customWidth="1"/>
    <col min="5387" max="5387" width="14.109375" bestFit="1" customWidth="1"/>
    <col min="5388" max="5388" width="11.44140625" customWidth="1"/>
    <col min="5389" max="5389" width="14.109375" customWidth="1"/>
    <col min="5390" max="5390" width="14.33203125" customWidth="1"/>
    <col min="5391" max="5391" width="11.77734375" customWidth="1"/>
    <col min="5392" max="5393" width="12.6640625" customWidth="1"/>
    <col min="5394" max="5394" width="10.33203125" customWidth="1"/>
    <col min="5395" max="5395" width="14.21875" customWidth="1"/>
    <col min="5396" max="5397" width="9.6640625" customWidth="1"/>
    <col min="5633" max="5633" width="2.77734375" customWidth="1"/>
    <col min="5634" max="5634" width="2.6640625" customWidth="1"/>
    <col min="5635" max="5635" width="1.88671875" customWidth="1"/>
    <col min="5636" max="5636" width="15.88671875" customWidth="1"/>
    <col min="5637" max="5637" width="16.33203125" customWidth="1"/>
    <col min="5638" max="5638" width="15.21875" customWidth="1"/>
    <col min="5639" max="5639" width="14.88671875" bestFit="1" customWidth="1"/>
    <col min="5640" max="5640" width="14.88671875" customWidth="1"/>
    <col min="5641" max="5641" width="12.88671875" customWidth="1"/>
    <col min="5642" max="5642" width="11.6640625" customWidth="1"/>
    <col min="5643" max="5643" width="14.109375" bestFit="1" customWidth="1"/>
    <col min="5644" max="5644" width="11.44140625" customWidth="1"/>
    <col min="5645" max="5645" width="14.109375" customWidth="1"/>
    <col min="5646" max="5646" width="14.33203125" customWidth="1"/>
    <col min="5647" max="5647" width="11.77734375" customWidth="1"/>
    <col min="5648" max="5649" width="12.6640625" customWidth="1"/>
    <col min="5650" max="5650" width="10.33203125" customWidth="1"/>
    <col min="5651" max="5651" width="14.21875" customWidth="1"/>
    <col min="5652" max="5653" width="9.6640625" customWidth="1"/>
    <col min="5889" max="5889" width="2.77734375" customWidth="1"/>
    <col min="5890" max="5890" width="2.6640625" customWidth="1"/>
    <col min="5891" max="5891" width="1.88671875" customWidth="1"/>
    <col min="5892" max="5892" width="15.88671875" customWidth="1"/>
    <col min="5893" max="5893" width="16.33203125" customWidth="1"/>
    <col min="5894" max="5894" width="15.21875" customWidth="1"/>
    <col min="5895" max="5895" width="14.88671875" bestFit="1" customWidth="1"/>
    <col min="5896" max="5896" width="14.88671875" customWidth="1"/>
    <col min="5897" max="5897" width="12.88671875" customWidth="1"/>
    <col min="5898" max="5898" width="11.6640625" customWidth="1"/>
    <col min="5899" max="5899" width="14.109375" bestFit="1" customWidth="1"/>
    <col min="5900" max="5900" width="11.44140625" customWidth="1"/>
    <col min="5901" max="5901" width="14.109375" customWidth="1"/>
    <col min="5902" max="5902" width="14.33203125" customWidth="1"/>
    <col min="5903" max="5903" width="11.77734375" customWidth="1"/>
    <col min="5904" max="5905" width="12.6640625" customWidth="1"/>
    <col min="5906" max="5906" width="10.33203125" customWidth="1"/>
    <col min="5907" max="5907" width="14.21875" customWidth="1"/>
    <col min="5908" max="5909" width="9.6640625" customWidth="1"/>
    <col min="6145" max="6145" width="2.77734375" customWidth="1"/>
    <col min="6146" max="6146" width="2.6640625" customWidth="1"/>
    <col min="6147" max="6147" width="1.88671875" customWidth="1"/>
    <col min="6148" max="6148" width="15.88671875" customWidth="1"/>
    <col min="6149" max="6149" width="16.33203125" customWidth="1"/>
    <col min="6150" max="6150" width="15.21875" customWidth="1"/>
    <col min="6151" max="6151" width="14.88671875" bestFit="1" customWidth="1"/>
    <col min="6152" max="6152" width="14.88671875" customWidth="1"/>
    <col min="6153" max="6153" width="12.88671875" customWidth="1"/>
    <col min="6154" max="6154" width="11.6640625" customWidth="1"/>
    <col min="6155" max="6155" width="14.109375" bestFit="1" customWidth="1"/>
    <col min="6156" max="6156" width="11.44140625" customWidth="1"/>
    <col min="6157" max="6157" width="14.109375" customWidth="1"/>
    <col min="6158" max="6158" width="14.33203125" customWidth="1"/>
    <col min="6159" max="6159" width="11.77734375" customWidth="1"/>
    <col min="6160" max="6161" width="12.6640625" customWidth="1"/>
    <col min="6162" max="6162" width="10.33203125" customWidth="1"/>
    <col min="6163" max="6163" width="14.21875" customWidth="1"/>
    <col min="6164" max="6165" width="9.6640625" customWidth="1"/>
    <col min="6401" max="6401" width="2.77734375" customWidth="1"/>
    <col min="6402" max="6402" width="2.6640625" customWidth="1"/>
    <col min="6403" max="6403" width="1.88671875" customWidth="1"/>
    <col min="6404" max="6404" width="15.88671875" customWidth="1"/>
    <col min="6405" max="6405" width="16.33203125" customWidth="1"/>
    <col min="6406" max="6406" width="15.21875" customWidth="1"/>
    <col min="6407" max="6407" width="14.88671875" bestFit="1" customWidth="1"/>
    <col min="6408" max="6408" width="14.88671875" customWidth="1"/>
    <col min="6409" max="6409" width="12.88671875" customWidth="1"/>
    <col min="6410" max="6410" width="11.6640625" customWidth="1"/>
    <col min="6411" max="6411" width="14.109375" bestFit="1" customWidth="1"/>
    <col min="6412" max="6412" width="11.44140625" customWidth="1"/>
    <col min="6413" max="6413" width="14.109375" customWidth="1"/>
    <col min="6414" max="6414" width="14.33203125" customWidth="1"/>
    <col min="6415" max="6415" width="11.77734375" customWidth="1"/>
    <col min="6416" max="6417" width="12.6640625" customWidth="1"/>
    <col min="6418" max="6418" width="10.33203125" customWidth="1"/>
    <col min="6419" max="6419" width="14.21875" customWidth="1"/>
    <col min="6420" max="6421" width="9.6640625" customWidth="1"/>
    <col min="6657" max="6657" width="2.77734375" customWidth="1"/>
    <col min="6658" max="6658" width="2.6640625" customWidth="1"/>
    <col min="6659" max="6659" width="1.88671875" customWidth="1"/>
    <col min="6660" max="6660" width="15.88671875" customWidth="1"/>
    <col min="6661" max="6661" width="16.33203125" customWidth="1"/>
    <col min="6662" max="6662" width="15.21875" customWidth="1"/>
    <col min="6663" max="6663" width="14.88671875" bestFit="1" customWidth="1"/>
    <col min="6664" max="6664" width="14.88671875" customWidth="1"/>
    <col min="6665" max="6665" width="12.88671875" customWidth="1"/>
    <col min="6666" max="6666" width="11.6640625" customWidth="1"/>
    <col min="6667" max="6667" width="14.109375" bestFit="1" customWidth="1"/>
    <col min="6668" max="6668" width="11.44140625" customWidth="1"/>
    <col min="6669" max="6669" width="14.109375" customWidth="1"/>
    <col min="6670" max="6670" width="14.33203125" customWidth="1"/>
    <col min="6671" max="6671" width="11.77734375" customWidth="1"/>
    <col min="6672" max="6673" width="12.6640625" customWidth="1"/>
    <col min="6674" max="6674" width="10.33203125" customWidth="1"/>
    <col min="6675" max="6675" width="14.21875" customWidth="1"/>
    <col min="6676" max="6677" width="9.6640625" customWidth="1"/>
    <col min="6913" max="6913" width="2.77734375" customWidth="1"/>
    <col min="6914" max="6914" width="2.6640625" customWidth="1"/>
    <col min="6915" max="6915" width="1.88671875" customWidth="1"/>
    <col min="6916" max="6916" width="15.88671875" customWidth="1"/>
    <col min="6917" max="6917" width="16.33203125" customWidth="1"/>
    <col min="6918" max="6918" width="15.21875" customWidth="1"/>
    <col min="6919" max="6919" width="14.88671875" bestFit="1" customWidth="1"/>
    <col min="6920" max="6920" width="14.88671875" customWidth="1"/>
    <col min="6921" max="6921" width="12.88671875" customWidth="1"/>
    <col min="6922" max="6922" width="11.6640625" customWidth="1"/>
    <col min="6923" max="6923" width="14.109375" bestFit="1" customWidth="1"/>
    <col min="6924" max="6924" width="11.44140625" customWidth="1"/>
    <col min="6925" max="6925" width="14.109375" customWidth="1"/>
    <col min="6926" max="6926" width="14.33203125" customWidth="1"/>
    <col min="6927" max="6927" width="11.77734375" customWidth="1"/>
    <col min="6928" max="6929" width="12.6640625" customWidth="1"/>
    <col min="6930" max="6930" width="10.33203125" customWidth="1"/>
    <col min="6931" max="6931" width="14.21875" customWidth="1"/>
    <col min="6932" max="6933" width="9.6640625" customWidth="1"/>
    <col min="7169" max="7169" width="2.77734375" customWidth="1"/>
    <col min="7170" max="7170" width="2.6640625" customWidth="1"/>
    <col min="7171" max="7171" width="1.88671875" customWidth="1"/>
    <col min="7172" max="7172" width="15.88671875" customWidth="1"/>
    <col min="7173" max="7173" width="16.33203125" customWidth="1"/>
    <col min="7174" max="7174" width="15.21875" customWidth="1"/>
    <col min="7175" max="7175" width="14.88671875" bestFit="1" customWidth="1"/>
    <col min="7176" max="7176" width="14.88671875" customWidth="1"/>
    <col min="7177" max="7177" width="12.88671875" customWidth="1"/>
    <col min="7178" max="7178" width="11.6640625" customWidth="1"/>
    <col min="7179" max="7179" width="14.109375" bestFit="1" customWidth="1"/>
    <col min="7180" max="7180" width="11.44140625" customWidth="1"/>
    <col min="7181" max="7181" width="14.109375" customWidth="1"/>
    <col min="7182" max="7182" width="14.33203125" customWidth="1"/>
    <col min="7183" max="7183" width="11.77734375" customWidth="1"/>
    <col min="7184" max="7185" width="12.6640625" customWidth="1"/>
    <col min="7186" max="7186" width="10.33203125" customWidth="1"/>
    <col min="7187" max="7187" width="14.21875" customWidth="1"/>
    <col min="7188" max="7189" width="9.6640625" customWidth="1"/>
    <col min="7425" max="7425" width="2.77734375" customWidth="1"/>
    <col min="7426" max="7426" width="2.6640625" customWidth="1"/>
    <col min="7427" max="7427" width="1.88671875" customWidth="1"/>
    <col min="7428" max="7428" width="15.88671875" customWidth="1"/>
    <col min="7429" max="7429" width="16.33203125" customWidth="1"/>
    <col min="7430" max="7430" width="15.21875" customWidth="1"/>
    <col min="7431" max="7431" width="14.88671875" bestFit="1" customWidth="1"/>
    <col min="7432" max="7432" width="14.88671875" customWidth="1"/>
    <col min="7433" max="7433" width="12.88671875" customWidth="1"/>
    <col min="7434" max="7434" width="11.6640625" customWidth="1"/>
    <col min="7435" max="7435" width="14.109375" bestFit="1" customWidth="1"/>
    <col min="7436" max="7436" width="11.44140625" customWidth="1"/>
    <col min="7437" max="7437" width="14.109375" customWidth="1"/>
    <col min="7438" max="7438" width="14.33203125" customWidth="1"/>
    <col min="7439" max="7439" width="11.77734375" customWidth="1"/>
    <col min="7440" max="7441" width="12.6640625" customWidth="1"/>
    <col min="7442" max="7442" width="10.33203125" customWidth="1"/>
    <col min="7443" max="7443" width="14.21875" customWidth="1"/>
    <col min="7444" max="7445" width="9.6640625" customWidth="1"/>
    <col min="7681" max="7681" width="2.77734375" customWidth="1"/>
    <col min="7682" max="7682" width="2.6640625" customWidth="1"/>
    <col min="7683" max="7683" width="1.88671875" customWidth="1"/>
    <col min="7684" max="7684" width="15.88671875" customWidth="1"/>
    <col min="7685" max="7685" width="16.33203125" customWidth="1"/>
    <col min="7686" max="7686" width="15.21875" customWidth="1"/>
    <col min="7687" max="7687" width="14.88671875" bestFit="1" customWidth="1"/>
    <col min="7688" max="7688" width="14.88671875" customWidth="1"/>
    <col min="7689" max="7689" width="12.88671875" customWidth="1"/>
    <col min="7690" max="7690" width="11.6640625" customWidth="1"/>
    <col min="7691" max="7691" width="14.109375" bestFit="1" customWidth="1"/>
    <col min="7692" max="7692" width="11.44140625" customWidth="1"/>
    <col min="7693" max="7693" width="14.109375" customWidth="1"/>
    <col min="7694" max="7694" width="14.33203125" customWidth="1"/>
    <col min="7695" max="7695" width="11.77734375" customWidth="1"/>
    <col min="7696" max="7697" width="12.6640625" customWidth="1"/>
    <col min="7698" max="7698" width="10.33203125" customWidth="1"/>
    <col min="7699" max="7699" width="14.21875" customWidth="1"/>
    <col min="7700" max="7701" width="9.6640625" customWidth="1"/>
    <col min="7937" max="7937" width="2.77734375" customWidth="1"/>
    <col min="7938" max="7938" width="2.6640625" customWidth="1"/>
    <col min="7939" max="7939" width="1.88671875" customWidth="1"/>
    <col min="7940" max="7940" width="15.88671875" customWidth="1"/>
    <col min="7941" max="7941" width="16.33203125" customWidth="1"/>
    <col min="7942" max="7942" width="15.21875" customWidth="1"/>
    <col min="7943" max="7943" width="14.88671875" bestFit="1" customWidth="1"/>
    <col min="7944" max="7944" width="14.88671875" customWidth="1"/>
    <col min="7945" max="7945" width="12.88671875" customWidth="1"/>
    <col min="7946" max="7946" width="11.6640625" customWidth="1"/>
    <col min="7947" max="7947" width="14.109375" bestFit="1" customWidth="1"/>
    <col min="7948" max="7948" width="11.44140625" customWidth="1"/>
    <col min="7949" max="7949" width="14.109375" customWidth="1"/>
    <col min="7950" max="7950" width="14.33203125" customWidth="1"/>
    <col min="7951" max="7951" width="11.77734375" customWidth="1"/>
    <col min="7952" max="7953" width="12.6640625" customWidth="1"/>
    <col min="7954" max="7954" width="10.33203125" customWidth="1"/>
    <col min="7955" max="7955" width="14.21875" customWidth="1"/>
    <col min="7956" max="7957" width="9.6640625" customWidth="1"/>
    <col min="8193" max="8193" width="2.77734375" customWidth="1"/>
    <col min="8194" max="8194" width="2.6640625" customWidth="1"/>
    <col min="8195" max="8195" width="1.88671875" customWidth="1"/>
    <col min="8196" max="8196" width="15.88671875" customWidth="1"/>
    <col min="8197" max="8197" width="16.33203125" customWidth="1"/>
    <col min="8198" max="8198" width="15.21875" customWidth="1"/>
    <col min="8199" max="8199" width="14.88671875" bestFit="1" customWidth="1"/>
    <col min="8200" max="8200" width="14.88671875" customWidth="1"/>
    <col min="8201" max="8201" width="12.88671875" customWidth="1"/>
    <col min="8202" max="8202" width="11.6640625" customWidth="1"/>
    <col min="8203" max="8203" width="14.109375" bestFit="1" customWidth="1"/>
    <col min="8204" max="8204" width="11.44140625" customWidth="1"/>
    <col min="8205" max="8205" width="14.109375" customWidth="1"/>
    <col min="8206" max="8206" width="14.33203125" customWidth="1"/>
    <col min="8207" max="8207" width="11.77734375" customWidth="1"/>
    <col min="8208" max="8209" width="12.6640625" customWidth="1"/>
    <col min="8210" max="8210" width="10.33203125" customWidth="1"/>
    <col min="8211" max="8211" width="14.21875" customWidth="1"/>
    <col min="8212" max="8213" width="9.6640625" customWidth="1"/>
    <col min="8449" max="8449" width="2.77734375" customWidth="1"/>
    <col min="8450" max="8450" width="2.6640625" customWidth="1"/>
    <col min="8451" max="8451" width="1.88671875" customWidth="1"/>
    <col min="8452" max="8452" width="15.88671875" customWidth="1"/>
    <col min="8453" max="8453" width="16.33203125" customWidth="1"/>
    <col min="8454" max="8454" width="15.21875" customWidth="1"/>
    <col min="8455" max="8455" width="14.88671875" bestFit="1" customWidth="1"/>
    <col min="8456" max="8456" width="14.88671875" customWidth="1"/>
    <col min="8457" max="8457" width="12.88671875" customWidth="1"/>
    <col min="8458" max="8458" width="11.6640625" customWidth="1"/>
    <col min="8459" max="8459" width="14.109375" bestFit="1" customWidth="1"/>
    <col min="8460" max="8460" width="11.44140625" customWidth="1"/>
    <col min="8461" max="8461" width="14.109375" customWidth="1"/>
    <col min="8462" max="8462" width="14.33203125" customWidth="1"/>
    <col min="8463" max="8463" width="11.77734375" customWidth="1"/>
    <col min="8464" max="8465" width="12.6640625" customWidth="1"/>
    <col min="8466" max="8466" width="10.33203125" customWidth="1"/>
    <col min="8467" max="8467" width="14.21875" customWidth="1"/>
    <col min="8468" max="8469" width="9.6640625" customWidth="1"/>
    <col min="8705" max="8705" width="2.77734375" customWidth="1"/>
    <col min="8706" max="8706" width="2.6640625" customWidth="1"/>
    <col min="8707" max="8707" width="1.88671875" customWidth="1"/>
    <col min="8708" max="8708" width="15.88671875" customWidth="1"/>
    <col min="8709" max="8709" width="16.33203125" customWidth="1"/>
    <col min="8710" max="8710" width="15.21875" customWidth="1"/>
    <col min="8711" max="8711" width="14.88671875" bestFit="1" customWidth="1"/>
    <col min="8712" max="8712" width="14.88671875" customWidth="1"/>
    <col min="8713" max="8713" width="12.88671875" customWidth="1"/>
    <col min="8714" max="8714" width="11.6640625" customWidth="1"/>
    <col min="8715" max="8715" width="14.109375" bestFit="1" customWidth="1"/>
    <col min="8716" max="8716" width="11.44140625" customWidth="1"/>
    <col min="8717" max="8717" width="14.109375" customWidth="1"/>
    <col min="8718" max="8718" width="14.33203125" customWidth="1"/>
    <col min="8719" max="8719" width="11.77734375" customWidth="1"/>
    <col min="8720" max="8721" width="12.6640625" customWidth="1"/>
    <col min="8722" max="8722" width="10.33203125" customWidth="1"/>
    <col min="8723" max="8723" width="14.21875" customWidth="1"/>
    <col min="8724" max="8725" width="9.6640625" customWidth="1"/>
    <col min="8961" max="8961" width="2.77734375" customWidth="1"/>
    <col min="8962" max="8962" width="2.6640625" customWidth="1"/>
    <col min="8963" max="8963" width="1.88671875" customWidth="1"/>
    <col min="8964" max="8964" width="15.88671875" customWidth="1"/>
    <col min="8965" max="8965" width="16.33203125" customWidth="1"/>
    <col min="8966" max="8966" width="15.21875" customWidth="1"/>
    <col min="8967" max="8967" width="14.88671875" bestFit="1" customWidth="1"/>
    <col min="8968" max="8968" width="14.88671875" customWidth="1"/>
    <col min="8969" max="8969" width="12.88671875" customWidth="1"/>
    <col min="8970" max="8970" width="11.6640625" customWidth="1"/>
    <col min="8971" max="8971" width="14.109375" bestFit="1" customWidth="1"/>
    <col min="8972" max="8972" width="11.44140625" customWidth="1"/>
    <col min="8973" max="8973" width="14.109375" customWidth="1"/>
    <col min="8974" max="8974" width="14.33203125" customWidth="1"/>
    <col min="8975" max="8975" width="11.77734375" customWidth="1"/>
    <col min="8976" max="8977" width="12.6640625" customWidth="1"/>
    <col min="8978" max="8978" width="10.33203125" customWidth="1"/>
    <col min="8979" max="8979" width="14.21875" customWidth="1"/>
    <col min="8980" max="8981" width="9.6640625" customWidth="1"/>
    <col min="9217" max="9217" width="2.77734375" customWidth="1"/>
    <col min="9218" max="9218" width="2.6640625" customWidth="1"/>
    <col min="9219" max="9219" width="1.88671875" customWidth="1"/>
    <col min="9220" max="9220" width="15.88671875" customWidth="1"/>
    <col min="9221" max="9221" width="16.33203125" customWidth="1"/>
    <col min="9222" max="9222" width="15.21875" customWidth="1"/>
    <col min="9223" max="9223" width="14.88671875" bestFit="1" customWidth="1"/>
    <col min="9224" max="9224" width="14.88671875" customWidth="1"/>
    <col min="9225" max="9225" width="12.88671875" customWidth="1"/>
    <col min="9226" max="9226" width="11.6640625" customWidth="1"/>
    <col min="9227" max="9227" width="14.109375" bestFit="1" customWidth="1"/>
    <col min="9228" max="9228" width="11.44140625" customWidth="1"/>
    <col min="9229" max="9229" width="14.109375" customWidth="1"/>
    <col min="9230" max="9230" width="14.33203125" customWidth="1"/>
    <col min="9231" max="9231" width="11.77734375" customWidth="1"/>
    <col min="9232" max="9233" width="12.6640625" customWidth="1"/>
    <col min="9234" max="9234" width="10.33203125" customWidth="1"/>
    <col min="9235" max="9235" width="14.21875" customWidth="1"/>
    <col min="9236" max="9237" width="9.6640625" customWidth="1"/>
    <col min="9473" max="9473" width="2.77734375" customWidth="1"/>
    <col min="9474" max="9474" width="2.6640625" customWidth="1"/>
    <col min="9475" max="9475" width="1.88671875" customWidth="1"/>
    <col min="9476" max="9476" width="15.88671875" customWidth="1"/>
    <col min="9477" max="9477" width="16.33203125" customWidth="1"/>
    <col min="9478" max="9478" width="15.21875" customWidth="1"/>
    <col min="9479" max="9479" width="14.88671875" bestFit="1" customWidth="1"/>
    <col min="9480" max="9480" width="14.88671875" customWidth="1"/>
    <col min="9481" max="9481" width="12.88671875" customWidth="1"/>
    <col min="9482" max="9482" width="11.6640625" customWidth="1"/>
    <col min="9483" max="9483" width="14.109375" bestFit="1" customWidth="1"/>
    <col min="9484" max="9484" width="11.44140625" customWidth="1"/>
    <col min="9485" max="9485" width="14.109375" customWidth="1"/>
    <col min="9486" max="9486" width="14.33203125" customWidth="1"/>
    <col min="9487" max="9487" width="11.77734375" customWidth="1"/>
    <col min="9488" max="9489" width="12.6640625" customWidth="1"/>
    <col min="9490" max="9490" width="10.33203125" customWidth="1"/>
    <col min="9491" max="9491" width="14.21875" customWidth="1"/>
    <col min="9492" max="9493" width="9.6640625" customWidth="1"/>
    <col min="9729" max="9729" width="2.77734375" customWidth="1"/>
    <col min="9730" max="9730" width="2.6640625" customWidth="1"/>
    <col min="9731" max="9731" width="1.88671875" customWidth="1"/>
    <col min="9732" max="9732" width="15.88671875" customWidth="1"/>
    <col min="9733" max="9733" width="16.33203125" customWidth="1"/>
    <col min="9734" max="9734" width="15.21875" customWidth="1"/>
    <col min="9735" max="9735" width="14.88671875" bestFit="1" customWidth="1"/>
    <col min="9736" max="9736" width="14.88671875" customWidth="1"/>
    <col min="9737" max="9737" width="12.88671875" customWidth="1"/>
    <col min="9738" max="9738" width="11.6640625" customWidth="1"/>
    <col min="9739" max="9739" width="14.109375" bestFit="1" customWidth="1"/>
    <col min="9740" max="9740" width="11.44140625" customWidth="1"/>
    <col min="9741" max="9741" width="14.109375" customWidth="1"/>
    <col min="9742" max="9742" width="14.33203125" customWidth="1"/>
    <col min="9743" max="9743" width="11.77734375" customWidth="1"/>
    <col min="9744" max="9745" width="12.6640625" customWidth="1"/>
    <col min="9746" max="9746" width="10.33203125" customWidth="1"/>
    <col min="9747" max="9747" width="14.21875" customWidth="1"/>
    <col min="9748" max="9749" width="9.6640625" customWidth="1"/>
    <col min="9985" max="9985" width="2.77734375" customWidth="1"/>
    <col min="9986" max="9986" width="2.6640625" customWidth="1"/>
    <col min="9987" max="9987" width="1.88671875" customWidth="1"/>
    <col min="9988" max="9988" width="15.88671875" customWidth="1"/>
    <col min="9989" max="9989" width="16.33203125" customWidth="1"/>
    <col min="9990" max="9990" width="15.21875" customWidth="1"/>
    <col min="9991" max="9991" width="14.88671875" bestFit="1" customWidth="1"/>
    <col min="9992" max="9992" width="14.88671875" customWidth="1"/>
    <col min="9993" max="9993" width="12.88671875" customWidth="1"/>
    <col min="9994" max="9994" width="11.6640625" customWidth="1"/>
    <col min="9995" max="9995" width="14.109375" bestFit="1" customWidth="1"/>
    <col min="9996" max="9996" width="11.44140625" customWidth="1"/>
    <col min="9997" max="9997" width="14.109375" customWidth="1"/>
    <col min="9998" max="9998" width="14.33203125" customWidth="1"/>
    <col min="9999" max="9999" width="11.77734375" customWidth="1"/>
    <col min="10000" max="10001" width="12.6640625" customWidth="1"/>
    <col min="10002" max="10002" width="10.33203125" customWidth="1"/>
    <col min="10003" max="10003" width="14.21875" customWidth="1"/>
    <col min="10004" max="10005" width="9.6640625" customWidth="1"/>
    <col min="10241" max="10241" width="2.77734375" customWidth="1"/>
    <col min="10242" max="10242" width="2.6640625" customWidth="1"/>
    <col min="10243" max="10243" width="1.88671875" customWidth="1"/>
    <col min="10244" max="10244" width="15.88671875" customWidth="1"/>
    <col min="10245" max="10245" width="16.33203125" customWidth="1"/>
    <col min="10246" max="10246" width="15.21875" customWidth="1"/>
    <col min="10247" max="10247" width="14.88671875" bestFit="1" customWidth="1"/>
    <col min="10248" max="10248" width="14.88671875" customWidth="1"/>
    <col min="10249" max="10249" width="12.88671875" customWidth="1"/>
    <col min="10250" max="10250" width="11.6640625" customWidth="1"/>
    <col min="10251" max="10251" width="14.109375" bestFit="1" customWidth="1"/>
    <col min="10252" max="10252" width="11.44140625" customWidth="1"/>
    <col min="10253" max="10253" width="14.109375" customWidth="1"/>
    <col min="10254" max="10254" width="14.33203125" customWidth="1"/>
    <col min="10255" max="10255" width="11.77734375" customWidth="1"/>
    <col min="10256" max="10257" width="12.6640625" customWidth="1"/>
    <col min="10258" max="10258" width="10.33203125" customWidth="1"/>
    <col min="10259" max="10259" width="14.21875" customWidth="1"/>
    <col min="10260" max="10261" width="9.6640625" customWidth="1"/>
    <col min="10497" max="10497" width="2.77734375" customWidth="1"/>
    <col min="10498" max="10498" width="2.6640625" customWidth="1"/>
    <col min="10499" max="10499" width="1.88671875" customWidth="1"/>
    <col min="10500" max="10500" width="15.88671875" customWidth="1"/>
    <col min="10501" max="10501" width="16.33203125" customWidth="1"/>
    <col min="10502" max="10502" width="15.21875" customWidth="1"/>
    <col min="10503" max="10503" width="14.88671875" bestFit="1" customWidth="1"/>
    <col min="10504" max="10504" width="14.88671875" customWidth="1"/>
    <col min="10505" max="10505" width="12.88671875" customWidth="1"/>
    <col min="10506" max="10506" width="11.6640625" customWidth="1"/>
    <col min="10507" max="10507" width="14.109375" bestFit="1" customWidth="1"/>
    <col min="10508" max="10508" width="11.44140625" customWidth="1"/>
    <col min="10509" max="10509" width="14.109375" customWidth="1"/>
    <col min="10510" max="10510" width="14.33203125" customWidth="1"/>
    <col min="10511" max="10511" width="11.77734375" customWidth="1"/>
    <col min="10512" max="10513" width="12.6640625" customWidth="1"/>
    <col min="10514" max="10514" width="10.33203125" customWidth="1"/>
    <col min="10515" max="10515" width="14.21875" customWidth="1"/>
    <col min="10516" max="10517" width="9.6640625" customWidth="1"/>
    <col min="10753" max="10753" width="2.77734375" customWidth="1"/>
    <col min="10754" max="10754" width="2.6640625" customWidth="1"/>
    <col min="10755" max="10755" width="1.88671875" customWidth="1"/>
    <col min="10756" max="10756" width="15.88671875" customWidth="1"/>
    <col min="10757" max="10757" width="16.33203125" customWidth="1"/>
    <col min="10758" max="10758" width="15.21875" customWidth="1"/>
    <col min="10759" max="10759" width="14.88671875" bestFit="1" customWidth="1"/>
    <col min="10760" max="10760" width="14.88671875" customWidth="1"/>
    <col min="10761" max="10761" width="12.88671875" customWidth="1"/>
    <col min="10762" max="10762" width="11.6640625" customWidth="1"/>
    <col min="10763" max="10763" width="14.109375" bestFit="1" customWidth="1"/>
    <col min="10764" max="10764" width="11.44140625" customWidth="1"/>
    <col min="10765" max="10765" width="14.109375" customWidth="1"/>
    <col min="10766" max="10766" width="14.33203125" customWidth="1"/>
    <col min="10767" max="10767" width="11.77734375" customWidth="1"/>
    <col min="10768" max="10769" width="12.6640625" customWidth="1"/>
    <col min="10770" max="10770" width="10.33203125" customWidth="1"/>
    <col min="10771" max="10771" width="14.21875" customWidth="1"/>
    <col min="10772" max="10773" width="9.6640625" customWidth="1"/>
    <col min="11009" max="11009" width="2.77734375" customWidth="1"/>
    <col min="11010" max="11010" width="2.6640625" customWidth="1"/>
    <col min="11011" max="11011" width="1.88671875" customWidth="1"/>
    <col min="11012" max="11012" width="15.88671875" customWidth="1"/>
    <col min="11013" max="11013" width="16.33203125" customWidth="1"/>
    <col min="11014" max="11014" width="15.21875" customWidth="1"/>
    <col min="11015" max="11015" width="14.88671875" bestFit="1" customWidth="1"/>
    <col min="11016" max="11016" width="14.88671875" customWidth="1"/>
    <col min="11017" max="11017" width="12.88671875" customWidth="1"/>
    <col min="11018" max="11018" width="11.6640625" customWidth="1"/>
    <col min="11019" max="11019" width="14.109375" bestFit="1" customWidth="1"/>
    <col min="11020" max="11020" width="11.44140625" customWidth="1"/>
    <col min="11021" max="11021" width="14.109375" customWidth="1"/>
    <col min="11022" max="11022" width="14.33203125" customWidth="1"/>
    <col min="11023" max="11023" width="11.77734375" customWidth="1"/>
    <col min="11024" max="11025" width="12.6640625" customWidth="1"/>
    <col min="11026" max="11026" width="10.33203125" customWidth="1"/>
    <col min="11027" max="11027" width="14.21875" customWidth="1"/>
    <col min="11028" max="11029" width="9.6640625" customWidth="1"/>
    <col min="11265" max="11265" width="2.77734375" customWidth="1"/>
    <col min="11266" max="11266" width="2.6640625" customWidth="1"/>
    <col min="11267" max="11267" width="1.88671875" customWidth="1"/>
    <col min="11268" max="11268" width="15.88671875" customWidth="1"/>
    <col min="11269" max="11269" width="16.33203125" customWidth="1"/>
    <col min="11270" max="11270" width="15.21875" customWidth="1"/>
    <col min="11271" max="11271" width="14.88671875" bestFit="1" customWidth="1"/>
    <col min="11272" max="11272" width="14.88671875" customWidth="1"/>
    <col min="11273" max="11273" width="12.88671875" customWidth="1"/>
    <col min="11274" max="11274" width="11.6640625" customWidth="1"/>
    <col min="11275" max="11275" width="14.109375" bestFit="1" customWidth="1"/>
    <col min="11276" max="11276" width="11.44140625" customWidth="1"/>
    <col min="11277" max="11277" width="14.109375" customWidth="1"/>
    <col min="11278" max="11278" width="14.33203125" customWidth="1"/>
    <col min="11279" max="11279" width="11.77734375" customWidth="1"/>
    <col min="11280" max="11281" width="12.6640625" customWidth="1"/>
    <col min="11282" max="11282" width="10.33203125" customWidth="1"/>
    <col min="11283" max="11283" width="14.21875" customWidth="1"/>
    <col min="11284" max="11285" width="9.6640625" customWidth="1"/>
    <col min="11521" max="11521" width="2.77734375" customWidth="1"/>
    <col min="11522" max="11522" width="2.6640625" customWidth="1"/>
    <col min="11523" max="11523" width="1.88671875" customWidth="1"/>
    <col min="11524" max="11524" width="15.88671875" customWidth="1"/>
    <col min="11525" max="11525" width="16.33203125" customWidth="1"/>
    <col min="11526" max="11526" width="15.21875" customWidth="1"/>
    <col min="11527" max="11527" width="14.88671875" bestFit="1" customWidth="1"/>
    <col min="11528" max="11528" width="14.88671875" customWidth="1"/>
    <col min="11529" max="11529" width="12.88671875" customWidth="1"/>
    <col min="11530" max="11530" width="11.6640625" customWidth="1"/>
    <col min="11531" max="11531" width="14.109375" bestFit="1" customWidth="1"/>
    <col min="11532" max="11532" width="11.44140625" customWidth="1"/>
    <col min="11533" max="11533" width="14.109375" customWidth="1"/>
    <col min="11534" max="11534" width="14.33203125" customWidth="1"/>
    <col min="11535" max="11535" width="11.77734375" customWidth="1"/>
    <col min="11536" max="11537" width="12.6640625" customWidth="1"/>
    <col min="11538" max="11538" width="10.33203125" customWidth="1"/>
    <col min="11539" max="11539" width="14.21875" customWidth="1"/>
    <col min="11540" max="11541" width="9.6640625" customWidth="1"/>
    <col min="11777" max="11777" width="2.77734375" customWidth="1"/>
    <col min="11778" max="11778" width="2.6640625" customWidth="1"/>
    <col min="11779" max="11779" width="1.88671875" customWidth="1"/>
    <col min="11780" max="11780" width="15.88671875" customWidth="1"/>
    <col min="11781" max="11781" width="16.33203125" customWidth="1"/>
    <col min="11782" max="11782" width="15.21875" customWidth="1"/>
    <col min="11783" max="11783" width="14.88671875" bestFit="1" customWidth="1"/>
    <col min="11784" max="11784" width="14.88671875" customWidth="1"/>
    <col min="11785" max="11785" width="12.88671875" customWidth="1"/>
    <col min="11786" max="11786" width="11.6640625" customWidth="1"/>
    <col min="11787" max="11787" width="14.109375" bestFit="1" customWidth="1"/>
    <col min="11788" max="11788" width="11.44140625" customWidth="1"/>
    <col min="11789" max="11789" width="14.109375" customWidth="1"/>
    <col min="11790" max="11790" width="14.33203125" customWidth="1"/>
    <col min="11791" max="11791" width="11.77734375" customWidth="1"/>
    <col min="11792" max="11793" width="12.6640625" customWidth="1"/>
    <col min="11794" max="11794" width="10.33203125" customWidth="1"/>
    <col min="11795" max="11795" width="14.21875" customWidth="1"/>
    <col min="11796" max="11797" width="9.6640625" customWidth="1"/>
    <col min="12033" max="12033" width="2.77734375" customWidth="1"/>
    <col min="12034" max="12034" width="2.6640625" customWidth="1"/>
    <col min="12035" max="12035" width="1.88671875" customWidth="1"/>
    <col min="12036" max="12036" width="15.88671875" customWidth="1"/>
    <col min="12037" max="12037" width="16.33203125" customWidth="1"/>
    <col min="12038" max="12038" width="15.21875" customWidth="1"/>
    <col min="12039" max="12039" width="14.88671875" bestFit="1" customWidth="1"/>
    <col min="12040" max="12040" width="14.88671875" customWidth="1"/>
    <col min="12041" max="12041" width="12.88671875" customWidth="1"/>
    <col min="12042" max="12042" width="11.6640625" customWidth="1"/>
    <col min="12043" max="12043" width="14.109375" bestFit="1" customWidth="1"/>
    <col min="12044" max="12044" width="11.44140625" customWidth="1"/>
    <col min="12045" max="12045" width="14.109375" customWidth="1"/>
    <col min="12046" max="12046" width="14.33203125" customWidth="1"/>
    <col min="12047" max="12047" width="11.77734375" customWidth="1"/>
    <col min="12048" max="12049" width="12.6640625" customWidth="1"/>
    <col min="12050" max="12050" width="10.33203125" customWidth="1"/>
    <col min="12051" max="12051" width="14.21875" customWidth="1"/>
    <col min="12052" max="12053" width="9.6640625" customWidth="1"/>
    <col min="12289" max="12289" width="2.77734375" customWidth="1"/>
    <col min="12290" max="12290" width="2.6640625" customWidth="1"/>
    <col min="12291" max="12291" width="1.88671875" customWidth="1"/>
    <col min="12292" max="12292" width="15.88671875" customWidth="1"/>
    <col min="12293" max="12293" width="16.33203125" customWidth="1"/>
    <col min="12294" max="12294" width="15.21875" customWidth="1"/>
    <col min="12295" max="12295" width="14.88671875" bestFit="1" customWidth="1"/>
    <col min="12296" max="12296" width="14.88671875" customWidth="1"/>
    <col min="12297" max="12297" width="12.88671875" customWidth="1"/>
    <col min="12298" max="12298" width="11.6640625" customWidth="1"/>
    <col min="12299" max="12299" width="14.109375" bestFit="1" customWidth="1"/>
    <col min="12300" max="12300" width="11.44140625" customWidth="1"/>
    <col min="12301" max="12301" width="14.109375" customWidth="1"/>
    <col min="12302" max="12302" width="14.33203125" customWidth="1"/>
    <col min="12303" max="12303" width="11.77734375" customWidth="1"/>
    <col min="12304" max="12305" width="12.6640625" customWidth="1"/>
    <col min="12306" max="12306" width="10.33203125" customWidth="1"/>
    <col min="12307" max="12307" width="14.21875" customWidth="1"/>
    <col min="12308" max="12309" width="9.6640625" customWidth="1"/>
    <col min="12545" max="12545" width="2.77734375" customWidth="1"/>
    <col min="12546" max="12546" width="2.6640625" customWidth="1"/>
    <col min="12547" max="12547" width="1.88671875" customWidth="1"/>
    <col min="12548" max="12548" width="15.88671875" customWidth="1"/>
    <col min="12549" max="12549" width="16.33203125" customWidth="1"/>
    <col min="12550" max="12550" width="15.21875" customWidth="1"/>
    <col min="12551" max="12551" width="14.88671875" bestFit="1" customWidth="1"/>
    <col min="12552" max="12552" width="14.88671875" customWidth="1"/>
    <col min="12553" max="12553" width="12.88671875" customWidth="1"/>
    <col min="12554" max="12554" width="11.6640625" customWidth="1"/>
    <col min="12555" max="12555" width="14.109375" bestFit="1" customWidth="1"/>
    <col min="12556" max="12556" width="11.44140625" customWidth="1"/>
    <col min="12557" max="12557" width="14.109375" customWidth="1"/>
    <col min="12558" max="12558" width="14.33203125" customWidth="1"/>
    <col min="12559" max="12559" width="11.77734375" customWidth="1"/>
    <col min="12560" max="12561" width="12.6640625" customWidth="1"/>
    <col min="12562" max="12562" width="10.33203125" customWidth="1"/>
    <col min="12563" max="12563" width="14.21875" customWidth="1"/>
    <col min="12564" max="12565" width="9.6640625" customWidth="1"/>
    <col min="12801" max="12801" width="2.77734375" customWidth="1"/>
    <col min="12802" max="12802" width="2.6640625" customWidth="1"/>
    <col min="12803" max="12803" width="1.88671875" customWidth="1"/>
    <col min="12804" max="12804" width="15.88671875" customWidth="1"/>
    <col min="12805" max="12805" width="16.33203125" customWidth="1"/>
    <col min="12806" max="12806" width="15.21875" customWidth="1"/>
    <col min="12807" max="12807" width="14.88671875" bestFit="1" customWidth="1"/>
    <col min="12808" max="12808" width="14.88671875" customWidth="1"/>
    <col min="12809" max="12809" width="12.88671875" customWidth="1"/>
    <col min="12810" max="12810" width="11.6640625" customWidth="1"/>
    <col min="12811" max="12811" width="14.109375" bestFit="1" customWidth="1"/>
    <col min="12812" max="12812" width="11.44140625" customWidth="1"/>
    <col min="12813" max="12813" width="14.109375" customWidth="1"/>
    <col min="12814" max="12814" width="14.33203125" customWidth="1"/>
    <col min="12815" max="12815" width="11.77734375" customWidth="1"/>
    <col min="12816" max="12817" width="12.6640625" customWidth="1"/>
    <col min="12818" max="12818" width="10.33203125" customWidth="1"/>
    <col min="12819" max="12819" width="14.21875" customWidth="1"/>
    <col min="12820" max="12821" width="9.6640625" customWidth="1"/>
    <col min="13057" max="13057" width="2.77734375" customWidth="1"/>
    <col min="13058" max="13058" width="2.6640625" customWidth="1"/>
    <col min="13059" max="13059" width="1.88671875" customWidth="1"/>
    <col min="13060" max="13060" width="15.88671875" customWidth="1"/>
    <col min="13061" max="13061" width="16.33203125" customWidth="1"/>
    <col min="13062" max="13062" width="15.21875" customWidth="1"/>
    <col min="13063" max="13063" width="14.88671875" bestFit="1" customWidth="1"/>
    <col min="13064" max="13064" width="14.88671875" customWidth="1"/>
    <col min="13065" max="13065" width="12.88671875" customWidth="1"/>
    <col min="13066" max="13066" width="11.6640625" customWidth="1"/>
    <col min="13067" max="13067" width="14.109375" bestFit="1" customWidth="1"/>
    <col min="13068" max="13068" width="11.44140625" customWidth="1"/>
    <col min="13069" max="13069" width="14.109375" customWidth="1"/>
    <col min="13070" max="13070" width="14.33203125" customWidth="1"/>
    <col min="13071" max="13071" width="11.77734375" customWidth="1"/>
    <col min="13072" max="13073" width="12.6640625" customWidth="1"/>
    <col min="13074" max="13074" width="10.33203125" customWidth="1"/>
    <col min="13075" max="13075" width="14.21875" customWidth="1"/>
    <col min="13076" max="13077" width="9.6640625" customWidth="1"/>
    <col min="13313" max="13313" width="2.77734375" customWidth="1"/>
    <col min="13314" max="13314" width="2.6640625" customWidth="1"/>
    <col min="13315" max="13315" width="1.88671875" customWidth="1"/>
    <col min="13316" max="13316" width="15.88671875" customWidth="1"/>
    <col min="13317" max="13317" width="16.33203125" customWidth="1"/>
    <col min="13318" max="13318" width="15.21875" customWidth="1"/>
    <col min="13319" max="13319" width="14.88671875" bestFit="1" customWidth="1"/>
    <col min="13320" max="13320" width="14.88671875" customWidth="1"/>
    <col min="13321" max="13321" width="12.88671875" customWidth="1"/>
    <col min="13322" max="13322" width="11.6640625" customWidth="1"/>
    <col min="13323" max="13323" width="14.109375" bestFit="1" customWidth="1"/>
    <col min="13324" max="13324" width="11.44140625" customWidth="1"/>
    <col min="13325" max="13325" width="14.109375" customWidth="1"/>
    <col min="13326" max="13326" width="14.33203125" customWidth="1"/>
    <col min="13327" max="13327" width="11.77734375" customWidth="1"/>
    <col min="13328" max="13329" width="12.6640625" customWidth="1"/>
    <col min="13330" max="13330" width="10.33203125" customWidth="1"/>
    <col min="13331" max="13331" width="14.21875" customWidth="1"/>
    <col min="13332" max="13333" width="9.6640625" customWidth="1"/>
    <col min="13569" max="13569" width="2.77734375" customWidth="1"/>
    <col min="13570" max="13570" width="2.6640625" customWidth="1"/>
    <col min="13571" max="13571" width="1.88671875" customWidth="1"/>
    <col min="13572" max="13572" width="15.88671875" customWidth="1"/>
    <col min="13573" max="13573" width="16.33203125" customWidth="1"/>
    <col min="13574" max="13574" width="15.21875" customWidth="1"/>
    <col min="13575" max="13575" width="14.88671875" bestFit="1" customWidth="1"/>
    <col min="13576" max="13576" width="14.88671875" customWidth="1"/>
    <col min="13577" max="13577" width="12.88671875" customWidth="1"/>
    <col min="13578" max="13578" width="11.6640625" customWidth="1"/>
    <col min="13579" max="13579" width="14.109375" bestFit="1" customWidth="1"/>
    <col min="13580" max="13580" width="11.44140625" customWidth="1"/>
    <col min="13581" max="13581" width="14.109375" customWidth="1"/>
    <col min="13582" max="13582" width="14.33203125" customWidth="1"/>
    <col min="13583" max="13583" width="11.77734375" customWidth="1"/>
    <col min="13584" max="13585" width="12.6640625" customWidth="1"/>
    <col min="13586" max="13586" width="10.33203125" customWidth="1"/>
    <col min="13587" max="13587" width="14.21875" customWidth="1"/>
    <col min="13588" max="13589" width="9.6640625" customWidth="1"/>
    <col min="13825" max="13825" width="2.77734375" customWidth="1"/>
    <col min="13826" max="13826" width="2.6640625" customWidth="1"/>
    <col min="13827" max="13827" width="1.88671875" customWidth="1"/>
    <col min="13828" max="13828" width="15.88671875" customWidth="1"/>
    <col min="13829" max="13829" width="16.33203125" customWidth="1"/>
    <col min="13830" max="13830" width="15.21875" customWidth="1"/>
    <col min="13831" max="13831" width="14.88671875" bestFit="1" customWidth="1"/>
    <col min="13832" max="13832" width="14.88671875" customWidth="1"/>
    <col min="13833" max="13833" width="12.88671875" customWidth="1"/>
    <col min="13834" max="13834" width="11.6640625" customWidth="1"/>
    <col min="13835" max="13835" width="14.109375" bestFit="1" customWidth="1"/>
    <col min="13836" max="13836" width="11.44140625" customWidth="1"/>
    <col min="13837" max="13837" width="14.109375" customWidth="1"/>
    <col min="13838" max="13838" width="14.33203125" customWidth="1"/>
    <col min="13839" max="13839" width="11.77734375" customWidth="1"/>
    <col min="13840" max="13841" width="12.6640625" customWidth="1"/>
    <col min="13842" max="13842" width="10.33203125" customWidth="1"/>
    <col min="13843" max="13843" width="14.21875" customWidth="1"/>
    <col min="13844" max="13845" width="9.6640625" customWidth="1"/>
    <col min="14081" max="14081" width="2.77734375" customWidth="1"/>
    <col min="14082" max="14082" width="2.6640625" customWidth="1"/>
    <col min="14083" max="14083" width="1.88671875" customWidth="1"/>
    <col min="14084" max="14084" width="15.88671875" customWidth="1"/>
    <col min="14085" max="14085" width="16.33203125" customWidth="1"/>
    <col min="14086" max="14086" width="15.21875" customWidth="1"/>
    <col min="14087" max="14087" width="14.88671875" bestFit="1" customWidth="1"/>
    <col min="14088" max="14088" width="14.88671875" customWidth="1"/>
    <col min="14089" max="14089" width="12.88671875" customWidth="1"/>
    <col min="14090" max="14090" width="11.6640625" customWidth="1"/>
    <col min="14091" max="14091" width="14.109375" bestFit="1" customWidth="1"/>
    <col min="14092" max="14092" width="11.44140625" customWidth="1"/>
    <col min="14093" max="14093" width="14.109375" customWidth="1"/>
    <col min="14094" max="14094" width="14.33203125" customWidth="1"/>
    <col min="14095" max="14095" width="11.77734375" customWidth="1"/>
    <col min="14096" max="14097" width="12.6640625" customWidth="1"/>
    <col min="14098" max="14098" width="10.33203125" customWidth="1"/>
    <col min="14099" max="14099" width="14.21875" customWidth="1"/>
    <col min="14100" max="14101" width="9.6640625" customWidth="1"/>
    <col min="14337" max="14337" width="2.77734375" customWidth="1"/>
    <col min="14338" max="14338" width="2.6640625" customWidth="1"/>
    <col min="14339" max="14339" width="1.88671875" customWidth="1"/>
    <col min="14340" max="14340" width="15.88671875" customWidth="1"/>
    <col min="14341" max="14341" width="16.33203125" customWidth="1"/>
    <col min="14342" max="14342" width="15.21875" customWidth="1"/>
    <col min="14343" max="14343" width="14.88671875" bestFit="1" customWidth="1"/>
    <col min="14344" max="14344" width="14.88671875" customWidth="1"/>
    <col min="14345" max="14345" width="12.88671875" customWidth="1"/>
    <col min="14346" max="14346" width="11.6640625" customWidth="1"/>
    <col min="14347" max="14347" width="14.109375" bestFit="1" customWidth="1"/>
    <col min="14348" max="14348" width="11.44140625" customWidth="1"/>
    <col min="14349" max="14349" width="14.109375" customWidth="1"/>
    <col min="14350" max="14350" width="14.33203125" customWidth="1"/>
    <col min="14351" max="14351" width="11.77734375" customWidth="1"/>
    <col min="14352" max="14353" width="12.6640625" customWidth="1"/>
    <col min="14354" max="14354" width="10.33203125" customWidth="1"/>
    <col min="14355" max="14355" width="14.21875" customWidth="1"/>
    <col min="14356" max="14357" width="9.6640625" customWidth="1"/>
    <col min="14593" max="14593" width="2.77734375" customWidth="1"/>
    <col min="14594" max="14594" width="2.6640625" customWidth="1"/>
    <col min="14595" max="14595" width="1.88671875" customWidth="1"/>
    <col min="14596" max="14596" width="15.88671875" customWidth="1"/>
    <col min="14597" max="14597" width="16.33203125" customWidth="1"/>
    <col min="14598" max="14598" width="15.21875" customWidth="1"/>
    <col min="14599" max="14599" width="14.88671875" bestFit="1" customWidth="1"/>
    <col min="14600" max="14600" width="14.88671875" customWidth="1"/>
    <col min="14601" max="14601" width="12.88671875" customWidth="1"/>
    <col min="14602" max="14602" width="11.6640625" customWidth="1"/>
    <col min="14603" max="14603" width="14.109375" bestFit="1" customWidth="1"/>
    <col min="14604" max="14604" width="11.44140625" customWidth="1"/>
    <col min="14605" max="14605" width="14.109375" customWidth="1"/>
    <col min="14606" max="14606" width="14.33203125" customWidth="1"/>
    <col min="14607" max="14607" width="11.77734375" customWidth="1"/>
    <col min="14608" max="14609" width="12.6640625" customWidth="1"/>
    <col min="14610" max="14610" width="10.33203125" customWidth="1"/>
    <col min="14611" max="14611" width="14.21875" customWidth="1"/>
    <col min="14612" max="14613" width="9.6640625" customWidth="1"/>
    <col min="14849" max="14849" width="2.77734375" customWidth="1"/>
    <col min="14850" max="14850" width="2.6640625" customWidth="1"/>
    <col min="14851" max="14851" width="1.88671875" customWidth="1"/>
    <col min="14852" max="14852" width="15.88671875" customWidth="1"/>
    <col min="14853" max="14853" width="16.33203125" customWidth="1"/>
    <col min="14854" max="14854" width="15.21875" customWidth="1"/>
    <col min="14855" max="14855" width="14.88671875" bestFit="1" customWidth="1"/>
    <col min="14856" max="14856" width="14.88671875" customWidth="1"/>
    <col min="14857" max="14857" width="12.88671875" customWidth="1"/>
    <col min="14858" max="14858" width="11.6640625" customWidth="1"/>
    <col min="14859" max="14859" width="14.109375" bestFit="1" customWidth="1"/>
    <col min="14860" max="14860" width="11.44140625" customWidth="1"/>
    <col min="14861" max="14861" width="14.109375" customWidth="1"/>
    <col min="14862" max="14862" width="14.33203125" customWidth="1"/>
    <col min="14863" max="14863" width="11.77734375" customWidth="1"/>
    <col min="14864" max="14865" width="12.6640625" customWidth="1"/>
    <col min="14866" max="14866" width="10.33203125" customWidth="1"/>
    <col min="14867" max="14867" width="14.21875" customWidth="1"/>
    <col min="14868" max="14869" width="9.6640625" customWidth="1"/>
    <col min="15105" max="15105" width="2.77734375" customWidth="1"/>
    <col min="15106" max="15106" width="2.6640625" customWidth="1"/>
    <col min="15107" max="15107" width="1.88671875" customWidth="1"/>
    <col min="15108" max="15108" width="15.88671875" customWidth="1"/>
    <col min="15109" max="15109" width="16.33203125" customWidth="1"/>
    <col min="15110" max="15110" width="15.21875" customWidth="1"/>
    <col min="15111" max="15111" width="14.88671875" bestFit="1" customWidth="1"/>
    <col min="15112" max="15112" width="14.88671875" customWidth="1"/>
    <col min="15113" max="15113" width="12.88671875" customWidth="1"/>
    <col min="15114" max="15114" width="11.6640625" customWidth="1"/>
    <col min="15115" max="15115" width="14.109375" bestFit="1" customWidth="1"/>
    <col min="15116" max="15116" width="11.44140625" customWidth="1"/>
    <col min="15117" max="15117" width="14.109375" customWidth="1"/>
    <col min="15118" max="15118" width="14.33203125" customWidth="1"/>
    <col min="15119" max="15119" width="11.77734375" customWidth="1"/>
    <col min="15120" max="15121" width="12.6640625" customWidth="1"/>
    <col min="15122" max="15122" width="10.33203125" customWidth="1"/>
    <col min="15123" max="15123" width="14.21875" customWidth="1"/>
    <col min="15124" max="15125" width="9.6640625" customWidth="1"/>
    <col min="15361" max="15361" width="2.77734375" customWidth="1"/>
    <col min="15362" max="15362" width="2.6640625" customWidth="1"/>
    <col min="15363" max="15363" width="1.88671875" customWidth="1"/>
    <col min="15364" max="15364" width="15.88671875" customWidth="1"/>
    <col min="15365" max="15365" width="16.33203125" customWidth="1"/>
    <col min="15366" max="15366" width="15.21875" customWidth="1"/>
    <col min="15367" max="15367" width="14.88671875" bestFit="1" customWidth="1"/>
    <col min="15368" max="15368" width="14.88671875" customWidth="1"/>
    <col min="15369" max="15369" width="12.88671875" customWidth="1"/>
    <col min="15370" max="15370" width="11.6640625" customWidth="1"/>
    <col min="15371" max="15371" width="14.109375" bestFit="1" customWidth="1"/>
    <col min="15372" max="15372" width="11.44140625" customWidth="1"/>
    <col min="15373" max="15373" width="14.109375" customWidth="1"/>
    <col min="15374" max="15374" width="14.33203125" customWidth="1"/>
    <col min="15375" max="15375" width="11.77734375" customWidth="1"/>
    <col min="15376" max="15377" width="12.6640625" customWidth="1"/>
    <col min="15378" max="15378" width="10.33203125" customWidth="1"/>
    <col min="15379" max="15379" width="14.21875" customWidth="1"/>
    <col min="15380" max="15381" width="9.6640625" customWidth="1"/>
    <col min="15617" max="15617" width="2.77734375" customWidth="1"/>
    <col min="15618" max="15618" width="2.6640625" customWidth="1"/>
    <col min="15619" max="15619" width="1.88671875" customWidth="1"/>
    <col min="15620" max="15620" width="15.88671875" customWidth="1"/>
    <col min="15621" max="15621" width="16.33203125" customWidth="1"/>
    <col min="15622" max="15622" width="15.21875" customWidth="1"/>
    <col min="15623" max="15623" width="14.88671875" bestFit="1" customWidth="1"/>
    <col min="15624" max="15624" width="14.88671875" customWidth="1"/>
    <col min="15625" max="15625" width="12.88671875" customWidth="1"/>
    <col min="15626" max="15626" width="11.6640625" customWidth="1"/>
    <col min="15627" max="15627" width="14.109375" bestFit="1" customWidth="1"/>
    <col min="15628" max="15628" width="11.44140625" customWidth="1"/>
    <col min="15629" max="15629" width="14.109375" customWidth="1"/>
    <col min="15630" max="15630" width="14.33203125" customWidth="1"/>
    <col min="15631" max="15631" width="11.77734375" customWidth="1"/>
    <col min="15632" max="15633" width="12.6640625" customWidth="1"/>
    <col min="15634" max="15634" width="10.33203125" customWidth="1"/>
    <col min="15635" max="15635" width="14.21875" customWidth="1"/>
    <col min="15636" max="15637" width="9.6640625" customWidth="1"/>
    <col min="15873" max="15873" width="2.77734375" customWidth="1"/>
    <col min="15874" max="15874" width="2.6640625" customWidth="1"/>
    <col min="15875" max="15875" width="1.88671875" customWidth="1"/>
    <col min="15876" max="15876" width="15.88671875" customWidth="1"/>
    <col min="15877" max="15877" width="16.33203125" customWidth="1"/>
    <col min="15878" max="15878" width="15.21875" customWidth="1"/>
    <col min="15879" max="15879" width="14.88671875" bestFit="1" customWidth="1"/>
    <col min="15880" max="15880" width="14.88671875" customWidth="1"/>
    <col min="15881" max="15881" width="12.88671875" customWidth="1"/>
    <col min="15882" max="15882" width="11.6640625" customWidth="1"/>
    <col min="15883" max="15883" width="14.109375" bestFit="1" customWidth="1"/>
    <col min="15884" max="15884" width="11.44140625" customWidth="1"/>
    <col min="15885" max="15885" width="14.109375" customWidth="1"/>
    <col min="15886" max="15886" width="14.33203125" customWidth="1"/>
    <col min="15887" max="15887" width="11.77734375" customWidth="1"/>
    <col min="15888" max="15889" width="12.6640625" customWidth="1"/>
    <col min="15890" max="15890" width="10.33203125" customWidth="1"/>
    <col min="15891" max="15891" width="14.21875" customWidth="1"/>
    <col min="15892" max="15893" width="9.6640625" customWidth="1"/>
    <col min="16129" max="16129" width="2.77734375" customWidth="1"/>
    <col min="16130" max="16130" width="2.6640625" customWidth="1"/>
    <col min="16131" max="16131" width="1.88671875" customWidth="1"/>
    <col min="16132" max="16132" width="15.88671875" customWidth="1"/>
    <col min="16133" max="16133" width="16.33203125" customWidth="1"/>
    <col min="16134" max="16134" width="15.21875" customWidth="1"/>
    <col min="16135" max="16135" width="14.88671875" bestFit="1" customWidth="1"/>
    <col min="16136" max="16136" width="14.88671875" customWidth="1"/>
    <col min="16137" max="16137" width="12.88671875" customWidth="1"/>
    <col min="16138" max="16138" width="11.6640625" customWidth="1"/>
    <col min="16139" max="16139" width="14.109375" bestFit="1" customWidth="1"/>
    <col min="16140" max="16140" width="11.44140625" customWidth="1"/>
    <col min="16141" max="16141" width="14.109375" customWidth="1"/>
    <col min="16142" max="16142" width="14.33203125" customWidth="1"/>
    <col min="16143" max="16143" width="11.77734375" customWidth="1"/>
    <col min="16144" max="16145" width="12.6640625" customWidth="1"/>
    <col min="16146" max="16146" width="10.33203125" customWidth="1"/>
    <col min="16147" max="16147" width="14.21875" customWidth="1"/>
    <col min="16148" max="16149" width="9.6640625" customWidth="1"/>
  </cols>
  <sheetData>
    <row r="1" spans="2:20" ht="14.25" customHeight="1">
      <c r="B1" s="417" t="s">
        <v>190</v>
      </c>
      <c r="C1" s="417"/>
      <c r="D1" s="417"/>
      <c r="E1" s="417"/>
      <c r="F1" s="417"/>
      <c r="G1" s="417"/>
      <c r="H1" s="417"/>
      <c r="I1" s="417"/>
      <c r="J1" s="417"/>
      <c r="K1" s="105"/>
      <c r="L1" s="106"/>
      <c r="M1" s="105"/>
      <c r="N1" s="105"/>
      <c r="O1" s="105"/>
      <c r="P1" s="105"/>
      <c r="Q1" s="105"/>
      <c r="R1" s="105"/>
      <c r="S1" s="105"/>
      <c r="T1" s="1"/>
    </row>
    <row r="2" spans="2:20" ht="12" customHeight="1">
      <c r="B2" s="1"/>
      <c r="C2" s="1"/>
      <c r="D2" s="1"/>
      <c r="E2" s="105"/>
      <c r="F2" s="105" t="s">
        <v>191</v>
      </c>
      <c r="G2" s="105"/>
      <c r="H2" s="105"/>
      <c r="I2" s="105"/>
      <c r="J2" s="106"/>
      <c r="K2" s="105"/>
      <c r="L2" s="106"/>
      <c r="M2" s="105"/>
      <c r="N2" s="105"/>
      <c r="O2" s="105"/>
      <c r="P2" s="105"/>
      <c r="Q2" s="105"/>
      <c r="R2" s="105"/>
      <c r="S2" s="105"/>
      <c r="T2" s="1"/>
    </row>
    <row r="3" spans="2:20" ht="12" customHeight="1">
      <c r="B3" s="322" t="s">
        <v>192</v>
      </c>
      <c r="C3" s="323"/>
      <c r="D3" s="324"/>
      <c r="E3" s="397" t="s">
        <v>193</v>
      </c>
      <c r="F3" s="397" t="s">
        <v>194</v>
      </c>
      <c r="G3" s="411" t="s">
        <v>195</v>
      </c>
      <c r="H3" s="107" t="s">
        <v>196</v>
      </c>
      <c r="I3" s="411" t="s">
        <v>197</v>
      </c>
      <c r="J3" s="108"/>
      <c r="K3" s="408" t="s">
        <v>198</v>
      </c>
      <c r="L3" s="109"/>
      <c r="M3" s="411" t="s">
        <v>199</v>
      </c>
      <c r="N3" s="411" t="s">
        <v>200</v>
      </c>
      <c r="O3" s="414" t="s">
        <v>201</v>
      </c>
      <c r="P3" s="397" t="s">
        <v>202</v>
      </c>
      <c r="Q3" s="397" t="s">
        <v>203</v>
      </c>
      <c r="R3" s="397" t="s">
        <v>204</v>
      </c>
      <c r="S3" s="397" t="s">
        <v>205</v>
      </c>
      <c r="T3" s="1"/>
    </row>
    <row r="4" spans="2:20" ht="12" customHeight="1">
      <c r="B4" s="325"/>
      <c r="C4" s="326"/>
      <c r="D4" s="327"/>
      <c r="E4" s="398"/>
      <c r="F4" s="398"/>
      <c r="G4" s="412"/>
      <c r="H4" s="110" t="s">
        <v>206</v>
      </c>
      <c r="I4" s="412"/>
      <c r="J4" s="111" t="s">
        <v>207</v>
      </c>
      <c r="K4" s="409"/>
      <c r="L4" s="112" t="s">
        <v>208</v>
      </c>
      <c r="M4" s="412"/>
      <c r="N4" s="412"/>
      <c r="O4" s="415"/>
      <c r="P4" s="398"/>
      <c r="Q4" s="398"/>
      <c r="R4" s="398"/>
      <c r="S4" s="398"/>
      <c r="T4" s="113"/>
    </row>
    <row r="5" spans="2:20" ht="12" customHeight="1">
      <c r="B5" s="325"/>
      <c r="C5" s="326"/>
      <c r="D5" s="327"/>
      <c r="E5" s="398"/>
      <c r="F5" s="398"/>
      <c r="G5" s="412"/>
      <c r="H5" s="110" t="s">
        <v>209</v>
      </c>
      <c r="I5" s="412"/>
      <c r="J5" s="111" t="s">
        <v>210</v>
      </c>
      <c r="K5" s="409"/>
      <c r="L5" s="112" t="s">
        <v>210</v>
      </c>
      <c r="M5" s="412"/>
      <c r="N5" s="412"/>
      <c r="O5" s="415"/>
      <c r="P5" s="398"/>
      <c r="Q5" s="398"/>
      <c r="R5" s="398"/>
      <c r="S5" s="398"/>
      <c r="T5" s="113"/>
    </row>
    <row r="6" spans="2:20" ht="12" customHeight="1">
      <c r="B6" s="328"/>
      <c r="C6" s="329"/>
      <c r="D6" s="330"/>
      <c r="E6" s="399"/>
      <c r="F6" s="399"/>
      <c r="G6" s="413"/>
      <c r="H6" s="114" t="s">
        <v>211</v>
      </c>
      <c r="I6" s="413"/>
      <c r="J6" s="115"/>
      <c r="K6" s="410"/>
      <c r="L6" s="116"/>
      <c r="M6" s="413"/>
      <c r="N6" s="413"/>
      <c r="O6" s="416"/>
      <c r="P6" s="399"/>
      <c r="Q6" s="399"/>
      <c r="R6" s="399"/>
      <c r="S6" s="399"/>
      <c r="T6" s="113"/>
    </row>
    <row r="7" spans="2:20" ht="12" customHeight="1">
      <c r="B7" s="306"/>
      <c r="C7" s="307"/>
      <c r="D7" s="308"/>
      <c r="E7" s="101" t="s">
        <v>41</v>
      </c>
      <c r="F7" s="101" t="s">
        <v>41</v>
      </c>
      <c r="G7" s="101" t="s">
        <v>41</v>
      </c>
      <c r="H7" s="101" t="s">
        <v>41</v>
      </c>
      <c r="I7" s="101" t="s">
        <v>41</v>
      </c>
      <c r="J7" s="101" t="s">
        <v>41</v>
      </c>
      <c r="K7" s="101" t="s">
        <v>41</v>
      </c>
      <c r="L7" s="101" t="s">
        <v>41</v>
      </c>
      <c r="M7" s="101" t="s">
        <v>41</v>
      </c>
      <c r="N7" s="101"/>
      <c r="O7" s="101" t="s">
        <v>41</v>
      </c>
      <c r="P7" s="101" t="s">
        <v>41</v>
      </c>
      <c r="Q7" s="101" t="s">
        <v>41</v>
      </c>
      <c r="R7" s="101" t="s">
        <v>41</v>
      </c>
      <c r="S7" s="101" t="s">
        <v>41</v>
      </c>
      <c r="T7" s="1"/>
    </row>
    <row r="8" spans="2:20" ht="12" customHeight="1">
      <c r="B8" s="400" t="s">
        <v>212</v>
      </c>
      <c r="C8" s="402" t="s">
        <v>33</v>
      </c>
      <c r="D8" s="321"/>
      <c r="E8" s="117">
        <f>SUM(E9:E31)</f>
        <v>1961359567</v>
      </c>
      <c r="F8" s="117">
        <f>SUM(F9:F31)</f>
        <v>155184847</v>
      </c>
      <c r="G8" s="117">
        <v>223788</v>
      </c>
      <c r="H8" s="117">
        <f>SUM(H9:H31)</f>
        <v>140638605</v>
      </c>
      <c r="I8" s="117" t="s">
        <v>68</v>
      </c>
      <c r="J8" s="117">
        <f>SUM(J9:J31)</f>
        <v>83443471</v>
      </c>
      <c r="K8" s="117">
        <f>SUM(K9:K31)</f>
        <v>105901849</v>
      </c>
      <c r="L8" s="117">
        <f>SUM(L9:L31)</f>
        <v>17027660</v>
      </c>
      <c r="M8" s="117">
        <v>15624</v>
      </c>
      <c r="N8" s="117">
        <v>31219</v>
      </c>
      <c r="O8" s="117" t="s">
        <v>68</v>
      </c>
      <c r="P8" s="117">
        <f>SUM(P9:P31)</f>
        <v>506006209</v>
      </c>
      <c r="Q8" s="117">
        <f>SUM(Q9:Q31)</f>
        <v>19293607</v>
      </c>
      <c r="R8" s="117">
        <f>SUM(R9:R31)</f>
        <v>621508</v>
      </c>
      <c r="S8" s="117">
        <v>7157615</v>
      </c>
      <c r="T8" s="1"/>
    </row>
    <row r="9" spans="2:20" ht="12" customHeight="1">
      <c r="B9" s="401"/>
      <c r="C9" s="26"/>
      <c r="D9" s="48" t="s">
        <v>213</v>
      </c>
      <c r="E9" s="118">
        <v>1630377719</v>
      </c>
      <c r="F9" s="118">
        <v>120691225</v>
      </c>
      <c r="G9" s="118">
        <v>155624</v>
      </c>
      <c r="H9" s="118">
        <v>121383308</v>
      </c>
      <c r="I9" s="118" t="s">
        <v>68</v>
      </c>
      <c r="J9" s="118">
        <v>61906174</v>
      </c>
      <c r="K9" s="118">
        <v>51390290</v>
      </c>
      <c r="L9" s="118">
        <v>15919720</v>
      </c>
      <c r="M9" s="118" t="s">
        <v>68</v>
      </c>
      <c r="N9" s="118">
        <v>1000</v>
      </c>
      <c r="O9" s="118" t="s">
        <v>68</v>
      </c>
      <c r="P9" s="118">
        <v>461799861</v>
      </c>
      <c r="Q9" s="118">
        <v>18829677</v>
      </c>
      <c r="R9" s="119" t="s">
        <v>68</v>
      </c>
      <c r="S9" s="119" t="s">
        <v>68</v>
      </c>
      <c r="T9" s="1"/>
    </row>
    <row r="10" spans="2:20" ht="12" customHeight="1">
      <c r="B10" s="401"/>
      <c r="C10" s="26"/>
      <c r="D10" s="48" t="s">
        <v>214</v>
      </c>
      <c r="E10" s="118">
        <v>227151140</v>
      </c>
      <c r="F10" s="118">
        <v>20279160</v>
      </c>
      <c r="G10" s="118">
        <v>34812</v>
      </c>
      <c r="H10" s="118">
        <v>11952512</v>
      </c>
      <c r="I10" s="118" t="s">
        <v>68</v>
      </c>
      <c r="J10" s="118">
        <v>14452687</v>
      </c>
      <c r="K10" s="118">
        <v>41151933</v>
      </c>
      <c r="L10" s="118">
        <v>917800</v>
      </c>
      <c r="M10" s="119">
        <v>13798</v>
      </c>
      <c r="N10" s="119">
        <v>24586</v>
      </c>
      <c r="O10" s="119" t="s">
        <v>68</v>
      </c>
      <c r="P10" s="118">
        <v>29230240</v>
      </c>
      <c r="Q10" s="118">
        <v>456200</v>
      </c>
      <c r="R10" s="119" t="s">
        <v>68</v>
      </c>
      <c r="S10" s="119" t="s">
        <v>68</v>
      </c>
      <c r="T10" s="1"/>
    </row>
    <row r="11" spans="2:20" ht="12" customHeight="1">
      <c r="B11" s="401"/>
      <c r="C11" s="26"/>
      <c r="D11" s="120" t="s">
        <v>215</v>
      </c>
      <c r="E11" s="119" t="s">
        <v>68</v>
      </c>
      <c r="F11" s="119" t="s">
        <v>68</v>
      </c>
      <c r="G11" s="119" t="s">
        <v>68</v>
      </c>
      <c r="H11" s="119" t="s">
        <v>68</v>
      </c>
      <c r="I11" s="118" t="s">
        <v>68</v>
      </c>
      <c r="J11" s="119" t="s">
        <v>68</v>
      </c>
      <c r="K11" s="119" t="s">
        <v>68</v>
      </c>
      <c r="L11" s="119" t="s">
        <v>68</v>
      </c>
      <c r="M11" s="119" t="s">
        <v>68</v>
      </c>
      <c r="N11" s="119" t="s">
        <v>68</v>
      </c>
      <c r="O11" s="119" t="s">
        <v>68</v>
      </c>
      <c r="P11" s="118">
        <v>5574720</v>
      </c>
      <c r="Q11" s="119" t="s">
        <v>68</v>
      </c>
      <c r="R11" s="119" t="s">
        <v>68</v>
      </c>
      <c r="S11" s="119" t="s">
        <v>68</v>
      </c>
      <c r="T11" s="1"/>
    </row>
    <row r="12" spans="2:20" ht="12" customHeight="1">
      <c r="B12" s="401"/>
      <c r="C12" s="26"/>
      <c r="D12" s="120" t="s">
        <v>216</v>
      </c>
      <c r="E12" s="119">
        <v>7360200</v>
      </c>
      <c r="F12" s="119">
        <v>4880700</v>
      </c>
      <c r="G12" s="119">
        <v>2236</v>
      </c>
      <c r="H12" s="119">
        <v>1357200</v>
      </c>
      <c r="I12" s="118" t="s">
        <v>68</v>
      </c>
      <c r="J12" s="119">
        <v>234900</v>
      </c>
      <c r="K12" s="119" t="s">
        <v>68</v>
      </c>
      <c r="L12" s="119" t="s">
        <v>68</v>
      </c>
      <c r="M12" s="118" t="s">
        <v>68</v>
      </c>
      <c r="N12" s="118">
        <v>379</v>
      </c>
      <c r="O12" s="119" t="s">
        <v>68</v>
      </c>
      <c r="P12" s="118">
        <v>1435500</v>
      </c>
      <c r="Q12" s="119" t="s">
        <v>68</v>
      </c>
      <c r="R12" s="119" t="s">
        <v>68</v>
      </c>
      <c r="S12" s="119" t="s">
        <v>68</v>
      </c>
      <c r="T12" s="1"/>
    </row>
    <row r="13" spans="2:20" ht="12" customHeight="1">
      <c r="B13" s="401"/>
      <c r="C13" s="26"/>
      <c r="D13" s="48" t="s">
        <v>217</v>
      </c>
      <c r="E13" s="119" t="s">
        <v>68</v>
      </c>
      <c r="F13" s="119" t="s">
        <v>68</v>
      </c>
      <c r="G13" s="119" t="s">
        <v>68</v>
      </c>
      <c r="H13" s="119" t="s">
        <v>68</v>
      </c>
      <c r="I13" s="118" t="s">
        <v>68</v>
      </c>
      <c r="J13" s="119" t="s">
        <v>68</v>
      </c>
      <c r="K13" s="119" t="s">
        <v>68</v>
      </c>
      <c r="L13" s="119" t="s">
        <v>68</v>
      </c>
      <c r="M13" s="118">
        <v>9</v>
      </c>
      <c r="N13" s="118">
        <v>18</v>
      </c>
      <c r="O13" s="118" t="s">
        <v>68</v>
      </c>
      <c r="P13" s="119" t="s">
        <v>68</v>
      </c>
      <c r="Q13" s="119" t="s">
        <v>68</v>
      </c>
      <c r="R13" s="119" t="s">
        <v>68</v>
      </c>
      <c r="S13" s="119" t="s">
        <v>68</v>
      </c>
      <c r="T13" s="1"/>
    </row>
    <row r="14" spans="2:20" ht="12" customHeight="1">
      <c r="B14" s="401"/>
      <c r="C14" s="26"/>
      <c r="D14" s="48" t="s">
        <v>218</v>
      </c>
      <c r="E14" s="119" t="s">
        <v>68</v>
      </c>
      <c r="F14" s="119" t="s">
        <v>68</v>
      </c>
      <c r="G14" s="121" t="s">
        <v>68</v>
      </c>
      <c r="H14" s="119" t="s">
        <v>68</v>
      </c>
      <c r="I14" s="118" t="s">
        <v>68</v>
      </c>
      <c r="J14" s="119" t="s">
        <v>68</v>
      </c>
      <c r="K14" s="119" t="s">
        <v>68</v>
      </c>
      <c r="L14" s="119" t="s">
        <v>68</v>
      </c>
      <c r="M14" s="119">
        <v>1119</v>
      </c>
      <c r="N14" s="119">
        <v>2644</v>
      </c>
      <c r="O14" s="118" t="s">
        <v>68</v>
      </c>
      <c r="P14" s="119" t="s">
        <v>68</v>
      </c>
      <c r="Q14" s="119" t="s">
        <v>68</v>
      </c>
      <c r="R14" s="119" t="s">
        <v>68</v>
      </c>
      <c r="S14" s="119" t="s">
        <v>68</v>
      </c>
      <c r="T14" s="1"/>
    </row>
    <row r="15" spans="2:20" ht="12" customHeight="1">
      <c r="B15" s="401"/>
      <c r="C15" s="26"/>
      <c r="D15" s="122" t="s">
        <v>219</v>
      </c>
      <c r="E15" s="119" t="s">
        <v>68</v>
      </c>
      <c r="F15" s="119" t="s">
        <v>68</v>
      </c>
      <c r="G15" s="121" t="s">
        <v>68</v>
      </c>
      <c r="H15" s="119" t="s">
        <v>68</v>
      </c>
      <c r="I15" s="118" t="s">
        <v>68</v>
      </c>
      <c r="J15" s="119" t="s">
        <v>68</v>
      </c>
      <c r="K15" s="119" t="s">
        <v>68</v>
      </c>
      <c r="L15" s="119" t="s">
        <v>68</v>
      </c>
      <c r="M15" s="118">
        <v>24</v>
      </c>
      <c r="N15" s="118">
        <v>56</v>
      </c>
      <c r="O15" s="118" t="s">
        <v>68</v>
      </c>
      <c r="P15" s="119" t="s">
        <v>68</v>
      </c>
      <c r="Q15" s="119" t="s">
        <v>68</v>
      </c>
      <c r="R15" s="119" t="s">
        <v>68</v>
      </c>
      <c r="S15" s="119" t="s">
        <v>68</v>
      </c>
      <c r="T15" s="1"/>
    </row>
    <row r="16" spans="2:20" ht="12" customHeight="1">
      <c r="B16" s="401"/>
      <c r="C16" s="26"/>
      <c r="D16" s="122" t="s">
        <v>220</v>
      </c>
      <c r="E16" s="118">
        <v>8087317</v>
      </c>
      <c r="F16" s="119" t="s">
        <v>68</v>
      </c>
      <c r="G16" s="121" t="s">
        <v>68</v>
      </c>
      <c r="H16" s="119" t="s">
        <v>68</v>
      </c>
      <c r="I16" s="118" t="s">
        <v>68</v>
      </c>
      <c r="J16" s="118">
        <v>315331</v>
      </c>
      <c r="K16" s="118">
        <v>680854</v>
      </c>
      <c r="L16" s="119" t="s">
        <v>68</v>
      </c>
      <c r="M16" s="119" t="s">
        <v>68</v>
      </c>
      <c r="N16" s="119" t="s">
        <v>68</v>
      </c>
      <c r="O16" s="118" t="s">
        <v>68</v>
      </c>
      <c r="P16" s="119" t="s">
        <v>68</v>
      </c>
      <c r="Q16" s="119" t="s">
        <v>68</v>
      </c>
      <c r="R16" s="119" t="s">
        <v>68</v>
      </c>
      <c r="S16" s="119" t="s">
        <v>68</v>
      </c>
      <c r="T16" s="1"/>
    </row>
    <row r="17" spans="2:19" ht="12" customHeight="1">
      <c r="B17" s="401"/>
      <c r="C17" s="26"/>
      <c r="D17" s="48" t="s">
        <v>221</v>
      </c>
      <c r="E17" s="118">
        <v>20912983</v>
      </c>
      <c r="F17" s="121">
        <v>1111470</v>
      </c>
      <c r="G17" s="118">
        <v>3404</v>
      </c>
      <c r="H17" s="123">
        <v>1872675</v>
      </c>
      <c r="I17" s="121" t="s">
        <v>68</v>
      </c>
      <c r="J17" s="121">
        <v>1858478</v>
      </c>
      <c r="K17" s="118">
        <v>2732363</v>
      </c>
      <c r="L17" s="119" t="s">
        <v>68</v>
      </c>
      <c r="M17" s="118">
        <v>134</v>
      </c>
      <c r="N17" s="118">
        <v>320</v>
      </c>
      <c r="O17" s="118" t="s">
        <v>68</v>
      </c>
      <c r="P17" s="119" t="s">
        <v>68</v>
      </c>
      <c r="Q17" s="119" t="s">
        <v>68</v>
      </c>
      <c r="R17" s="119" t="s">
        <v>68</v>
      </c>
      <c r="S17" s="119" t="s">
        <v>68</v>
      </c>
    </row>
    <row r="18" spans="2:19" ht="12" customHeight="1">
      <c r="B18" s="401"/>
      <c r="C18" s="26"/>
      <c r="D18" s="48" t="s">
        <v>222</v>
      </c>
      <c r="E18" s="118">
        <v>9227326</v>
      </c>
      <c r="F18" s="119" t="s">
        <v>68</v>
      </c>
      <c r="G18" s="118">
        <v>1164</v>
      </c>
      <c r="H18" s="119" t="s">
        <v>68</v>
      </c>
      <c r="I18" s="121" t="s">
        <v>68</v>
      </c>
      <c r="J18" s="121">
        <v>660744</v>
      </c>
      <c r="K18" s="118">
        <v>1180451</v>
      </c>
      <c r="L18" s="119" t="s">
        <v>68</v>
      </c>
      <c r="M18" s="118" t="s">
        <v>68</v>
      </c>
      <c r="N18" s="118">
        <v>205</v>
      </c>
      <c r="O18" s="118" t="s">
        <v>68</v>
      </c>
      <c r="P18" s="119" t="s">
        <v>68</v>
      </c>
      <c r="Q18" s="119" t="s">
        <v>68</v>
      </c>
      <c r="R18" s="119" t="s">
        <v>68</v>
      </c>
      <c r="S18" s="119" t="s">
        <v>68</v>
      </c>
    </row>
    <row r="19" spans="2:19" ht="12" customHeight="1">
      <c r="B19" s="401"/>
      <c r="C19" s="26"/>
      <c r="D19" s="48" t="s">
        <v>223</v>
      </c>
      <c r="E19" s="118">
        <v>4026200</v>
      </c>
      <c r="F19" s="118">
        <v>791660</v>
      </c>
      <c r="G19" s="118">
        <v>1017</v>
      </c>
      <c r="H19" s="119" t="s">
        <v>68</v>
      </c>
      <c r="I19" s="123" t="s">
        <v>68</v>
      </c>
      <c r="J19" s="123">
        <v>488320</v>
      </c>
      <c r="K19" s="118">
        <v>601450</v>
      </c>
      <c r="L19" s="119" t="s">
        <v>68</v>
      </c>
      <c r="M19" s="119" t="s">
        <v>68</v>
      </c>
      <c r="N19" s="119">
        <v>57</v>
      </c>
      <c r="O19" s="118" t="s">
        <v>68</v>
      </c>
      <c r="P19" s="119" t="s">
        <v>68</v>
      </c>
      <c r="Q19" s="119" t="s">
        <v>68</v>
      </c>
      <c r="R19" s="119" t="s">
        <v>68</v>
      </c>
      <c r="S19" s="119" t="s">
        <v>68</v>
      </c>
    </row>
    <row r="20" spans="2:19" ht="12" customHeight="1">
      <c r="B20" s="401"/>
      <c r="C20" s="26"/>
      <c r="D20" s="48" t="s">
        <v>224</v>
      </c>
      <c r="E20" s="118">
        <v>3263400</v>
      </c>
      <c r="F20" s="119">
        <v>57400</v>
      </c>
      <c r="G20" s="121">
        <v>135</v>
      </c>
      <c r="H20" s="123">
        <v>489400</v>
      </c>
      <c r="I20" s="123" t="s">
        <v>68</v>
      </c>
      <c r="J20" s="119">
        <v>50600</v>
      </c>
      <c r="K20" s="118">
        <v>219750</v>
      </c>
      <c r="L20" s="119" t="s">
        <v>68</v>
      </c>
      <c r="M20" s="119" t="s">
        <v>68</v>
      </c>
      <c r="N20" s="119">
        <v>41</v>
      </c>
      <c r="O20" s="118" t="s">
        <v>68</v>
      </c>
      <c r="P20" s="119" t="s">
        <v>68</v>
      </c>
      <c r="Q20" s="119" t="s">
        <v>68</v>
      </c>
      <c r="R20" s="119" t="s">
        <v>68</v>
      </c>
      <c r="S20" s="119" t="s">
        <v>68</v>
      </c>
    </row>
    <row r="21" spans="2:19" ht="12" customHeight="1">
      <c r="B21" s="401"/>
      <c r="C21" s="26"/>
      <c r="D21" s="48" t="s">
        <v>225</v>
      </c>
      <c r="E21" s="118">
        <v>12118910</v>
      </c>
      <c r="F21" s="121">
        <v>2773680</v>
      </c>
      <c r="G21" s="118" t="s">
        <v>68</v>
      </c>
      <c r="H21" s="119" t="s">
        <v>68</v>
      </c>
      <c r="I21" s="123" t="s">
        <v>68</v>
      </c>
      <c r="J21" s="123">
        <v>1270485</v>
      </c>
      <c r="K21" s="118">
        <v>1059655</v>
      </c>
      <c r="L21" s="118">
        <v>88990</v>
      </c>
      <c r="M21" s="119" t="s">
        <v>68</v>
      </c>
      <c r="N21" s="119" t="s">
        <v>68</v>
      </c>
      <c r="O21" s="118" t="s">
        <v>68</v>
      </c>
      <c r="P21" s="119" t="s">
        <v>68</v>
      </c>
      <c r="Q21" s="119" t="s">
        <v>68</v>
      </c>
      <c r="R21" s="119" t="s">
        <v>68</v>
      </c>
      <c r="S21" s="119" t="s">
        <v>68</v>
      </c>
    </row>
    <row r="22" spans="2:19" ht="12" customHeight="1">
      <c r="B22" s="401"/>
      <c r="C22" s="26"/>
      <c r="D22" s="48" t="s">
        <v>226</v>
      </c>
      <c r="E22" s="118">
        <v>255420</v>
      </c>
      <c r="F22" s="119">
        <v>109110</v>
      </c>
      <c r="G22" s="118" t="s">
        <v>68</v>
      </c>
      <c r="H22" s="119">
        <v>123600</v>
      </c>
      <c r="I22" s="123" t="s">
        <v>68</v>
      </c>
      <c r="J22" s="123">
        <v>18720</v>
      </c>
      <c r="K22" s="118">
        <v>46710</v>
      </c>
      <c r="L22" s="119" t="s">
        <v>68</v>
      </c>
      <c r="M22" s="119" t="s">
        <v>68</v>
      </c>
      <c r="N22" s="119" t="s">
        <v>68</v>
      </c>
      <c r="O22" s="118" t="s">
        <v>68</v>
      </c>
      <c r="P22" s="119" t="s">
        <v>68</v>
      </c>
      <c r="Q22" s="119" t="s">
        <v>68</v>
      </c>
      <c r="R22" s="119" t="s">
        <v>68</v>
      </c>
      <c r="S22" s="119" t="s">
        <v>68</v>
      </c>
    </row>
    <row r="23" spans="2:19" ht="12" customHeight="1">
      <c r="B23" s="401"/>
      <c r="C23" s="26"/>
      <c r="D23" s="122" t="s">
        <v>227</v>
      </c>
      <c r="E23" s="118">
        <v>2022630</v>
      </c>
      <c r="F23" s="118">
        <v>182580</v>
      </c>
      <c r="G23" s="119">
        <v>315</v>
      </c>
      <c r="H23" s="119">
        <v>112770</v>
      </c>
      <c r="I23" s="118" t="s">
        <v>68</v>
      </c>
      <c r="J23" s="118">
        <v>124810</v>
      </c>
      <c r="K23" s="118">
        <v>364950</v>
      </c>
      <c r="L23" s="119" t="s">
        <v>68</v>
      </c>
      <c r="M23" s="124">
        <v>22</v>
      </c>
      <c r="N23" s="124">
        <v>61</v>
      </c>
      <c r="O23" s="118" t="s">
        <v>68</v>
      </c>
      <c r="P23" s="118">
        <v>245250</v>
      </c>
      <c r="Q23" s="119" t="s">
        <v>68</v>
      </c>
      <c r="R23" s="119" t="s">
        <v>68</v>
      </c>
      <c r="S23" s="119" t="s">
        <v>68</v>
      </c>
    </row>
    <row r="24" spans="2:19" ht="12" customHeight="1">
      <c r="B24" s="401"/>
      <c r="C24" s="26"/>
      <c r="D24" s="48" t="s">
        <v>228</v>
      </c>
      <c r="E24" s="118">
        <f>17492299+126940</f>
        <v>17619239</v>
      </c>
      <c r="F24" s="121">
        <v>3271772</v>
      </c>
      <c r="G24" s="118" t="s">
        <v>68</v>
      </c>
      <c r="H24" s="119">
        <f>1947430+8280</f>
        <v>1955710</v>
      </c>
      <c r="I24" s="118" t="s">
        <v>68</v>
      </c>
      <c r="J24" s="123">
        <v>682231</v>
      </c>
      <c r="K24" s="121">
        <v>3596965</v>
      </c>
      <c r="L24" s="119" t="s">
        <v>68</v>
      </c>
      <c r="M24" s="124" t="s">
        <v>68</v>
      </c>
      <c r="N24" s="124" t="s">
        <v>68</v>
      </c>
      <c r="O24" s="118" t="s">
        <v>68</v>
      </c>
      <c r="P24" s="121">
        <f>3252498+55330</f>
        <v>3307828</v>
      </c>
      <c r="Q24" s="119" t="s">
        <v>68</v>
      </c>
      <c r="R24" s="119" t="s">
        <v>68</v>
      </c>
      <c r="S24" s="119" t="s">
        <v>68</v>
      </c>
    </row>
    <row r="25" spans="2:19" ht="12" customHeight="1">
      <c r="B25" s="401"/>
      <c r="C25" s="26"/>
      <c r="D25" s="48" t="s">
        <v>229</v>
      </c>
      <c r="E25" s="119" t="s">
        <v>68</v>
      </c>
      <c r="F25" s="119" t="s">
        <v>68</v>
      </c>
      <c r="G25" s="118" t="s">
        <v>68</v>
      </c>
      <c r="H25" s="119" t="s">
        <v>68</v>
      </c>
      <c r="I25" s="119" t="s">
        <v>68</v>
      </c>
      <c r="J25" s="119" t="s">
        <v>68</v>
      </c>
      <c r="K25" s="119"/>
      <c r="L25" s="119" t="s">
        <v>68</v>
      </c>
      <c r="M25" s="119" t="s">
        <v>68</v>
      </c>
      <c r="N25" s="119" t="s">
        <v>68</v>
      </c>
      <c r="O25" s="118" t="s">
        <v>68</v>
      </c>
      <c r="P25" s="119" t="s">
        <v>68</v>
      </c>
      <c r="Q25" s="119" t="s">
        <v>68</v>
      </c>
      <c r="R25" s="119" t="s">
        <v>68</v>
      </c>
      <c r="S25" s="119" t="s">
        <v>68</v>
      </c>
    </row>
    <row r="26" spans="2:19" ht="12" customHeight="1">
      <c r="B26" s="401"/>
      <c r="C26" s="26"/>
      <c r="D26" s="48" t="s">
        <v>230</v>
      </c>
      <c r="E26" s="118">
        <v>3869760</v>
      </c>
      <c r="F26" s="118">
        <v>321900</v>
      </c>
      <c r="G26" s="118">
        <v>473</v>
      </c>
      <c r="H26" s="118">
        <v>200790</v>
      </c>
      <c r="I26" s="118" t="s">
        <v>68</v>
      </c>
      <c r="J26" s="118">
        <v>248820</v>
      </c>
      <c r="K26" s="118">
        <v>777060</v>
      </c>
      <c r="L26" s="119">
        <v>13510</v>
      </c>
      <c r="M26" s="119" t="s">
        <v>68</v>
      </c>
      <c r="N26" s="119" t="s">
        <v>68</v>
      </c>
      <c r="O26" s="118" t="s">
        <v>68</v>
      </c>
      <c r="P26" s="121">
        <v>431050</v>
      </c>
      <c r="Q26" s="119">
        <v>7730</v>
      </c>
      <c r="R26" s="119" t="s">
        <v>68</v>
      </c>
      <c r="S26" s="119" t="s">
        <v>68</v>
      </c>
    </row>
    <row r="27" spans="2:19" ht="12" customHeight="1">
      <c r="B27" s="401"/>
      <c r="C27" s="26"/>
      <c r="D27" s="48" t="s">
        <v>231</v>
      </c>
      <c r="E27" s="121">
        <v>4633300</v>
      </c>
      <c r="F27" s="121">
        <v>557490</v>
      </c>
      <c r="G27" s="118">
        <v>527</v>
      </c>
      <c r="H27" s="125" t="s">
        <v>68</v>
      </c>
      <c r="I27" s="121" t="s">
        <v>68</v>
      </c>
      <c r="J27" s="121">
        <v>281300</v>
      </c>
      <c r="K27" s="119">
        <v>921550</v>
      </c>
      <c r="L27" s="119"/>
      <c r="M27" s="119" t="s">
        <v>68</v>
      </c>
      <c r="N27" s="119" t="s">
        <v>68</v>
      </c>
      <c r="O27" s="118" t="s">
        <v>68</v>
      </c>
      <c r="P27" s="119" t="s">
        <v>68</v>
      </c>
      <c r="Q27" s="119" t="s">
        <v>68</v>
      </c>
      <c r="R27" s="119" t="s">
        <v>68</v>
      </c>
      <c r="S27" s="119" t="s">
        <v>68</v>
      </c>
    </row>
    <row r="28" spans="2:19" ht="12" customHeight="1">
      <c r="B28" s="401"/>
      <c r="C28" s="26"/>
      <c r="D28" s="48" t="s">
        <v>232</v>
      </c>
      <c r="E28" s="119" t="s">
        <v>68</v>
      </c>
      <c r="F28" s="119" t="s">
        <v>68</v>
      </c>
      <c r="G28" s="118" t="s">
        <v>68</v>
      </c>
      <c r="H28" s="119" t="s">
        <v>68</v>
      </c>
      <c r="I28" s="121" t="s">
        <v>68</v>
      </c>
      <c r="J28" s="119" t="s">
        <v>68</v>
      </c>
      <c r="K28" s="119" t="s">
        <v>68</v>
      </c>
      <c r="L28" s="119" t="s">
        <v>68</v>
      </c>
      <c r="M28" s="119" t="s">
        <v>68</v>
      </c>
      <c r="N28" s="119" t="s">
        <v>68</v>
      </c>
      <c r="O28" s="119" t="s">
        <v>68</v>
      </c>
      <c r="P28" s="119" t="s">
        <v>68</v>
      </c>
      <c r="Q28" s="119" t="s">
        <v>68</v>
      </c>
      <c r="R28" s="119" t="s">
        <v>68</v>
      </c>
      <c r="S28" s="119" t="s">
        <v>68</v>
      </c>
    </row>
    <row r="29" spans="2:19" ht="12" customHeight="1">
      <c r="B29" s="401"/>
      <c r="C29" s="26"/>
      <c r="D29" s="48" t="s">
        <v>233</v>
      </c>
      <c r="E29" s="119" t="s">
        <v>68</v>
      </c>
      <c r="F29" s="119" t="s">
        <v>68</v>
      </c>
      <c r="G29" s="118" t="s">
        <v>68</v>
      </c>
      <c r="H29" s="119" t="s">
        <v>68</v>
      </c>
      <c r="I29" s="121" t="s">
        <v>68</v>
      </c>
      <c r="J29" s="119" t="s">
        <v>68</v>
      </c>
      <c r="K29" s="119" t="s">
        <v>68</v>
      </c>
      <c r="L29" s="119" t="s">
        <v>68</v>
      </c>
      <c r="M29" s="119" t="s">
        <v>68</v>
      </c>
      <c r="N29" s="119" t="s">
        <v>68</v>
      </c>
      <c r="O29" s="119" t="s">
        <v>68</v>
      </c>
      <c r="P29" s="119" t="s">
        <v>68</v>
      </c>
      <c r="Q29" s="119" t="s">
        <v>68</v>
      </c>
      <c r="R29" s="119" t="s">
        <v>68</v>
      </c>
      <c r="S29" s="119" t="s">
        <v>68</v>
      </c>
    </row>
    <row r="30" spans="2:19" ht="12" customHeight="1">
      <c r="B30" s="401"/>
      <c r="C30" s="126"/>
      <c r="D30" s="127" t="s">
        <v>234</v>
      </c>
      <c r="E30" s="119" t="s">
        <v>68</v>
      </c>
      <c r="F30" s="119" t="s">
        <v>68</v>
      </c>
      <c r="G30" s="118" t="s">
        <v>68</v>
      </c>
      <c r="H30" s="119" t="s">
        <v>68</v>
      </c>
      <c r="I30" s="121" t="s">
        <v>68</v>
      </c>
      <c r="J30" s="119">
        <v>281300</v>
      </c>
      <c r="K30" s="119" t="s">
        <v>68</v>
      </c>
      <c r="L30" s="119" t="s">
        <v>68</v>
      </c>
      <c r="M30" s="119" t="s">
        <v>68</v>
      </c>
      <c r="N30" s="119" t="s">
        <v>68</v>
      </c>
      <c r="O30" s="119" t="s">
        <v>68</v>
      </c>
      <c r="P30" s="119" t="s">
        <v>68</v>
      </c>
      <c r="Q30" s="119" t="s">
        <v>68</v>
      </c>
      <c r="R30" s="119" t="s">
        <v>68</v>
      </c>
      <c r="S30" s="119" t="s">
        <v>68</v>
      </c>
    </row>
    <row r="31" spans="2:19" ht="12" customHeight="1" thickBot="1">
      <c r="B31" s="401"/>
      <c r="C31" s="126"/>
      <c r="D31" s="128" t="s">
        <v>9</v>
      </c>
      <c r="E31" s="124">
        <f>7783164+131305+2519554</f>
        <v>10434023</v>
      </c>
      <c r="F31" s="129">
        <v>156700</v>
      </c>
      <c r="G31" s="124">
        <v>24080</v>
      </c>
      <c r="H31" s="124">
        <v>1190640</v>
      </c>
      <c r="I31" s="130" t="s">
        <v>68</v>
      </c>
      <c r="J31" s="129">
        <f>400000+89260+79311</f>
        <v>568571</v>
      </c>
      <c r="K31" s="124">
        <f>661000+40000+162400+93400+221068</f>
        <v>1177868</v>
      </c>
      <c r="L31" s="129">
        <v>87640</v>
      </c>
      <c r="M31" s="124">
        <v>519</v>
      </c>
      <c r="N31" s="124">
        <v>1852</v>
      </c>
      <c r="O31" s="129" t="s">
        <v>68</v>
      </c>
      <c r="P31" s="124">
        <f>3821760+160000</f>
        <v>3981760</v>
      </c>
      <c r="Q31" s="129"/>
      <c r="R31" s="129">
        <v>621508</v>
      </c>
      <c r="S31" s="129"/>
    </row>
    <row r="32" spans="2:19" ht="12" customHeight="1">
      <c r="B32" s="403" t="s">
        <v>235</v>
      </c>
      <c r="C32" s="406" t="s">
        <v>33</v>
      </c>
      <c r="D32" s="407"/>
      <c r="E32" s="131" t="s">
        <v>68</v>
      </c>
      <c r="F32" s="131" t="s">
        <v>68</v>
      </c>
      <c r="G32" s="132">
        <v>149650</v>
      </c>
      <c r="H32" s="131" t="s">
        <v>68</v>
      </c>
      <c r="I32" s="131" t="s">
        <v>68</v>
      </c>
      <c r="J32" s="131" t="s">
        <v>68</v>
      </c>
      <c r="K32" s="131" t="s">
        <v>68</v>
      </c>
      <c r="L32" s="131" t="s">
        <v>68</v>
      </c>
      <c r="M32" s="132">
        <v>59374</v>
      </c>
      <c r="N32" s="132">
        <v>120531</v>
      </c>
      <c r="O32" s="131" t="s">
        <v>68</v>
      </c>
      <c r="P32" s="131" t="s">
        <v>68</v>
      </c>
      <c r="Q32" s="131" t="s">
        <v>68</v>
      </c>
      <c r="R32" s="131" t="s">
        <v>68</v>
      </c>
      <c r="S32" s="131" t="s">
        <v>68</v>
      </c>
    </row>
    <row r="33" spans="2:19" ht="12" customHeight="1">
      <c r="B33" s="404"/>
      <c r="C33" s="26"/>
      <c r="D33" s="128" t="s">
        <v>236</v>
      </c>
      <c r="E33" s="119" t="s">
        <v>68</v>
      </c>
      <c r="F33" s="119" t="s">
        <v>68</v>
      </c>
      <c r="G33" s="119">
        <v>122601</v>
      </c>
      <c r="H33" s="119" t="s">
        <v>68</v>
      </c>
      <c r="I33" s="121" t="s">
        <v>68</v>
      </c>
      <c r="J33" s="119" t="s">
        <v>68</v>
      </c>
      <c r="K33" s="119" t="s">
        <v>68</v>
      </c>
      <c r="L33" s="119" t="s">
        <v>68</v>
      </c>
      <c r="M33" s="118">
        <v>37335</v>
      </c>
      <c r="N33" s="118">
        <v>70210</v>
      </c>
      <c r="O33" s="119" t="s">
        <v>68</v>
      </c>
      <c r="P33" s="119" t="s">
        <v>68</v>
      </c>
      <c r="Q33" s="119" t="s">
        <v>68</v>
      </c>
      <c r="R33" s="119" t="s">
        <v>68</v>
      </c>
      <c r="S33" s="119" t="s">
        <v>68</v>
      </c>
    </row>
    <row r="34" spans="2:19" ht="12" customHeight="1">
      <c r="B34" s="404"/>
      <c r="C34" s="26"/>
      <c r="D34" s="133" t="s">
        <v>237</v>
      </c>
      <c r="E34" s="119" t="s">
        <v>68</v>
      </c>
      <c r="F34" s="119" t="s">
        <v>68</v>
      </c>
      <c r="G34" s="119">
        <v>19</v>
      </c>
      <c r="H34" s="119" t="s">
        <v>68</v>
      </c>
      <c r="I34" s="121" t="s">
        <v>68</v>
      </c>
      <c r="J34" s="119" t="s">
        <v>68</v>
      </c>
      <c r="K34" s="119" t="s">
        <v>68</v>
      </c>
      <c r="L34" s="119" t="s">
        <v>68</v>
      </c>
      <c r="M34" s="119" t="s">
        <v>68</v>
      </c>
      <c r="N34" s="119" t="s">
        <v>68</v>
      </c>
      <c r="O34" s="119" t="s">
        <v>68</v>
      </c>
      <c r="P34" s="119" t="s">
        <v>68</v>
      </c>
      <c r="Q34" s="119" t="s">
        <v>68</v>
      </c>
      <c r="R34" s="119" t="s">
        <v>68</v>
      </c>
      <c r="S34" s="119" t="s">
        <v>68</v>
      </c>
    </row>
    <row r="35" spans="2:19" ht="12" customHeight="1">
      <c r="B35" s="404"/>
      <c r="C35" s="26"/>
      <c r="D35" s="133" t="s">
        <v>238</v>
      </c>
      <c r="E35" s="119" t="s">
        <v>68</v>
      </c>
      <c r="F35" s="119" t="s">
        <v>68</v>
      </c>
      <c r="G35" s="119">
        <v>22206</v>
      </c>
      <c r="H35" s="119" t="s">
        <v>68</v>
      </c>
      <c r="I35" s="121" t="s">
        <v>68</v>
      </c>
      <c r="J35" s="119" t="s">
        <v>68</v>
      </c>
      <c r="K35" s="119" t="s">
        <v>68</v>
      </c>
      <c r="L35" s="119" t="s">
        <v>68</v>
      </c>
      <c r="M35" s="119" t="s">
        <v>68</v>
      </c>
      <c r="N35" s="119" t="s">
        <v>68</v>
      </c>
      <c r="O35" s="119" t="s">
        <v>68</v>
      </c>
      <c r="P35" s="119" t="s">
        <v>68</v>
      </c>
      <c r="Q35" s="119" t="s">
        <v>68</v>
      </c>
      <c r="R35" s="119" t="s">
        <v>68</v>
      </c>
      <c r="S35" s="119" t="s">
        <v>68</v>
      </c>
    </row>
    <row r="36" spans="2:19" ht="12" customHeight="1">
      <c r="B36" s="405"/>
      <c r="C36" s="26"/>
      <c r="D36" s="48" t="s">
        <v>239</v>
      </c>
      <c r="E36" s="119" t="s">
        <v>68</v>
      </c>
      <c r="F36" s="119" t="s">
        <v>68</v>
      </c>
      <c r="G36" s="118">
        <v>4824</v>
      </c>
      <c r="H36" s="119" t="s">
        <v>68</v>
      </c>
      <c r="I36" s="121" t="s">
        <v>68</v>
      </c>
      <c r="J36" s="119" t="s">
        <v>68</v>
      </c>
      <c r="K36" s="119" t="s">
        <v>68</v>
      </c>
      <c r="L36" s="119" t="s">
        <v>68</v>
      </c>
      <c r="M36" s="118">
        <v>22039</v>
      </c>
      <c r="N36" s="118">
        <v>50321</v>
      </c>
      <c r="O36" s="119" t="s">
        <v>68</v>
      </c>
      <c r="P36" s="119" t="s">
        <v>68</v>
      </c>
      <c r="Q36" s="119" t="s">
        <v>68</v>
      </c>
      <c r="R36" s="119" t="s">
        <v>68</v>
      </c>
      <c r="S36" s="119" t="s">
        <v>68</v>
      </c>
    </row>
    <row r="37" spans="2:19" s="134" customFormat="1" ht="12" customHeight="1">
      <c r="C37" s="394"/>
      <c r="D37" s="394"/>
      <c r="E37" s="135"/>
      <c r="F37" s="135"/>
      <c r="G37" s="136"/>
      <c r="H37" s="136"/>
      <c r="I37" s="135"/>
      <c r="J37" s="137"/>
      <c r="K37" s="135"/>
      <c r="L37" s="137"/>
      <c r="M37" s="135"/>
      <c r="N37" s="135"/>
      <c r="O37" s="135"/>
      <c r="P37" s="135"/>
      <c r="Q37" s="136"/>
      <c r="R37" s="136"/>
      <c r="S37" s="136"/>
    </row>
    <row r="38" spans="2:19" ht="12" customHeight="1">
      <c r="B38" s="5" t="s">
        <v>240</v>
      </c>
      <c r="C38" s="5"/>
      <c r="D38" s="5"/>
      <c r="E38" s="5"/>
      <c r="F38" s="105"/>
      <c r="G38" s="105"/>
      <c r="H38" s="105"/>
      <c r="I38" s="138"/>
      <c r="J38" s="139"/>
      <c r="K38" s="105"/>
      <c r="L38" s="106"/>
      <c r="M38" s="105"/>
      <c r="N38" s="105"/>
      <c r="O38" s="105"/>
      <c r="P38" s="105"/>
      <c r="Q38" s="105"/>
      <c r="R38" s="105"/>
      <c r="S38" s="105"/>
    </row>
    <row r="39" spans="2:19" ht="12" customHeight="1">
      <c r="B39" s="5" t="s">
        <v>241</v>
      </c>
      <c r="C39" s="5"/>
      <c r="D39" s="5"/>
      <c r="E39" s="5"/>
      <c r="F39" s="105"/>
      <c r="G39" s="105"/>
      <c r="H39" s="105"/>
      <c r="I39" s="105"/>
      <c r="J39" s="106"/>
      <c r="K39" s="105"/>
      <c r="L39" s="106"/>
      <c r="M39" s="105"/>
      <c r="N39" s="105"/>
      <c r="O39" s="105"/>
      <c r="P39" s="105"/>
      <c r="Q39" s="105"/>
      <c r="R39" s="105"/>
      <c r="S39" s="105"/>
    </row>
    <row r="40" spans="2:19" ht="12" customHeight="1">
      <c r="B40" s="5" t="s">
        <v>242</v>
      </c>
      <c r="C40" s="5"/>
      <c r="D40" s="5"/>
      <c r="E40" s="5"/>
      <c r="F40" s="5"/>
      <c r="G40" s="5"/>
      <c r="H40" s="105"/>
      <c r="I40" s="105"/>
      <c r="J40" s="106"/>
      <c r="K40" s="105"/>
      <c r="L40" s="106"/>
      <c r="M40" s="105"/>
      <c r="N40" s="105"/>
      <c r="O40" s="105"/>
      <c r="P40" s="105"/>
      <c r="Q40" s="105"/>
      <c r="R40" s="105"/>
      <c r="S40" s="105"/>
    </row>
    <row r="41" spans="2:19" ht="12" customHeight="1">
      <c r="B41" s="395" t="s">
        <v>243</v>
      </c>
      <c r="C41" s="395"/>
      <c r="D41" s="395"/>
      <c r="E41" s="395"/>
      <c r="F41" s="395"/>
      <c r="G41" s="395"/>
      <c r="H41" s="395"/>
      <c r="I41" s="105"/>
      <c r="J41" s="105"/>
      <c r="K41" s="105"/>
      <c r="L41" s="105"/>
      <c r="M41" s="105"/>
      <c r="N41" s="105"/>
      <c r="O41" s="105"/>
      <c r="P41" s="105"/>
      <c r="Q41" s="105"/>
      <c r="R41" s="105"/>
      <c r="S41" s="105"/>
    </row>
    <row r="42" spans="2:19" ht="12" hidden="1" customHeight="1">
      <c r="B42" s="1"/>
      <c r="C42" s="1"/>
      <c r="D42" s="1" t="s">
        <v>244</v>
      </c>
      <c r="E42" s="105"/>
      <c r="F42" s="105"/>
      <c r="G42" s="105"/>
      <c r="H42" s="105"/>
      <c r="I42" s="105"/>
      <c r="J42" s="105"/>
      <c r="K42" s="105"/>
      <c r="L42" s="105"/>
      <c r="M42" s="105"/>
      <c r="N42" s="105"/>
      <c r="O42" s="105"/>
      <c r="P42" s="105"/>
      <c r="Q42" s="105"/>
      <c r="R42" s="105"/>
      <c r="S42" s="105"/>
    </row>
    <row r="43" spans="2:19" ht="12" hidden="1" customHeight="1">
      <c r="B43" s="1"/>
      <c r="C43" s="1"/>
      <c r="D43" s="1" t="s">
        <v>245</v>
      </c>
      <c r="E43" s="105"/>
      <c r="F43" s="105"/>
      <c r="G43" s="105"/>
      <c r="H43" s="105"/>
      <c r="I43" s="105"/>
      <c r="J43" s="105"/>
      <c r="K43" s="105"/>
      <c r="L43" s="105"/>
      <c r="M43" s="105"/>
      <c r="N43" s="105"/>
      <c r="O43" s="105"/>
      <c r="P43" s="105"/>
      <c r="Q43" s="105"/>
      <c r="R43" s="105"/>
      <c r="S43" s="105"/>
    </row>
    <row r="44" spans="2:19" hidden="1">
      <c r="B44" s="1"/>
      <c r="C44" s="1"/>
      <c r="D44" s="1" t="s">
        <v>246</v>
      </c>
      <c r="E44" s="105"/>
      <c r="F44" s="105"/>
      <c r="G44" s="105"/>
      <c r="H44" s="105"/>
      <c r="I44" s="105"/>
      <c r="J44" s="106"/>
      <c r="K44" s="105"/>
      <c r="L44" s="106"/>
      <c r="M44" s="105"/>
      <c r="N44" s="105"/>
      <c r="O44" s="105"/>
      <c r="P44" s="105"/>
      <c r="Q44" s="105"/>
      <c r="R44" s="105"/>
      <c r="S44" s="105"/>
    </row>
    <row r="45" spans="2:19" hidden="1">
      <c r="B45" s="1"/>
      <c r="C45" s="1"/>
      <c r="D45" s="1"/>
      <c r="E45" s="105"/>
      <c r="F45" s="105"/>
      <c r="G45" s="105"/>
      <c r="H45" s="105"/>
      <c r="I45" s="105"/>
      <c r="J45" s="106"/>
      <c r="K45" s="105"/>
      <c r="L45" s="106"/>
      <c r="M45" s="105"/>
      <c r="N45" s="105"/>
      <c r="O45" s="105"/>
      <c r="P45" s="105"/>
      <c r="Q45" s="105"/>
      <c r="R45" s="105"/>
      <c r="S45" s="105"/>
    </row>
    <row r="46" spans="2:19" hidden="1">
      <c r="B46" s="1"/>
      <c r="C46" s="1"/>
      <c r="D46" s="16" t="s">
        <v>247</v>
      </c>
      <c r="E46" s="105" t="s">
        <v>248</v>
      </c>
      <c r="F46" s="105"/>
      <c r="G46" s="105"/>
      <c r="H46" s="105"/>
      <c r="I46" s="105"/>
      <c r="J46" s="106"/>
      <c r="K46" s="105"/>
      <c r="L46" s="106"/>
      <c r="M46" s="105"/>
      <c r="N46" s="105"/>
      <c r="O46" s="105"/>
      <c r="P46" s="105"/>
      <c r="Q46" s="105"/>
      <c r="R46" s="105"/>
      <c r="S46" s="105"/>
    </row>
    <row r="47" spans="2:19" hidden="1">
      <c r="B47" s="1"/>
      <c r="C47" s="1"/>
      <c r="D47" s="1"/>
      <c r="E47" s="105" t="s">
        <v>249</v>
      </c>
      <c r="F47" s="105"/>
      <c r="G47" s="105"/>
      <c r="H47" s="105"/>
      <c r="I47" s="105"/>
      <c r="J47" s="106"/>
      <c r="K47" s="105"/>
      <c r="L47" s="106"/>
      <c r="M47" s="105"/>
      <c r="N47" s="105"/>
      <c r="O47" s="105"/>
      <c r="P47" s="105"/>
      <c r="Q47" s="105"/>
      <c r="R47" s="105"/>
      <c r="S47" s="105"/>
    </row>
    <row r="48" spans="2:19" hidden="1">
      <c r="B48" s="1"/>
      <c r="C48" s="1"/>
      <c r="D48" s="1"/>
      <c r="E48" s="105" t="s">
        <v>250</v>
      </c>
      <c r="F48" s="105"/>
      <c r="G48" s="105"/>
      <c r="H48" s="105"/>
      <c r="I48" s="105"/>
      <c r="J48" s="106"/>
      <c r="K48" s="105"/>
      <c r="L48" s="106"/>
      <c r="M48" s="105"/>
      <c r="N48" s="105"/>
      <c r="O48" s="105"/>
      <c r="P48" s="105"/>
      <c r="Q48" s="105"/>
      <c r="R48" s="105"/>
      <c r="S48" s="105"/>
    </row>
    <row r="49" spans="4:5" hidden="1">
      <c r="D49" s="1"/>
      <c r="E49" s="140" t="s">
        <v>251</v>
      </c>
    </row>
    <row r="50" spans="4:5" hidden="1">
      <c r="D50" s="1"/>
      <c r="E50" s="105"/>
    </row>
    <row r="51" spans="4:5" hidden="1">
      <c r="D51" s="396" t="s">
        <v>252</v>
      </c>
      <c r="E51" s="105" t="s">
        <v>253</v>
      </c>
    </row>
    <row r="52" spans="4:5" hidden="1">
      <c r="D52" s="396"/>
      <c r="E52" s="105" t="s">
        <v>254</v>
      </c>
    </row>
    <row r="53" spans="4:5" hidden="1">
      <c r="D53" s="1"/>
      <c r="E53" s="105" t="s">
        <v>255</v>
      </c>
    </row>
    <row r="54" spans="4:5">
      <c r="D54" s="1"/>
      <c r="E54" s="105"/>
    </row>
  </sheetData>
  <mergeCells count="22">
    <mergeCell ref="B1:J1"/>
    <mergeCell ref="B3:D6"/>
    <mergeCell ref="E3:E6"/>
    <mergeCell ref="F3:F6"/>
    <mergeCell ref="G3:G6"/>
    <mergeCell ref="I3:I6"/>
    <mergeCell ref="C37:D37"/>
    <mergeCell ref="B41:H41"/>
    <mergeCell ref="D51:D52"/>
    <mergeCell ref="R3:R6"/>
    <mergeCell ref="S3:S6"/>
    <mergeCell ref="B7:D7"/>
    <mergeCell ref="B8:B31"/>
    <mergeCell ref="C8:D8"/>
    <mergeCell ref="B32:B36"/>
    <mergeCell ref="C32:D32"/>
    <mergeCell ref="K3:K6"/>
    <mergeCell ref="M3:M6"/>
    <mergeCell ref="N3:N6"/>
    <mergeCell ref="O3:O6"/>
    <mergeCell ref="P3:P6"/>
    <mergeCell ref="Q3:Q6"/>
  </mergeCells>
  <phoneticPr fontId="1"/>
  <pageMargins left="0.51181102362204722" right="0.31496062992125984" top="0.74803149606299213" bottom="0.74803149606299213" header="0.31496062992125984" footer="0.31496062992125984"/>
  <pageSetup paperSize="9"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CC7C-5D4E-4F4F-9B83-A52704D99C55}">
  <dimension ref="A1:T47"/>
  <sheetViews>
    <sheetView zoomScaleNormal="100" zoomScaleSheetLayoutView="100" workbookViewId="0">
      <selection activeCell="S17" sqref="S17"/>
    </sheetView>
  </sheetViews>
  <sheetFormatPr defaultColWidth="9" defaultRowHeight="12" customHeight="1"/>
  <cols>
    <col min="1" max="1" width="2.6640625" style="1" customWidth="1"/>
    <col min="2" max="2" width="5" style="1" customWidth="1"/>
    <col min="3" max="3" width="6.44140625" style="1" customWidth="1"/>
    <col min="4" max="4" width="2.6640625" style="1" customWidth="1"/>
    <col min="5" max="5" width="8.109375" style="1" customWidth="1"/>
    <col min="6" max="6" width="6.6640625" style="1" customWidth="1"/>
    <col min="7" max="7" width="10" style="1" customWidth="1"/>
    <col min="8" max="8" width="10.109375" style="141" customWidth="1"/>
    <col min="9" max="9" width="9.33203125" style="1" customWidth="1"/>
    <col min="10" max="12" width="6.6640625" style="1" customWidth="1"/>
    <col min="13" max="13" width="9.6640625" style="1" bestFit="1" customWidth="1"/>
    <col min="14" max="14" width="10.21875" style="1" customWidth="1"/>
    <col min="15" max="17" width="6.6640625" style="1" customWidth="1"/>
    <col min="18" max="18" width="8.88671875" style="1" customWidth="1"/>
    <col min="19" max="19" width="9" style="1"/>
    <col min="20" max="20" width="9" style="105"/>
    <col min="21" max="256" width="9" style="1"/>
    <col min="257" max="257" width="2.6640625" style="1" customWidth="1"/>
    <col min="258" max="258" width="5" style="1" customWidth="1"/>
    <col min="259" max="259" width="6.44140625" style="1" customWidth="1"/>
    <col min="260" max="260" width="2.6640625" style="1" customWidth="1"/>
    <col min="261" max="261" width="8.109375" style="1" customWidth="1"/>
    <col min="262" max="262" width="6.6640625" style="1" customWidth="1"/>
    <col min="263" max="263" width="10" style="1" customWidth="1"/>
    <col min="264" max="264" width="10.109375" style="1" customWidth="1"/>
    <col min="265" max="265" width="9.33203125" style="1" customWidth="1"/>
    <col min="266" max="268" width="6.6640625" style="1" customWidth="1"/>
    <col min="269" max="269" width="9.6640625" style="1" bestFit="1" customWidth="1"/>
    <col min="270" max="270" width="10.21875" style="1" customWidth="1"/>
    <col min="271" max="273" width="6.6640625" style="1" customWidth="1"/>
    <col min="274" max="274" width="7.88671875" style="1" customWidth="1"/>
    <col min="275" max="512" width="9" style="1"/>
    <col min="513" max="513" width="2.6640625" style="1" customWidth="1"/>
    <col min="514" max="514" width="5" style="1" customWidth="1"/>
    <col min="515" max="515" width="6.44140625" style="1" customWidth="1"/>
    <col min="516" max="516" width="2.6640625" style="1" customWidth="1"/>
    <col min="517" max="517" width="8.109375" style="1" customWidth="1"/>
    <col min="518" max="518" width="6.6640625" style="1" customWidth="1"/>
    <col min="519" max="519" width="10" style="1" customWidth="1"/>
    <col min="520" max="520" width="10.109375" style="1" customWidth="1"/>
    <col min="521" max="521" width="9.33203125" style="1" customWidth="1"/>
    <col min="522" max="524" width="6.6640625" style="1" customWidth="1"/>
    <col min="525" max="525" width="9.6640625" style="1" bestFit="1" customWidth="1"/>
    <col min="526" max="526" width="10.21875" style="1" customWidth="1"/>
    <col min="527" max="529" width="6.6640625" style="1" customWidth="1"/>
    <col min="530" max="530" width="7.88671875" style="1" customWidth="1"/>
    <col min="531" max="768" width="9" style="1"/>
    <col min="769" max="769" width="2.6640625" style="1" customWidth="1"/>
    <col min="770" max="770" width="5" style="1" customWidth="1"/>
    <col min="771" max="771" width="6.44140625" style="1" customWidth="1"/>
    <col min="772" max="772" width="2.6640625" style="1" customWidth="1"/>
    <col min="773" max="773" width="8.109375" style="1" customWidth="1"/>
    <col min="774" max="774" width="6.6640625" style="1" customWidth="1"/>
    <col min="775" max="775" width="10" style="1" customWidth="1"/>
    <col min="776" max="776" width="10.109375" style="1" customWidth="1"/>
    <col min="777" max="777" width="9.33203125" style="1" customWidth="1"/>
    <col min="778" max="780" width="6.6640625" style="1" customWidth="1"/>
    <col min="781" max="781" width="9.6640625" style="1" bestFit="1" customWidth="1"/>
    <col min="782" max="782" width="10.21875" style="1" customWidth="1"/>
    <col min="783" max="785" width="6.6640625" style="1" customWidth="1"/>
    <col min="786" max="786" width="7.88671875" style="1" customWidth="1"/>
    <col min="787" max="1024" width="9" style="1"/>
    <col min="1025" max="1025" width="2.6640625" style="1" customWidth="1"/>
    <col min="1026" max="1026" width="5" style="1" customWidth="1"/>
    <col min="1027" max="1027" width="6.44140625" style="1" customWidth="1"/>
    <col min="1028" max="1028" width="2.6640625" style="1" customWidth="1"/>
    <col min="1029" max="1029" width="8.109375" style="1" customWidth="1"/>
    <col min="1030" max="1030" width="6.6640625" style="1" customWidth="1"/>
    <col min="1031" max="1031" width="10" style="1" customWidth="1"/>
    <col min="1032" max="1032" width="10.109375" style="1" customWidth="1"/>
    <col min="1033" max="1033" width="9.33203125" style="1" customWidth="1"/>
    <col min="1034" max="1036" width="6.6640625" style="1" customWidth="1"/>
    <col min="1037" max="1037" width="9.6640625" style="1" bestFit="1" customWidth="1"/>
    <col min="1038" max="1038" width="10.21875" style="1" customWidth="1"/>
    <col min="1039" max="1041" width="6.6640625" style="1" customWidth="1"/>
    <col min="1042" max="1042" width="7.88671875" style="1" customWidth="1"/>
    <col min="1043" max="1280" width="9" style="1"/>
    <col min="1281" max="1281" width="2.6640625" style="1" customWidth="1"/>
    <col min="1282" max="1282" width="5" style="1" customWidth="1"/>
    <col min="1283" max="1283" width="6.44140625" style="1" customWidth="1"/>
    <col min="1284" max="1284" width="2.6640625" style="1" customWidth="1"/>
    <col min="1285" max="1285" width="8.109375" style="1" customWidth="1"/>
    <col min="1286" max="1286" width="6.6640625" style="1" customWidth="1"/>
    <col min="1287" max="1287" width="10" style="1" customWidth="1"/>
    <col min="1288" max="1288" width="10.109375" style="1" customWidth="1"/>
    <col min="1289" max="1289" width="9.33203125" style="1" customWidth="1"/>
    <col min="1290" max="1292" width="6.6640625" style="1" customWidth="1"/>
    <col min="1293" max="1293" width="9.6640625" style="1" bestFit="1" customWidth="1"/>
    <col min="1294" max="1294" width="10.21875" style="1" customWidth="1"/>
    <col min="1295" max="1297" width="6.6640625" style="1" customWidth="1"/>
    <col min="1298" max="1298" width="7.88671875" style="1" customWidth="1"/>
    <col min="1299" max="1536" width="9" style="1"/>
    <col min="1537" max="1537" width="2.6640625" style="1" customWidth="1"/>
    <col min="1538" max="1538" width="5" style="1" customWidth="1"/>
    <col min="1539" max="1539" width="6.44140625" style="1" customWidth="1"/>
    <col min="1540" max="1540" width="2.6640625" style="1" customWidth="1"/>
    <col min="1541" max="1541" width="8.109375" style="1" customWidth="1"/>
    <col min="1542" max="1542" width="6.6640625" style="1" customWidth="1"/>
    <col min="1543" max="1543" width="10" style="1" customWidth="1"/>
    <col min="1544" max="1544" width="10.109375" style="1" customWidth="1"/>
    <col min="1545" max="1545" width="9.33203125" style="1" customWidth="1"/>
    <col min="1546" max="1548" width="6.6640625" style="1" customWidth="1"/>
    <col min="1549" max="1549" width="9.6640625" style="1" bestFit="1" customWidth="1"/>
    <col min="1550" max="1550" width="10.21875" style="1" customWidth="1"/>
    <col min="1551" max="1553" width="6.6640625" style="1" customWidth="1"/>
    <col min="1554" max="1554" width="7.88671875" style="1" customWidth="1"/>
    <col min="1555" max="1792" width="9" style="1"/>
    <col min="1793" max="1793" width="2.6640625" style="1" customWidth="1"/>
    <col min="1794" max="1794" width="5" style="1" customWidth="1"/>
    <col min="1795" max="1795" width="6.44140625" style="1" customWidth="1"/>
    <col min="1796" max="1796" width="2.6640625" style="1" customWidth="1"/>
    <col min="1797" max="1797" width="8.109375" style="1" customWidth="1"/>
    <col min="1798" max="1798" width="6.6640625" style="1" customWidth="1"/>
    <col min="1799" max="1799" width="10" style="1" customWidth="1"/>
    <col min="1800" max="1800" width="10.109375" style="1" customWidth="1"/>
    <col min="1801" max="1801" width="9.33203125" style="1" customWidth="1"/>
    <col min="1802" max="1804" width="6.6640625" style="1" customWidth="1"/>
    <col min="1805" max="1805" width="9.6640625" style="1" bestFit="1" customWidth="1"/>
    <col min="1806" max="1806" width="10.21875" style="1" customWidth="1"/>
    <col min="1807" max="1809" width="6.6640625" style="1" customWidth="1"/>
    <col min="1810" max="1810" width="7.88671875" style="1" customWidth="1"/>
    <col min="1811" max="2048" width="9" style="1"/>
    <col min="2049" max="2049" width="2.6640625" style="1" customWidth="1"/>
    <col min="2050" max="2050" width="5" style="1" customWidth="1"/>
    <col min="2051" max="2051" width="6.44140625" style="1" customWidth="1"/>
    <col min="2052" max="2052" width="2.6640625" style="1" customWidth="1"/>
    <col min="2053" max="2053" width="8.109375" style="1" customWidth="1"/>
    <col min="2054" max="2054" width="6.6640625" style="1" customWidth="1"/>
    <col min="2055" max="2055" width="10" style="1" customWidth="1"/>
    <col min="2056" max="2056" width="10.109375" style="1" customWidth="1"/>
    <col min="2057" max="2057" width="9.33203125" style="1" customWidth="1"/>
    <col min="2058" max="2060" width="6.6640625" style="1" customWidth="1"/>
    <col min="2061" max="2061" width="9.6640625" style="1" bestFit="1" customWidth="1"/>
    <col min="2062" max="2062" width="10.21875" style="1" customWidth="1"/>
    <col min="2063" max="2065" width="6.6640625" style="1" customWidth="1"/>
    <col min="2066" max="2066" width="7.88671875" style="1" customWidth="1"/>
    <col min="2067" max="2304" width="9" style="1"/>
    <col min="2305" max="2305" width="2.6640625" style="1" customWidth="1"/>
    <col min="2306" max="2306" width="5" style="1" customWidth="1"/>
    <col min="2307" max="2307" width="6.44140625" style="1" customWidth="1"/>
    <col min="2308" max="2308" width="2.6640625" style="1" customWidth="1"/>
    <col min="2309" max="2309" width="8.109375" style="1" customWidth="1"/>
    <col min="2310" max="2310" width="6.6640625" style="1" customWidth="1"/>
    <col min="2311" max="2311" width="10" style="1" customWidth="1"/>
    <col min="2312" max="2312" width="10.109375" style="1" customWidth="1"/>
    <col min="2313" max="2313" width="9.33203125" style="1" customWidth="1"/>
    <col min="2314" max="2316" width="6.6640625" style="1" customWidth="1"/>
    <col min="2317" max="2317" width="9.6640625" style="1" bestFit="1" customWidth="1"/>
    <col min="2318" max="2318" width="10.21875" style="1" customWidth="1"/>
    <col min="2319" max="2321" width="6.6640625" style="1" customWidth="1"/>
    <col min="2322" max="2322" width="7.88671875" style="1" customWidth="1"/>
    <col min="2323" max="2560" width="9" style="1"/>
    <col min="2561" max="2561" width="2.6640625" style="1" customWidth="1"/>
    <col min="2562" max="2562" width="5" style="1" customWidth="1"/>
    <col min="2563" max="2563" width="6.44140625" style="1" customWidth="1"/>
    <col min="2564" max="2564" width="2.6640625" style="1" customWidth="1"/>
    <col min="2565" max="2565" width="8.109375" style="1" customWidth="1"/>
    <col min="2566" max="2566" width="6.6640625" style="1" customWidth="1"/>
    <col min="2567" max="2567" width="10" style="1" customWidth="1"/>
    <col min="2568" max="2568" width="10.109375" style="1" customWidth="1"/>
    <col min="2569" max="2569" width="9.33203125" style="1" customWidth="1"/>
    <col min="2570" max="2572" width="6.6640625" style="1" customWidth="1"/>
    <col min="2573" max="2573" width="9.6640625" style="1" bestFit="1" customWidth="1"/>
    <col min="2574" max="2574" width="10.21875" style="1" customWidth="1"/>
    <col min="2575" max="2577" width="6.6640625" style="1" customWidth="1"/>
    <col min="2578" max="2578" width="7.88671875" style="1" customWidth="1"/>
    <col min="2579" max="2816" width="9" style="1"/>
    <col min="2817" max="2817" width="2.6640625" style="1" customWidth="1"/>
    <col min="2818" max="2818" width="5" style="1" customWidth="1"/>
    <col min="2819" max="2819" width="6.44140625" style="1" customWidth="1"/>
    <col min="2820" max="2820" width="2.6640625" style="1" customWidth="1"/>
    <col min="2821" max="2821" width="8.109375" style="1" customWidth="1"/>
    <col min="2822" max="2822" width="6.6640625" style="1" customWidth="1"/>
    <col min="2823" max="2823" width="10" style="1" customWidth="1"/>
    <col min="2824" max="2824" width="10.109375" style="1" customWidth="1"/>
    <col min="2825" max="2825" width="9.33203125" style="1" customWidth="1"/>
    <col min="2826" max="2828" width="6.6640625" style="1" customWidth="1"/>
    <col min="2829" max="2829" width="9.6640625" style="1" bestFit="1" customWidth="1"/>
    <col min="2830" max="2830" width="10.21875" style="1" customWidth="1"/>
    <col min="2831" max="2833" width="6.6640625" style="1" customWidth="1"/>
    <col min="2834" max="2834" width="7.88671875" style="1" customWidth="1"/>
    <col min="2835" max="3072" width="9" style="1"/>
    <col min="3073" max="3073" width="2.6640625" style="1" customWidth="1"/>
    <col min="3074" max="3074" width="5" style="1" customWidth="1"/>
    <col min="3075" max="3075" width="6.44140625" style="1" customWidth="1"/>
    <col min="3076" max="3076" width="2.6640625" style="1" customWidth="1"/>
    <col min="3077" max="3077" width="8.109375" style="1" customWidth="1"/>
    <col min="3078" max="3078" width="6.6640625" style="1" customWidth="1"/>
    <col min="3079" max="3079" width="10" style="1" customWidth="1"/>
    <col min="3080" max="3080" width="10.109375" style="1" customWidth="1"/>
    <col min="3081" max="3081" width="9.33203125" style="1" customWidth="1"/>
    <col min="3082" max="3084" width="6.6640625" style="1" customWidth="1"/>
    <col min="3085" max="3085" width="9.6640625" style="1" bestFit="1" customWidth="1"/>
    <col min="3086" max="3086" width="10.21875" style="1" customWidth="1"/>
    <col min="3087" max="3089" width="6.6640625" style="1" customWidth="1"/>
    <col min="3090" max="3090" width="7.88671875" style="1" customWidth="1"/>
    <col min="3091" max="3328" width="9" style="1"/>
    <col min="3329" max="3329" width="2.6640625" style="1" customWidth="1"/>
    <col min="3330" max="3330" width="5" style="1" customWidth="1"/>
    <col min="3331" max="3331" width="6.44140625" style="1" customWidth="1"/>
    <col min="3332" max="3332" width="2.6640625" style="1" customWidth="1"/>
    <col min="3333" max="3333" width="8.109375" style="1" customWidth="1"/>
    <col min="3334" max="3334" width="6.6640625" style="1" customWidth="1"/>
    <col min="3335" max="3335" width="10" style="1" customWidth="1"/>
    <col min="3336" max="3336" width="10.109375" style="1" customWidth="1"/>
    <col min="3337" max="3337" width="9.33203125" style="1" customWidth="1"/>
    <col min="3338" max="3340" width="6.6640625" style="1" customWidth="1"/>
    <col min="3341" max="3341" width="9.6640625" style="1" bestFit="1" customWidth="1"/>
    <col min="3342" max="3342" width="10.21875" style="1" customWidth="1"/>
    <col min="3343" max="3345" width="6.6640625" style="1" customWidth="1"/>
    <col min="3346" max="3346" width="7.88671875" style="1" customWidth="1"/>
    <col min="3347" max="3584" width="9" style="1"/>
    <col min="3585" max="3585" width="2.6640625" style="1" customWidth="1"/>
    <col min="3586" max="3586" width="5" style="1" customWidth="1"/>
    <col min="3587" max="3587" width="6.44140625" style="1" customWidth="1"/>
    <col min="3588" max="3588" width="2.6640625" style="1" customWidth="1"/>
    <col min="3589" max="3589" width="8.109375" style="1" customWidth="1"/>
    <col min="3590" max="3590" width="6.6640625" style="1" customWidth="1"/>
    <col min="3591" max="3591" width="10" style="1" customWidth="1"/>
    <col min="3592" max="3592" width="10.109375" style="1" customWidth="1"/>
    <col min="3593" max="3593" width="9.33203125" style="1" customWidth="1"/>
    <col min="3594" max="3596" width="6.6640625" style="1" customWidth="1"/>
    <col min="3597" max="3597" width="9.6640625" style="1" bestFit="1" customWidth="1"/>
    <col min="3598" max="3598" width="10.21875" style="1" customWidth="1"/>
    <col min="3599" max="3601" width="6.6640625" style="1" customWidth="1"/>
    <col min="3602" max="3602" width="7.88671875" style="1" customWidth="1"/>
    <col min="3603" max="3840" width="9" style="1"/>
    <col min="3841" max="3841" width="2.6640625" style="1" customWidth="1"/>
    <col min="3842" max="3842" width="5" style="1" customWidth="1"/>
    <col min="3843" max="3843" width="6.44140625" style="1" customWidth="1"/>
    <col min="3844" max="3844" width="2.6640625" style="1" customWidth="1"/>
    <col min="3845" max="3845" width="8.109375" style="1" customWidth="1"/>
    <col min="3846" max="3846" width="6.6640625" style="1" customWidth="1"/>
    <col min="3847" max="3847" width="10" style="1" customWidth="1"/>
    <col min="3848" max="3848" width="10.109375" style="1" customWidth="1"/>
    <col min="3849" max="3849" width="9.33203125" style="1" customWidth="1"/>
    <col min="3850" max="3852" width="6.6640625" style="1" customWidth="1"/>
    <col min="3853" max="3853" width="9.6640625" style="1" bestFit="1" customWidth="1"/>
    <col min="3854" max="3854" width="10.21875" style="1" customWidth="1"/>
    <col min="3855" max="3857" width="6.6640625" style="1" customWidth="1"/>
    <col min="3858" max="3858" width="7.88671875" style="1" customWidth="1"/>
    <col min="3859" max="4096" width="9" style="1"/>
    <col min="4097" max="4097" width="2.6640625" style="1" customWidth="1"/>
    <col min="4098" max="4098" width="5" style="1" customWidth="1"/>
    <col min="4099" max="4099" width="6.44140625" style="1" customWidth="1"/>
    <col min="4100" max="4100" width="2.6640625" style="1" customWidth="1"/>
    <col min="4101" max="4101" width="8.109375" style="1" customWidth="1"/>
    <col min="4102" max="4102" width="6.6640625" style="1" customWidth="1"/>
    <col min="4103" max="4103" width="10" style="1" customWidth="1"/>
    <col min="4104" max="4104" width="10.109375" style="1" customWidth="1"/>
    <col min="4105" max="4105" width="9.33203125" style="1" customWidth="1"/>
    <col min="4106" max="4108" width="6.6640625" style="1" customWidth="1"/>
    <col min="4109" max="4109" width="9.6640625" style="1" bestFit="1" customWidth="1"/>
    <col min="4110" max="4110" width="10.21875" style="1" customWidth="1"/>
    <col min="4111" max="4113" width="6.6640625" style="1" customWidth="1"/>
    <col min="4114" max="4114" width="7.88671875" style="1" customWidth="1"/>
    <col min="4115" max="4352" width="9" style="1"/>
    <col min="4353" max="4353" width="2.6640625" style="1" customWidth="1"/>
    <col min="4354" max="4354" width="5" style="1" customWidth="1"/>
    <col min="4355" max="4355" width="6.44140625" style="1" customWidth="1"/>
    <col min="4356" max="4356" width="2.6640625" style="1" customWidth="1"/>
    <col min="4357" max="4357" width="8.109375" style="1" customWidth="1"/>
    <col min="4358" max="4358" width="6.6640625" style="1" customWidth="1"/>
    <col min="4359" max="4359" width="10" style="1" customWidth="1"/>
    <col min="4360" max="4360" width="10.109375" style="1" customWidth="1"/>
    <col min="4361" max="4361" width="9.33203125" style="1" customWidth="1"/>
    <col min="4362" max="4364" width="6.6640625" style="1" customWidth="1"/>
    <col min="4365" max="4365" width="9.6640625" style="1" bestFit="1" customWidth="1"/>
    <col min="4366" max="4366" width="10.21875" style="1" customWidth="1"/>
    <col min="4367" max="4369" width="6.6640625" style="1" customWidth="1"/>
    <col min="4370" max="4370" width="7.88671875" style="1" customWidth="1"/>
    <col min="4371" max="4608" width="9" style="1"/>
    <col min="4609" max="4609" width="2.6640625" style="1" customWidth="1"/>
    <col min="4610" max="4610" width="5" style="1" customWidth="1"/>
    <col min="4611" max="4611" width="6.44140625" style="1" customWidth="1"/>
    <col min="4612" max="4612" width="2.6640625" style="1" customWidth="1"/>
    <col min="4613" max="4613" width="8.109375" style="1" customWidth="1"/>
    <col min="4614" max="4614" width="6.6640625" style="1" customWidth="1"/>
    <col min="4615" max="4615" width="10" style="1" customWidth="1"/>
    <col min="4616" max="4616" width="10.109375" style="1" customWidth="1"/>
    <col min="4617" max="4617" width="9.33203125" style="1" customWidth="1"/>
    <col min="4618" max="4620" width="6.6640625" style="1" customWidth="1"/>
    <col min="4621" max="4621" width="9.6640625" style="1" bestFit="1" customWidth="1"/>
    <col min="4622" max="4622" width="10.21875" style="1" customWidth="1"/>
    <col min="4623" max="4625" width="6.6640625" style="1" customWidth="1"/>
    <col min="4626" max="4626" width="7.88671875" style="1" customWidth="1"/>
    <col min="4627" max="4864" width="9" style="1"/>
    <col min="4865" max="4865" width="2.6640625" style="1" customWidth="1"/>
    <col min="4866" max="4866" width="5" style="1" customWidth="1"/>
    <col min="4867" max="4867" width="6.44140625" style="1" customWidth="1"/>
    <col min="4868" max="4868" width="2.6640625" style="1" customWidth="1"/>
    <col min="4869" max="4869" width="8.109375" style="1" customWidth="1"/>
    <col min="4870" max="4870" width="6.6640625" style="1" customWidth="1"/>
    <col min="4871" max="4871" width="10" style="1" customWidth="1"/>
    <col min="4872" max="4872" width="10.109375" style="1" customWidth="1"/>
    <col min="4873" max="4873" width="9.33203125" style="1" customWidth="1"/>
    <col min="4874" max="4876" width="6.6640625" style="1" customWidth="1"/>
    <col min="4877" max="4877" width="9.6640625" style="1" bestFit="1" customWidth="1"/>
    <col min="4878" max="4878" width="10.21875" style="1" customWidth="1"/>
    <col min="4879" max="4881" width="6.6640625" style="1" customWidth="1"/>
    <col min="4882" max="4882" width="7.88671875" style="1" customWidth="1"/>
    <col min="4883" max="5120" width="9" style="1"/>
    <col min="5121" max="5121" width="2.6640625" style="1" customWidth="1"/>
    <col min="5122" max="5122" width="5" style="1" customWidth="1"/>
    <col min="5123" max="5123" width="6.44140625" style="1" customWidth="1"/>
    <col min="5124" max="5124" width="2.6640625" style="1" customWidth="1"/>
    <col min="5125" max="5125" width="8.109375" style="1" customWidth="1"/>
    <col min="5126" max="5126" width="6.6640625" style="1" customWidth="1"/>
    <col min="5127" max="5127" width="10" style="1" customWidth="1"/>
    <col min="5128" max="5128" width="10.109375" style="1" customWidth="1"/>
    <col min="5129" max="5129" width="9.33203125" style="1" customWidth="1"/>
    <col min="5130" max="5132" width="6.6640625" style="1" customWidth="1"/>
    <col min="5133" max="5133" width="9.6640625" style="1" bestFit="1" customWidth="1"/>
    <col min="5134" max="5134" width="10.21875" style="1" customWidth="1"/>
    <col min="5135" max="5137" width="6.6640625" style="1" customWidth="1"/>
    <col min="5138" max="5138" width="7.88671875" style="1" customWidth="1"/>
    <col min="5139" max="5376" width="9" style="1"/>
    <col min="5377" max="5377" width="2.6640625" style="1" customWidth="1"/>
    <col min="5378" max="5378" width="5" style="1" customWidth="1"/>
    <col min="5379" max="5379" width="6.44140625" style="1" customWidth="1"/>
    <col min="5380" max="5380" width="2.6640625" style="1" customWidth="1"/>
    <col min="5381" max="5381" width="8.109375" style="1" customWidth="1"/>
    <col min="5382" max="5382" width="6.6640625" style="1" customWidth="1"/>
    <col min="5383" max="5383" width="10" style="1" customWidth="1"/>
    <col min="5384" max="5384" width="10.109375" style="1" customWidth="1"/>
    <col min="5385" max="5385" width="9.33203125" style="1" customWidth="1"/>
    <col min="5386" max="5388" width="6.6640625" style="1" customWidth="1"/>
    <col min="5389" max="5389" width="9.6640625" style="1" bestFit="1" customWidth="1"/>
    <col min="5390" max="5390" width="10.21875" style="1" customWidth="1"/>
    <col min="5391" max="5393" width="6.6640625" style="1" customWidth="1"/>
    <col min="5394" max="5394" width="7.88671875" style="1" customWidth="1"/>
    <col min="5395" max="5632" width="9" style="1"/>
    <col min="5633" max="5633" width="2.6640625" style="1" customWidth="1"/>
    <col min="5634" max="5634" width="5" style="1" customWidth="1"/>
    <col min="5635" max="5635" width="6.44140625" style="1" customWidth="1"/>
    <col min="5636" max="5636" width="2.6640625" style="1" customWidth="1"/>
    <col min="5637" max="5637" width="8.109375" style="1" customWidth="1"/>
    <col min="5638" max="5638" width="6.6640625" style="1" customWidth="1"/>
    <col min="5639" max="5639" width="10" style="1" customWidth="1"/>
    <col min="5640" max="5640" width="10.109375" style="1" customWidth="1"/>
    <col min="5641" max="5641" width="9.33203125" style="1" customWidth="1"/>
    <col min="5642" max="5644" width="6.6640625" style="1" customWidth="1"/>
    <col min="5645" max="5645" width="9.6640625" style="1" bestFit="1" customWidth="1"/>
    <col min="5646" max="5646" width="10.21875" style="1" customWidth="1"/>
    <col min="5647" max="5649" width="6.6640625" style="1" customWidth="1"/>
    <col min="5650" max="5650" width="7.88671875" style="1" customWidth="1"/>
    <col min="5651" max="5888" width="9" style="1"/>
    <col min="5889" max="5889" width="2.6640625" style="1" customWidth="1"/>
    <col min="5890" max="5890" width="5" style="1" customWidth="1"/>
    <col min="5891" max="5891" width="6.44140625" style="1" customWidth="1"/>
    <col min="5892" max="5892" width="2.6640625" style="1" customWidth="1"/>
    <col min="5893" max="5893" width="8.109375" style="1" customWidth="1"/>
    <col min="5894" max="5894" width="6.6640625" style="1" customWidth="1"/>
    <col min="5895" max="5895" width="10" style="1" customWidth="1"/>
    <col min="5896" max="5896" width="10.109375" style="1" customWidth="1"/>
    <col min="5897" max="5897" width="9.33203125" style="1" customWidth="1"/>
    <col min="5898" max="5900" width="6.6640625" style="1" customWidth="1"/>
    <col min="5901" max="5901" width="9.6640625" style="1" bestFit="1" customWidth="1"/>
    <col min="5902" max="5902" width="10.21875" style="1" customWidth="1"/>
    <col min="5903" max="5905" width="6.6640625" style="1" customWidth="1"/>
    <col min="5906" max="5906" width="7.88671875" style="1" customWidth="1"/>
    <col min="5907" max="6144" width="9" style="1"/>
    <col min="6145" max="6145" width="2.6640625" style="1" customWidth="1"/>
    <col min="6146" max="6146" width="5" style="1" customWidth="1"/>
    <col min="6147" max="6147" width="6.44140625" style="1" customWidth="1"/>
    <col min="6148" max="6148" width="2.6640625" style="1" customWidth="1"/>
    <col min="6149" max="6149" width="8.109375" style="1" customWidth="1"/>
    <col min="6150" max="6150" width="6.6640625" style="1" customWidth="1"/>
    <col min="6151" max="6151" width="10" style="1" customWidth="1"/>
    <col min="6152" max="6152" width="10.109375" style="1" customWidth="1"/>
    <col min="6153" max="6153" width="9.33203125" style="1" customWidth="1"/>
    <col min="6154" max="6156" width="6.6640625" style="1" customWidth="1"/>
    <col min="6157" max="6157" width="9.6640625" style="1" bestFit="1" customWidth="1"/>
    <col min="6158" max="6158" width="10.21875" style="1" customWidth="1"/>
    <col min="6159" max="6161" width="6.6640625" style="1" customWidth="1"/>
    <col min="6162" max="6162" width="7.88671875" style="1" customWidth="1"/>
    <col min="6163" max="6400" width="9" style="1"/>
    <col min="6401" max="6401" width="2.6640625" style="1" customWidth="1"/>
    <col min="6402" max="6402" width="5" style="1" customWidth="1"/>
    <col min="6403" max="6403" width="6.44140625" style="1" customWidth="1"/>
    <col min="6404" max="6404" width="2.6640625" style="1" customWidth="1"/>
    <col min="6405" max="6405" width="8.109375" style="1" customWidth="1"/>
    <col min="6406" max="6406" width="6.6640625" style="1" customWidth="1"/>
    <col min="6407" max="6407" width="10" style="1" customWidth="1"/>
    <col min="6408" max="6408" width="10.109375" style="1" customWidth="1"/>
    <col min="6409" max="6409" width="9.33203125" style="1" customWidth="1"/>
    <col min="6410" max="6412" width="6.6640625" style="1" customWidth="1"/>
    <col min="6413" max="6413" width="9.6640625" style="1" bestFit="1" customWidth="1"/>
    <col min="6414" max="6414" width="10.21875" style="1" customWidth="1"/>
    <col min="6415" max="6417" width="6.6640625" style="1" customWidth="1"/>
    <col min="6418" max="6418" width="7.88671875" style="1" customWidth="1"/>
    <col min="6419" max="6656" width="9" style="1"/>
    <col min="6657" max="6657" width="2.6640625" style="1" customWidth="1"/>
    <col min="6658" max="6658" width="5" style="1" customWidth="1"/>
    <col min="6659" max="6659" width="6.44140625" style="1" customWidth="1"/>
    <col min="6660" max="6660" width="2.6640625" style="1" customWidth="1"/>
    <col min="6661" max="6661" width="8.109375" style="1" customWidth="1"/>
    <col min="6662" max="6662" width="6.6640625" style="1" customWidth="1"/>
    <col min="6663" max="6663" width="10" style="1" customWidth="1"/>
    <col min="6664" max="6664" width="10.109375" style="1" customWidth="1"/>
    <col min="6665" max="6665" width="9.33203125" style="1" customWidth="1"/>
    <col min="6666" max="6668" width="6.6640625" style="1" customWidth="1"/>
    <col min="6669" max="6669" width="9.6640625" style="1" bestFit="1" customWidth="1"/>
    <col min="6670" max="6670" width="10.21875" style="1" customWidth="1"/>
    <col min="6671" max="6673" width="6.6640625" style="1" customWidth="1"/>
    <col min="6674" max="6674" width="7.88671875" style="1" customWidth="1"/>
    <col min="6675" max="6912" width="9" style="1"/>
    <col min="6913" max="6913" width="2.6640625" style="1" customWidth="1"/>
    <col min="6914" max="6914" width="5" style="1" customWidth="1"/>
    <col min="6915" max="6915" width="6.44140625" style="1" customWidth="1"/>
    <col min="6916" max="6916" width="2.6640625" style="1" customWidth="1"/>
    <col min="6917" max="6917" width="8.109375" style="1" customWidth="1"/>
    <col min="6918" max="6918" width="6.6640625" style="1" customWidth="1"/>
    <col min="6919" max="6919" width="10" style="1" customWidth="1"/>
    <col min="6920" max="6920" width="10.109375" style="1" customWidth="1"/>
    <col min="6921" max="6921" width="9.33203125" style="1" customWidth="1"/>
    <col min="6922" max="6924" width="6.6640625" style="1" customWidth="1"/>
    <col min="6925" max="6925" width="9.6640625" style="1" bestFit="1" customWidth="1"/>
    <col min="6926" max="6926" width="10.21875" style="1" customWidth="1"/>
    <col min="6927" max="6929" width="6.6640625" style="1" customWidth="1"/>
    <col min="6930" max="6930" width="7.88671875" style="1" customWidth="1"/>
    <col min="6931" max="7168" width="9" style="1"/>
    <col min="7169" max="7169" width="2.6640625" style="1" customWidth="1"/>
    <col min="7170" max="7170" width="5" style="1" customWidth="1"/>
    <col min="7171" max="7171" width="6.44140625" style="1" customWidth="1"/>
    <col min="7172" max="7172" width="2.6640625" style="1" customWidth="1"/>
    <col min="7173" max="7173" width="8.109375" style="1" customWidth="1"/>
    <col min="7174" max="7174" width="6.6640625" style="1" customWidth="1"/>
    <col min="7175" max="7175" width="10" style="1" customWidth="1"/>
    <col min="7176" max="7176" width="10.109375" style="1" customWidth="1"/>
    <col min="7177" max="7177" width="9.33203125" style="1" customWidth="1"/>
    <col min="7178" max="7180" width="6.6640625" style="1" customWidth="1"/>
    <col min="7181" max="7181" width="9.6640625" style="1" bestFit="1" customWidth="1"/>
    <col min="7182" max="7182" width="10.21875" style="1" customWidth="1"/>
    <col min="7183" max="7185" width="6.6640625" style="1" customWidth="1"/>
    <col min="7186" max="7186" width="7.88671875" style="1" customWidth="1"/>
    <col min="7187" max="7424" width="9" style="1"/>
    <col min="7425" max="7425" width="2.6640625" style="1" customWidth="1"/>
    <col min="7426" max="7426" width="5" style="1" customWidth="1"/>
    <col min="7427" max="7427" width="6.44140625" style="1" customWidth="1"/>
    <col min="7428" max="7428" width="2.6640625" style="1" customWidth="1"/>
    <col min="7429" max="7429" width="8.109375" style="1" customWidth="1"/>
    <col min="7430" max="7430" width="6.6640625" style="1" customWidth="1"/>
    <col min="7431" max="7431" width="10" style="1" customWidth="1"/>
    <col min="7432" max="7432" width="10.109375" style="1" customWidth="1"/>
    <col min="7433" max="7433" width="9.33203125" style="1" customWidth="1"/>
    <col min="7434" max="7436" width="6.6640625" style="1" customWidth="1"/>
    <col min="7437" max="7437" width="9.6640625" style="1" bestFit="1" customWidth="1"/>
    <col min="7438" max="7438" width="10.21875" style="1" customWidth="1"/>
    <col min="7439" max="7441" width="6.6640625" style="1" customWidth="1"/>
    <col min="7442" max="7442" width="7.88671875" style="1" customWidth="1"/>
    <col min="7443" max="7680" width="9" style="1"/>
    <col min="7681" max="7681" width="2.6640625" style="1" customWidth="1"/>
    <col min="7682" max="7682" width="5" style="1" customWidth="1"/>
    <col min="7683" max="7683" width="6.44140625" style="1" customWidth="1"/>
    <col min="7684" max="7684" width="2.6640625" style="1" customWidth="1"/>
    <col min="7685" max="7685" width="8.109375" style="1" customWidth="1"/>
    <col min="7686" max="7686" width="6.6640625" style="1" customWidth="1"/>
    <col min="7687" max="7687" width="10" style="1" customWidth="1"/>
    <col min="7688" max="7688" width="10.109375" style="1" customWidth="1"/>
    <col min="7689" max="7689" width="9.33203125" style="1" customWidth="1"/>
    <col min="7690" max="7692" width="6.6640625" style="1" customWidth="1"/>
    <col min="7693" max="7693" width="9.6640625" style="1" bestFit="1" customWidth="1"/>
    <col min="7694" max="7694" width="10.21875" style="1" customWidth="1"/>
    <col min="7695" max="7697" width="6.6640625" style="1" customWidth="1"/>
    <col min="7698" max="7698" width="7.88671875" style="1" customWidth="1"/>
    <col min="7699" max="7936" width="9" style="1"/>
    <col min="7937" max="7937" width="2.6640625" style="1" customWidth="1"/>
    <col min="7938" max="7938" width="5" style="1" customWidth="1"/>
    <col min="7939" max="7939" width="6.44140625" style="1" customWidth="1"/>
    <col min="7940" max="7940" width="2.6640625" style="1" customWidth="1"/>
    <col min="7941" max="7941" width="8.109375" style="1" customWidth="1"/>
    <col min="7942" max="7942" width="6.6640625" style="1" customWidth="1"/>
    <col min="7943" max="7943" width="10" style="1" customWidth="1"/>
    <col min="7944" max="7944" width="10.109375" style="1" customWidth="1"/>
    <col min="7945" max="7945" width="9.33203125" style="1" customWidth="1"/>
    <col min="7946" max="7948" width="6.6640625" style="1" customWidth="1"/>
    <col min="7949" max="7949" width="9.6640625" style="1" bestFit="1" customWidth="1"/>
    <col min="7950" max="7950" width="10.21875" style="1" customWidth="1"/>
    <col min="7951" max="7953" width="6.6640625" style="1" customWidth="1"/>
    <col min="7954" max="7954" width="7.88671875" style="1" customWidth="1"/>
    <col min="7955" max="8192" width="9" style="1"/>
    <col min="8193" max="8193" width="2.6640625" style="1" customWidth="1"/>
    <col min="8194" max="8194" width="5" style="1" customWidth="1"/>
    <col min="8195" max="8195" width="6.44140625" style="1" customWidth="1"/>
    <col min="8196" max="8196" width="2.6640625" style="1" customWidth="1"/>
    <col min="8197" max="8197" width="8.109375" style="1" customWidth="1"/>
    <col min="8198" max="8198" width="6.6640625" style="1" customWidth="1"/>
    <col min="8199" max="8199" width="10" style="1" customWidth="1"/>
    <col min="8200" max="8200" width="10.109375" style="1" customWidth="1"/>
    <col min="8201" max="8201" width="9.33203125" style="1" customWidth="1"/>
    <col min="8202" max="8204" width="6.6640625" style="1" customWidth="1"/>
    <col min="8205" max="8205" width="9.6640625" style="1" bestFit="1" customWidth="1"/>
    <col min="8206" max="8206" width="10.21875" style="1" customWidth="1"/>
    <col min="8207" max="8209" width="6.6640625" style="1" customWidth="1"/>
    <col min="8210" max="8210" width="7.88671875" style="1" customWidth="1"/>
    <col min="8211" max="8448" width="9" style="1"/>
    <col min="8449" max="8449" width="2.6640625" style="1" customWidth="1"/>
    <col min="8450" max="8450" width="5" style="1" customWidth="1"/>
    <col min="8451" max="8451" width="6.44140625" style="1" customWidth="1"/>
    <col min="8452" max="8452" width="2.6640625" style="1" customWidth="1"/>
    <col min="8453" max="8453" width="8.109375" style="1" customWidth="1"/>
    <col min="8454" max="8454" width="6.6640625" style="1" customWidth="1"/>
    <col min="8455" max="8455" width="10" style="1" customWidth="1"/>
    <col min="8456" max="8456" width="10.109375" style="1" customWidth="1"/>
    <col min="8457" max="8457" width="9.33203125" style="1" customWidth="1"/>
    <col min="8458" max="8460" width="6.6640625" style="1" customWidth="1"/>
    <col min="8461" max="8461" width="9.6640625" style="1" bestFit="1" customWidth="1"/>
    <col min="8462" max="8462" width="10.21875" style="1" customWidth="1"/>
    <col min="8463" max="8465" width="6.6640625" style="1" customWidth="1"/>
    <col min="8466" max="8466" width="7.88671875" style="1" customWidth="1"/>
    <col min="8467" max="8704" width="9" style="1"/>
    <col min="8705" max="8705" width="2.6640625" style="1" customWidth="1"/>
    <col min="8706" max="8706" width="5" style="1" customWidth="1"/>
    <col min="8707" max="8707" width="6.44140625" style="1" customWidth="1"/>
    <col min="8708" max="8708" width="2.6640625" style="1" customWidth="1"/>
    <col min="8709" max="8709" width="8.109375" style="1" customWidth="1"/>
    <col min="8710" max="8710" width="6.6640625" style="1" customWidth="1"/>
    <col min="8711" max="8711" width="10" style="1" customWidth="1"/>
    <col min="8712" max="8712" width="10.109375" style="1" customWidth="1"/>
    <col min="8713" max="8713" width="9.33203125" style="1" customWidth="1"/>
    <col min="8714" max="8716" width="6.6640625" style="1" customWidth="1"/>
    <col min="8717" max="8717" width="9.6640625" style="1" bestFit="1" customWidth="1"/>
    <col min="8718" max="8718" width="10.21875" style="1" customWidth="1"/>
    <col min="8719" max="8721" width="6.6640625" style="1" customWidth="1"/>
    <col min="8722" max="8722" width="7.88671875" style="1" customWidth="1"/>
    <col min="8723" max="8960" width="9" style="1"/>
    <col min="8961" max="8961" width="2.6640625" style="1" customWidth="1"/>
    <col min="8962" max="8962" width="5" style="1" customWidth="1"/>
    <col min="8963" max="8963" width="6.44140625" style="1" customWidth="1"/>
    <col min="8964" max="8964" width="2.6640625" style="1" customWidth="1"/>
    <col min="8965" max="8965" width="8.109375" style="1" customWidth="1"/>
    <col min="8966" max="8966" width="6.6640625" style="1" customWidth="1"/>
    <col min="8967" max="8967" width="10" style="1" customWidth="1"/>
    <col min="8968" max="8968" width="10.109375" style="1" customWidth="1"/>
    <col min="8969" max="8969" width="9.33203125" style="1" customWidth="1"/>
    <col min="8970" max="8972" width="6.6640625" style="1" customWidth="1"/>
    <col min="8973" max="8973" width="9.6640625" style="1" bestFit="1" customWidth="1"/>
    <col min="8974" max="8974" width="10.21875" style="1" customWidth="1"/>
    <col min="8975" max="8977" width="6.6640625" style="1" customWidth="1"/>
    <col min="8978" max="8978" width="7.88671875" style="1" customWidth="1"/>
    <col min="8979" max="9216" width="9" style="1"/>
    <col min="9217" max="9217" width="2.6640625" style="1" customWidth="1"/>
    <col min="9218" max="9218" width="5" style="1" customWidth="1"/>
    <col min="9219" max="9219" width="6.44140625" style="1" customWidth="1"/>
    <col min="9220" max="9220" width="2.6640625" style="1" customWidth="1"/>
    <col min="9221" max="9221" width="8.109375" style="1" customWidth="1"/>
    <col min="9222" max="9222" width="6.6640625" style="1" customWidth="1"/>
    <col min="9223" max="9223" width="10" style="1" customWidth="1"/>
    <col min="9224" max="9224" width="10.109375" style="1" customWidth="1"/>
    <col min="9225" max="9225" width="9.33203125" style="1" customWidth="1"/>
    <col min="9226" max="9228" width="6.6640625" style="1" customWidth="1"/>
    <col min="9229" max="9229" width="9.6640625" style="1" bestFit="1" customWidth="1"/>
    <col min="9230" max="9230" width="10.21875" style="1" customWidth="1"/>
    <col min="9231" max="9233" width="6.6640625" style="1" customWidth="1"/>
    <col min="9234" max="9234" width="7.88671875" style="1" customWidth="1"/>
    <col min="9235" max="9472" width="9" style="1"/>
    <col min="9473" max="9473" width="2.6640625" style="1" customWidth="1"/>
    <col min="9474" max="9474" width="5" style="1" customWidth="1"/>
    <col min="9475" max="9475" width="6.44140625" style="1" customWidth="1"/>
    <col min="9476" max="9476" width="2.6640625" style="1" customWidth="1"/>
    <col min="9477" max="9477" width="8.109375" style="1" customWidth="1"/>
    <col min="9478" max="9478" width="6.6640625" style="1" customWidth="1"/>
    <col min="9479" max="9479" width="10" style="1" customWidth="1"/>
    <col min="9480" max="9480" width="10.109375" style="1" customWidth="1"/>
    <col min="9481" max="9481" width="9.33203125" style="1" customWidth="1"/>
    <col min="9482" max="9484" width="6.6640625" style="1" customWidth="1"/>
    <col min="9485" max="9485" width="9.6640625" style="1" bestFit="1" customWidth="1"/>
    <col min="9486" max="9486" width="10.21875" style="1" customWidth="1"/>
    <col min="9487" max="9489" width="6.6640625" style="1" customWidth="1"/>
    <col min="9490" max="9490" width="7.88671875" style="1" customWidth="1"/>
    <col min="9491" max="9728" width="9" style="1"/>
    <col min="9729" max="9729" width="2.6640625" style="1" customWidth="1"/>
    <col min="9730" max="9730" width="5" style="1" customWidth="1"/>
    <col min="9731" max="9731" width="6.44140625" style="1" customWidth="1"/>
    <col min="9732" max="9732" width="2.6640625" style="1" customWidth="1"/>
    <col min="9733" max="9733" width="8.109375" style="1" customWidth="1"/>
    <col min="9734" max="9734" width="6.6640625" style="1" customWidth="1"/>
    <col min="9735" max="9735" width="10" style="1" customWidth="1"/>
    <col min="9736" max="9736" width="10.109375" style="1" customWidth="1"/>
    <col min="9737" max="9737" width="9.33203125" style="1" customWidth="1"/>
    <col min="9738" max="9740" width="6.6640625" style="1" customWidth="1"/>
    <col min="9741" max="9741" width="9.6640625" style="1" bestFit="1" customWidth="1"/>
    <col min="9742" max="9742" width="10.21875" style="1" customWidth="1"/>
    <col min="9743" max="9745" width="6.6640625" style="1" customWidth="1"/>
    <col min="9746" max="9746" width="7.88671875" style="1" customWidth="1"/>
    <col min="9747" max="9984" width="9" style="1"/>
    <col min="9985" max="9985" width="2.6640625" style="1" customWidth="1"/>
    <col min="9986" max="9986" width="5" style="1" customWidth="1"/>
    <col min="9987" max="9987" width="6.44140625" style="1" customWidth="1"/>
    <col min="9988" max="9988" width="2.6640625" style="1" customWidth="1"/>
    <col min="9989" max="9989" width="8.109375" style="1" customWidth="1"/>
    <col min="9990" max="9990" width="6.6640625" style="1" customWidth="1"/>
    <col min="9991" max="9991" width="10" style="1" customWidth="1"/>
    <col min="9992" max="9992" width="10.109375" style="1" customWidth="1"/>
    <col min="9993" max="9993" width="9.33203125" style="1" customWidth="1"/>
    <col min="9994" max="9996" width="6.6640625" style="1" customWidth="1"/>
    <col min="9997" max="9997" width="9.6640625" style="1" bestFit="1" customWidth="1"/>
    <col min="9998" max="9998" width="10.21875" style="1" customWidth="1"/>
    <col min="9999" max="10001" width="6.6640625" style="1" customWidth="1"/>
    <col min="10002" max="10002" width="7.88671875" style="1" customWidth="1"/>
    <col min="10003" max="10240" width="9" style="1"/>
    <col min="10241" max="10241" width="2.6640625" style="1" customWidth="1"/>
    <col min="10242" max="10242" width="5" style="1" customWidth="1"/>
    <col min="10243" max="10243" width="6.44140625" style="1" customWidth="1"/>
    <col min="10244" max="10244" width="2.6640625" style="1" customWidth="1"/>
    <col min="10245" max="10245" width="8.109375" style="1" customWidth="1"/>
    <col min="10246" max="10246" width="6.6640625" style="1" customWidth="1"/>
    <col min="10247" max="10247" width="10" style="1" customWidth="1"/>
    <col min="10248" max="10248" width="10.109375" style="1" customWidth="1"/>
    <col min="10249" max="10249" width="9.33203125" style="1" customWidth="1"/>
    <col min="10250" max="10252" width="6.6640625" style="1" customWidth="1"/>
    <col min="10253" max="10253" width="9.6640625" style="1" bestFit="1" customWidth="1"/>
    <col min="10254" max="10254" width="10.21875" style="1" customWidth="1"/>
    <col min="10255" max="10257" width="6.6640625" style="1" customWidth="1"/>
    <col min="10258" max="10258" width="7.88671875" style="1" customWidth="1"/>
    <col min="10259" max="10496" width="9" style="1"/>
    <col min="10497" max="10497" width="2.6640625" style="1" customWidth="1"/>
    <col min="10498" max="10498" width="5" style="1" customWidth="1"/>
    <col min="10499" max="10499" width="6.44140625" style="1" customWidth="1"/>
    <col min="10500" max="10500" width="2.6640625" style="1" customWidth="1"/>
    <col min="10501" max="10501" width="8.109375" style="1" customWidth="1"/>
    <col min="10502" max="10502" width="6.6640625" style="1" customWidth="1"/>
    <col min="10503" max="10503" width="10" style="1" customWidth="1"/>
    <col min="10504" max="10504" width="10.109375" style="1" customWidth="1"/>
    <col min="10505" max="10505" width="9.33203125" style="1" customWidth="1"/>
    <col min="10506" max="10508" width="6.6640625" style="1" customWidth="1"/>
    <col min="10509" max="10509" width="9.6640625" style="1" bestFit="1" customWidth="1"/>
    <col min="10510" max="10510" width="10.21875" style="1" customWidth="1"/>
    <col min="10511" max="10513" width="6.6640625" style="1" customWidth="1"/>
    <col min="10514" max="10514" width="7.88671875" style="1" customWidth="1"/>
    <col min="10515" max="10752" width="9" style="1"/>
    <col min="10753" max="10753" width="2.6640625" style="1" customWidth="1"/>
    <col min="10754" max="10754" width="5" style="1" customWidth="1"/>
    <col min="10755" max="10755" width="6.44140625" style="1" customWidth="1"/>
    <col min="10756" max="10756" width="2.6640625" style="1" customWidth="1"/>
    <col min="10757" max="10757" width="8.109375" style="1" customWidth="1"/>
    <col min="10758" max="10758" width="6.6640625" style="1" customWidth="1"/>
    <col min="10759" max="10759" width="10" style="1" customWidth="1"/>
    <col min="10760" max="10760" width="10.109375" style="1" customWidth="1"/>
    <col min="10761" max="10761" width="9.33203125" style="1" customWidth="1"/>
    <col min="10762" max="10764" width="6.6640625" style="1" customWidth="1"/>
    <col min="10765" max="10765" width="9.6640625" style="1" bestFit="1" customWidth="1"/>
    <col min="10766" max="10766" width="10.21875" style="1" customWidth="1"/>
    <col min="10767" max="10769" width="6.6640625" style="1" customWidth="1"/>
    <col min="10770" max="10770" width="7.88671875" style="1" customWidth="1"/>
    <col min="10771" max="11008" width="9" style="1"/>
    <col min="11009" max="11009" width="2.6640625" style="1" customWidth="1"/>
    <col min="11010" max="11010" width="5" style="1" customWidth="1"/>
    <col min="11011" max="11011" width="6.44140625" style="1" customWidth="1"/>
    <col min="11012" max="11012" width="2.6640625" style="1" customWidth="1"/>
    <col min="11013" max="11013" width="8.109375" style="1" customWidth="1"/>
    <col min="11014" max="11014" width="6.6640625" style="1" customWidth="1"/>
    <col min="11015" max="11015" width="10" style="1" customWidth="1"/>
    <col min="11016" max="11016" width="10.109375" style="1" customWidth="1"/>
    <col min="11017" max="11017" width="9.33203125" style="1" customWidth="1"/>
    <col min="11018" max="11020" width="6.6640625" style="1" customWidth="1"/>
    <col min="11021" max="11021" width="9.6640625" style="1" bestFit="1" customWidth="1"/>
    <col min="11022" max="11022" width="10.21875" style="1" customWidth="1"/>
    <col min="11023" max="11025" width="6.6640625" style="1" customWidth="1"/>
    <col min="11026" max="11026" width="7.88671875" style="1" customWidth="1"/>
    <col min="11027" max="11264" width="9" style="1"/>
    <col min="11265" max="11265" width="2.6640625" style="1" customWidth="1"/>
    <col min="11266" max="11266" width="5" style="1" customWidth="1"/>
    <col min="11267" max="11267" width="6.44140625" style="1" customWidth="1"/>
    <col min="11268" max="11268" width="2.6640625" style="1" customWidth="1"/>
    <col min="11269" max="11269" width="8.109375" style="1" customWidth="1"/>
    <col min="11270" max="11270" width="6.6640625" style="1" customWidth="1"/>
    <col min="11271" max="11271" width="10" style="1" customWidth="1"/>
    <col min="11272" max="11272" width="10.109375" style="1" customWidth="1"/>
    <col min="11273" max="11273" width="9.33203125" style="1" customWidth="1"/>
    <col min="11274" max="11276" width="6.6640625" style="1" customWidth="1"/>
    <col min="11277" max="11277" width="9.6640625" style="1" bestFit="1" customWidth="1"/>
    <col min="11278" max="11278" width="10.21875" style="1" customWidth="1"/>
    <col min="11279" max="11281" width="6.6640625" style="1" customWidth="1"/>
    <col min="11282" max="11282" width="7.88671875" style="1" customWidth="1"/>
    <col min="11283" max="11520" width="9" style="1"/>
    <col min="11521" max="11521" width="2.6640625" style="1" customWidth="1"/>
    <col min="11522" max="11522" width="5" style="1" customWidth="1"/>
    <col min="11523" max="11523" width="6.44140625" style="1" customWidth="1"/>
    <col min="11524" max="11524" width="2.6640625" style="1" customWidth="1"/>
    <col min="11525" max="11525" width="8.109375" style="1" customWidth="1"/>
    <col min="11526" max="11526" width="6.6640625" style="1" customWidth="1"/>
    <col min="11527" max="11527" width="10" style="1" customWidth="1"/>
    <col min="11528" max="11528" width="10.109375" style="1" customWidth="1"/>
    <col min="11529" max="11529" width="9.33203125" style="1" customWidth="1"/>
    <col min="11530" max="11532" width="6.6640625" style="1" customWidth="1"/>
    <col min="11533" max="11533" width="9.6640625" style="1" bestFit="1" customWidth="1"/>
    <col min="11534" max="11534" width="10.21875" style="1" customWidth="1"/>
    <col min="11535" max="11537" width="6.6640625" style="1" customWidth="1"/>
    <col min="11538" max="11538" width="7.88671875" style="1" customWidth="1"/>
    <col min="11539" max="11776" width="9" style="1"/>
    <col min="11777" max="11777" width="2.6640625" style="1" customWidth="1"/>
    <col min="11778" max="11778" width="5" style="1" customWidth="1"/>
    <col min="11779" max="11779" width="6.44140625" style="1" customWidth="1"/>
    <col min="11780" max="11780" width="2.6640625" style="1" customWidth="1"/>
    <col min="11781" max="11781" width="8.109375" style="1" customWidth="1"/>
    <col min="11782" max="11782" width="6.6640625" style="1" customWidth="1"/>
    <col min="11783" max="11783" width="10" style="1" customWidth="1"/>
    <col min="11784" max="11784" width="10.109375" style="1" customWidth="1"/>
    <col min="11785" max="11785" width="9.33203125" style="1" customWidth="1"/>
    <col min="11786" max="11788" width="6.6640625" style="1" customWidth="1"/>
    <col min="11789" max="11789" width="9.6640625" style="1" bestFit="1" customWidth="1"/>
    <col min="11790" max="11790" width="10.21875" style="1" customWidth="1"/>
    <col min="11791" max="11793" width="6.6640625" style="1" customWidth="1"/>
    <col min="11794" max="11794" width="7.88671875" style="1" customWidth="1"/>
    <col min="11795" max="12032" width="9" style="1"/>
    <col min="12033" max="12033" width="2.6640625" style="1" customWidth="1"/>
    <col min="12034" max="12034" width="5" style="1" customWidth="1"/>
    <col min="12035" max="12035" width="6.44140625" style="1" customWidth="1"/>
    <col min="12036" max="12036" width="2.6640625" style="1" customWidth="1"/>
    <col min="12037" max="12037" width="8.109375" style="1" customWidth="1"/>
    <col min="12038" max="12038" width="6.6640625" style="1" customWidth="1"/>
    <col min="12039" max="12039" width="10" style="1" customWidth="1"/>
    <col min="12040" max="12040" width="10.109375" style="1" customWidth="1"/>
    <col min="12041" max="12041" width="9.33203125" style="1" customWidth="1"/>
    <col min="12042" max="12044" width="6.6640625" style="1" customWidth="1"/>
    <col min="12045" max="12045" width="9.6640625" style="1" bestFit="1" customWidth="1"/>
    <col min="12046" max="12046" width="10.21875" style="1" customWidth="1"/>
    <col min="12047" max="12049" width="6.6640625" style="1" customWidth="1"/>
    <col min="12050" max="12050" width="7.88671875" style="1" customWidth="1"/>
    <col min="12051" max="12288" width="9" style="1"/>
    <col min="12289" max="12289" width="2.6640625" style="1" customWidth="1"/>
    <col min="12290" max="12290" width="5" style="1" customWidth="1"/>
    <col min="12291" max="12291" width="6.44140625" style="1" customWidth="1"/>
    <col min="12292" max="12292" width="2.6640625" style="1" customWidth="1"/>
    <col min="12293" max="12293" width="8.109375" style="1" customWidth="1"/>
    <col min="12294" max="12294" width="6.6640625" style="1" customWidth="1"/>
    <col min="12295" max="12295" width="10" style="1" customWidth="1"/>
    <col min="12296" max="12296" width="10.109375" style="1" customWidth="1"/>
    <col min="12297" max="12297" width="9.33203125" style="1" customWidth="1"/>
    <col min="12298" max="12300" width="6.6640625" style="1" customWidth="1"/>
    <col min="12301" max="12301" width="9.6640625" style="1" bestFit="1" customWidth="1"/>
    <col min="12302" max="12302" width="10.21875" style="1" customWidth="1"/>
    <col min="12303" max="12305" width="6.6640625" style="1" customWidth="1"/>
    <col min="12306" max="12306" width="7.88671875" style="1" customWidth="1"/>
    <col min="12307" max="12544" width="9" style="1"/>
    <col min="12545" max="12545" width="2.6640625" style="1" customWidth="1"/>
    <col min="12546" max="12546" width="5" style="1" customWidth="1"/>
    <col min="12547" max="12547" width="6.44140625" style="1" customWidth="1"/>
    <col min="12548" max="12548" width="2.6640625" style="1" customWidth="1"/>
    <col min="12549" max="12549" width="8.109375" style="1" customWidth="1"/>
    <col min="12550" max="12550" width="6.6640625" style="1" customWidth="1"/>
    <col min="12551" max="12551" width="10" style="1" customWidth="1"/>
    <col min="12552" max="12552" width="10.109375" style="1" customWidth="1"/>
    <col min="12553" max="12553" width="9.33203125" style="1" customWidth="1"/>
    <col min="12554" max="12556" width="6.6640625" style="1" customWidth="1"/>
    <col min="12557" max="12557" width="9.6640625" style="1" bestFit="1" customWidth="1"/>
    <col min="12558" max="12558" width="10.21875" style="1" customWidth="1"/>
    <col min="12559" max="12561" width="6.6640625" style="1" customWidth="1"/>
    <col min="12562" max="12562" width="7.88671875" style="1" customWidth="1"/>
    <col min="12563" max="12800" width="9" style="1"/>
    <col min="12801" max="12801" width="2.6640625" style="1" customWidth="1"/>
    <col min="12802" max="12802" width="5" style="1" customWidth="1"/>
    <col min="12803" max="12803" width="6.44140625" style="1" customWidth="1"/>
    <col min="12804" max="12804" width="2.6640625" style="1" customWidth="1"/>
    <col min="12805" max="12805" width="8.109375" style="1" customWidth="1"/>
    <col min="12806" max="12806" width="6.6640625" style="1" customWidth="1"/>
    <col min="12807" max="12807" width="10" style="1" customWidth="1"/>
    <col min="12808" max="12808" width="10.109375" style="1" customWidth="1"/>
    <col min="12809" max="12809" width="9.33203125" style="1" customWidth="1"/>
    <col min="12810" max="12812" width="6.6640625" style="1" customWidth="1"/>
    <col min="12813" max="12813" width="9.6640625" style="1" bestFit="1" customWidth="1"/>
    <col min="12814" max="12814" width="10.21875" style="1" customWidth="1"/>
    <col min="12815" max="12817" width="6.6640625" style="1" customWidth="1"/>
    <col min="12818" max="12818" width="7.88671875" style="1" customWidth="1"/>
    <col min="12819" max="13056" width="9" style="1"/>
    <col min="13057" max="13057" width="2.6640625" style="1" customWidth="1"/>
    <col min="13058" max="13058" width="5" style="1" customWidth="1"/>
    <col min="13059" max="13059" width="6.44140625" style="1" customWidth="1"/>
    <col min="13060" max="13060" width="2.6640625" style="1" customWidth="1"/>
    <col min="13061" max="13061" width="8.109375" style="1" customWidth="1"/>
    <col min="13062" max="13062" width="6.6640625" style="1" customWidth="1"/>
    <col min="13063" max="13063" width="10" style="1" customWidth="1"/>
    <col min="13064" max="13064" width="10.109375" style="1" customWidth="1"/>
    <col min="13065" max="13065" width="9.33203125" style="1" customWidth="1"/>
    <col min="13066" max="13068" width="6.6640625" style="1" customWidth="1"/>
    <col min="13069" max="13069" width="9.6640625" style="1" bestFit="1" customWidth="1"/>
    <col min="13070" max="13070" width="10.21875" style="1" customWidth="1"/>
    <col min="13071" max="13073" width="6.6640625" style="1" customWidth="1"/>
    <col min="13074" max="13074" width="7.88671875" style="1" customWidth="1"/>
    <col min="13075" max="13312" width="9" style="1"/>
    <col min="13313" max="13313" width="2.6640625" style="1" customWidth="1"/>
    <col min="13314" max="13314" width="5" style="1" customWidth="1"/>
    <col min="13315" max="13315" width="6.44140625" style="1" customWidth="1"/>
    <col min="13316" max="13316" width="2.6640625" style="1" customWidth="1"/>
    <col min="13317" max="13317" width="8.109375" style="1" customWidth="1"/>
    <col min="13318" max="13318" width="6.6640625" style="1" customWidth="1"/>
    <col min="13319" max="13319" width="10" style="1" customWidth="1"/>
    <col min="13320" max="13320" width="10.109375" style="1" customWidth="1"/>
    <col min="13321" max="13321" width="9.33203125" style="1" customWidth="1"/>
    <col min="13322" max="13324" width="6.6640625" style="1" customWidth="1"/>
    <col min="13325" max="13325" width="9.6640625" style="1" bestFit="1" customWidth="1"/>
    <col min="13326" max="13326" width="10.21875" style="1" customWidth="1"/>
    <col min="13327" max="13329" width="6.6640625" style="1" customWidth="1"/>
    <col min="13330" max="13330" width="7.88671875" style="1" customWidth="1"/>
    <col min="13331" max="13568" width="9" style="1"/>
    <col min="13569" max="13569" width="2.6640625" style="1" customWidth="1"/>
    <col min="13570" max="13570" width="5" style="1" customWidth="1"/>
    <col min="13571" max="13571" width="6.44140625" style="1" customWidth="1"/>
    <col min="13572" max="13572" width="2.6640625" style="1" customWidth="1"/>
    <col min="13573" max="13573" width="8.109375" style="1" customWidth="1"/>
    <col min="13574" max="13574" width="6.6640625" style="1" customWidth="1"/>
    <col min="13575" max="13575" width="10" style="1" customWidth="1"/>
    <col min="13576" max="13576" width="10.109375" style="1" customWidth="1"/>
    <col min="13577" max="13577" width="9.33203125" style="1" customWidth="1"/>
    <col min="13578" max="13580" width="6.6640625" style="1" customWidth="1"/>
    <col min="13581" max="13581" width="9.6640625" style="1" bestFit="1" customWidth="1"/>
    <col min="13582" max="13582" width="10.21875" style="1" customWidth="1"/>
    <col min="13583" max="13585" width="6.6640625" style="1" customWidth="1"/>
    <col min="13586" max="13586" width="7.88671875" style="1" customWidth="1"/>
    <col min="13587" max="13824" width="9" style="1"/>
    <col min="13825" max="13825" width="2.6640625" style="1" customWidth="1"/>
    <col min="13826" max="13826" width="5" style="1" customWidth="1"/>
    <col min="13827" max="13827" width="6.44140625" style="1" customWidth="1"/>
    <col min="13828" max="13828" width="2.6640625" style="1" customWidth="1"/>
    <col min="13829" max="13829" width="8.109375" style="1" customWidth="1"/>
    <col min="13830" max="13830" width="6.6640625" style="1" customWidth="1"/>
    <col min="13831" max="13831" width="10" style="1" customWidth="1"/>
    <col min="13832" max="13832" width="10.109375" style="1" customWidth="1"/>
    <col min="13833" max="13833" width="9.33203125" style="1" customWidth="1"/>
    <col min="13834" max="13836" width="6.6640625" style="1" customWidth="1"/>
    <col min="13837" max="13837" width="9.6640625" style="1" bestFit="1" customWidth="1"/>
    <col min="13838" max="13838" width="10.21875" style="1" customWidth="1"/>
    <col min="13839" max="13841" width="6.6640625" style="1" customWidth="1"/>
    <col min="13842" max="13842" width="7.88671875" style="1" customWidth="1"/>
    <col min="13843" max="14080" width="9" style="1"/>
    <col min="14081" max="14081" width="2.6640625" style="1" customWidth="1"/>
    <col min="14082" max="14082" width="5" style="1" customWidth="1"/>
    <col min="14083" max="14083" width="6.44140625" style="1" customWidth="1"/>
    <col min="14084" max="14084" width="2.6640625" style="1" customWidth="1"/>
    <col min="14085" max="14085" width="8.109375" style="1" customWidth="1"/>
    <col min="14086" max="14086" width="6.6640625" style="1" customWidth="1"/>
    <col min="14087" max="14087" width="10" style="1" customWidth="1"/>
    <col min="14088" max="14088" width="10.109375" style="1" customWidth="1"/>
    <col min="14089" max="14089" width="9.33203125" style="1" customWidth="1"/>
    <col min="14090" max="14092" width="6.6640625" style="1" customWidth="1"/>
    <col min="14093" max="14093" width="9.6640625" style="1" bestFit="1" customWidth="1"/>
    <col min="14094" max="14094" width="10.21875" style="1" customWidth="1"/>
    <col min="14095" max="14097" width="6.6640625" style="1" customWidth="1"/>
    <col min="14098" max="14098" width="7.88671875" style="1" customWidth="1"/>
    <col min="14099" max="14336" width="9" style="1"/>
    <col min="14337" max="14337" width="2.6640625" style="1" customWidth="1"/>
    <col min="14338" max="14338" width="5" style="1" customWidth="1"/>
    <col min="14339" max="14339" width="6.44140625" style="1" customWidth="1"/>
    <col min="14340" max="14340" width="2.6640625" style="1" customWidth="1"/>
    <col min="14341" max="14341" width="8.109375" style="1" customWidth="1"/>
    <col min="14342" max="14342" width="6.6640625" style="1" customWidth="1"/>
    <col min="14343" max="14343" width="10" style="1" customWidth="1"/>
    <col min="14344" max="14344" width="10.109375" style="1" customWidth="1"/>
    <col min="14345" max="14345" width="9.33203125" style="1" customWidth="1"/>
    <col min="14346" max="14348" width="6.6640625" style="1" customWidth="1"/>
    <col min="14349" max="14349" width="9.6640625" style="1" bestFit="1" customWidth="1"/>
    <col min="14350" max="14350" width="10.21875" style="1" customWidth="1"/>
    <col min="14351" max="14353" width="6.6640625" style="1" customWidth="1"/>
    <col min="14354" max="14354" width="7.88671875" style="1" customWidth="1"/>
    <col min="14355" max="14592" width="9" style="1"/>
    <col min="14593" max="14593" width="2.6640625" style="1" customWidth="1"/>
    <col min="14594" max="14594" width="5" style="1" customWidth="1"/>
    <col min="14595" max="14595" width="6.44140625" style="1" customWidth="1"/>
    <col min="14596" max="14596" width="2.6640625" style="1" customWidth="1"/>
    <col min="14597" max="14597" width="8.109375" style="1" customWidth="1"/>
    <col min="14598" max="14598" width="6.6640625" style="1" customWidth="1"/>
    <col min="14599" max="14599" width="10" style="1" customWidth="1"/>
    <col min="14600" max="14600" width="10.109375" style="1" customWidth="1"/>
    <col min="14601" max="14601" width="9.33203125" style="1" customWidth="1"/>
    <col min="14602" max="14604" width="6.6640625" style="1" customWidth="1"/>
    <col min="14605" max="14605" width="9.6640625" style="1" bestFit="1" customWidth="1"/>
    <col min="14606" max="14606" width="10.21875" style="1" customWidth="1"/>
    <col min="14607" max="14609" width="6.6640625" style="1" customWidth="1"/>
    <col min="14610" max="14610" width="7.88671875" style="1" customWidth="1"/>
    <col min="14611" max="14848" width="9" style="1"/>
    <col min="14849" max="14849" width="2.6640625" style="1" customWidth="1"/>
    <col min="14850" max="14850" width="5" style="1" customWidth="1"/>
    <col min="14851" max="14851" width="6.44140625" style="1" customWidth="1"/>
    <col min="14852" max="14852" width="2.6640625" style="1" customWidth="1"/>
    <col min="14853" max="14853" width="8.109375" style="1" customWidth="1"/>
    <col min="14854" max="14854" width="6.6640625" style="1" customWidth="1"/>
    <col min="14855" max="14855" width="10" style="1" customWidth="1"/>
    <col min="14856" max="14856" width="10.109375" style="1" customWidth="1"/>
    <col min="14857" max="14857" width="9.33203125" style="1" customWidth="1"/>
    <col min="14858" max="14860" width="6.6640625" style="1" customWidth="1"/>
    <col min="14861" max="14861" width="9.6640625" style="1" bestFit="1" customWidth="1"/>
    <col min="14862" max="14862" width="10.21875" style="1" customWidth="1"/>
    <col min="14863" max="14865" width="6.6640625" style="1" customWidth="1"/>
    <col min="14866" max="14866" width="7.88671875" style="1" customWidth="1"/>
    <col min="14867" max="15104" width="9" style="1"/>
    <col min="15105" max="15105" width="2.6640625" style="1" customWidth="1"/>
    <col min="15106" max="15106" width="5" style="1" customWidth="1"/>
    <col min="15107" max="15107" width="6.44140625" style="1" customWidth="1"/>
    <col min="15108" max="15108" width="2.6640625" style="1" customWidth="1"/>
    <col min="15109" max="15109" width="8.109375" style="1" customWidth="1"/>
    <col min="15110" max="15110" width="6.6640625" style="1" customWidth="1"/>
    <col min="15111" max="15111" width="10" style="1" customWidth="1"/>
    <col min="15112" max="15112" width="10.109375" style="1" customWidth="1"/>
    <col min="15113" max="15113" width="9.33203125" style="1" customWidth="1"/>
    <col min="15114" max="15116" width="6.6640625" style="1" customWidth="1"/>
    <col min="15117" max="15117" width="9.6640625" style="1" bestFit="1" customWidth="1"/>
    <col min="15118" max="15118" width="10.21875" style="1" customWidth="1"/>
    <col min="15119" max="15121" width="6.6640625" style="1" customWidth="1"/>
    <col min="15122" max="15122" width="7.88671875" style="1" customWidth="1"/>
    <col min="15123" max="15360" width="9" style="1"/>
    <col min="15361" max="15361" width="2.6640625" style="1" customWidth="1"/>
    <col min="15362" max="15362" width="5" style="1" customWidth="1"/>
    <col min="15363" max="15363" width="6.44140625" style="1" customWidth="1"/>
    <col min="15364" max="15364" width="2.6640625" style="1" customWidth="1"/>
    <col min="15365" max="15365" width="8.109375" style="1" customWidth="1"/>
    <col min="15366" max="15366" width="6.6640625" style="1" customWidth="1"/>
    <col min="15367" max="15367" width="10" style="1" customWidth="1"/>
    <col min="15368" max="15368" width="10.109375" style="1" customWidth="1"/>
    <col min="15369" max="15369" width="9.33203125" style="1" customWidth="1"/>
    <col min="15370" max="15372" width="6.6640625" style="1" customWidth="1"/>
    <col min="15373" max="15373" width="9.6640625" style="1" bestFit="1" customWidth="1"/>
    <col min="15374" max="15374" width="10.21875" style="1" customWidth="1"/>
    <col min="15375" max="15377" width="6.6640625" style="1" customWidth="1"/>
    <col min="15378" max="15378" width="7.88671875" style="1" customWidth="1"/>
    <col min="15379" max="15616" width="9" style="1"/>
    <col min="15617" max="15617" width="2.6640625" style="1" customWidth="1"/>
    <col min="15618" max="15618" width="5" style="1" customWidth="1"/>
    <col min="15619" max="15619" width="6.44140625" style="1" customWidth="1"/>
    <col min="15620" max="15620" width="2.6640625" style="1" customWidth="1"/>
    <col min="15621" max="15621" width="8.109375" style="1" customWidth="1"/>
    <col min="15622" max="15622" width="6.6640625" style="1" customWidth="1"/>
    <col min="15623" max="15623" width="10" style="1" customWidth="1"/>
    <col min="15624" max="15624" width="10.109375" style="1" customWidth="1"/>
    <col min="15625" max="15625" width="9.33203125" style="1" customWidth="1"/>
    <col min="15626" max="15628" width="6.6640625" style="1" customWidth="1"/>
    <col min="15629" max="15629" width="9.6640625" style="1" bestFit="1" customWidth="1"/>
    <col min="15630" max="15630" width="10.21875" style="1" customWidth="1"/>
    <col min="15631" max="15633" width="6.6640625" style="1" customWidth="1"/>
    <col min="15634" max="15634" width="7.88671875" style="1" customWidth="1"/>
    <col min="15635" max="15872" width="9" style="1"/>
    <col min="15873" max="15873" width="2.6640625" style="1" customWidth="1"/>
    <col min="15874" max="15874" width="5" style="1" customWidth="1"/>
    <col min="15875" max="15875" width="6.44140625" style="1" customWidth="1"/>
    <col min="15876" max="15876" width="2.6640625" style="1" customWidth="1"/>
    <col min="15877" max="15877" width="8.109375" style="1" customWidth="1"/>
    <col min="15878" max="15878" width="6.6640625" style="1" customWidth="1"/>
    <col min="15879" max="15879" width="10" style="1" customWidth="1"/>
    <col min="15880" max="15880" width="10.109375" style="1" customWidth="1"/>
    <col min="15881" max="15881" width="9.33203125" style="1" customWidth="1"/>
    <col min="15882" max="15884" width="6.6640625" style="1" customWidth="1"/>
    <col min="15885" max="15885" width="9.6640625" style="1" bestFit="1" customWidth="1"/>
    <col min="15886" max="15886" width="10.21875" style="1" customWidth="1"/>
    <col min="15887" max="15889" width="6.6640625" style="1" customWidth="1"/>
    <col min="15890" max="15890" width="7.88671875" style="1" customWidth="1"/>
    <col min="15891" max="16128" width="9" style="1"/>
    <col min="16129" max="16129" width="2.6640625" style="1" customWidth="1"/>
    <col min="16130" max="16130" width="5" style="1" customWidth="1"/>
    <col min="16131" max="16131" width="6.44140625" style="1" customWidth="1"/>
    <col min="16132" max="16132" width="2.6640625" style="1" customWidth="1"/>
    <col min="16133" max="16133" width="8.109375" style="1" customWidth="1"/>
    <col min="16134" max="16134" width="6.6640625" style="1" customWidth="1"/>
    <col min="16135" max="16135" width="10" style="1" customWidth="1"/>
    <col min="16136" max="16136" width="10.109375" style="1" customWidth="1"/>
    <col min="16137" max="16137" width="9.33203125" style="1" customWidth="1"/>
    <col min="16138" max="16140" width="6.6640625" style="1" customWidth="1"/>
    <col min="16141" max="16141" width="9.6640625" style="1" bestFit="1" customWidth="1"/>
    <col min="16142" max="16142" width="10.21875" style="1" customWidth="1"/>
    <col min="16143" max="16145" width="6.6640625" style="1" customWidth="1"/>
    <col min="16146" max="16146" width="7.88671875" style="1" customWidth="1"/>
    <col min="16147" max="16384" width="9" style="1"/>
  </cols>
  <sheetData>
    <row r="1" spans="1:20" ht="14.25" customHeight="1">
      <c r="B1" s="6" t="s">
        <v>256</v>
      </c>
    </row>
    <row r="2" spans="1:20" ht="12" customHeight="1">
      <c r="E2" s="43"/>
      <c r="F2" s="43"/>
      <c r="G2" s="43"/>
      <c r="H2" s="142"/>
      <c r="I2" s="43"/>
      <c r="J2" s="43"/>
      <c r="K2" s="43"/>
      <c r="L2" s="43"/>
      <c r="M2" s="43"/>
      <c r="N2" s="43"/>
    </row>
    <row r="3" spans="1:20" ht="12" customHeight="1">
      <c r="A3" s="1" t="s">
        <v>257</v>
      </c>
      <c r="B3" s="340" t="s">
        <v>1</v>
      </c>
      <c r="C3" s="429"/>
      <c r="D3" s="341"/>
      <c r="E3" s="393" t="s">
        <v>258</v>
      </c>
      <c r="F3" s="393" t="s">
        <v>259</v>
      </c>
      <c r="G3" s="432" t="s">
        <v>260</v>
      </c>
      <c r="H3" s="18" t="s">
        <v>261</v>
      </c>
      <c r="I3" s="423" t="s">
        <v>197</v>
      </c>
      <c r="J3" s="420" t="s">
        <v>262</v>
      </c>
      <c r="K3" s="296" t="s">
        <v>263</v>
      </c>
      <c r="L3" s="420" t="s">
        <v>264</v>
      </c>
      <c r="M3" s="423" t="s">
        <v>199</v>
      </c>
      <c r="N3" s="426" t="s">
        <v>265</v>
      </c>
      <c r="O3" s="393" t="s">
        <v>202</v>
      </c>
      <c r="P3" s="393" t="s">
        <v>266</v>
      </c>
      <c r="Q3" s="143"/>
      <c r="R3" s="393" t="s">
        <v>205</v>
      </c>
    </row>
    <row r="4" spans="1:20" ht="12" customHeight="1">
      <c r="B4" s="342"/>
      <c r="C4" s="430"/>
      <c r="D4" s="343"/>
      <c r="E4" s="331"/>
      <c r="F4" s="331"/>
      <c r="G4" s="424"/>
      <c r="H4" s="19" t="s">
        <v>267</v>
      </c>
      <c r="I4" s="424"/>
      <c r="J4" s="421"/>
      <c r="K4" s="418"/>
      <c r="L4" s="421"/>
      <c r="M4" s="424"/>
      <c r="N4" s="427"/>
      <c r="O4" s="331"/>
      <c r="P4" s="331"/>
      <c r="Q4" s="144" t="s">
        <v>268</v>
      </c>
      <c r="R4" s="331"/>
    </row>
    <row r="5" spans="1:20" ht="12" customHeight="1">
      <c r="B5" s="342"/>
      <c r="C5" s="430"/>
      <c r="D5" s="343"/>
      <c r="E5" s="331"/>
      <c r="F5" s="331"/>
      <c r="G5" s="424"/>
      <c r="H5" s="145" t="s">
        <v>209</v>
      </c>
      <c r="I5" s="424"/>
      <c r="J5" s="421"/>
      <c r="K5" s="418"/>
      <c r="L5" s="421"/>
      <c r="M5" s="424"/>
      <c r="N5" s="427"/>
      <c r="O5" s="331"/>
      <c r="P5" s="331"/>
      <c r="Q5" s="144" t="s">
        <v>209</v>
      </c>
      <c r="R5" s="331"/>
    </row>
    <row r="6" spans="1:20" ht="17.25" customHeight="1">
      <c r="B6" s="344"/>
      <c r="C6" s="431"/>
      <c r="D6" s="345"/>
      <c r="E6" s="291"/>
      <c r="F6" s="291"/>
      <c r="G6" s="425"/>
      <c r="H6" s="146" t="s">
        <v>211</v>
      </c>
      <c r="I6" s="425"/>
      <c r="J6" s="422"/>
      <c r="K6" s="419"/>
      <c r="L6" s="422"/>
      <c r="M6" s="425"/>
      <c r="N6" s="428"/>
      <c r="O6" s="291"/>
      <c r="P6" s="291"/>
      <c r="Q6" s="17"/>
      <c r="R6" s="291"/>
    </row>
    <row r="7" spans="1:20" ht="12" customHeight="1">
      <c r="B7" s="26"/>
      <c r="C7" s="27"/>
      <c r="D7" s="28"/>
      <c r="E7" s="2" t="s">
        <v>15</v>
      </c>
      <c r="F7" s="2" t="s">
        <v>15</v>
      </c>
      <c r="G7" s="2" t="s">
        <v>15</v>
      </c>
      <c r="H7" s="2" t="s">
        <v>15</v>
      </c>
      <c r="I7" s="2" t="s">
        <v>15</v>
      </c>
      <c r="J7" s="2" t="s">
        <v>15</v>
      </c>
      <c r="K7" s="2" t="s">
        <v>15</v>
      </c>
      <c r="L7" s="2" t="s">
        <v>15</v>
      </c>
      <c r="M7" s="2" t="s">
        <v>15</v>
      </c>
      <c r="N7" s="2" t="s">
        <v>15</v>
      </c>
      <c r="O7" s="2" t="s">
        <v>15</v>
      </c>
      <c r="P7" s="147" t="s">
        <v>14</v>
      </c>
      <c r="Q7" s="147" t="s">
        <v>269</v>
      </c>
      <c r="R7" s="2" t="s">
        <v>15</v>
      </c>
    </row>
    <row r="8" spans="1:20" ht="12" customHeight="1">
      <c r="B8" s="316" t="s">
        <v>270</v>
      </c>
      <c r="C8" s="316"/>
      <c r="D8" s="316"/>
      <c r="E8" s="62">
        <v>371.33333333333331</v>
      </c>
      <c r="F8" s="62">
        <v>28.25</v>
      </c>
      <c r="G8" s="62">
        <v>95</v>
      </c>
      <c r="H8" s="62">
        <v>19.583333333333332</v>
      </c>
      <c r="I8" s="62"/>
      <c r="J8" s="62">
        <v>26.083333333333332</v>
      </c>
      <c r="K8" s="62">
        <v>59.583333333333336</v>
      </c>
      <c r="L8" s="62">
        <v>3.0833333333333335</v>
      </c>
      <c r="M8" s="62">
        <v>23</v>
      </c>
      <c r="N8" s="62">
        <v>35</v>
      </c>
      <c r="O8" s="62">
        <v>39.083333333333336</v>
      </c>
      <c r="P8" s="62">
        <v>6</v>
      </c>
      <c r="Q8" s="62" t="s">
        <v>68</v>
      </c>
      <c r="R8" s="62">
        <v>19948.583333333332</v>
      </c>
    </row>
    <row r="9" spans="1:20" s="16" customFormat="1" ht="12" customHeight="1">
      <c r="B9" s="317" t="s">
        <v>271</v>
      </c>
      <c r="C9" s="317"/>
      <c r="D9" s="317"/>
      <c r="E9" s="148">
        <f>ROUND(AVERAGE(E10:E21),0)</f>
        <v>371</v>
      </c>
      <c r="F9" s="148">
        <f>ROUND(AVERAGE(F10:F21),0)</f>
        <v>31</v>
      </c>
      <c r="G9" s="148">
        <v>97</v>
      </c>
      <c r="H9" s="148">
        <f>ROUND(AVERAGE(H10:H21),0)</f>
        <v>20</v>
      </c>
      <c r="I9" s="148"/>
      <c r="J9" s="148">
        <f>ROUND(AVERAGE(J10:J21),0)</f>
        <v>24</v>
      </c>
      <c r="K9" s="148">
        <f>ROUND(AVERAGE(K10:K21),0)</f>
        <v>65</v>
      </c>
      <c r="L9" s="148">
        <f>ROUND(AVERAGE(L10:L21),0)</f>
        <v>4</v>
      </c>
      <c r="M9" s="148">
        <v>15</v>
      </c>
      <c r="N9" s="148">
        <v>37</v>
      </c>
      <c r="O9" s="148">
        <f>ROUND(AVERAGE(O10:O21),0)</f>
        <v>42</v>
      </c>
      <c r="P9" s="148">
        <f>ROUND(AVERAGE(P10:P21),0)</f>
        <v>4</v>
      </c>
      <c r="Q9" s="148" t="s">
        <v>68</v>
      </c>
      <c r="R9" s="148">
        <v>19004.333333333332</v>
      </c>
      <c r="T9" s="149"/>
    </row>
    <row r="10" spans="1:20" ht="12" customHeight="1">
      <c r="B10" s="150" t="s">
        <v>272</v>
      </c>
      <c r="C10" s="151" t="s">
        <v>273</v>
      </c>
      <c r="D10" s="152" t="s">
        <v>46</v>
      </c>
      <c r="E10" s="62">
        <v>371</v>
      </c>
      <c r="F10" s="62">
        <v>22</v>
      </c>
      <c r="G10" s="153">
        <v>102</v>
      </c>
      <c r="H10" s="153">
        <v>18</v>
      </c>
      <c r="I10" s="153"/>
      <c r="J10" s="154">
        <v>24</v>
      </c>
      <c r="K10" s="62">
        <v>60</v>
      </c>
      <c r="L10" s="62">
        <v>4</v>
      </c>
      <c r="M10" s="153">
        <v>15</v>
      </c>
      <c r="N10" s="153">
        <v>36</v>
      </c>
      <c r="O10" s="62">
        <v>33</v>
      </c>
      <c r="P10" s="62">
        <v>5</v>
      </c>
      <c r="Q10" s="62" t="s">
        <v>68</v>
      </c>
      <c r="R10" s="62">
        <v>18039</v>
      </c>
    </row>
    <row r="11" spans="1:20" ht="12" customHeight="1">
      <c r="B11" s="150" t="s">
        <v>274</v>
      </c>
      <c r="C11" s="151" t="s">
        <v>275</v>
      </c>
      <c r="D11" s="152" t="s">
        <v>46</v>
      </c>
      <c r="E11" s="62">
        <v>374</v>
      </c>
      <c r="F11" s="62">
        <v>26</v>
      </c>
      <c r="G11" s="153">
        <v>100</v>
      </c>
      <c r="H11" s="154">
        <v>18</v>
      </c>
      <c r="I11" s="153"/>
      <c r="J11" s="154">
        <v>23</v>
      </c>
      <c r="K11" s="62">
        <v>62</v>
      </c>
      <c r="L11" s="62">
        <v>4</v>
      </c>
      <c r="M11" s="153">
        <v>15</v>
      </c>
      <c r="N11" s="153">
        <v>36</v>
      </c>
      <c r="O11" s="62">
        <v>37</v>
      </c>
      <c r="P11" s="62">
        <v>5</v>
      </c>
      <c r="Q11" s="62" t="s">
        <v>68</v>
      </c>
      <c r="R11" s="62">
        <v>18267</v>
      </c>
    </row>
    <row r="12" spans="1:20" ht="12" customHeight="1">
      <c r="B12" s="26"/>
      <c r="C12" s="36" t="s">
        <v>48</v>
      </c>
      <c r="D12" s="32"/>
      <c r="E12" s="62">
        <v>372</v>
      </c>
      <c r="F12" s="62">
        <v>28</v>
      </c>
      <c r="G12" s="153">
        <v>96</v>
      </c>
      <c r="H12" s="153">
        <v>18</v>
      </c>
      <c r="I12" s="153"/>
      <c r="J12" s="154">
        <v>25</v>
      </c>
      <c r="K12" s="62">
        <v>64</v>
      </c>
      <c r="L12" s="62">
        <v>4</v>
      </c>
      <c r="M12" s="153">
        <v>15</v>
      </c>
      <c r="N12" s="153">
        <v>37</v>
      </c>
      <c r="O12" s="62">
        <v>39</v>
      </c>
      <c r="P12" s="62">
        <v>5</v>
      </c>
      <c r="Q12" s="62" t="s">
        <v>68</v>
      </c>
      <c r="R12" s="62">
        <v>18452</v>
      </c>
    </row>
    <row r="13" spans="1:20" ht="12" customHeight="1">
      <c r="B13" s="26"/>
      <c r="C13" s="36" t="s">
        <v>50</v>
      </c>
      <c r="D13" s="32"/>
      <c r="E13" s="62">
        <v>372</v>
      </c>
      <c r="F13" s="62">
        <v>27</v>
      </c>
      <c r="G13" s="153">
        <v>96</v>
      </c>
      <c r="H13" s="153">
        <v>17</v>
      </c>
      <c r="I13" s="153"/>
      <c r="J13" s="153">
        <v>25</v>
      </c>
      <c r="K13" s="62">
        <v>65</v>
      </c>
      <c r="L13" s="62">
        <v>5</v>
      </c>
      <c r="M13" s="153">
        <v>15</v>
      </c>
      <c r="N13" s="153">
        <v>37</v>
      </c>
      <c r="O13" s="62">
        <v>41</v>
      </c>
      <c r="P13" s="62">
        <v>4</v>
      </c>
      <c r="Q13" s="62">
        <v>1</v>
      </c>
      <c r="R13" s="62">
        <v>18692</v>
      </c>
    </row>
    <row r="14" spans="1:20" ht="12" customHeight="1">
      <c r="B14" s="26"/>
      <c r="C14" s="36" t="s">
        <v>276</v>
      </c>
      <c r="D14" s="32"/>
      <c r="E14" s="62">
        <v>368</v>
      </c>
      <c r="F14" s="62">
        <v>30</v>
      </c>
      <c r="G14" s="153">
        <v>96</v>
      </c>
      <c r="H14" s="153">
        <v>18</v>
      </c>
      <c r="I14" s="153"/>
      <c r="J14" s="153">
        <v>25</v>
      </c>
      <c r="K14" s="62">
        <v>65</v>
      </c>
      <c r="L14" s="62">
        <v>4</v>
      </c>
      <c r="M14" s="153">
        <v>15</v>
      </c>
      <c r="N14" s="153">
        <v>35</v>
      </c>
      <c r="O14" s="62">
        <v>40</v>
      </c>
      <c r="P14" s="62">
        <v>4</v>
      </c>
      <c r="Q14" s="62" t="s">
        <v>68</v>
      </c>
      <c r="R14" s="62">
        <v>18831</v>
      </c>
    </row>
    <row r="15" spans="1:20" ht="12" customHeight="1">
      <c r="B15" s="26"/>
      <c r="C15" s="36" t="s">
        <v>277</v>
      </c>
      <c r="D15" s="32"/>
      <c r="E15" s="62">
        <v>368</v>
      </c>
      <c r="F15" s="62">
        <v>32</v>
      </c>
      <c r="G15" s="153">
        <v>96</v>
      </c>
      <c r="H15" s="153">
        <v>22</v>
      </c>
      <c r="I15" s="153"/>
      <c r="J15" s="153">
        <v>24</v>
      </c>
      <c r="K15" s="62">
        <v>64</v>
      </c>
      <c r="L15" s="62">
        <v>4</v>
      </c>
      <c r="M15" s="153">
        <v>15</v>
      </c>
      <c r="N15" s="153">
        <v>36</v>
      </c>
      <c r="O15" s="62">
        <v>42</v>
      </c>
      <c r="P15" s="62">
        <v>5</v>
      </c>
      <c r="Q15" s="62" t="s">
        <v>68</v>
      </c>
      <c r="R15" s="62">
        <v>19046</v>
      </c>
    </row>
    <row r="16" spans="1:20" ht="12" customHeight="1">
      <c r="B16" s="26"/>
      <c r="C16" s="36" t="s">
        <v>278</v>
      </c>
      <c r="D16" s="32"/>
      <c r="E16" s="62">
        <v>370</v>
      </c>
      <c r="F16" s="62">
        <v>33</v>
      </c>
      <c r="G16" s="153">
        <v>95</v>
      </c>
      <c r="H16" s="153">
        <v>22</v>
      </c>
      <c r="I16" s="153"/>
      <c r="J16" s="153">
        <v>23</v>
      </c>
      <c r="K16" s="62">
        <v>68</v>
      </c>
      <c r="L16" s="62">
        <v>4</v>
      </c>
      <c r="M16" s="153">
        <v>15</v>
      </c>
      <c r="N16" s="153">
        <v>36</v>
      </c>
      <c r="O16" s="62">
        <v>41</v>
      </c>
      <c r="P16" s="62">
        <v>4</v>
      </c>
      <c r="Q16" s="62" t="s">
        <v>68</v>
      </c>
      <c r="R16" s="62">
        <v>19218</v>
      </c>
    </row>
    <row r="17" spans="2:18" ht="12" customHeight="1">
      <c r="B17" s="26"/>
      <c r="C17" s="36" t="s">
        <v>279</v>
      </c>
      <c r="D17" s="32"/>
      <c r="E17" s="62">
        <v>373</v>
      </c>
      <c r="F17" s="62">
        <v>33</v>
      </c>
      <c r="G17" s="153">
        <v>97</v>
      </c>
      <c r="H17" s="153">
        <v>22</v>
      </c>
      <c r="I17" s="153"/>
      <c r="J17" s="153">
        <v>23</v>
      </c>
      <c r="K17" s="62">
        <v>66</v>
      </c>
      <c r="L17" s="62">
        <v>3</v>
      </c>
      <c r="M17" s="153">
        <v>14</v>
      </c>
      <c r="N17" s="153">
        <v>38</v>
      </c>
      <c r="O17" s="62">
        <v>41</v>
      </c>
      <c r="P17" s="62">
        <v>4</v>
      </c>
      <c r="Q17" s="62" t="s">
        <v>68</v>
      </c>
      <c r="R17" s="62">
        <v>19346</v>
      </c>
    </row>
    <row r="18" spans="2:18" ht="12" customHeight="1">
      <c r="B18" s="26"/>
      <c r="C18" s="36" t="s">
        <v>280</v>
      </c>
      <c r="D18" s="32"/>
      <c r="E18" s="62">
        <v>371</v>
      </c>
      <c r="F18" s="62">
        <v>34</v>
      </c>
      <c r="G18" s="153">
        <v>96</v>
      </c>
      <c r="H18" s="153">
        <v>21</v>
      </c>
      <c r="I18" s="153"/>
      <c r="J18" s="153">
        <v>23</v>
      </c>
      <c r="K18" s="62">
        <v>67</v>
      </c>
      <c r="L18" s="62">
        <v>3</v>
      </c>
      <c r="M18" s="153">
        <v>14</v>
      </c>
      <c r="N18" s="153">
        <v>37</v>
      </c>
      <c r="O18" s="62">
        <v>45</v>
      </c>
      <c r="P18" s="62">
        <v>4</v>
      </c>
      <c r="Q18" s="62" t="s">
        <v>68</v>
      </c>
      <c r="R18" s="62">
        <v>19457</v>
      </c>
    </row>
    <row r="19" spans="2:18" ht="12" customHeight="1">
      <c r="B19" s="150" t="s">
        <v>274</v>
      </c>
      <c r="C19" s="151" t="s">
        <v>281</v>
      </c>
      <c r="D19" s="152" t="s">
        <v>46</v>
      </c>
      <c r="E19" s="62">
        <v>370</v>
      </c>
      <c r="F19" s="62">
        <v>35</v>
      </c>
      <c r="G19" s="153">
        <v>98</v>
      </c>
      <c r="H19" s="153">
        <v>21</v>
      </c>
      <c r="I19" s="153"/>
      <c r="J19" s="153">
        <v>22</v>
      </c>
      <c r="K19" s="62">
        <v>69</v>
      </c>
      <c r="L19" s="62">
        <v>4</v>
      </c>
      <c r="M19" s="153">
        <v>15</v>
      </c>
      <c r="N19" s="153">
        <v>38</v>
      </c>
      <c r="O19" s="62">
        <v>44</v>
      </c>
      <c r="P19" s="62">
        <v>4</v>
      </c>
      <c r="Q19" s="62">
        <v>1</v>
      </c>
      <c r="R19" s="62">
        <v>19513</v>
      </c>
    </row>
    <row r="20" spans="2:18" ht="12" customHeight="1">
      <c r="B20" s="26"/>
      <c r="C20" s="36" t="s">
        <v>52</v>
      </c>
      <c r="D20" s="32"/>
      <c r="E20" s="62">
        <v>370</v>
      </c>
      <c r="F20" s="62">
        <v>35</v>
      </c>
      <c r="G20" s="153">
        <v>98</v>
      </c>
      <c r="H20" s="153">
        <v>21</v>
      </c>
      <c r="I20" s="153"/>
      <c r="J20" s="153">
        <v>23</v>
      </c>
      <c r="K20" s="62">
        <v>66</v>
      </c>
      <c r="L20" s="62">
        <v>4</v>
      </c>
      <c r="M20" s="153">
        <v>15</v>
      </c>
      <c r="N20" s="153">
        <v>38</v>
      </c>
      <c r="O20" s="62">
        <v>47</v>
      </c>
      <c r="P20" s="62">
        <v>4</v>
      </c>
      <c r="Q20" s="62" t="s">
        <v>68</v>
      </c>
      <c r="R20" s="62">
        <v>19563</v>
      </c>
    </row>
    <row r="21" spans="2:18" ht="12" customHeight="1">
      <c r="B21" s="26"/>
      <c r="C21" s="36" t="s">
        <v>53</v>
      </c>
      <c r="D21" s="32"/>
      <c r="E21" s="62">
        <v>369</v>
      </c>
      <c r="F21" s="62">
        <v>35</v>
      </c>
      <c r="G21" s="153">
        <v>98</v>
      </c>
      <c r="H21" s="153">
        <v>21</v>
      </c>
      <c r="I21" s="153"/>
      <c r="J21" s="153">
        <v>23</v>
      </c>
      <c r="K21" s="62">
        <v>69</v>
      </c>
      <c r="L21" s="62">
        <v>4</v>
      </c>
      <c r="M21" s="153">
        <v>14</v>
      </c>
      <c r="N21" s="153">
        <v>36</v>
      </c>
      <c r="O21" s="62">
        <v>48</v>
      </c>
      <c r="P21" s="62">
        <v>4</v>
      </c>
      <c r="Q21" s="62" t="s">
        <v>68</v>
      </c>
      <c r="R21" s="62">
        <v>19628</v>
      </c>
    </row>
    <row r="22" spans="2:18" ht="12" customHeight="1">
      <c r="B22" s="5"/>
      <c r="E22" s="43"/>
      <c r="F22" s="43"/>
      <c r="K22" s="43"/>
      <c r="L22" s="43"/>
      <c r="O22" s="43"/>
      <c r="P22" s="43"/>
      <c r="Q22" s="43"/>
    </row>
    <row r="23" spans="2:18" ht="12" customHeight="1">
      <c r="B23" s="5" t="s">
        <v>282</v>
      </c>
      <c r="R23" s="43"/>
    </row>
    <row r="24" spans="2:18" ht="12" customHeight="1">
      <c r="B24" s="5" t="s">
        <v>283</v>
      </c>
      <c r="H24" s="1"/>
    </row>
    <row r="25" spans="2:18" ht="12" customHeight="1">
      <c r="B25" s="5" t="s">
        <v>284</v>
      </c>
      <c r="C25" s="5"/>
      <c r="D25" s="5"/>
      <c r="E25" s="5"/>
      <c r="F25" s="5"/>
      <c r="G25" s="5"/>
      <c r="H25" s="5"/>
      <c r="I25" s="5"/>
      <c r="J25" s="5"/>
    </row>
    <row r="26" spans="2:18" ht="12" hidden="1" customHeight="1">
      <c r="B26" s="5" t="s">
        <v>285</v>
      </c>
      <c r="H26" s="1"/>
      <c r="M26" s="155"/>
      <c r="N26" s="155"/>
      <c r="O26" s="155"/>
      <c r="P26" s="155"/>
      <c r="Q26" s="155"/>
      <c r="R26" s="155"/>
    </row>
    <row r="27" spans="2:18" ht="12" hidden="1" customHeight="1">
      <c r="L27" s="156"/>
      <c r="M27" s="156"/>
      <c r="N27" s="156"/>
      <c r="O27" s="156"/>
      <c r="P27" s="156"/>
      <c r="Q27" s="156"/>
      <c r="R27" s="156"/>
    </row>
    <row r="28" spans="2:18" ht="12" hidden="1" customHeight="1">
      <c r="C28" s="43"/>
      <c r="F28" s="43"/>
      <c r="G28" s="43"/>
      <c r="H28" s="43"/>
      <c r="I28" s="43"/>
      <c r="J28" s="43"/>
      <c r="K28" s="43"/>
      <c r="L28" s="155"/>
      <c r="M28" s="155"/>
      <c r="N28" s="155"/>
      <c r="O28" s="155"/>
      <c r="P28" s="155"/>
      <c r="Q28" s="155"/>
      <c r="R28" s="155"/>
    </row>
    <row r="29" spans="2:18" ht="12" hidden="1" customHeight="1">
      <c r="L29" s="156"/>
      <c r="M29" s="156"/>
      <c r="N29" s="156"/>
      <c r="O29" s="156"/>
      <c r="P29" s="156"/>
      <c r="Q29" s="156"/>
      <c r="R29" s="156"/>
    </row>
    <row r="30" spans="2:18" ht="12" hidden="1" customHeight="1">
      <c r="C30" s="16"/>
      <c r="L30" s="156"/>
      <c r="M30" s="156"/>
      <c r="N30" s="156"/>
      <c r="O30" s="156"/>
      <c r="P30" s="156"/>
      <c r="Q30" s="156"/>
      <c r="R30" s="156"/>
    </row>
    <row r="31" spans="2:18" ht="12" hidden="1" customHeight="1">
      <c r="C31" s="157"/>
      <c r="L31" s="156"/>
      <c r="M31" s="156"/>
      <c r="N31" s="156"/>
      <c r="O31" s="156"/>
      <c r="P31" s="156"/>
      <c r="Q31" s="156"/>
      <c r="R31" s="156"/>
    </row>
    <row r="32" spans="2:18" ht="12" hidden="1" customHeight="1">
      <c r="C32" s="157"/>
      <c r="L32" s="156"/>
      <c r="M32" s="156"/>
      <c r="N32" s="156"/>
      <c r="O32" s="156"/>
      <c r="P32" s="156"/>
      <c r="Q32" s="156"/>
      <c r="R32" s="156"/>
    </row>
    <row r="33" spans="2:18" ht="12" hidden="1" customHeight="1">
      <c r="C33" s="157"/>
      <c r="L33" s="156"/>
      <c r="M33" s="156"/>
      <c r="N33" s="156"/>
      <c r="O33" s="156"/>
      <c r="P33" s="156"/>
      <c r="Q33" s="156"/>
      <c r="R33" s="156"/>
    </row>
    <row r="34" spans="2:18" ht="12" hidden="1" customHeight="1">
      <c r="L34" s="156"/>
      <c r="M34" s="156"/>
      <c r="N34" s="156"/>
      <c r="O34" s="156"/>
      <c r="P34" s="156"/>
      <c r="Q34" s="156"/>
      <c r="R34" s="156"/>
    </row>
    <row r="35" spans="2:18" ht="12" hidden="1" customHeight="1">
      <c r="L35" s="156"/>
      <c r="M35" s="156"/>
      <c r="N35" s="156"/>
      <c r="O35" s="156"/>
      <c r="P35" s="156"/>
      <c r="Q35" s="156"/>
      <c r="R35" s="156"/>
    </row>
    <row r="36" spans="2:18" ht="12" hidden="1" customHeight="1">
      <c r="L36" s="156"/>
      <c r="M36" s="156"/>
      <c r="N36" s="156"/>
      <c r="O36" s="156"/>
      <c r="P36" s="156"/>
      <c r="Q36" s="156"/>
      <c r="R36" s="156"/>
    </row>
    <row r="37" spans="2:18" ht="12" hidden="1" customHeight="1">
      <c r="L37" s="156"/>
      <c r="M37" s="156"/>
      <c r="N37" s="156"/>
      <c r="O37" s="156"/>
      <c r="P37" s="156"/>
      <c r="Q37" s="156"/>
      <c r="R37" s="156"/>
    </row>
    <row r="38" spans="2:18" ht="12" hidden="1" customHeight="1">
      <c r="L38" s="156"/>
      <c r="M38" s="156"/>
      <c r="N38" s="156"/>
      <c r="O38" s="156"/>
      <c r="P38" s="156"/>
      <c r="Q38" s="156"/>
      <c r="R38" s="156"/>
    </row>
    <row r="39" spans="2:18" ht="12" hidden="1" customHeight="1">
      <c r="L39" s="156"/>
      <c r="M39" s="156"/>
      <c r="N39" s="156"/>
      <c r="O39" s="156"/>
      <c r="P39" s="156"/>
      <c r="Q39" s="156"/>
      <c r="R39" s="156"/>
    </row>
    <row r="40" spans="2:18" ht="12" hidden="1" customHeight="1">
      <c r="L40" s="156"/>
      <c r="M40" s="156"/>
      <c r="N40" s="156"/>
      <c r="O40" s="156"/>
      <c r="P40" s="156"/>
      <c r="Q40" s="156"/>
      <c r="R40" s="156"/>
    </row>
    <row r="41" spans="2:18" ht="12" hidden="1" customHeight="1">
      <c r="L41" s="156"/>
      <c r="M41" s="156"/>
      <c r="N41" s="156"/>
      <c r="O41" s="156"/>
      <c r="P41" s="156"/>
      <c r="Q41" s="156"/>
      <c r="R41" s="156"/>
    </row>
    <row r="42" spans="2:18" ht="12" hidden="1" customHeight="1">
      <c r="L42" s="156"/>
      <c r="M42" s="156"/>
      <c r="N42" s="156"/>
      <c r="O42" s="156"/>
      <c r="P42" s="156"/>
      <c r="Q42" s="156"/>
      <c r="R42" s="156"/>
    </row>
    <row r="43" spans="2:18" ht="12" hidden="1" customHeight="1">
      <c r="L43" s="156"/>
      <c r="M43" s="156"/>
      <c r="N43" s="156"/>
      <c r="O43" s="156"/>
      <c r="P43" s="156"/>
      <c r="Q43" s="156"/>
      <c r="R43" s="156"/>
    </row>
    <row r="44" spans="2:18" ht="12" hidden="1" customHeight="1">
      <c r="L44" s="156"/>
      <c r="M44" s="156"/>
      <c r="N44" s="156"/>
      <c r="O44" s="156"/>
      <c r="P44" s="156"/>
      <c r="Q44" s="156"/>
      <c r="R44" s="156"/>
    </row>
    <row r="45" spans="2:18" ht="12" hidden="1" customHeight="1">
      <c r="L45" s="156"/>
      <c r="M45" s="156"/>
      <c r="N45" s="156"/>
      <c r="O45" s="156"/>
      <c r="P45" s="156"/>
      <c r="Q45" s="156"/>
      <c r="R45" s="156"/>
    </row>
    <row r="46" spans="2:18" ht="12" hidden="1" customHeight="1">
      <c r="L46" s="156"/>
      <c r="M46" s="156"/>
      <c r="N46" s="156"/>
      <c r="O46" s="156"/>
      <c r="P46" s="156"/>
      <c r="Q46" s="156"/>
      <c r="R46" s="156"/>
    </row>
    <row r="47" spans="2:18" ht="12" customHeight="1">
      <c r="B47" s="5" t="s">
        <v>285</v>
      </c>
      <c r="L47" s="156"/>
      <c r="M47" s="156"/>
      <c r="N47" s="156"/>
      <c r="O47" s="156"/>
      <c r="P47" s="156"/>
      <c r="Q47" s="156"/>
      <c r="R47" s="156"/>
    </row>
  </sheetData>
  <mergeCells count="15">
    <mergeCell ref="R3:R6"/>
    <mergeCell ref="B8:D8"/>
    <mergeCell ref="B9:D9"/>
    <mergeCell ref="K3:K6"/>
    <mergeCell ref="L3:L6"/>
    <mergeCell ref="M3:M6"/>
    <mergeCell ref="N3:N6"/>
    <mergeCell ref="O3:O6"/>
    <mergeCell ref="P3:P6"/>
    <mergeCell ref="B3:D6"/>
    <mergeCell ref="E3:E6"/>
    <mergeCell ref="F3:F6"/>
    <mergeCell ref="G3:G6"/>
    <mergeCell ref="I3:I6"/>
    <mergeCell ref="J3:J6"/>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D4C8E-9FE1-494E-8449-8A1C5A00B7A7}">
  <dimension ref="B1:AS55"/>
  <sheetViews>
    <sheetView zoomScaleNormal="100" zoomScaleSheetLayoutView="100" workbookViewId="0">
      <selection activeCell="AA11" sqref="AA11"/>
    </sheetView>
  </sheetViews>
  <sheetFormatPr defaultColWidth="9" defaultRowHeight="12"/>
  <cols>
    <col min="1" max="1" width="2.6640625" style="1" customWidth="1"/>
    <col min="2" max="2" width="1.88671875" style="1" customWidth="1"/>
    <col min="3" max="3" width="8.33203125" style="1" customWidth="1"/>
    <col min="4" max="4" width="6.33203125" style="1" bestFit="1" customWidth="1"/>
    <col min="5" max="12" width="4.109375" style="1" customWidth="1"/>
    <col min="13" max="13" width="5.109375" style="1" customWidth="1"/>
    <col min="14" max="18" width="4.109375" style="1" customWidth="1"/>
    <col min="19" max="19" width="5.44140625" style="1" customWidth="1"/>
    <col min="20" max="24" width="4.109375" style="1" customWidth="1"/>
    <col min="25" max="45" width="4.6640625" style="1" customWidth="1"/>
    <col min="46" max="256" width="9" style="1"/>
    <col min="257" max="257" width="2.6640625" style="1" customWidth="1"/>
    <col min="258" max="258" width="1.88671875" style="1" customWidth="1"/>
    <col min="259" max="259" width="8.33203125" style="1" customWidth="1"/>
    <col min="260" max="260" width="6.33203125" style="1" bestFit="1" customWidth="1"/>
    <col min="261" max="268" width="4.109375" style="1" customWidth="1"/>
    <col min="269" max="269" width="5.109375" style="1" customWidth="1"/>
    <col min="270" max="274" width="4.109375" style="1" customWidth="1"/>
    <col min="275" max="275" width="5.44140625" style="1" customWidth="1"/>
    <col min="276" max="280" width="4.109375" style="1" customWidth="1"/>
    <col min="281" max="301" width="4.6640625" style="1" customWidth="1"/>
    <col min="302" max="512" width="9" style="1"/>
    <col min="513" max="513" width="2.6640625" style="1" customWidth="1"/>
    <col min="514" max="514" width="1.88671875" style="1" customWidth="1"/>
    <col min="515" max="515" width="8.33203125" style="1" customWidth="1"/>
    <col min="516" max="516" width="6.33203125" style="1" bestFit="1" customWidth="1"/>
    <col min="517" max="524" width="4.109375" style="1" customWidth="1"/>
    <col min="525" max="525" width="5.109375" style="1" customWidth="1"/>
    <col min="526" max="530" width="4.109375" style="1" customWidth="1"/>
    <col min="531" max="531" width="5.44140625" style="1" customWidth="1"/>
    <col min="532" max="536" width="4.109375" style="1" customWidth="1"/>
    <col min="537" max="557" width="4.6640625" style="1" customWidth="1"/>
    <col min="558" max="768" width="9" style="1"/>
    <col min="769" max="769" width="2.6640625" style="1" customWidth="1"/>
    <col min="770" max="770" width="1.88671875" style="1" customWidth="1"/>
    <col min="771" max="771" width="8.33203125" style="1" customWidth="1"/>
    <col min="772" max="772" width="6.33203125" style="1" bestFit="1" customWidth="1"/>
    <col min="773" max="780" width="4.109375" style="1" customWidth="1"/>
    <col min="781" max="781" width="5.109375" style="1" customWidth="1"/>
    <col min="782" max="786" width="4.109375" style="1" customWidth="1"/>
    <col min="787" max="787" width="5.44140625" style="1" customWidth="1"/>
    <col min="788" max="792" width="4.109375" style="1" customWidth="1"/>
    <col min="793" max="813" width="4.6640625" style="1" customWidth="1"/>
    <col min="814" max="1024" width="9" style="1"/>
    <col min="1025" max="1025" width="2.6640625" style="1" customWidth="1"/>
    <col min="1026" max="1026" width="1.88671875" style="1" customWidth="1"/>
    <col min="1027" max="1027" width="8.33203125" style="1" customWidth="1"/>
    <col min="1028" max="1028" width="6.33203125" style="1" bestFit="1" customWidth="1"/>
    <col min="1029" max="1036" width="4.109375" style="1" customWidth="1"/>
    <col min="1037" max="1037" width="5.109375" style="1" customWidth="1"/>
    <col min="1038" max="1042" width="4.109375" style="1" customWidth="1"/>
    <col min="1043" max="1043" width="5.44140625" style="1" customWidth="1"/>
    <col min="1044" max="1048" width="4.109375" style="1" customWidth="1"/>
    <col min="1049" max="1069" width="4.6640625" style="1" customWidth="1"/>
    <col min="1070" max="1280" width="9" style="1"/>
    <col min="1281" max="1281" width="2.6640625" style="1" customWidth="1"/>
    <col min="1282" max="1282" width="1.88671875" style="1" customWidth="1"/>
    <col min="1283" max="1283" width="8.33203125" style="1" customWidth="1"/>
    <col min="1284" max="1284" width="6.33203125" style="1" bestFit="1" customWidth="1"/>
    <col min="1285" max="1292" width="4.109375" style="1" customWidth="1"/>
    <col min="1293" max="1293" width="5.109375" style="1" customWidth="1"/>
    <col min="1294" max="1298" width="4.109375" style="1" customWidth="1"/>
    <col min="1299" max="1299" width="5.44140625" style="1" customWidth="1"/>
    <col min="1300" max="1304" width="4.109375" style="1" customWidth="1"/>
    <col min="1305" max="1325" width="4.6640625" style="1" customWidth="1"/>
    <col min="1326" max="1536" width="9" style="1"/>
    <col min="1537" max="1537" width="2.6640625" style="1" customWidth="1"/>
    <col min="1538" max="1538" width="1.88671875" style="1" customWidth="1"/>
    <col min="1539" max="1539" width="8.33203125" style="1" customWidth="1"/>
    <col min="1540" max="1540" width="6.33203125" style="1" bestFit="1" customWidth="1"/>
    <col min="1541" max="1548" width="4.109375" style="1" customWidth="1"/>
    <col min="1549" max="1549" width="5.109375" style="1" customWidth="1"/>
    <col min="1550" max="1554" width="4.109375" style="1" customWidth="1"/>
    <col min="1555" max="1555" width="5.44140625" style="1" customWidth="1"/>
    <col min="1556" max="1560" width="4.109375" style="1" customWidth="1"/>
    <col min="1561" max="1581" width="4.6640625" style="1" customWidth="1"/>
    <col min="1582" max="1792" width="9" style="1"/>
    <col min="1793" max="1793" width="2.6640625" style="1" customWidth="1"/>
    <col min="1794" max="1794" width="1.88671875" style="1" customWidth="1"/>
    <col min="1795" max="1795" width="8.33203125" style="1" customWidth="1"/>
    <col min="1796" max="1796" width="6.33203125" style="1" bestFit="1" customWidth="1"/>
    <col min="1797" max="1804" width="4.109375" style="1" customWidth="1"/>
    <col min="1805" max="1805" width="5.109375" style="1" customWidth="1"/>
    <col min="1806" max="1810" width="4.109375" style="1" customWidth="1"/>
    <col min="1811" max="1811" width="5.44140625" style="1" customWidth="1"/>
    <col min="1812" max="1816" width="4.109375" style="1" customWidth="1"/>
    <col min="1817" max="1837" width="4.6640625" style="1" customWidth="1"/>
    <col min="1838" max="2048" width="9" style="1"/>
    <col min="2049" max="2049" width="2.6640625" style="1" customWidth="1"/>
    <col min="2050" max="2050" width="1.88671875" style="1" customWidth="1"/>
    <col min="2051" max="2051" width="8.33203125" style="1" customWidth="1"/>
    <col min="2052" max="2052" width="6.33203125" style="1" bestFit="1" customWidth="1"/>
    <col min="2053" max="2060" width="4.109375" style="1" customWidth="1"/>
    <col min="2061" max="2061" width="5.109375" style="1" customWidth="1"/>
    <col min="2062" max="2066" width="4.109375" style="1" customWidth="1"/>
    <col min="2067" max="2067" width="5.44140625" style="1" customWidth="1"/>
    <col min="2068" max="2072" width="4.109375" style="1" customWidth="1"/>
    <col min="2073" max="2093" width="4.6640625" style="1" customWidth="1"/>
    <col min="2094" max="2304" width="9" style="1"/>
    <col min="2305" max="2305" width="2.6640625" style="1" customWidth="1"/>
    <col min="2306" max="2306" width="1.88671875" style="1" customWidth="1"/>
    <col min="2307" max="2307" width="8.33203125" style="1" customWidth="1"/>
    <col min="2308" max="2308" width="6.33203125" style="1" bestFit="1" customWidth="1"/>
    <col min="2309" max="2316" width="4.109375" style="1" customWidth="1"/>
    <col min="2317" max="2317" width="5.109375" style="1" customWidth="1"/>
    <col min="2318" max="2322" width="4.109375" style="1" customWidth="1"/>
    <col min="2323" max="2323" width="5.44140625" style="1" customWidth="1"/>
    <col min="2324" max="2328" width="4.109375" style="1" customWidth="1"/>
    <col min="2329" max="2349" width="4.6640625" style="1" customWidth="1"/>
    <col min="2350" max="2560" width="9" style="1"/>
    <col min="2561" max="2561" width="2.6640625" style="1" customWidth="1"/>
    <col min="2562" max="2562" width="1.88671875" style="1" customWidth="1"/>
    <col min="2563" max="2563" width="8.33203125" style="1" customWidth="1"/>
    <col min="2564" max="2564" width="6.33203125" style="1" bestFit="1" customWidth="1"/>
    <col min="2565" max="2572" width="4.109375" style="1" customWidth="1"/>
    <col min="2573" max="2573" width="5.109375" style="1" customWidth="1"/>
    <col min="2574" max="2578" width="4.109375" style="1" customWidth="1"/>
    <col min="2579" max="2579" width="5.44140625" style="1" customWidth="1"/>
    <col min="2580" max="2584" width="4.109375" style="1" customWidth="1"/>
    <col min="2585" max="2605" width="4.6640625" style="1" customWidth="1"/>
    <col min="2606" max="2816" width="9" style="1"/>
    <col min="2817" max="2817" width="2.6640625" style="1" customWidth="1"/>
    <col min="2818" max="2818" width="1.88671875" style="1" customWidth="1"/>
    <col min="2819" max="2819" width="8.33203125" style="1" customWidth="1"/>
    <col min="2820" max="2820" width="6.33203125" style="1" bestFit="1" customWidth="1"/>
    <col min="2821" max="2828" width="4.109375" style="1" customWidth="1"/>
    <col min="2829" max="2829" width="5.109375" style="1" customWidth="1"/>
    <col min="2830" max="2834" width="4.109375" style="1" customWidth="1"/>
    <col min="2835" max="2835" width="5.44140625" style="1" customWidth="1"/>
    <col min="2836" max="2840" width="4.109375" style="1" customWidth="1"/>
    <col min="2841" max="2861" width="4.6640625" style="1" customWidth="1"/>
    <col min="2862" max="3072" width="9" style="1"/>
    <col min="3073" max="3073" width="2.6640625" style="1" customWidth="1"/>
    <col min="3074" max="3074" width="1.88671875" style="1" customWidth="1"/>
    <col min="3075" max="3075" width="8.33203125" style="1" customWidth="1"/>
    <col min="3076" max="3076" width="6.33203125" style="1" bestFit="1" customWidth="1"/>
    <col min="3077" max="3084" width="4.109375" style="1" customWidth="1"/>
    <col min="3085" max="3085" width="5.109375" style="1" customWidth="1"/>
    <col min="3086" max="3090" width="4.109375" style="1" customWidth="1"/>
    <col min="3091" max="3091" width="5.44140625" style="1" customWidth="1"/>
    <col min="3092" max="3096" width="4.109375" style="1" customWidth="1"/>
    <col min="3097" max="3117" width="4.6640625" style="1" customWidth="1"/>
    <col min="3118" max="3328" width="9" style="1"/>
    <col min="3329" max="3329" width="2.6640625" style="1" customWidth="1"/>
    <col min="3330" max="3330" width="1.88671875" style="1" customWidth="1"/>
    <col min="3331" max="3331" width="8.33203125" style="1" customWidth="1"/>
    <col min="3332" max="3332" width="6.33203125" style="1" bestFit="1" customWidth="1"/>
    <col min="3333" max="3340" width="4.109375" style="1" customWidth="1"/>
    <col min="3341" max="3341" width="5.109375" style="1" customWidth="1"/>
    <col min="3342" max="3346" width="4.109375" style="1" customWidth="1"/>
    <col min="3347" max="3347" width="5.44140625" style="1" customWidth="1"/>
    <col min="3348" max="3352" width="4.109375" style="1" customWidth="1"/>
    <col min="3353" max="3373" width="4.6640625" style="1" customWidth="1"/>
    <col min="3374" max="3584" width="9" style="1"/>
    <col min="3585" max="3585" width="2.6640625" style="1" customWidth="1"/>
    <col min="3586" max="3586" width="1.88671875" style="1" customWidth="1"/>
    <col min="3587" max="3587" width="8.33203125" style="1" customWidth="1"/>
    <col min="3588" max="3588" width="6.33203125" style="1" bestFit="1" customWidth="1"/>
    <col min="3589" max="3596" width="4.109375" style="1" customWidth="1"/>
    <col min="3597" max="3597" width="5.109375" style="1" customWidth="1"/>
    <col min="3598" max="3602" width="4.109375" style="1" customWidth="1"/>
    <col min="3603" max="3603" width="5.44140625" style="1" customWidth="1"/>
    <col min="3604" max="3608" width="4.109375" style="1" customWidth="1"/>
    <col min="3609" max="3629" width="4.6640625" style="1" customWidth="1"/>
    <col min="3630" max="3840" width="9" style="1"/>
    <col min="3841" max="3841" width="2.6640625" style="1" customWidth="1"/>
    <col min="3842" max="3842" width="1.88671875" style="1" customWidth="1"/>
    <col min="3843" max="3843" width="8.33203125" style="1" customWidth="1"/>
    <col min="3844" max="3844" width="6.33203125" style="1" bestFit="1" customWidth="1"/>
    <col min="3845" max="3852" width="4.109375" style="1" customWidth="1"/>
    <col min="3853" max="3853" width="5.109375" style="1" customWidth="1"/>
    <col min="3854" max="3858" width="4.109375" style="1" customWidth="1"/>
    <col min="3859" max="3859" width="5.44140625" style="1" customWidth="1"/>
    <col min="3860" max="3864" width="4.109375" style="1" customWidth="1"/>
    <col min="3865" max="3885" width="4.6640625" style="1" customWidth="1"/>
    <col min="3886" max="4096" width="9" style="1"/>
    <col min="4097" max="4097" width="2.6640625" style="1" customWidth="1"/>
    <col min="4098" max="4098" width="1.88671875" style="1" customWidth="1"/>
    <col min="4099" max="4099" width="8.33203125" style="1" customWidth="1"/>
    <col min="4100" max="4100" width="6.33203125" style="1" bestFit="1" customWidth="1"/>
    <col min="4101" max="4108" width="4.109375" style="1" customWidth="1"/>
    <col min="4109" max="4109" width="5.109375" style="1" customWidth="1"/>
    <col min="4110" max="4114" width="4.109375" style="1" customWidth="1"/>
    <col min="4115" max="4115" width="5.44140625" style="1" customWidth="1"/>
    <col min="4116" max="4120" width="4.109375" style="1" customWidth="1"/>
    <col min="4121" max="4141" width="4.6640625" style="1" customWidth="1"/>
    <col min="4142" max="4352" width="9" style="1"/>
    <col min="4353" max="4353" width="2.6640625" style="1" customWidth="1"/>
    <col min="4354" max="4354" width="1.88671875" style="1" customWidth="1"/>
    <col min="4355" max="4355" width="8.33203125" style="1" customWidth="1"/>
    <col min="4356" max="4356" width="6.33203125" style="1" bestFit="1" customWidth="1"/>
    <col min="4357" max="4364" width="4.109375" style="1" customWidth="1"/>
    <col min="4365" max="4365" width="5.109375" style="1" customWidth="1"/>
    <col min="4366" max="4370" width="4.109375" style="1" customWidth="1"/>
    <col min="4371" max="4371" width="5.44140625" style="1" customWidth="1"/>
    <col min="4372" max="4376" width="4.109375" style="1" customWidth="1"/>
    <col min="4377" max="4397" width="4.6640625" style="1" customWidth="1"/>
    <col min="4398" max="4608" width="9" style="1"/>
    <col min="4609" max="4609" width="2.6640625" style="1" customWidth="1"/>
    <col min="4610" max="4610" width="1.88671875" style="1" customWidth="1"/>
    <col min="4611" max="4611" width="8.33203125" style="1" customWidth="1"/>
    <col min="4612" max="4612" width="6.33203125" style="1" bestFit="1" customWidth="1"/>
    <col min="4613" max="4620" width="4.109375" style="1" customWidth="1"/>
    <col min="4621" max="4621" width="5.109375" style="1" customWidth="1"/>
    <col min="4622" max="4626" width="4.109375" style="1" customWidth="1"/>
    <col min="4627" max="4627" width="5.44140625" style="1" customWidth="1"/>
    <col min="4628" max="4632" width="4.109375" style="1" customWidth="1"/>
    <col min="4633" max="4653" width="4.6640625" style="1" customWidth="1"/>
    <col min="4654" max="4864" width="9" style="1"/>
    <col min="4865" max="4865" width="2.6640625" style="1" customWidth="1"/>
    <col min="4866" max="4866" width="1.88671875" style="1" customWidth="1"/>
    <col min="4867" max="4867" width="8.33203125" style="1" customWidth="1"/>
    <col min="4868" max="4868" width="6.33203125" style="1" bestFit="1" customWidth="1"/>
    <col min="4869" max="4876" width="4.109375" style="1" customWidth="1"/>
    <col min="4877" max="4877" width="5.109375" style="1" customWidth="1"/>
    <col min="4878" max="4882" width="4.109375" style="1" customWidth="1"/>
    <col min="4883" max="4883" width="5.44140625" style="1" customWidth="1"/>
    <col min="4884" max="4888" width="4.109375" style="1" customWidth="1"/>
    <col min="4889" max="4909" width="4.6640625" style="1" customWidth="1"/>
    <col min="4910" max="5120" width="9" style="1"/>
    <col min="5121" max="5121" width="2.6640625" style="1" customWidth="1"/>
    <col min="5122" max="5122" width="1.88671875" style="1" customWidth="1"/>
    <col min="5123" max="5123" width="8.33203125" style="1" customWidth="1"/>
    <col min="5124" max="5124" width="6.33203125" style="1" bestFit="1" customWidth="1"/>
    <col min="5125" max="5132" width="4.109375" style="1" customWidth="1"/>
    <col min="5133" max="5133" width="5.109375" style="1" customWidth="1"/>
    <col min="5134" max="5138" width="4.109375" style="1" customWidth="1"/>
    <col min="5139" max="5139" width="5.44140625" style="1" customWidth="1"/>
    <col min="5140" max="5144" width="4.109375" style="1" customWidth="1"/>
    <col min="5145" max="5165" width="4.6640625" style="1" customWidth="1"/>
    <col min="5166" max="5376" width="9" style="1"/>
    <col min="5377" max="5377" width="2.6640625" style="1" customWidth="1"/>
    <col min="5378" max="5378" width="1.88671875" style="1" customWidth="1"/>
    <col min="5379" max="5379" width="8.33203125" style="1" customWidth="1"/>
    <col min="5380" max="5380" width="6.33203125" style="1" bestFit="1" customWidth="1"/>
    <col min="5381" max="5388" width="4.109375" style="1" customWidth="1"/>
    <col min="5389" max="5389" width="5.109375" style="1" customWidth="1"/>
    <col min="5390" max="5394" width="4.109375" style="1" customWidth="1"/>
    <col min="5395" max="5395" width="5.44140625" style="1" customWidth="1"/>
    <col min="5396" max="5400" width="4.109375" style="1" customWidth="1"/>
    <col min="5401" max="5421" width="4.6640625" style="1" customWidth="1"/>
    <col min="5422" max="5632" width="9" style="1"/>
    <col min="5633" max="5633" width="2.6640625" style="1" customWidth="1"/>
    <col min="5634" max="5634" width="1.88671875" style="1" customWidth="1"/>
    <col min="5635" max="5635" width="8.33203125" style="1" customWidth="1"/>
    <col min="5636" max="5636" width="6.33203125" style="1" bestFit="1" customWidth="1"/>
    <col min="5637" max="5644" width="4.109375" style="1" customWidth="1"/>
    <col min="5645" max="5645" width="5.109375" style="1" customWidth="1"/>
    <col min="5646" max="5650" width="4.109375" style="1" customWidth="1"/>
    <col min="5651" max="5651" width="5.44140625" style="1" customWidth="1"/>
    <col min="5652" max="5656" width="4.109375" style="1" customWidth="1"/>
    <col min="5657" max="5677" width="4.6640625" style="1" customWidth="1"/>
    <col min="5678" max="5888" width="9" style="1"/>
    <col min="5889" max="5889" width="2.6640625" style="1" customWidth="1"/>
    <col min="5890" max="5890" width="1.88671875" style="1" customWidth="1"/>
    <col min="5891" max="5891" width="8.33203125" style="1" customWidth="1"/>
    <col min="5892" max="5892" width="6.33203125" style="1" bestFit="1" customWidth="1"/>
    <col min="5893" max="5900" width="4.109375" style="1" customWidth="1"/>
    <col min="5901" max="5901" width="5.109375" style="1" customWidth="1"/>
    <col min="5902" max="5906" width="4.109375" style="1" customWidth="1"/>
    <col min="5907" max="5907" width="5.44140625" style="1" customWidth="1"/>
    <col min="5908" max="5912" width="4.109375" style="1" customWidth="1"/>
    <col min="5913" max="5933" width="4.6640625" style="1" customWidth="1"/>
    <col min="5934" max="6144" width="9" style="1"/>
    <col min="6145" max="6145" width="2.6640625" style="1" customWidth="1"/>
    <col min="6146" max="6146" width="1.88671875" style="1" customWidth="1"/>
    <col min="6147" max="6147" width="8.33203125" style="1" customWidth="1"/>
    <col min="6148" max="6148" width="6.33203125" style="1" bestFit="1" customWidth="1"/>
    <col min="6149" max="6156" width="4.109375" style="1" customWidth="1"/>
    <col min="6157" max="6157" width="5.109375" style="1" customWidth="1"/>
    <col min="6158" max="6162" width="4.109375" style="1" customWidth="1"/>
    <col min="6163" max="6163" width="5.44140625" style="1" customWidth="1"/>
    <col min="6164" max="6168" width="4.109375" style="1" customWidth="1"/>
    <col min="6169" max="6189" width="4.6640625" style="1" customWidth="1"/>
    <col min="6190" max="6400" width="9" style="1"/>
    <col min="6401" max="6401" width="2.6640625" style="1" customWidth="1"/>
    <col min="6402" max="6402" width="1.88671875" style="1" customWidth="1"/>
    <col min="6403" max="6403" width="8.33203125" style="1" customWidth="1"/>
    <col min="6404" max="6404" width="6.33203125" style="1" bestFit="1" customWidth="1"/>
    <col min="6405" max="6412" width="4.109375" style="1" customWidth="1"/>
    <col min="6413" max="6413" width="5.109375" style="1" customWidth="1"/>
    <col min="6414" max="6418" width="4.109375" style="1" customWidth="1"/>
    <col min="6419" max="6419" width="5.44140625" style="1" customWidth="1"/>
    <col min="6420" max="6424" width="4.109375" style="1" customWidth="1"/>
    <col min="6425" max="6445" width="4.6640625" style="1" customWidth="1"/>
    <col min="6446" max="6656" width="9" style="1"/>
    <col min="6657" max="6657" width="2.6640625" style="1" customWidth="1"/>
    <col min="6658" max="6658" width="1.88671875" style="1" customWidth="1"/>
    <col min="6659" max="6659" width="8.33203125" style="1" customWidth="1"/>
    <col min="6660" max="6660" width="6.33203125" style="1" bestFit="1" customWidth="1"/>
    <col min="6661" max="6668" width="4.109375" style="1" customWidth="1"/>
    <col min="6669" max="6669" width="5.109375" style="1" customWidth="1"/>
    <col min="6670" max="6674" width="4.109375" style="1" customWidth="1"/>
    <col min="6675" max="6675" width="5.44140625" style="1" customWidth="1"/>
    <col min="6676" max="6680" width="4.109375" style="1" customWidth="1"/>
    <col min="6681" max="6701" width="4.6640625" style="1" customWidth="1"/>
    <col min="6702" max="6912" width="9" style="1"/>
    <col min="6913" max="6913" width="2.6640625" style="1" customWidth="1"/>
    <col min="6914" max="6914" width="1.88671875" style="1" customWidth="1"/>
    <col min="6915" max="6915" width="8.33203125" style="1" customWidth="1"/>
    <col min="6916" max="6916" width="6.33203125" style="1" bestFit="1" customWidth="1"/>
    <col min="6917" max="6924" width="4.109375" style="1" customWidth="1"/>
    <col min="6925" max="6925" width="5.109375" style="1" customWidth="1"/>
    <col min="6926" max="6930" width="4.109375" style="1" customWidth="1"/>
    <col min="6931" max="6931" width="5.44140625" style="1" customWidth="1"/>
    <col min="6932" max="6936" width="4.109375" style="1" customWidth="1"/>
    <col min="6937" max="6957" width="4.6640625" style="1" customWidth="1"/>
    <col min="6958" max="7168" width="9" style="1"/>
    <col min="7169" max="7169" width="2.6640625" style="1" customWidth="1"/>
    <col min="7170" max="7170" width="1.88671875" style="1" customWidth="1"/>
    <col min="7171" max="7171" width="8.33203125" style="1" customWidth="1"/>
    <col min="7172" max="7172" width="6.33203125" style="1" bestFit="1" customWidth="1"/>
    <col min="7173" max="7180" width="4.109375" style="1" customWidth="1"/>
    <col min="7181" max="7181" width="5.109375" style="1" customWidth="1"/>
    <col min="7182" max="7186" width="4.109375" style="1" customWidth="1"/>
    <col min="7187" max="7187" width="5.44140625" style="1" customWidth="1"/>
    <col min="7188" max="7192" width="4.109375" style="1" customWidth="1"/>
    <col min="7193" max="7213" width="4.6640625" style="1" customWidth="1"/>
    <col min="7214" max="7424" width="9" style="1"/>
    <col min="7425" max="7425" width="2.6640625" style="1" customWidth="1"/>
    <col min="7426" max="7426" width="1.88671875" style="1" customWidth="1"/>
    <col min="7427" max="7427" width="8.33203125" style="1" customWidth="1"/>
    <col min="7428" max="7428" width="6.33203125" style="1" bestFit="1" customWidth="1"/>
    <col min="7429" max="7436" width="4.109375" style="1" customWidth="1"/>
    <col min="7437" max="7437" width="5.109375" style="1" customWidth="1"/>
    <col min="7438" max="7442" width="4.109375" style="1" customWidth="1"/>
    <col min="7443" max="7443" width="5.44140625" style="1" customWidth="1"/>
    <col min="7444" max="7448" width="4.109375" style="1" customWidth="1"/>
    <col min="7449" max="7469" width="4.6640625" style="1" customWidth="1"/>
    <col min="7470" max="7680" width="9" style="1"/>
    <col min="7681" max="7681" width="2.6640625" style="1" customWidth="1"/>
    <col min="7682" max="7682" width="1.88671875" style="1" customWidth="1"/>
    <col min="7683" max="7683" width="8.33203125" style="1" customWidth="1"/>
    <col min="7684" max="7684" width="6.33203125" style="1" bestFit="1" customWidth="1"/>
    <col min="7685" max="7692" width="4.109375" style="1" customWidth="1"/>
    <col min="7693" max="7693" width="5.109375" style="1" customWidth="1"/>
    <col min="7694" max="7698" width="4.109375" style="1" customWidth="1"/>
    <col min="7699" max="7699" width="5.44140625" style="1" customWidth="1"/>
    <col min="7700" max="7704" width="4.109375" style="1" customWidth="1"/>
    <col min="7705" max="7725" width="4.6640625" style="1" customWidth="1"/>
    <col min="7726" max="7936" width="9" style="1"/>
    <col min="7937" max="7937" width="2.6640625" style="1" customWidth="1"/>
    <col min="7938" max="7938" width="1.88671875" style="1" customWidth="1"/>
    <col min="7939" max="7939" width="8.33203125" style="1" customWidth="1"/>
    <col min="7940" max="7940" width="6.33203125" style="1" bestFit="1" customWidth="1"/>
    <col min="7941" max="7948" width="4.109375" style="1" customWidth="1"/>
    <col min="7949" max="7949" width="5.109375" style="1" customWidth="1"/>
    <col min="7950" max="7954" width="4.109375" style="1" customWidth="1"/>
    <col min="7955" max="7955" width="5.44140625" style="1" customWidth="1"/>
    <col min="7956" max="7960" width="4.109375" style="1" customWidth="1"/>
    <col min="7961" max="7981" width="4.6640625" style="1" customWidth="1"/>
    <col min="7982" max="8192" width="9" style="1"/>
    <col min="8193" max="8193" width="2.6640625" style="1" customWidth="1"/>
    <col min="8194" max="8194" width="1.88671875" style="1" customWidth="1"/>
    <col min="8195" max="8195" width="8.33203125" style="1" customWidth="1"/>
    <col min="8196" max="8196" width="6.33203125" style="1" bestFit="1" customWidth="1"/>
    <col min="8197" max="8204" width="4.109375" style="1" customWidth="1"/>
    <col min="8205" max="8205" width="5.109375" style="1" customWidth="1"/>
    <col min="8206" max="8210" width="4.109375" style="1" customWidth="1"/>
    <col min="8211" max="8211" width="5.44140625" style="1" customWidth="1"/>
    <col min="8212" max="8216" width="4.109375" style="1" customWidth="1"/>
    <col min="8217" max="8237" width="4.6640625" style="1" customWidth="1"/>
    <col min="8238" max="8448" width="9" style="1"/>
    <col min="8449" max="8449" width="2.6640625" style="1" customWidth="1"/>
    <col min="8450" max="8450" width="1.88671875" style="1" customWidth="1"/>
    <col min="8451" max="8451" width="8.33203125" style="1" customWidth="1"/>
    <col min="8452" max="8452" width="6.33203125" style="1" bestFit="1" customWidth="1"/>
    <col min="8453" max="8460" width="4.109375" style="1" customWidth="1"/>
    <col min="8461" max="8461" width="5.109375" style="1" customWidth="1"/>
    <col min="8462" max="8466" width="4.109375" style="1" customWidth="1"/>
    <col min="8467" max="8467" width="5.44140625" style="1" customWidth="1"/>
    <col min="8468" max="8472" width="4.109375" style="1" customWidth="1"/>
    <col min="8473" max="8493" width="4.6640625" style="1" customWidth="1"/>
    <col min="8494" max="8704" width="9" style="1"/>
    <col min="8705" max="8705" width="2.6640625" style="1" customWidth="1"/>
    <col min="8706" max="8706" width="1.88671875" style="1" customWidth="1"/>
    <col min="8707" max="8707" width="8.33203125" style="1" customWidth="1"/>
    <col min="8708" max="8708" width="6.33203125" style="1" bestFit="1" customWidth="1"/>
    <col min="8709" max="8716" width="4.109375" style="1" customWidth="1"/>
    <col min="8717" max="8717" width="5.109375" style="1" customWidth="1"/>
    <col min="8718" max="8722" width="4.109375" style="1" customWidth="1"/>
    <col min="8723" max="8723" width="5.44140625" style="1" customWidth="1"/>
    <col min="8724" max="8728" width="4.109375" style="1" customWidth="1"/>
    <col min="8729" max="8749" width="4.6640625" style="1" customWidth="1"/>
    <col min="8750" max="8960" width="9" style="1"/>
    <col min="8961" max="8961" width="2.6640625" style="1" customWidth="1"/>
    <col min="8962" max="8962" width="1.88671875" style="1" customWidth="1"/>
    <col min="8963" max="8963" width="8.33203125" style="1" customWidth="1"/>
    <col min="8964" max="8964" width="6.33203125" style="1" bestFit="1" customWidth="1"/>
    <col min="8965" max="8972" width="4.109375" style="1" customWidth="1"/>
    <col min="8973" max="8973" width="5.109375" style="1" customWidth="1"/>
    <col min="8974" max="8978" width="4.109375" style="1" customWidth="1"/>
    <col min="8979" max="8979" width="5.44140625" style="1" customWidth="1"/>
    <col min="8980" max="8984" width="4.109375" style="1" customWidth="1"/>
    <col min="8985" max="9005" width="4.6640625" style="1" customWidth="1"/>
    <col min="9006" max="9216" width="9" style="1"/>
    <col min="9217" max="9217" width="2.6640625" style="1" customWidth="1"/>
    <col min="9218" max="9218" width="1.88671875" style="1" customWidth="1"/>
    <col min="9219" max="9219" width="8.33203125" style="1" customWidth="1"/>
    <col min="9220" max="9220" width="6.33203125" style="1" bestFit="1" customWidth="1"/>
    <col min="9221" max="9228" width="4.109375" style="1" customWidth="1"/>
    <col min="9229" max="9229" width="5.109375" style="1" customWidth="1"/>
    <col min="9230" max="9234" width="4.109375" style="1" customWidth="1"/>
    <col min="9235" max="9235" width="5.44140625" style="1" customWidth="1"/>
    <col min="9236" max="9240" width="4.109375" style="1" customWidth="1"/>
    <col min="9241" max="9261" width="4.6640625" style="1" customWidth="1"/>
    <col min="9262" max="9472" width="9" style="1"/>
    <col min="9473" max="9473" width="2.6640625" style="1" customWidth="1"/>
    <col min="9474" max="9474" width="1.88671875" style="1" customWidth="1"/>
    <col min="9475" max="9475" width="8.33203125" style="1" customWidth="1"/>
    <col min="9476" max="9476" width="6.33203125" style="1" bestFit="1" customWidth="1"/>
    <col min="9477" max="9484" width="4.109375" style="1" customWidth="1"/>
    <col min="9485" max="9485" width="5.109375" style="1" customWidth="1"/>
    <col min="9486" max="9490" width="4.109375" style="1" customWidth="1"/>
    <col min="9491" max="9491" width="5.44140625" style="1" customWidth="1"/>
    <col min="9492" max="9496" width="4.109375" style="1" customWidth="1"/>
    <col min="9497" max="9517" width="4.6640625" style="1" customWidth="1"/>
    <col min="9518" max="9728" width="9" style="1"/>
    <col min="9729" max="9729" width="2.6640625" style="1" customWidth="1"/>
    <col min="9730" max="9730" width="1.88671875" style="1" customWidth="1"/>
    <col min="9731" max="9731" width="8.33203125" style="1" customWidth="1"/>
    <col min="9732" max="9732" width="6.33203125" style="1" bestFit="1" customWidth="1"/>
    <col min="9733" max="9740" width="4.109375" style="1" customWidth="1"/>
    <col min="9741" max="9741" width="5.109375" style="1" customWidth="1"/>
    <col min="9742" max="9746" width="4.109375" style="1" customWidth="1"/>
    <col min="9747" max="9747" width="5.44140625" style="1" customWidth="1"/>
    <col min="9748" max="9752" width="4.109375" style="1" customWidth="1"/>
    <col min="9753" max="9773" width="4.6640625" style="1" customWidth="1"/>
    <col min="9774" max="9984" width="9" style="1"/>
    <col min="9985" max="9985" width="2.6640625" style="1" customWidth="1"/>
    <col min="9986" max="9986" width="1.88671875" style="1" customWidth="1"/>
    <col min="9987" max="9987" width="8.33203125" style="1" customWidth="1"/>
    <col min="9988" max="9988" width="6.33203125" style="1" bestFit="1" customWidth="1"/>
    <col min="9989" max="9996" width="4.109375" style="1" customWidth="1"/>
    <col min="9997" max="9997" width="5.109375" style="1" customWidth="1"/>
    <col min="9998" max="10002" width="4.109375" style="1" customWidth="1"/>
    <col min="10003" max="10003" width="5.44140625" style="1" customWidth="1"/>
    <col min="10004" max="10008" width="4.109375" style="1" customWidth="1"/>
    <col min="10009" max="10029" width="4.6640625" style="1" customWidth="1"/>
    <col min="10030" max="10240" width="9" style="1"/>
    <col min="10241" max="10241" width="2.6640625" style="1" customWidth="1"/>
    <col min="10242" max="10242" width="1.88671875" style="1" customWidth="1"/>
    <col min="10243" max="10243" width="8.33203125" style="1" customWidth="1"/>
    <col min="10244" max="10244" width="6.33203125" style="1" bestFit="1" customWidth="1"/>
    <col min="10245" max="10252" width="4.109375" style="1" customWidth="1"/>
    <col min="10253" max="10253" width="5.109375" style="1" customWidth="1"/>
    <col min="10254" max="10258" width="4.109375" style="1" customWidth="1"/>
    <col min="10259" max="10259" width="5.44140625" style="1" customWidth="1"/>
    <col min="10260" max="10264" width="4.109375" style="1" customWidth="1"/>
    <col min="10265" max="10285" width="4.6640625" style="1" customWidth="1"/>
    <col min="10286" max="10496" width="9" style="1"/>
    <col min="10497" max="10497" width="2.6640625" style="1" customWidth="1"/>
    <col min="10498" max="10498" width="1.88671875" style="1" customWidth="1"/>
    <col min="10499" max="10499" width="8.33203125" style="1" customWidth="1"/>
    <col min="10500" max="10500" width="6.33203125" style="1" bestFit="1" customWidth="1"/>
    <col min="10501" max="10508" width="4.109375" style="1" customWidth="1"/>
    <col min="10509" max="10509" width="5.109375" style="1" customWidth="1"/>
    <col min="10510" max="10514" width="4.109375" style="1" customWidth="1"/>
    <col min="10515" max="10515" width="5.44140625" style="1" customWidth="1"/>
    <col min="10516" max="10520" width="4.109375" style="1" customWidth="1"/>
    <col min="10521" max="10541" width="4.6640625" style="1" customWidth="1"/>
    <col min="10542" max="10752" width="9" style="1"/>
    <col min="10753" max="10753" width="2.6640625" style="1" customWidth="1"/>
    <col min="10754" max="10754" width="1.88671875" style="1" customWidth="1"/>
    <col min="10755" max="10755" width="8.33203125" style="1" customWidth="1"/>
    <col min="10756" max="10756" width="6.33203125" style="1" bestFit="1" customWidth="1"/>
    <col min="10757" max="10764" width="4.109375" style="1" customWidth="1"/>
    <col min="10765" max="10765" width="5.109375" style="1" customWidth="1"/>
    <col min="10766" max="10770" width="4.109375" style="1" customWidth="1"/>
    <col min="10771" max="10771" width="5.44140625" style="1" customWidth="1"/>
    <col min="10772" max="10776" width="4.109375" style="1" customWidth="1"/>
    <col min="10777" max="10797" width="4.6640625" style="1" customWidth="1"/>
    <col min="10798" max="11008" width="9" style="1"/>
    <col min="11009" max="11009" width="2.6640625" style="1" customWidth="1"/>
    <col min="11010" max="11010" width="1.88671875" style="1" customWidth="1"/>
    <col min="11011" max="11011" width="8.33203125" style="1" customWidth="1"/>
    <col min="11012" max="11012" width="6.33203125" style="1" bestFit="1" customWidth="1"/>
    <col min="11013" max="11020" width="4.109375" style="1" customWidth="1"/>
    <col min="11021" max="11021" width="5.109375" style="1" customWidth="1"/>
    <col min="11022" max="11026" width="4.109375" style="1" customWidth="1"/>
    <col min="11027" max="11027" width="5.44140625" style="1" customWidth="1"/>
    <col min="11028" max="11032" width="4.109375" style="1" customWidth="1"/>
    <col min="11033" max="11053" width="4.6640625" style="1" customWidth="1"/>
    <col min="11054" max="11264" width="9" style="1"/>
    <col min="11265" max="11265" width="2.6640625" style="1" customWidth="1"/>
    <col min="11266" max="11266" width="1.88671875" style="1" customWidth="1"/>
    <col min="11267" max="11267" width="8.33203125" style="1" customWidth="1"/>
    <col min="11268" max="11268" width="6.33203125" style="1" bestFit="1" customWidth="1"/>
    <col min="11269" max="11276" width="4.109375" style="1" customWidth="1"/>
    <col min="11277" max="11277" width="5.109375" style="1" customWidth="1"/>
    <col min="11278" max="11282" width="4.109375" style="1" customWidth="1"/>
    <col min="11283" max="11283" width="5.44140625" style="1" customWidth="1"/>
    <col min="11284" max="11288" width="4.109375" style="1" customWidth="1"/>
    <col min="11289" max="11309" width="4.6640625" style="1" customWidth="1"/>
    <col min="11310" max="11520" width="9" style="1"/>
    <col min="11521" max="11521" width="2.6640625" style="1" customWidth="1"/>
    <col min="11522" max="11522" width="1.88671875" style="1" customWidth="1"/>
    <col min="11523" max="11523" width="8.33203125" style="1" customWidth="1"/>
    <col min="11524" max="11524" width="6.33203125" style="1" bestFit="1" customWidth="1"/>
    <col min="11525" max="11532" width="4.109375" style="1" customWidth="1"/>
    <col min="11533" max="11533" width="5.109375" style="1" customWidth="1"/>
    <col min="11534" max="11538" width="4.109375" style="1" customWidth="1"/>
    <col min="11539" max="11539" width="5.44140625" style="1" customWidth="1"/>
    <col min="11540" max="11544" width="4.109375" style="1" customWidth="1"/>
    <col min="11545" max="11565" width="4.6640625" style="1" customWidth="1"/>
    <col min="11566" max="11776" width="9" style="1"/>
    <col min="11777" max="11777" width="2.6640625" style="1" customWidth="1"/>
    <col min="11778" max="11778" width="1.88671875" style="1" customWidth="1"/>
    <col min="11779" max="11779" width="8.33203125" style="1" customWidth="1"/>
    <col min="11780" max="11780" width="6.33203125" style="1" bestFit="1" customWidth="1"/>
    <col min="11781" max="11788" width="4.109375" style="1" customWidth="1"/>
    <col min="11789" max="11789" width="5.109375" style="1" customWidth="1"/>
    <col min="11790" max="11794" width="4.109375" style="1" customWidth="1"/>
    <col min="11795" max="11795" width="5.44140625" style="1" customWidth="1"/>
    <col min="11796" max="11800" width="4.109375" style="1" customWidth="1"/>
    <col min="11801" max="11821" width="4.6640625" style="1" customWidth="1"/>
    <col min="11822" max="12032" width="9" style="1"/>
    <col min="12033" max="12033" width="2.6640625" style="1" customWidth="1"/>
    <col min="12034" max="12034" width="1.88671875" style="1" customWidth="1"/>
    <col min="12035" max="12035" width="8.33203125" style="1" customWidth="1"/>
    <col min="12036" max="12036" width="6.33203125" style="1" bestFit="1" customWidth="1"/>
    <col min="12037" max="12044" width="4.109375" style="1" customWidth="1"/>
    <col min="12045" max="12045" width="5.109375" style="1" customWidth="1"/>
    <col min="12046" max="12050" width="4.109375" style="1" customWidth="1"/>
    <col min="12051" max="12051" width="5.44140625" style="1" customWidth="1"/>
    <col min="12052" max="12056" width="4.109375" style="1" customWidth="1"/>
    <col min="12057" max="12077" width="4.6640625" style="1" customWidth="1"/>
    <col min="12078" max="12288" width="9" style="1"/>
    <col min="12289" max="12289" width="2.6640625" style="1" customWidth="1"/>
    <col min="12290" max="12290" width="1.88671875" style="1" customWidth="1"/>
    <col min="12291" max="12291" width="8.33203125" style="1" customWidth="1"/>
    <col min="12292" max="12292" width="6.33203125" style="1" bestFit="1" customWidth="1"/>
    <col min="12293" max="12300" width="4.109375" style="1" customWidth="1"/>
    <col min="12301" max="12301" width="5.109375" style="1" customWidth="1"/>
    <col min="12302" max="12306" width="4.109375" style="1" customWidth="1"/>
    <col min="12307" max="12307" width="5.44140625" style="1" customWidth="1"/>
    <col min="12308" max="12312" width="4.109375" style="1" customWidth="1"/>
    <col min="12313" max="12333" width="4.6640625" style="1" customWidth="1"/>
    <col min="12334" max="12544" width="9" style="1"/>
    <col min="12545" max="12545" width="2.6640625" style="1" customWidth="1"/>
    <col min="12546" max="12546" width="1.88671875" style="1" customWidth="1"/>
    <col min="12547" max="12547" width="8.33203125" style="1" customWidth="1"/>
    <col min="12548" max="12548" width="6.33203125" style="1" bestFit="1" customWidth="1"/>
    <col min="12549" max="12556" width="4.109375" style="1" customWidth="1"/>
    <col min="12557" max="12557" width="5.109375" style="1" customWidth="1"/>
    <col min="12558" max="12562" width="4.109375" style="1" customWidth="1"/>
    <col min="12563" max="12563" width="5.44140625" style="1" customWidth="1"/>
    <col min="12564" max="12568" width="4.109375" style="1" customWidth="1"/>
    <col min="12569" max="12589" width="4.6640625" style="1" customWidth="1"/>
    <col min="12590" max="12800" width="9" style="1"/>
    <col min="12801" max="12801" width="2.6640625" style="1" customWidth="1"/>
    <col min="12802" max="12802" width="1.88671875" style="1" customWidth="1"/>
    <col min="12803" max="12803" width="8.33203125" style="1" customWidth="1"/>
    <col min="12804" max="12804" width="6.33203125" style="1" bestFit="1" customWidth="1"/>
    <col min="12805" max="12812" width="4.109375" style="1" customWidth="1"/>
    <col min="12813" max="12813" width="5.109375" style="1" customWidth="1"/>
    <col min="12814" max="12818" width="4.109375" style="1" customWidth="1"/>
    <col min="12819" max="12819" width="5.44140625" style="1" customWidth="1"/>
    <col min="12820" max="12824" width="4.109375" style="1" customWidth="1"/>
    <col min="12825" max="12845" width="4.6640625" style="1" customWidth="1"/>
    <col min="12846" max="13056" width="9" style="1"/>
    <col min="13057" max="13057" width="2.6640625" style="1" customWidth="1"/>
    <col min="13058" max="13058" width="1.88671875" style="1" customWidth="1"/>
    <col min="13059" max="13059" width="8.33203125" style="1" customWidth="1"/>
    <col min="13060" max="13060" width="6.33203125" style="1" bestFit="1" customWidth="1"/>
    <col min="13061" max="13068" width="4.109375" style="1" customWidth="1"/>
    <col min="13069" max="13069" width="5.109375" style="1" customWidth="1"/>
    <col min="13070" max="13074" width="4.109375" style="1" customWidth="1"/>
    <col min="13075" max="13075" width="5.44140625" style="1" customWidth="1"/>
    <col min="13076" max="13080" width="4.109375" style="1" customWidth="1"/>
    <col min="13081" max="13101" width="4.6640625" style="1" customWidth="1"/>
    <col min="13102" max="13312" width="9" style="1"/>
    <col min="13313" max="13313" width="2.6640625" style="1" customWidth="1"/>
    <col min="13314" max="13314" width="1.88671875" style="1" customWidth="1"/>
    <col min="13315" max="13315" width="8.33203125" style="1" customWidth="1"/>
    <col min="13316" max="13316" width="6.33203125" style="1" bestFit="1" customWidth="1"/>
    <col min="13317" max="13324" width="4.109375" style="1" customWidth="1"/>
    <col min="13325" max="13325" width="5.109375" style="1" customWidth="1"/>
    <col min="13326" max="13330" width="4.109375" style="1" customWidth="1"/>
    <col min="13331" max="13331" width="5.44140625" style="1" customWidth="1"/>
    <col min="13332" max="13336" width="4.109375" style="1" customWidth="1"/>
    <col min="13337" max="13357" width="4.6640625" style="1" customWidth="1"/>
    <col min="13358" max="13568" width="9" style="1"/>
    <col min="13569" max="13569" width="2.6640625" style="1" customWidth="1"/>
    <col min="13570" max="13570" width="1.88671875" style="1" customWidth="1"/>
    <col min="13571" max="13571" width="8.33203125" style="1" customWidth="1"/>
    <col min="13572" max="13572" width="6.33203125" style="1" bestFit="1" customWidth="1"/>
    <col min="13573" max="13580" width="4.109375" style="1" customWidth="1"/>
    <col min="13581" max="13581" width="5.109375" style="1" customWidth="1"/>
    <col min="13582" max="13586" width="4.109375" style="1" customWidth="1"/>
    <col min="13587" max="13587" width="5.44140625" style="1" customWidth="1"/>
    <col min="13588" max="13592" width="4.109375" style="1" customWidth="1"/>
    <col min="13593" max="13613" width="4.6640625" style="1" customWidth="1"/>
    <col min="13614" max="13824" width="9" style="1"/>
    <col min="13825" max="13825" width="2.6640625" style="1" customWidth="1"/>
    <col min="13826" max="13826" width="1.88671875" style="1" customWidth="1"/>
    <col min="13827" max="13827" width="8.33203125" style="1" customWidth="1"/>
    <col min="13828" max="13828" width="6.33203125" style="1" bestFit="1" customWidth="1"/>
    <col min="13829" max="13836" width="4.109375" style="1" customWidth="1"/>
    <col min="13837" max="13837" width="5.109375" style="1" customWidth="1"/>
    <col min="13838" max="13842" width="4.109375" style="1" customWidth="1"/>
    <col min="13843" max="13843" width="5.44140625" style="1" customWidth="1"/>
    <col min="13844" max="13848" width="4.109375" style="1" customWidth="1"/>
    <col min="13849" max="13869" width="4.6640625" style="1" customWidth="1"/>
    <col min="13870" max="14080" width="9" style="1"/>
    <col min="14081" max="14081" width="2.6640625" style="1" customWidth="1"/>
    <col min="14082" max="14082" width="1.88671875" style="1" customWidth="1"/>
    <col min="14083" max="14083" width="8.33203125" style="1" customWidth="1"/>
    <col min="14084" max="14084" width="6.33203125" style="1" bestFit="1" customWidth="1"/>
    <col min="14085" max="14092" width="4.109375" style="1" customWidth="1"/>
    <col min="14093" max="14093" width="5.109375" style="1" customWidth="1"/>
    <col min="14094" max="14098" width="4.109375" style="1" customWidth="1"/>
    <col min="14099" max="14099" width="5.44140625" style="1" customWidth="1"/>
    <col min="14100" max="14104" width="4.109375" style="1" customWidth="1"/>
    <col min="14105" max="14125" width="4.6640625" style="1" customWidth="1"/>
    <col min="14126" max="14336" width="9" style="1"/>
    <col min="14337" max="14337" width="2.6640625" style="1" customWidth="1"/>
    <col min="14338" max="14338" width="1.88671875" style="1" customWidth="1"/>
    <col min="14339" max="14339" width="8.33203125" style="1" customWidth="1"/>
    <col min="14340" max="14340" width="6.33203125" style="1" bestFit="1" customWidth="1"/>
    <col min="14341" max="14348" width="4.109375" style="1" customWidth="1"/>
    <col min="14349" max="14349" width="5.109375" style="1" customWidth="1"/>
    <col min="14350" max="14354" width="4.109375" style="1" customWidth="1"/>
    <col min="14355" max="14355" width="5.44140625" style="1" customWidth="1"/>
    <col min="14356" max="14360" width="4.109375" style="1" customWidth="1"/>
    <col min="14361" max="14381" width="4.6640625" style="1" customWidth="1"/>
    <col min="14382" max="14592" width="9" style="1"/>
    <col min="14593" max="14593" width="2.6640625" style="1" customWidth="1"/>
    <col min="14594" max="14594" width="1.88671875" style="1" customWidth="1"/>
    <col min="14595" max="14595" width="8.33203125" style="1" customWidth="1"/>
    <col min="14596" max="14596" width="6.33203125" style="1" bestFit="1" customWidth="1"/>
    <col min="14597" max="14604" width="4.109375" style="1" customWidth="1"/>
    <col min="14605" max="14605" width="5.109375" style="1" customWidth="1"/>
    <col min="14606" max="14610" width="4.109375" style="1" customWidth="1"/>
    <col min="14611" max="14611" width="5.44140625" style="1" customWidth="1"/>
    <col min="14612" max="14616" width="4.109375" style="1" customWidth="1"/>
    <col min="14617" max="14637" width="4.6640625" style="1" customWidth="1"/>
    <col min="14638" max="14848" width="9" style="1"/>
    <col min="14849" max="14849" width="2.6640625" style="1" customWidth="1"/>
    <col min="14850" max="14850" width="1.88671875" style="1" customWidth="1"/>
    <col min="14851" max="14851" width="8.33203125" style="1" customWidth="1"/>
    <col min="14852" max="14852" width="6.33203125" style="1" bestFit="1" customWidth="1"/>
    <col min="14853" max="14860" width="4.109375" style="1" customWidth="1"/>
    <col min="14861" max="14861" width="5.109375" style="1" customWidth="1"/>
    <col min="14862" max="14866" width="4.109375" style="1" customWidth="1"/>
    <col min="14867" max="14867" width="5.44140625" style="1" customWidth="1"/>
    <col min="14868" max="14872" width="4.109375" style="1" customWidth="1"/>
    <col min="14873" max="14893" width="4.6640625" style="1" customWidth="1"/>
    <col min="14894" max="15104" width="9" style="1"/>
    <col min="15105" max="15105" width="2.6640625" style="1" customWidth="1"/>
    <col min="15106" max="15106" width="1.88671875" style="1" customWidth="1"/>
    <col min="15107" max="15107" width="8.33203125" style="1" customWidth="1"/>
    <col min="15108" max="15108" width="6.33203125" style="1" bestFit="1" customWidth="1"/>
    <col min="15109" max="15116" width="4.109375" style="1" customWidth="1"/>
    <col min="15117" max="15117" width="5.109375" style="1" customWidth="1"/>
    <col min="15118" max="15122" width="4.109375" style="1" customWidth="1"/>
    <col min="15123" max="15123" width="5.44140625" style="1" customWidth="1"/>
    <col min="15124" max="15128" width="4.109375" style="1" customWidth="1"/>
    <col min="15129" max="15149" width="4.6640625" style="1" customWidth="1"/>
    <col min="15150" max="15360" width="9" style="1"/>
    <col min="15361" max="15361" width="2.6640625" style="1" customWidth="1"/>
    <col min="15362" max="15362" width="1.88671875" style="1" customWidth="1"/>
    <col min="15363" max="15363" width="8.33203125" style="1" customWidth="1"/>
    <col min="15364" max="15364" width="6.33203125" style="1" bestFit="1" customWidth="1"/>
    <col min="15365" max="15372" width="4.109375" style="1" customWidth="1"/>
    <col min="15373" max="15373" width="5.109375" style="1" customWidth="1"/>
    <col min="15374" max="15378" width="4.109375" style="1" customWidth="1"/>
    <col min="15379" max="15379" width="5.44140625" style="1" customWidth="1"/>
    <col min="15380" max="15384" width="4.109375" style="1" customWidth="1"/>
    <col min="15385" max="15405" width="4.6640625" style="1" customWidth="1"/>
    <col min="15406" max="15616" width="9" style="1"/>
    <col min="15617" max="15617" width="2.6640625" style="1" customWidth="1"/>
    <col min="15618" max="15618" width="1.88671875" style="1" customWidth="1"/>
    <col min="15619" max="15619" width="8.33203125" style="1" customWidth="1"/>
    <col min="15620" max="15620" width="6.33203125" style="1" bestFit="1" customWidth="1"/>
    <col min="15621" max="15628" width="4.109375" style="1" customWidth="1"/>
    <col min="15629" max="15629" width="5.109375" style="1" customWidth="1"/>
    <col min="15630" max="15634" width="4.109375" style="1" customWidth="1"/>
    <col min="15635" max="15635" width="5.44140625" style="1" customWidth="1"/>
    <col min="15636" max="15640" width="4.109375" style="1" customWidth="1"/>
    <col min="15641" max="15661" width="4.6640625" style="1" customWidth="1"/>
    <col min="15662" max="15872" width="9" style="1"/>
    <col min="15873" max="15873" width="2.6640625" style="1" customWidth="1"/>
    <col min="15874" max="15874" width="1.88671875" style="1" customWidth="1"/>
    <col min="15875" max="15875" width="8.33203125" style="1" customWidth="1"/>
    <col min="15876" max="15876" width="6.33203125" style="1" bestFit="1" customWidth="1"/>
    <col min="15877" max="15884" width="4.109375" style="1" customWidth="1"/>
    <col min="15885" max="15885" width="5.109375" style="1" customWidth="1"/>
    <col min="15886" max="15890" width="4.109375" style="1" customWidth="1"/>
    <col min="15891" max="15891" width="5.44140625" style="1" customWidth="1"/>
    <col min="15892" max="15896" width="4.109375" style="1" customWidth="1"/>
    <col min="15897" max="15917" width="4.6640625" style="1" customWidth="1"/>
    <col min="15918" max="16128" width="9" style="1"/>
    <col min="16129" max="16129" width="2.6640625" style="1" customWidth="1"/>
    <col min="16130" max="16130" width="1.88671875" style="1" customWidth="1"/>
    <col min="16131" max="16131" width="8.33203125" style="1" customWidth="1"/>
    <col min="16132" max="16132" width="6.33203125" style="1" bestFit="1" customWidth="1"/>
    <col min="16133" max="16140" width="4.109375" style="1" customWidth="1"/>
    <col min="16141" max="16141" width="5.109375" style="1" customWidth="1"/>
    <col min="16142" max="16146" width="4.109375" style="1" customWidth="1"/>
    <col min="16147" max="16147" width="5.44140625" style="1" customWidth="1"/>
    <col min="16148" max="16152" width="4.109375" style="1" customWidth="1"/>
    <col min="16153" max="16173" width="4.6640625" style="1" customWidth="1"/>
    <col min="16174" max="16384" width="9" style="1"/>
  </cols>
  <sheetData>
    <row r="1" spans="2:45" ht="14.25" customHeight="1">
      <c r="B1" s="6" t="s">
        <v>286</v>
      </c>
    </row>
    <row r="2" spans="2:45" ht="12" customHeight="1"/>
    <row r="3" spans="2:45" ht="12" customHeight="1">
      <c r="B3" s="322" t="s">
        <v>192</v>
      </c>
      <c r="C3" s="324"/>
      <c r="D3" s="439" t="s">
        <v>287</v>
      </c>
      <c r="E3" s="299" t="s">
        <v>288</v>
      </c>
      <c r="F3" s="300"/>
      <c r="G3" s="300"/>
      <c r="H3" s="300"/>
      <c r="I3" s="300"/>
      <c r="J3" s="300"/>
      <c r="K3" s="300"/>
      <c r="L3" s="300"/>
      <c r="M3" s="301"/>
      <c r="N3" s="299" t="s">
        <v>289</v>
      </c>
      <c r="O3" s="300"/>
      <c r="P3" s="300"/>
      <c r="Q3" s="300"/>
      <c r="R3" s="300"/>
      <c r="S3" s="301"/>
      <c r="T3" s="299" t="s">
        <v>290</v>
      </c>
      <c r="U3" s="300"/>
      <c r="V3" s="300"/>
      <c r="W3" s="301"/>
      <c r="X3" s="439" t="s">
        <v>291</v>
      </c>
    </row>
    <row r="4" spans="2:45" ht="12" customHeight="1">
      <c r="B4" s="325"/>
      <c r="C4" s="327"/>
      <c r="D4" s="440"/>
      <c r="E4" s="436" t="s">
        <v>292</v>
      </c>
      <c r="F4" s="442" t="s">
        <v>293</v>
      </c>
      <c r="G4" s="442" t="s">
        <v>294</v>
      </c>
      <c r="H4" s="442" t="s">
        <v>295</v>
      </c>
      <c r="I4" s="442" t="s">
        <v>296</v>
      </c>
      <c r="J4" s="442" t="s">
        <v>297</v>
      </c>
      <c r="K4" s="442" t="s">
        <v>298</v>
      </c>
      <c r="L4" s="442" t="s">
        <v>299</v>
      </c>
      <c r="M4" s="439" t="s">
        <v>300</v>
      </c>
      <c r="N4" s="436" t="s">
        <v>301</v>
      </c>
      <c r="O4" s="442" t="s">
        <v>294</v>
      </c>
      <c r="P4" s="442" t="s">
        <v>295</v>
      </c>
      <c r="Q4" s="442" t="s">
        <v>296</v>
      </c>
      <c r="R4" s="442" t="s">
        <v>297</v>
      </c>
      <c r="S4" s="439" t="s">
        <v>300</v>
      </c>
      <c r="T4" s="436" t="s">
        <v>302</v>
      </c>
      <c r="U4" s="442" t="s">
        <v>294</v>
      </c>
      <c r="V4" s="436" t="s">
        <v>303</v>
      </c>
      <c r="W4" s="439" t="s">
        <v>300</v>
      </c>
      <c r="X4" s="440"/>
    </row>
    <row r="5" spans="2:45" ht="12" customHeight="1">
      <c r="B5" s="325"/>
      <c r="C5" s="327"/>
      <c r="D5" s="440"/>
      <c r="E5" s="437"/>
      <c r="F5" s="443"/>
      <c r="G5" s="443"/>
      <c r="H5" s="443"/>
      <c r="I5" s="443"/>
      <c r="J5" s="443"/>
      <c r="K5" s="443"/>
      <c r="L5" s="443"/>
      <c r="M5" s="440"/>
      <c r="N5" s="437"/>
      <c r="O5" s="443"/>
      <c r="P5" s="443"/>
      <c r="Q5" s="443"/>
      <c r="R5" s="443"/>
      <c r="S5" s="440"/>
      <c r="T5" s="437"/>
      <c r="U5" s="443"/>
      <c r="V5" s="437"/>
      <c r="W5" s="440"/>
      <c r="X5" s="440"/>
    </row>
    <row r="6" spans="2:45" ht="12" customHeight="1">
      <c r="B6" s="325"/>
      <c r="C6" s="327"/>
      <c r="D6" s="440"/>
      <c r="E6" s="437"/>
      <c r="F6" s="434" t="s">
        <v>304</v>
      </c>
      <c r="G6" s="434" t="s">
        <v>304</v>
      </c>
      <c r="H6" s="434" t="s">
        <v>304</v>
      </c>
      <c r="I6" s="434" t="s">
        <v>304</v>
      </c>
      <c r="J6" s="434" t="s">
        <v>304</v>
      </c>
      <c r="K6" s="434" t="s">
        <v>304</v>
      </c>
      <c r="L6" s="434" t="s">
        <v>304</v>
      </c>
      <c r="M6" s="440"/>
      <c r="N6" s="437"/>
      <c r="O6" s="434" t="s">
        <v>304</v>
      </c>
      <c r="P6" s="434" t="s">
        <v>304</v>
      </c>
      <c r="Q6" s="434" t="s">
        <v>304</v>
      </c>
      <c r="R6" s="434" t="s">
        <v>304</v>
      </c>
      <c r="S6" s="440"/>
      <c r="T6" s="437"/>
      <c r="U6" s="434" t="s">
        <v>304</v>
      </c>
      <c r="V6" s="437"/>
      <c r="W6" s="440"/>
      <c r="X6" s="440"/>
    </row>
    <row r="7" spans="2:45" ht="12" customHeight="1">
      <c r="B7" s="328"/>
      <c r="C7" s="330"/>
      <c r="D7" s="441"/>
      <c r="E7" s="438"/>
      <c r="F7" s="435"/>
      <c r="G7" s="435"/>
      <c r="H7" s="435"/>
      <c r="I7" s="435"/>
      <c r="J7" s="435"/>
      <c r="K7" s="435"/>
      <c r="L7" s="435"/>
      <c r="M7" s="441"/>
      <c r="N7" s="438"/>
      <c r="O7" s="435"/>
      <c r="P7" s="435"/>
      <c r="Q7" s="435"/>
      <c r="R7" s="435"/>
      <c r="S7" s="441"/>
      <c r="T7" s="438"/>
      <c r="U7" s="435"/>
      <c r="V7" s="438"/>
      <c r="W7" s="441"/>
      <c r="X7" s="441"/>
    </row>
    <row r="8" spans="2:45" s="16" customFormat="1" ht="12" customHeight="1">
      <c r="B8" s="433" t="s">
        <v>153</v>
      </c>
      <c r="C8" s="319"/>
      <c r="D8" s="158">
        <v>33</v>
      </c>
      <c r="E8" s="158" t="s">
        <v>68</v>
      </c>
      <c r="F8" s="158">
        <v>1</v>
      </c>
      <c r="G8" s="158" t="s">
        <v>68</v>
      </c>
      <c r="H8" s="158">
        <v>1</v>
      </c>
      <c r="I8" s="158">
        <v>2</v>
      </c>
      <c r="J8" s="158">
        <v>1</v>
      </c>
      <c r="K8" s="158">
        <v>3</v>
      </c>
      <c r="L8" s="158">
        <v>2</v>
      </c>
      <c r="M8" s="158">
        <v>10</v>
      </c>
      <c r="N8" s="158">
        <v>4</v>
      </c>
      <c r="O8" s="158">
        <v>3</v>
      </c>
      <c r="P8" s="158">
        <v>6</v>
      </c>
      <c r="Q8" s="158">
        <v>5</v>
      </c>
      <c r="R8" s="158" t="s">
        <v>68</v>
      </c>
      <c r="S8" s="158">
        <v>18</v>
      </c>
      <c r="T8" s="158">
        <v>1</v>
      </c>
      <c r="U8" s="158">
        <v>3</v>
      </c>
      <c r="V8" s="158">
        <v>1</v>
      </c>
      <c r="W8" s="158">
        <v>5</v>
      </c>
      <c r="X8" s="158" t="s">
        <v>68</v>
      </c>
      <c r="Y8" s="159"/>
      <c r="Z8" s="159"/>
      <c r="AA8" s="159"/>
      <c r="AB8" s="159"/>
      <c r="AC8" s="159"/>
      <c r="AD8" s="159"/>
      <c r="AE8" s="159"/>
      <c r="AF8" s="159"/>
      <c r="AG8" s="159"/>
      <c r="AH8" s="159"/>
      <c r="AI8" s="159"/>
      <c r="AJ8" s="159"/>
      <c r="AK8" s="159"/>
      <c r="AL8" s="159"/>
      <c r="AM8" s="159"/>
      <c r="AN8" s="159"/>
      <c r="AO8" s="159"/>
      <c r="AP8" s="159"/>
      <c r="AQ8" s="159"/>
      <c r="AR8" s="159"/>
      <c r="AS8" s="159"/>
    </row>
    <row r="9" spans="2:45" ht="12" customHeight="1">
      <c r="B9" s="47"/>
      <c r="C9" s="160"/>
      <c r="D9" s="158"/>
      <c r="E9" s="158"/>
      <c r="F9" s="158"/>
      <c r="G9" s="158"/>
      <c r="H9" s="158"/>
      <c r="I9" s="158"/>
      <c r="J9" s="158"/>
      <c r="K9" s="158"/>
      <c r="L9" s="158"/>
      <c r="M9" s="158"/>
      <c r="N9" s="158"/>
      <c r="O9" s="158"/>
      <c r="P9" s="158"/>
      <c r="Q9" s="158"/>
      <c r="R9" s="158"/>
      <c r="S9" s="158"/>
      <c r="T9" s="158"/>
      <c r="U9" s="158"/>
      <c r="V9" s="158"/>
      <c r="W9" s="158"/>
      <c r="X9" s="161"/>
      <c r="Y9" s="162"/>
    </row>
    <row r="10" spans="2:45" s="16" customFormat="1" ht="12" customHeight="1">
      <c r="B10" s="433" t="s">
        <v>70</v>
      </c>
      <c r="C10" s="319"/>
      <c r="D10" s="158">
        <v>30</v>
      </c>
      <c r="E10" s="158" t="s">
        <v>68</v>
      </c>
      <c r="F10" s="158" t="s">
        <v>68</v>
      </c>
      <c r="G10" s="158" t="s">
        <v>68</v>
      </c>
      <c r="H10" s="158">
        <v>1</v>
      </c>
      <c r="I10" s="158">
        <v>2</v>
      </c>
      <c r="J10" s="158">
        <v>1</v>
      </c>
      <c r="K10" s="158">
        <v>3</v>
      </c>
      <c r="L10" s="158">
        <v>1</v>
      </c>
      <c r="M10" s="158">
        <v>8</v>
      </c>
      <c r="N10" s="158">
        <v>4</v>
      </c>
      <c r="O10" s="158">
        <v>3</v>
      </c>
      <c r="P10" s="158">
        <v>6</v>
      </c>
      <c r="Q10" s="158">
        <v>5</v>
      </c>
      <c r="R10" s="158" t="s">
        <v>68</v>
      </c>
      <c r="S10" s="158">
        <v>18</v>
      </c>
      <c r="T10" s="158" t="s">
        <v>68</v>
      </c>
      <c r="U10" s="158">
        <v>3</v>
      </c>
      <c r="V10" s="158">
        <v>1</v>
      </c>
      <c r="W10" s="158">
        <v>4</v>
      </c>
      <c r="X10" s="158" t="s">
        <v>68</v>
      </c>
      <c r="Y10" s="159"/>
      <c r="Z10" s="159"/>
      <c r="AA10" s="159"/>
      <c r="AB10" s="163"/>
      <c r="AC10" s="159"/>
    </row>
    <row r="11" spans="2:45" ht="12" customHeight="1">
      <c r="B11" s="26"/>
      <c r="C11" s="151" t="s">
        <v>71</v>
      </c>
      <c r="D11" s="164">
        <v>7</v>
      </c>
      <c r="E11" s="164" t="s">
        <v>68</v>
      </c>
      <c r="F11" s="164" t="s">
        <v>68</v>
      </c>
      <c r="G11" s="164" t="s">
        <v>68</v>
      </c>
      <c r="H11" s="164">
        <v>1</v>
      </c>
      <c r="I11" s="164">
        <v>2</v>
      </c>
      <c r="J11" s="164" t="s">
        <v>68</v>
      </c>
      <c r="K11" s="164" t="s">
        <v>68</v>
      </c>
      <c r="L11" s="164">
        <v>1</v>
      </c>
      <c r="M11" s="164">
        <v>4</v>
      </c>
      <c r="N11" s="164">
        <v>1</v>
      </c>
      <c r="O11" s="164" t="s">
        <v>68</v>
      </c>
      <c r="P11" s="164" t="s">
        <v>68</v>
      </c>
      <c r="Q11" s="164">
        <v>1</v>
      </c>
      <c r="R11" s="164" t="s">
        <v>68</v>
      </c>
      <c r="S11" s="164">
        <v>2</v>
      </c>
      <c r="T11" s="164" t="s">
        <v>68</v>
      </c>
      <c r="U11" s="164">
        <v>1</v>
      </c>
      <c r="V11" s="164" t="s">
        <v>68</v>
      </c>
      <c r="W11" s="164">
        <v>1</v>
      </c>
      <c r="X11" s="164" t="s">
        <v>68</v>
      </c>
      <c r="Y11" s="162"/>
      <c r="Z11" s="162"/>
      <c r="AA11" s="162"/>
      <c r="AB11" s="165"/>
      <c r="AC11" s="162"/>
    </row>
    <row r="12" spans="2:45" ht="12" customHeight="1">
      <c r="B12" s="26"/>
      <c r="C12" s="151" t="s">
        <v>72</v>
      </c>
      <c r="D12" s="164">
        <v>6</v>
      </c>
      <c r="E12" s="164" t="s">
        <v>68</v>
      </c>
      <c r="F12" s="164" t="s">
        <v>68</v>
      </c>
      <c r="G12" s="164" t="s">
        <v>68</v>
      </c>
      <c r="H12" s="164" t="s">
        <v>68</v>
      </c>
      <c r="I12" s="164" t="s">
        <v>68</v>
      </c>
      <c r="J12" s="164" t="s">
        <v>68</v>
      </c>
      <c r="K12" s="164">
        <v>3</v>
      </c>
      <c r="L12" s="164" t="s">
        <v>68</v>
      </c>
      <c r="M12" s="166">
        <v>3</v>
      </c>
      <c r="N12" s="164">
        <v>1</v>
      </c>
      <c r="O12" s="164" t="s">
        <v>68</v>
      </c>
      <c r="P12" s="164">
        <v>1</v>
      </c>
      <c r="Q12" s="164" t="s">
        <v>68</v>
      </c>
      <c r="R12" s="164" t="s">
        <v>68</v>
      </c>
      <c r="S12" s="164">
        <v>2</v>
      </c>
      <c r="T12" s="164" t="s">
        <v>68</v>
      </c>
      <c r="U12" s="164">
        <v>1</v>
      </c>
      <c r="V12" s="164" t="s">
        <v>68</v>
      </c>
      <c r="W12" s="164">
        <v>1</v>
      </c>
      <c r="X12" s="164" t="s">
        <v>68</v>
      </c>
      <c r="Y12" s="162"/>
      <c r="Z12" s="162"/>
      <c r="AA12" s="162"/>
      <c r="AB12" s="165"/>
      <c r="AC12" s="162"/>
    </row>
    <row r="13" spans="2:45" ht="12" customHeight="1">
      <c r="B13" s="26"/>
      <c r="C13" s="151" t="s">
        <v>73</v>
      </c>
      <c r="D13" s="164">
        <v>1</v>
      </c>
      <c r="E13" s="164" t="s">
        <v>68</v>
      </c>
      <c r="F13" s="164" t="s">
        <v>68</v>
      </c>
      <c r="G13" s="164" t="s">
        <v>68</v>
      </c>
      <c r="H13" s="164" t="s">
        <v>68</v>
      </c>
      <c r="I13" s="164" t="s">
        <v>68</v>
      </c>
      <c r="J13" s="164" t="s">
        <v>68</v>
      </c>
      <c r="K13" s="164" t="s">
        <v>68</v>
      </c>
      <c r="L13" s="164" t="s">
        <v>68</v>
      </c>
      <c r="M13" s="167" t="s">
        <v>68</v>
      </c>
      <c r="N13" s="164" t="s">
        <v>68</v>
      </c>
      <c r="O13" s="164" t="s">
        <v>68</v>
      </c>
      <c r="P13" s="164" t="s">
        <v>68</v>
      </c>
      <c r="Q13" s="164" t="s">
        <v>68</v>
      </c>
      <c r="R13" s="164" t="s">
        <v>68</v>
      </c>
      <c r="S13" s="164" t="s">
        <v>68</v>
      </c>
      <c r="T13" s="164" t="s">
        <v>68</v>
      </c>
      <c r="U13" s="164">
        <v>1</v>
      </c>
      <c r="V13" s="164" t="s">
        <v>68</v>
      </c>
      <c r="W13" s="164">
        <v>1</v>
      </c>
      <c r="X13" s="164" t="s">
        <v>68</v>
      </c>
      <c r="Y13" s="162"/>
      <c r="Z13" s="162"/>
      <c r="AA13" s="162"/>
      <c r="AB13" s="165"/>
      <c r="AC13" s="162"/>
    </row>
    <row r="14" spans="2:45" ht="12" customHeight="1">
      <c r="B14" s="26"/>
      <c r="C14" s="151" t="s">
        <v>74</v>
      </c>
      <c r="D14" s="164">
        <v>4</v>
      </c>
      <c r="E14" s="164" t="s">
        <v>68</v>
      </c>
      <c r="F14" s="164" t="s">
        <v>68</v>
      </c>
      <c r="G14" s="164" t="s">
        <v>68</v>
      </c>
      <c r="H14" s="164" t="s">
        <v>68</v>
      </c>
      <c r="I14" s="164" t="s">
        <v>68</v>
      </c>
      <c r="J14" s="164" t="s">
        <v>68</v>
      </c>
      <c r="K14" s="164" t="s">
        <v>68</v>
      </c>
      <c r="L14" s="164" t="s">
        <v>68</v>
      </c>
      <c r="M14" s="167" t="s">
        <v>68</v>
      </c>
      <c r="N14" s="164">
        <v>1</v>
      </c>
      <c r="O14" s="164">
        <v>1</v>
      </c>
      <c r="P14" s="164">
        <v>1</v>
      </c>
      <c r="Q14" s="164">
        <v>1</v>
      </c>
      <c r="R14" s="164" t="s">
        <v>68</v>
      </c>
      <c r="S14" s="164">
        <v>4</v>
      </c>
      <c r="T14" s="164" t="s">
        <v>68</v>
      </c>
      <c r="U14" s="164" t="s">
        <v>68</v>
      </c>
      <c r="V14" s="164" t="s">
        <v>68</v>
      </c>
      <c r="W14" s="164" t="s">
        <v>68</v>
      </c>
      <c r="X14" s="164" t="s">
        <v>68</v>
      </c>
      <c r="Y14" s="162"/>
      <c r="Z14" s="162"/>
      <c r="AA14" s="162"/>
      <c r="AB14" s="165"/>
      <c r="AC14" s="162"/>
    </row>
    <row r="15" spans="2:45" ht="12" customHeight="1">
      <c r="B15" s="26"/>
      <c r="C15" s="151" t="s">
        <v>75</v>
      </c>
      <c r="D15" s="164">
        <v>3</v>
      </c>
      <c r="E15" s="164" t="s">
        <v>68</v>
      </c>
      <c r="F15" s="164" t="s">
        <v>68</v>
      </c>
      <c r="G15" s="164" t="s">
        <v>68</v>
      </c>
      <c r="H15" s="164" t="s">
        <v>68</v>
      </c>
      <c r="I15" s="164" t="s">
        <v>68</v>
      </c>
      <c r="J15" s="164">
        <v>1</v>
      </c>
      <c r="K15" s="164" t="s">
        <v>68</v>
      </c>
      <c r="L15" s="164" t="s">
        <v>68</v>
      </c>
      <c r="M15" s="166">
        <v>1</v>
      </c>
      <c r="N15" s="164" t="s">
        <v>68</v>
      </c>
      <c r="O15" s="164" t="s">
        <v>68</v>
      </c>
      <c r="P15" s="164" t="s">
        <v>68</v>
      </c>
      <c r="Q15" s="164">
        <v>2</v>
      </c>
      <c r="R15" s="164" t="s">
        <v>68</v>
      </c>
      <c r="S15" s="164">
        <v>2</v>
      </c>
      <c r="T15" s="164" t="s">
        <v>68</v>
      </c>
      <c r="U15" s="164" t="s">
        <v>68</v>
      </c>
      <c r="V15" s="164" t="s">
        <v>68</v>
      </c>
      <c r="W15" s="164" t="s">
        <v>68</v>
      </c>
      <c r="X15" s="164" t="s">
        <v>68</v>
      </c>
      <c r="Y15" s="162"/>
      <c r="Z15" s="162"/>
      <c r="AA15" s="162"/>
      <c r="AB15" s="168"/>
      <c r="AC15" s="162"/>
    </row>
    <row r="16" spans="2:45" ht="12" customHeight="1">
      <c r="B16" s="26"/>
      <c r="C16" s="151" t="s">
        <v>76</v>
      </c>
      <c r="D16" s="164">
        <v>1</v>
      </c>
      <c r="E16" s="164" t="s">
        <v>68</v>
      </c>
      <c r="F16" s="164" t="s">
        <v>68</v>
      </c>
      <c r="G16" s="164" t="s">
        <v>68</v>
      </c>
      <c r="H16" s="164" t="s">
        <v>68</v>
      </c>
      <c r="I16" s="164" t="s">
        <v>68</v>
      </c>
      <c r="J16" s="164" t="s">
        <v>68</v>
      </c>
      <c r="K16" s="164" t="s">
        <v>68</v>
      </c>
      <c r="L16" s="164" t="s">
        <v>68</v>
      </c>
      <c r="M16" s="167" t="s">
        <v>68</v>
      </c>
      <c r="N16" s="164" t="s">
        <v>68</v>
      </c>
      <c r="O16" s="164">
        <v>1</v>
      </c>
      <c r="P16" s="164" t="s">
        <v>68</v>
      </c>
      <c r="Q16" s="164" t="s">
        <v>68</v>
      </c>
      <c r="R16" s="164" t="s">
        <v>68</v>
      </c>
      <c r="S16" s="164">
        <v>1</v>
      </c>
      <c r="T16" s="164" t="s">
        <v>68</v>
      </c>
      <c r="U16" s="164" t="s">
        <v>68</v>
      </c>
      <c r="V16" s="164" t="s">
        <v>68</v>
      </c>
      <c r="W16" s="164" t="s">
        <v>68</v>
      </c>
      <c r="X16" s="164" t="s">
        <v>68</v>
      </c>
      <c r="Y16" s="162"/>
      <c r="Z16" s="162"/>
      <c r="AA16" s="162"/>
      <c r="AB16" s="165"/>
      <c r="AC16" s="162"/>
    </row>
    <row r="17" spans="2:29" ht="12" customHeight="1">
      <c r="B17" s="26"/>
      <c r="C17" s="151" t="s">
        <v>77</v>
      </c>
      <c r="D17" s="164">
        <v>1</v>
      </c>
      <c r="E17" s="164" t="s">
        <v>68</v>
      </c>
      <c r="F17" s="164" t="s">
        <v>68</v>
      </c>
      <c r="G17" s="164" t="s">
        <v>68</v>
      </c>
      <c r="H17" s="164" t="s">
        <v>68</v>
      </c>
      <c r="I17" s="164" t="s">
        <v>68</v>
      </c>
      <c r="J17" s="164" t="s">
        <v>68</v>
      </c>
      <c r="K17" s="164" t="s">
        <v>68</v>
      </c>
      <c r="L17" s="164" t="s">
        <v>68</v>
      </c>
      <c r="M17" s="167" t="s">
        <v>68</v>
      </c>
      <c r="N17" s="164" t="s">
        <v>68</v>
      </c>
      <c r="O17" s="164" t="s">
        <v>68</v>
      </c>
      <c r="P17" s="164">
        <v>1</v>
      </c>
      <c r="Q17" s="164" t="s">
        <v>68</v>
      </c>
      <c r="R17" s="164" t="s">
        <v>68</v>
      </c>
      <c r="S17" s="164">
        <v>1</v>
      </c>
      <c r="T17" s="164" t="s">
        <v>68</v>
      </c>
      <c r="U17" s="164" t="s">
        <v>68</v>
      </c>
      <c r="V17" s="164" t="s">
        <v>68</v>
      </c>
      <c r="W17" s="164" t="s">
        <v>68</v>
      </c>
      <c r="X17" s="164" t="s">
        <v>68</v>
      </c>
      <c r="Y17" s="162"/>
      <c r="Z17" s="162"/>
      <c r="AA17" s="162"/>
      <c r="AB17" s="165"/>
      <c r="AC17" s="162"/>
    </row>
    <row r="18" spans="2:29" ht="12" customHeight="1">
      <c r="B18" s="26"/>
      <c r="C18" s="151" t="s">
        <v>78</v>
      </c>
      <c r="D18" s="164">
        <v>4</v>
      </c>
      <c r="E18" s="164" t="s">
        <v>68</v>
      </c>
      <c r="F18" s="164" t="s">
        <v>68</v>
      </c>
      <c r="G18" s="164" t="s">
        <v>68</v>
      </c>
      <c r="H18" s="164" t="s">
        <v>68</v>
      </c>
      <c r="I18" s="164" t="s">
        <v>68</v>
      </c>
      <c r="J18" s="164" t="s">
        <v>68</v>
      </c>
      <c r="K18" s="164" t="s">
        <v>68</v>
      </c>
      <c r="L18" s="164" t="s">
        <v>68</v>
      </c>
      <c r="M18" s="167" t="s">
        <v>68</v>
      </c>
      <c r="N18" s="164" t="s">
        <v>68</v>
      </c>
      <c r="O18" s="164">
        <v>1</v>
      </c>
      <c r="P18" s="164">
        <v>2</v>
      </c>
      <c r="Q18" s="164" t="s">
        <v>68</v>
      </c>
      <c r="R18" s="164" t="s">
        <v>68</v>
      </c>
      <c r="S18" s="164">
        <v>3</v>
      </c>
      <c r="T18" s="164" t="s">
        <v>68</v>
      </c>
      <c r="U18" s="164" t="s">
        <v>68</v>
      </c>
      <c r="V18" s="164">
        <v>1</v>
      </c>
      <c r="W18" s="164">
        <v>1</v>
      </c>
      <c r="X18" s="164" t="s">
        <v>68</v>
      </c>
      <c r="Y18" s="162"/>
      <c r="Z18" s="162"/>
      <c r="AA18" s="162"/>
      <c r="AB18" s="165"/>
      <c r="AC18" s="162"/>
    </row>
    <row r="19" spans="2:29" ht="12" customHeight="1">
      <c r="B19" s="26"/>
      <c r="C19" s="151" t="s">
        <v>79</v>
      </c>
      <c r="D19" s="164">
        <v>1</v>
      </c>
      <c r="E19" s="164" t="s">
        <v>68</v>
      </c>
      <c r="F19" s="164" t="s">
        <v>68</v>
      </c>
      <c r="G19" s="164" t="s">
        <v>68</v>
      </c>
      <c r="H19" s="164" t="s">
        <v>68</v>
      </c>
      <c r="I19" s="164" t="s">
        <v>68</v>
      </c>
      <c r="J19" s="164" t="s">
        <v>68</v>
      </c>
      <c r="K19" s="164" t="s">
        <v>68</v>
      </c>
      <c r="L19" s="164" t="s">
        <v>68</v>
      </c>
      <c r="M19" s="167" t="s">
        <v>68</v>
      </c>
      <c r="N19" s="164" t="s">
        <v>68</v>
      </c>
      <c r="O19" s="164" t="s">
        <v>68</v>
      </c>
      <c r="P19" s="164" t="s">
        <v>68</v>
      </c>
      <c r="Q19" s="164">
        <v>1</v>
      </c>
      <c r="R19" s="164" t="s">
        <v>68</v>
      </c>
      <c r="S19" s="164">
        <v>1</v>
      </c>
      <c r="T19" s="164" t="s">
        <v>68</v>
      </c>
      <c r="U19" s="164" t="s">
        <v>68</v>
      </c>
      <c r="V19" s="164" t="s">
        <v>68</v>
      </c>
      <c r="W19" s="164" t="s">
        <v>68</v>
      </c>
      <c r="X19" s="164" t="s">
        <v>68</v>
      </c>
      <c r="Y19" s="162"/>
      <c r="Z19" s="162"/>
      <c r="AA19" s="162"/>
      <c r="AB19" s="165"/>
      <c r="AC19" s="162"/>
    </row>
    <row r="20" spans="2:29" ht="12" customHeight="1">
      <c r="B20" s="26"/>
      <c r="C20" s="151" t="s">
        <v>80</v>
      </c>
      <c r="D20" s="164">
        <v>1</v>
      </c>
      <c r="E20" s="164" t="s">
        <v>68</v>
      </c>
      <c r="F20" s="164" t="s">
        <v>68</v>
      </c>
      <c r="G20" s="164" t="s">
        <v>68</v>
      </c>
      <c r="H20" s="164" t="s">
        <v>68</v>
      </c>
      <c r="I20" s="164" t="s">
        <v>68</v>
      </c>
      <c r="J20" s="164" t="s">
        <v>68</v>
      </c>
      <c r="K20" s="164" t="s">
        <v>68</v>
      </c>
      <c r="L20" s="164" t="s">
        <v>68</v>
      </c>
      <c r="M20" s="167" t="s">
        <v>68</v>
      </c>
      <c r="N20" s="164" t="s">
        <v>68</v>
      </c>
      <c r="O20" s="164" t="s">
        <v>68</v>
      </c>
      <c r="P20" s="164">
        <v>1</v>
      </c>
      <c r="Q20" s="164" t="s">
        <v>68</v>
      </c>
      <c r="R20" s="164" t="s">
        <v>68</v>
      </c>
      <c r="S20" s="164">
        <v>1</v>
      </c>
      <c r="T20" s="164" t="s">
        <v>68</v>
      </c>
      <c r="U20" s="164" t="s">
        <v>68</v>
      </c>
      <c r="V20" s="164" t="s">
        <v>68</v>
      </c>
      <c r="W20" s="164" t="s">
        <v>68</v>
      </c>
      <c r="X20" s="164" t="s">
        <v>68</v>
      </c>
      <c r="Y20" s="162"/>
      <c r="Z20" s="162"/>
      <c r="AA20" s="162"/>
      <c r="AB20" s="165"/>
      <c r="AC20" s="162"/>
    </row>
    <row r="21" spans="2:29" ht="12" customHeight="1">
      <c r="B21" s="26"/>
      <c r="C21" s="151" t="s">
        <v>81</v>
      </c>
      <c r="D21" s="164">
        <v>1</v>
      </c>
      <c r="E21" s="164" t="s">
        <v>68</v>
      </c>
      <c r="F21" s="164" t="s">
        <v>68</v>
      </c>
      <c r="G21" s="164" t="s">
        <v>68</v>
      </c>
      <c r="H21" s="164" t="s">
        <v>68</v>
      </c>
      <c r="I21" s="164" t="s">
        <v>68</v>
      </c>
      <c r="J21" s="164" t="s">
        <v>68</v>
      </c>
      <c r="K21" s="164" t="s">
        <v>68</v>
      </c>
      <c r="L21" s="164" t="s">
        <v>68</v>
      </c>
      <c r="M21" s="167" t="s">
        <v>68</v>
      </c>
      <c r="N21" s="164">
        <v>1</v>
      </c>
      <c r="O21" s="164" t="s">
        <v>68</v>
      </c>
      <c r="P21" s="164" t="s">
        <v>68</v>
      </c>
      <c r="Q21" s="164" t="s">
        <v>68</v>
      </c>
      <c r="R21" s="164" t="s">
        <v>68</v>
      </c>
      <c r="S21" s="164">
        <v>1</v>
      </c>
      <c r="T21" s="164" t="s">
        <v>68</v>
      </c>
      <c r="U21" s="164" t="s">
        <v>68</v>
      </c>
      <c r="V21" s="164" t="s">
        <v>68</v>
      </c>
      <c r="W21" s="164" t="s">
        <v>68</v>
      </c>
      <c r="X21" s="164" t="s">
        <v>68</v>
      </c>
      <c r="Y21" s="162"/>
      <c r="Z21" s="162"/>
      <c r="AA21" s="162"/>
      <c r="AB21" s="168"/>
      <c r="AC21" s="162"/>
    </row>
    <row r="22" spans="2:29" ht="12" customHeight="1">
      <c r="B22" s="26"/>
      <c r="C22" s="151" t="s">
        <v>82</v>
      </c>
      <c r="D22" s="164" t="s">
        <v>68</v>
      </c>
      <c r="E22" s="164" t="s">
        <v>68</v>
      </c>
      <c r="F22" s="164" t="s">
        <v>68</v>
      </c>
      <c r="G22" s="164" t="s">
        <v>68</v>
      </c>
      <c r="H22" s="164" t="s">
        <v>68</v>
      </c>
      <c r="I22" s="164" t="s">
        <v>68</v>
      </c>
      <c r="J22" s="164" t="s">
        <v>68</v>
      </c>
      <c r="K22" s="164" t="s">
        <v>68</v>
      </c>
      <c r="L22" s="164" t="s">
        <v>68</v>
      </c>
      <c r="M22" s="167" t="s">
        <v>68</v>
      </c>
      <c r="N22" s="164" t="s">
        <v>68</v>
      </c>
      <c r="O22" s="164" t="s">
        <v>68</v>
      </c>
      <c r="P22" s="164" t="s">
        <v>68</v>
      </c>
      <c r="Q22" s="164" t="s">
        <v>68</v>
      </c>
      <c r="R22" s="164" t="s">
        <v>68</v>
      </c>
      <c r="S22" s="164" t="s">
        <v>68</v>
      </c>
      <c r="T22" s="164" t="s">
        <v>68</v>
      </c>
      <c r="U22" s="164" t="s">
        <v>68</v>
      </c>
      <c r="V22" s="164" t="s">
        <v>68</v>
      </c>
      <c r="W22" s="164" t="s">
        <v>68</v>
      </c>
      <c r="X22" s="164" t="s">
        <v>68</v>
      </c>
      <c r="Y22" s="162"/>
      <c r="Z22" s="162"/>
      <c r="AA22" s="162"/>
      <c r="AB22" s="165"/>
      <c r="AC22" s="162"/>
    </row>
    <row r="23" spans="2:29" s="16" customFormat="1" ht="12" customHeight="1">
      <c r="B23" s="433" t="s">
        <v>305</v>
      </c>
      <c r="C23" s="319"/>
      <c r="D23" s="158">
        <v>3</v>
      </c>
      <c r="E23" s="158" t="s">
        <v>68</v>
      </c>
      <c r="F23" s="158">
        <v>1</v>
      </c>
      <c r="G23" s="158" t="s">
        <v>68</v>
      </c>
      <c r="H23" s="158" t="s">
        <v>68</v>
      </c>
      <c r="I23" s="158" t="s">
        <v>68</v>
      </c>
      <c r="J23" s="158" t="s">
        <v>68</v>
      </c>
      <c r="K23" s="158" t="s">
        <v>68</v>
      </c>
      <c r="L23" s="158">
        <v>1</v>
      </c>
      <c r="M23" s="158">
        <v>2</v>
      </c>
      <c r="N23" s="158" t="s">
        <v>68</v>
      </c>
      <c r="O23" s="158" t="s">
        <v>68</v>
      </c>
      <c r="P23" s="158" t="s">
        <v>68</v>
      </c>
      <c r="Q23" s="158" t="s">
        <v>68</v>
      </c>
      <c r="R23" s="158" t="s">
        <v>68</v>
      </c>
      <c r="S23" s="158" t="s">
        <v>68</v>
      </c>
      <c r="T23" s="158">
        <v>1</v>
      </c>
      <c r="U23" s="158" t="s">
        <v>68</v>
      </c>
      <c r="V23" s="158" t="s">
        <v>68</v>
      </c>
      <c r="W23" s="158">
        <v>1</v>
      </c>
      <c r="X23" s="158" t="s">
        <v>68</v>
      </c>
      <c r="Y23" s="159"/>
      <c r="Z23" s="169"/>
      <c r="AA23" s="169"/>
      <c r="AB23" s="170"/>
      <c r="AC23" s="159"/>
    </row>
    <row r="24" spans="2:29" ht="12" customHeight="1">
      <c r="B24" s="26"/>
      <c r="C24" s="151" t="s">
        <v>84</v>
      </c>
      <c r="D24" s="164" t="s">
        <v>68</v>
      </c>
      <c r="E24" s="164" t="s">
        <v>68</v>
      </c>
      <c r="F24" s="164" t="s">
        <v>68</v>
      </c>
      <c r="G24" s="164" t="s">
        <v>68</v>
      </c>
      <c r="H24" s="164" t="s">
        <v>68</v>
      </c>
      <c r="I24" s="164" t="s">
        <v>68</v>
      </c>
      <c r="J24" s="164" t="s">
        <v>68</v>
      </c>
      <c r="K24" s="164" t="s">
        <v>68</v>
      </c>
      <c r="L24" s="164" t="s">
        <v>68</v>
      </c>
      <c r="M24" s="167" t="s">
        <v>68</v>
      </c>
      <c r="N24" s="164" t="s">
        <v>68</v>
      </c>
      <c r="O24" s="164" t="s">
        <v>68</v>
      </c>
      <c r="P24" s="164" t="s">
        <v>68</v>
      </c>
      <c r="Q24" s="164" t="s">
        <v>68</v>
      </c>
      <c r="R24" s="164" t="s">
        <v>68</v>
      </c>
      <c r="S24" s="164" t="s">
        <v>68</v>
      </c>
      <c r="T24" s="164" t="s">
        <v>68</v>
      </c>
      <c r="U24" s="164" t="s">
        <v>68</v>
      </c>
      <c r="V24" s="164" t="s">
        <v>68</v>
      </c>
      <c r="W24" s="164" t="s">
        <v>68</v>
      </c>
      <c r="X24" s="164" t="s">
        <v>68</v>
      </c>
      <c r="Y24" s="162"/>
      <c r="Z24" s="162"/>
      <c r="AA24" s="162"/>
      <c r="AB24" s="171"/>
      <c r="AC24" s="162"/>
    </row>
    <row r="25" spans="2:29" ht="12" customHeight="1">
      <c r="B25" s="26"/>
      <c r="C25" s="151" t="s">
        <v>87</v>
      </c>
      <c r="D25" s="164" t="s">
        <v>68</v>
      </c>
      <c r="E25" s="164" t="s">
        <v>68</v>
      </c>
      <c r="F25" s="164" t="s">
        <v>68</v>
      </c>
      <c r="G25" s="164" t="s">
        <v>68</v>
      </c>
      <c r="H25" s="164" t="s">
        <v>68</v>
      </c>
      <c r="I25" s="164" t="s">
        <v>68</v>
      </c>
      <c r="J25" s="164" t="s">
        <v>68</v>
      </c>
      <c r="K25" s="164" t="s">
        <v>68</v>
      </c>
      <c r="L25" s="164" t="s">
        <v>68</v>
      </c>
      <c r="M25" s="167" t="s">
        <v>68</v>
      </c>
      <c r="N25" s="164" t="s">
        <v>68</v>
      </c>
      <c r="O25" s="164" t="s">
        <v>68</v>
      </c>
      <c r="P25" s="164" t="s">
        <v>68</v>
      </c>
      <c r="Q25" s="164" t="s">
        <v>68</v>
      </c>
      <c r="R25" s="164" t="s">
        <v>68</v>
      </c>
      <c r="S25" s="164" t="s">
        <v>68</v>
      </c>
      <c r="T25" s="164" t="s">
        <v>68</v>
      </c>
      <c r="U25" s="164" t="s">
        <v>68</v>
      </c>
      <c r="V25" s="164" t="s">
        <v>68</v>
      </c>
      <c r="W25" s="164" t="s">
        <v>68</v>
      </c>
      <c r="X25" s="164" t="s">
        <v>68</v>
      </c>
      <c r="Y25" s="162"/>
      <c r="Z25" s="162"/>
      <c r="AA25" s="162"/>
      <c r="AB25" s="171"/>
      <c r="AC25" s="162"/>
    </row>
    <row r="26" spans="2:29" ht="12" customHeight="1">
      <c r="B26" s="26"/>
      <c r="C26" s="151" t="s">
        <v>90</v>
      </c>
      <c r="D26" s="164">
        <v>1</v>
      </c>
      <c r="E26" s="164" t="s">
        <v>68</v>
      </c>
      <c r="F26" s="164" t="s">
        <v>68</v>
      </c>
      <c r="G26" s="164" t="s">
        <v>68</v>
      </c>
      <c r="H26" s="164" t="s">
        <v>68</v>
      </c>
      <c r="I26" s="164" t="s">
        <v>68</v>
      </c>
      <c r="J26" s="164" t="s">
        <v>68</v>
      </c>
      <c r="K26" s="164" t="s">
        <v>68</v>
      </c>
      <c r="L26" s="164">
        <v>1</v>
      </c>
      <c r="M26" s="166">
        <v>1</v>
      </c>
      <c r="N26" s="164" t="s">
        <v>68</v>
      </c>
      <c r="O26" s="164" t="s">
        <v>68</v>
      </c>
      <c r="P26" s="164" t="s">
        <v>68</v>
      </c>
      <c r="Q26" s="164" t="s">
        <v>68</v>
      </c>
      <c r="R26" s="164" t="s">
        <v>68</v>
      </c>
      <c r="S26" s="164" t="s">
        <v>68</v>
      </c>
      <c r="T26" s="164" t="s">
        <v>68</v>
      </c>
      <c r="U26" s="164" t="s">
        <v>68</v>
      </c>
      <c r="V26" s="164" t="s">
        <v>68</v>
      </c>
      <c r="W26" s="164" t="s">
        <v>68</v>
      </c>
      <c r="X26" s="164" t="s">
        <v>68</v>
      </c>
      <c r="Y26" s="162"/>
      <c r="Z26" s="162"/>
      <c r="AA26" s="162"/>
      <c r="AB26" s="171"/>
      <c r="AC26" s="162"/>
    </row>
    <row r="27" spans="2:29" ht="12" customHeight="1">
      <c r="B27" s="26"/>
      <c r="C27" s="151" t="s">
        <v>94</v>
      </c>
      <c r="D27" s="164">
        <v>1</v>
      </c>
      <c r="E27" s="164" t="s">
        <v>68</v>
      </c>
      <c r="F27" s="164">
        <v>1</v>
      </c>
      <c r="G27" s="164" t="s">
        <v>68</v>
      </c>
      <c r="H27" s="164" t="s">
        <v>68</v>
      </c>
      <c r="I27" s="164" t="s">
        <v>68</v>
      </c>
      <c r="J27" s="164" t="s">
        <v>68</v>
      </c>
      <c r="K27" s="164" t="s">
        <v>68</v>
      </c>
      <c r="L27" s="164" t="s">
        <v>68</v>
      </c>
      <c r="M27" s="166">
        <v>1</v>
      </c>
      <c r="N27" s="164" t="s">
        <v>68</v>
      </c>
      <c r="O27" s="164" t="s">
        <v>68</v>
      </c>
      <c r="P27" s="164" t="s">
        <v>68</v>
      </c>
      <c r="Q27" s="164" t="s">
        <v>68</v>
      </c>
      <c r="R27" s="164" t="s">
        <v>68</v>
      </c>
      <c r="S27" s="164" t="s">
        <v>68</v>
      </c>
      <c r="T27" s="164" t="s">
        <v>68</v>
      </c>
      <c r="U27" s="164" t="s">
        <v>68</v>
      </c>
      <c r="V27" s="164" t="s">
        <v>68</v>
      </c>
      <c r="W27" s="164" t="s">
        <v>68</v>
      </c>
      <c r="X27" s="164" t="s">
        <v>68</v>
      </c>
      <c r="Y27" s="162"/>
      <c r="Z27" s="162"/>
      <c r="AA27" s="162"/>
      <c r="AB27" s="171"/>
      <c r="AC27" s="162"/>
    </row>
    <row r="28" spans="2:29" ht="12" customHeight="1">
      <c r="B28" s="26"/>
      <c r="C28" s="151" t="s">
        <v>101</v>
      </c>
      <c r="D28" s="164">
        <v>1</v>
      </c>
      <c r="E28" s="164" t="s">
        <v>68</v>
      </c>
      <c r="F28" s="164" t="s">
        <v>68</v>
      </c>
      <c r="G28" s="164" t="s">
        <v>68</v>
      </c>
      <c r="H28" s="164" t="s">
        <v>68</v>
      </c>
      <c r="I28" s="164" t="s">
        <v>68</v>
      </c>
      <c r="J28" s="164" t="s">
        <v>68</v>
      </c>
      <c r="K28" s="164" t="s">
        <v>68</v>
      </c>
      <c r="L28" s="164" t="s">
        <v>68</v>
      </c>
      <c r="M28" s="167" t="s">
        <v>68</v>
      </c>
      <c r="N28" s="164" t="s">
        <v>68</v>
      </c>
      <c r="O28" s="164" t="s">
        <v>68</v>
      </c>
      <c r="P28" s="164" t="s">
        <v>68</v>
      </c>
      <c r="Q28" s="164" t="s">
        <v>68</v>
      </c>
      <c r="R28" s="164" t="s">
        <v>68</v>
      </c>
      <c r="S28" s="164" t="s">
        <v>68</v>
      </c>
      <c r="T28" s="164">
        <v>1</v>
      </c>
      <c r="U28" s="164" t="s">
        <v>68</v>
      </c>
      <c r="V28" s="164" t="s">
        <v>68</v>
      </c>
      <c r="W28" s="164">
        <v>1</v>
      </c>
      <c r="X28" s="164" t="s">
        <v>68</v>
      </c>
      <c r="Y28" s="162"/>
      <c r="Z28" s="162"/>
      <c r="AA28" s="162"/>
      <c r="AB28" s="172"/>
      <c r="AC28" s="162"/>
    </row>
    <row r="29" spans="2:29" ht="12" customHeight="1">
      <c r="B29" s="26"/>
      <c r="C29" s="151" t="s">
        <v>106</v>
      </c>
      <c r="D29" s="164" t="s">
        <v>68</v>
      </c>
      <c r="E29" s="164" t="s">
        <v>68</v>
      </c>
      <c r="F29" s="164" t="s">
        <v>68</v>
      </c>
      <c r="G29" s="164" t="s">
        <v>68</v>
      </c>
      <c r="H29" s="164" t="s">
        <v>68</v>
      </c>
      <c r="I29" s="164" t="s">
        <v>68</v>
      </c>
      <c r="J29" s="164" t="s">
        <v>68</v>
      </c>
      <c r="K29" s="164" t="s">
        <v>68</v>
      </c>
      <c r="L29" s="164" t="s">
        <v>68</v>
      </c>
      <c r="M29" s="167" t="s">
        <v>68</v>
      </c>
      <c r="N29" s="164" t="s">
        <v>68</v>
      </c>
      <c r="O29" s="164" t="s">
        <v>68</v>
      </c>
      <c r="P29" s="164" t="s">
        <v>68</v>
      </c>
      <c r="Q29" s="164" t="s">
        <v>68</v>
      </c>
      <c r="R29" s="164" t="s">
        <v>68</v>
      </c>
      <c r="S29" s="164" t="s">
        <v>68</v>
      </c>
      <c r="T29" s="164" t="s">
        <v>68</v>
      </c>
      <c r="U29" s="164" t="s">
        <v>68</v>
      </c>
      <c r="V29" s="164" t="s">
        <v>68</v>
      </c>
      <c r="W29" s="164" t="s">
        <v>68</v>
      </c>
      <c r="X29" s="164" t="s">
        <v>68</v>
      </c>
      <c r="Y29" s="162"/>
      <c r="Z29" s="162"/>
      <c r="AA29" s="162"/>
      <c r="AB29" s="171"/>
      <c r="AC29" s="162"/>
    </row>
    <row r="30" spans="2:29" ht="12" customHeight="1">
      <c r="B30" s="26"/>
      <c r="C30" s="151" t="s">
        <v>108</v>
      </c>
      <c r="D30" s="164" t="s">
        <v>68</v>
      </c>
      <c r="E30" s="164" t="s">
        <v>68</v>
      </c>
      <c r="F30" s="164" t="s">
        <v>68</v>
      </c>
      <c r="G30" s="164" t="s">
        <v>68</v>
      </c>
      <c r="H30" s="164" t="s">
        <v>68</v>
      </c>
      <c r="I30" s="164" t="s">
        <v>68</v>
      </c>
      <c r="J30" s="164" t="s">
        <v>68</v>
      </c>
      <c r="K30" s="164" t="s">
        <v>68</v>
      </c>
      <c r="L30" s="164" t="s">
        <v>68</v>
      </c>
      <c r="M30" s="167" t="s">
        <v>68</v>
      </c>
      <c r="N30" s="164" t="s">
        <v>68</v>
      </c>
      <c r="O30" s="164" t="s">
        <v>68</v>
      </c>
      <c r="P30" s="164" t="s">
        <v>68</v>
      </c>
      <c r="Q30" s="164" t="s">
        <v>68</v>
      </c>
      <c r="R30" s="164" t="s">
        <v>68</v>
      </c>
      <c r="S30" s="164" t="s">
        <v>68</v>
      </c>
      <c r="T30" s="164" t="s">
        <v>68</v>
      </c>
      <c r="U30" s="164" t="s">
        <v>68</v>
      </c>
      <c r="V30" s="164" t="s">
        <v>68</v>
      </c>
      <c r="W30" s="164" t="s">
        <v>68</v>
      </c>
      <c r="X30" s="164" t="s">
        <v>68</v>
      </c>
      <c r="Y30" s="162"/>
      <c r="Z30" s="162"/>
      <c r="AA30" s="162"/>
      <c r="AB30" s="171"/>
      <c r="AC30" s="162"/>
    </row>
    <row r="31" spans="2:29" ht="12" customHeight="1">
      <c r="B31" s="5"/>
      <c r="E31" s="173"/>
      <c r="F31" s="173"/>
      <c r="G31" s="173"/>
      <c r="H31" s="173"/>
      <c r="I31" s="173"/>
      <c r="J31" s="173"/>
      <c r="K31" s="173"/>
      <c r="L31" s="173"/>
      <c r="M31" s="173"/>
      <c r="N31" s="173"/>
      <c r="O31" s="173"/>
      <c r="P31" s="173"/>
      <c r="Q31" s="173"/>
      <c r="R31" s="173"/>
      <c r="S31" s="173"/>
      <c r="T31" s="173"/>
      <c r="U31" s="173"/>
      <c r="V31" s="173"/>
      <c r="W31" s="174"/>
      <c r="X31" s="173"/>
    </row>
    <row r="32" spans="2:29" ht="12" customHeight="1">
      <c r="B32" s="5" t="s">
        <v>306</v>
      </c>
      <c r="W32" s="169" t="s">
        <v>257</v>
      </c>
    </row>
    <row r="33" spans="2:25" ht="12" customHeight="1">
      <c r="B33" s="315"/>
      <c r="C33" s="315"/>
      <c r="D33" s="315"/>
      <c r="E33" s="315"/>
      <c r="F33" s="315"/>
      <c r="G33" s="315"/>
      <c r="H33" s="315"/>
      <c r="I33" s="315"/>
      <c r="J33" s="315"/>
      <c r="K33" s="315"/>
      <c r="L33" s="315"/>
      <c r="M33" s="315"/>
      <c r="N33" s="315"/>
      <c r="O33" s="315"/>
      <c r="P33" s="315"/>
      <c r="Q33" s="315"/>
      <c r="R33" s="315"/>
      <c r="S33" s="315"/>
      <c r="T33" s="315"/>
      <c r="U33" s="315"/>
      <c r="V33" s="315"/>
      <c r="W33" s="315"/>
      <c r="X33" s="315"/>
    </row>
    <row r="34" spans="2:25" ht="12" customHeight="1">
      <c r="B34" s="64"/>
      <c r="C34" s="64"/>
      <c r="D34" s="175"/>
      <c r="E34" s="175"/>
      <c r="F34" s="175"/>
      <c r="G34" s="175"/>
      <c r="H34" s="175"/>
      <c r="I34" s="175"/>
      <c r="J34" s="175"/>
      <c r="K34" s="175"/>
      <c r="L34" s="175"/>
      <c r="M34" s="175"/>
      <c r="N34" s="175"/>
      <c r="O34" s="175"/>
      <c r="P34" s="175"/>
      <c r="Q34" s="175"/>
      <c r="R34" s="175"/>
      <c r="S34" s="175"/>
      <c r="T34" s="175"/>
      <c r="U34" s="175"/>
      <c r="V34" s="175"/>
      <c r="W34" s="175"/>
      <c r="X34" s="175"/>
    </row>
    <row r="35" spans="2:25" ht="12" customHeight="1">
      <c r="B35" s="64"/>
      <c r="C35" s="64"/>
      <c r="D35" s="175"/>
      <c r="E35" s="176"/>
      <c r="F35" s="176"/>
      <c r="G35" s="176"/>
      <c r="H35" s="176"/>
      <c r="I35" s="176"/>
      <c r="J35" s="176"/>
      <c r="K35" s="176"/>
      <c r="L35" s="176"/>
      <c r="M35" s="175"/>
      <c r="N35" s="176"/>
      <c r="O35" s="176"/>
      <c r="P35" s="176"/>
      <c r="Q35" s="176"/>
      <c r="R35" s="176"/>
      <c r="S35" s="175"/>
      <c r="T35" s="176"/>
      <c r="U35" s="176"/>
      <c r="V35" s="176"/>
      <c r="W35" s="175"/>
      <c r="X35" s="175"/>
      <c r="Y35" s="23"/>
    </row>
    <row r="36" spans="2:25" ht="12" customHeight="1">
      <c r="D36" s="175"/>
      <c r="E36" s="176"/>
      <c r="F36" s="176"/>
      <c r="G36" s="176"/>
      <c r="H36" s="176"/>
      <c r="I36" s="176"/>
      <c r="J36" s="176"/>
      <c r="K36" s="176"/>
      <c r="L36" s="176"/>
      <c r="M36" s="175"/>
      <c r="N36" s="176"/>
      <c r="O36" s="176"/>
      <c r="P36" s="176"/>
      <c r="Q36" s="176"/>
      <c r="R36" s="176"/>
      <c r="S36" s="175"/>
      <c r="T36" s="176"/>
      <c r="U36" s="176"/>
      <c r="V36" s="176"/>
      <c r="W36" s="175"/>
      <c r="X36" s="175"/>
    </row>
    <row r="37" spans="2:25" ht="12" customHeight="1">
      <c r="D37" s="175"/>
      <c r="E37" s="162"/>
      <c r="F37" s="162"/>
      <c r="G37" s="162"/>
      <c r="H37" s="162"/>
      <c r="I37" s="162"/>
      <c r="J37" s="162"/>
      <c r="K37" s="162"/>
      <c r="L37" s="162"/>
      <c r="M37" s="175"/>
      <c r="N37" s="162"/>
      <c r="O37" s="162"/>
      <c r="P37" s="162"/>
      <c r="Q37" s="162"/>
      <c r="R37" s="162"/>
      <c r="S37" s="175"/>
      <c r="T37" s="162"/>
      <c r="U37" s="162"/>
      <c r="V37" s="162"/>
      <c r="W37" s="175"/>
      <c r="X37" s="175"/>
    </row>
    <row r="38" spans="2:25" ht="12" customHeight="1">
      <c r="D38" s="175"/>
      <c r="M38" s="175"/>
      <c r="S38" s="175"/>
      <c r="W38" s="175"/>
      <c r="X38" s="175"/>
    </row>
    <row r="39" spans="2:25" ht="12" customHeight="1">
      <c r="D39" s="175"/>
      <c r="M39" s="175"/>
      <c r="S39" s="175"/>
      <c r="W39" s="175"/>
      <c r="X39" s="175"/>
    </row>
    <row r="40" spans="2:25" ht="12" customHeight="1">
      <c r="D40" s="175"/>
      <c r="M40" s="175"/>
      <c r="S40" s="175"/>
      <c r="W40" s="175"/>
      <c r="X40" s="175"/>
    </row>
    <row r="41" spans="2:25" ht="12" customHeight="1">
      <c r="D41" s="175"/>
      <c r="M41" s="175"/>
      <c r="S41" s="175"/>
      <c r="W41" s="175"/>
      <c r="X41" s="175"/>
    </row>
    <row r="42" spans="2:25" ht="12" customHeight="1">
      <c r="D42" s="175"/>
      <c r="M42" s="175"/>
      <c r="S42" s="175"/>
      <c r="W42" s="175"/>
      <c r="X42" s="175"/>
    </row>
    <row r="43" spans="2:25" ht="12" customHeight="1">
      <c r="D43" s="175"/>
      <c r="M43" s="175"/>
      <c r="S43" s="175"/>
      <c r="W43" s="175"/>
      <c r="X43" s="175"/>
    </row>
    <row r="44" spans="2:25" ht="12" customHeight="1">
      <c r="D44" s="175"/>
      <c r="M44" s="175"/>
      <c r="S44" s="175"/>
      <c r="W44" s="175"/>
      <c r="X44" s="175"/>
    </row>
    <row r="45" spans="2:25" ht="12" customHeight="1">
      <c r="D45" s="175"/>
      <c r="L45" s="158"/>
      <c r="M45" s="175"/>
      <c r="S45" s="175"/>
      <c r="W45" s="175"/>
      <c r="X45" s="175"/>
    </row>
    <row r="46" spans="2:25" ht="12" customHeight="1">
      <c r="D46" s="175"/>
      <c r="M46" s="175"/>
      <c r="S46" s="175"/>
      <c r="W46" s="175"/>
      <c r="X46" s="175"/>
    </row>
    <row r="47" spans="2:25" ht="12" customHeight="1">
      <c r="D47" s="175"/>
      <c r="M47" s="175"/>
      <c r="S47" s="175"/>
      <c r="W47" s="175"/>
      <c r="X47" s="175"/>
    </row>
    <row r="48" spans="2:25" ht="12" customHeight="1">
      <c r="D48" s="175"/>
      <c r="M48" s="175"/>
      <c r="S48" s="175"/>
      <c r="W48" s="175"/>
      <c r="X48" s="175"/>
    </row>
    <row r="49" spans="4:24" ht="12" customHeight="1">
      <c r="D49" s="175"/>
      <c r="M49" s="175"/>
      <c r="S49" s="175"/>
      <c r="W49" s="175"/>
      <c r="X49" s="175"/>
    </row>
    <row r="50" spans="4:24" ht="12" customHeight="1">
      <c r="D50" s="175"/>
      <c r="M50" s="175"/>
      <c r="S50" s="175"/>
      <c r="W50" s="175"/>
      <c r="X50" s="175"/>
    </row>
    <row r="51" spans="4:24" ht="12" customHeight="1">
      <c r="D51" s="175"/>
      <c r="M51" s="175"/>
      <c r="S51" s="175"/>
      <c r="W51" s="175"/>
      <c r="X51" s="175"/>
    </row>
    <row r="52" spans="4:24" ht="12" customHeight="1">
      <c r="D52" s="175"/>
      <c r="M52" s="175"/>
      <c r="S52" s="175"/>
      <c r="W52" s="175"/>
      <c r="X52" s="175"/>
    </row>
    <row r="53" spans="4:24" ht="12" customHeight="1">
      <c r="D53" s="175"/>
      <c r="M53" s="175"/>
      <c r="S53" s="175"/>
      <c r="W53" s="175"/>
      <c r="X53" s="175"/>
    </row>
    <row r="54" spans="4:24" ht="12" customHeight="1">
      <c r="D54" s="175"/>
      <c r="M54" s="175"/>
      <c r="S54" s="175"/>
      <c r="W54" s="175"/>
      <c r="X54" s="175"/>
    </row>
    <row r="55" spans="4:24" ht="12" customHeight="1">
      <c r="D55" s="176"/>
      <c r="M55" s="175"/>
      <c r="S55" s="176"/>
      <c r="W55" s="176"/>
      <c r="X55" s="175"/>
    </row>
  </sheetData>
  <mergeCells count="41">
    <mergeCell ref="K4:K5"/>
    <mergeCell ref="L4:L5"/>
    <mergeCell ref="M4:M7"/>
    <mergeCell ref="U4:U5"/>
    <mergeCell ref="E4:E7"/>
    <mergeCell ref="F4:F5"/>
    <mergeCell ref="G4:G5"/>
    <mergeCell ref="H4:H5"/>
    <mergeCell ref="I4:I5"/>
    <mergeCell ref="W4:W7"/>
    <mergeCell ref="F6:F7"/>
    <mergeCell ref="G6:G7"/>
    <mergeCell ref="H6:H7"/>
    <mergeCell ref="I6:I7"/>
    <mergeCell ref="J6:J7"/>
    <mergeCell ref="K6:K7"/>
    <mergeCell ref="L6:L7"/>
    <mergeCell ref="O4:O5"/>
    <mergeCell ref="P4:P5"/>
    <mergeCell ref="Q4:Q5"/>
    <mergeCell ref="R4:R5"/>
    <mergeCell ref="S4:S7"/>
    <mergeCell ref="T4:T7"/>
    <mergeCell ref="U6:U7"/>
    <mergeCell ref="J4:J5"/>
    <mergeCell ref="B8:C8"/>
    <mergeCell ref="B10:C10"/>
    <mergeCell ref="B23:C23"/>
    <mergeCell ref="B33:X33"/>
    <mergeCell ref="O6:O7"/>
    <mergeCell ref="P6:P7"/>
    <mergeCell ref="Q6:Q7"/>
    <mergeCell ref="R6:R7"/>
    <mergeCell ref="N4:N7"/>
    <mergeCell ref="B3:C7"/>
    <mergeCell ref="D3:D7"/>
    <mergeCell ref="E3:M3"/>
    <mergeCell ref="N3:S3"/>
    <mergeCell ref="T3:W3"/>
    <mergeCell ref="X3:X7"/>
    <mergeCell ref="V4:V7"/>
  </mergeCells>
  <phoneticPr fontId="1"/>
  <pageMargins left="0.7" right="0.7" top="0.75" bottom="0.75" header="0.3" footer="0.3"/>
  <pageSetup paperSize="9" scale="85"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24-1 生活保護法による保護実施状況 </vt:lpstr>
      <vt:lpstr>24-2 生活保護法による扶助別保護費支出状況</vt:lpstr>
      <vt:lpstr>24-3 老人保護実施状況</vt:lpstr>
      <vt:lpstr>24-4 母子及び父子並びに寡婦福祉資金貸付状況</vt:lpstr>
      <vt:lpstr>24-5 児童相談所における相談別児童受付件数</vt:lpstr>
      <vt:lpstr>24-6 保健福祉事務所における児童福祉関係取扱件数</vt:lpstr>
      <vt:lpstr>24-7 児童保護措置費・障害児入所給付費等県分及び市町村分実</vt:lpstr>
      <vt:lpstr>24-8 児童福祉施設措置人員及び里親委託児童数</vt:lpstr>
      <vt:lpstr>24-9　戦傷病者手帳交付状況</vt:lpstr>
      <vt:lpstr>24-10 戦傷病者各種給付実績 </vt:lpstr>
      <vt:lpstr>24-11 旧軍人・軍属等恩給進達実績</vt:lpstr>
      <vt:lpstr>24-12 軍人等遺族援護措置裁定実績</vt:lpstr>
      <vt:lpstr>24-13 軍歴調査・証明交付実績</vt:lpstr>
      <vt:lpstr>24-14 産業別労働者災害補償費支払状況</vt:lpstr>
      <vt:lpstr>'24-1 生活保護法による保護実施状況 '!Print_Area</vt:lpstr>
      <vt:lpstr>'24-10 戦傷病者各種給付実績 '!Print_Area</vt:lpstr>
      <vt:lpstr>'24-12 軍人等遺族援護措置裁定実績'!Print_Area</vt:lpstr>
      <vt:lpstr>'24-13 軍歴調査・証明交付実績'!Print_Area</vt:lpstr>
      <vt:lpstr>'24-14 産業別労働者災害補償費支払状況'!Print_Area</vt:lpstr>
      <vt:lpstr>'24-2 生活保護法による扶助別保護費支出状況'!Print_Area</vt:lpstr>
      <vt:lpstr>'24-3 老人保護実施状況'!Print_Area</vt:lpstr>
      <vt:lpstr>'24-4 母子及び父子並びに寡婦福祉資金貸付状況'!Print_Area</vt:lpstr>
      <vt:lpstr>'24-5 児童相談所における相談別児童受付件数'!Print_Area</vt:lpstr>
      <vt:lpstr>'24-6 保健福祉事務所における児童福祉関係取扱件数'!Print_Area</vt:lpstr>
      <vt:lpstr>'24-7 児童保護措置費・障害児入所給付費等県分及び市町村分実'!Print_Area</vt:lpstr>
      <vt:lpstr>'24-8 児童福祉施設措置人員及び里親委託児童数'!Print_Area</vt:lpstr>
      <vt:lpstr>'24-9　戦傷病者手帳交付状況'!Print_Area</vt:lpstr>
      <vt:lpstr>'24-1 生活保護法による保護実施状況 '!Print_Titles</vt:lpstr>
      <vt:lpstr>'24-11 旧軍人・軍属等恩給進達実績'!Print_Titles</vt:lpstr>
      <vt:lpstr>'24-12 軍人等遺族援護措置裁定実績'!Print_Titles</vt:lpstr>
      <vt:lpstr>'24-14 産業別労働者災害補償費支払状況'!Print_Titles</vt:lpstr>
      <vt:lpstr>'24-3 老人保護実施状況'!Print_Titles</vt:lpstr>
      <vt:lpstr>'24-6 保健福祉事務所における児童福祉関係取扱件数'!Print_Titles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dc:creator>
  <cp:lastModifiedBy>根岸 昂之介０１</cp:lastModifiedBy>
  <cp:lastPrinted>2021-05-31T05:30:58Z</cp:lastPrinted>
  <dcterms:created xsi:type="dcterms:W3CDTF">1999-07-27T01:24:56Z</dcterms:created>
  <dcterms:modified xsi:type="dcterms:W3CDTF">2022-02-18T05:20:02Z</dcterms:modified>
</cp:coreProperties>
</file>