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50" activeTab="0"/>
  </bookViews>
  <sheets>
    <sheet name="21-1 市町村別選挙人名簿登録者数" sheetId="1" r:id="rId1"/>
    <sheet name="21-2 参議院議員選挙結果（1）候補者の得票数" sheetId="2" r:id="rId2"/>
    <sheet name="(2)党派別得票数" sheetId="3" r:id="rId3"/>
    <sheet name="(3)無効投票の内訳" sheetId="4" r:id="rId4"/>
    <sheet name="21-3 衆議院議員総選挙結果（1）候補者の得票数（1区）" sheetId="5" r:id="rId5"/>
    <sheet name="候補者の得票数（2区）" sheetId="6" r:id="rId6"/>
    <sheet name="候補者の得票数（3区）" sheetId="7" r:id="rId7"/>
    <sheet name="候補者の得票数（4区）" sheetId="8" r:id="rId8"/>
    <sheet name="候補者の得票数（5区）" sheetId="9" r:id="rId9"/>
    <sheet name="（2）比例代表選出議員選挙党派別得票数（群馬県）" sheetId="10" r:id="rId10"/>
    <sheet name="（3）無効投票の内訳（小選挙区選出議員選挙）" sheetId="11" r:id="rId11"/>
    <sheet name="21-4 知事選挙結果（1）候補者の得票数" sheetId="12" r:id="rId12"/>
    <sheet name="（2）党派別得票数 " sheetId="13" r:id="rId13"/>
    <sheet name="（3）無効投票の内訳  " sheetId="14" r:id="rId14"/>
    <sheet name="21-5 議会議員数" sheetId="15" r:id="rId15"/>
    <sheet name="21-6 各種委員会委員数" sheetId="16" r:id="rId16"/>
    <sheet name="21-7 県関係職員数" sheetId="17" r:id="rId17"/>
    <sheet name="Sheet7" sheetId="18" r:id="rId18"/>
  </sheets>
  <definedNames>
    <definedName name="_xlnm.Print_Area" localSheetId="0">'21-1 市町村別選挙人名簿登録者数'!$A$1:$G$62</definedName>
    <definedName name="_xlnm.Print_Titles" localSheetId="0">'21-1 市町村別選挙人名簿登録者数'!$3:$4</definedName>
  </definedNames>
  <calcPr fullCalcOnLoad="1"/>
</workbook>
</file>

<file path=xl/sharedStrings.xml><?xml version="1.0" encoding="utf-8"?>
<sst xmlns="http://schemas.openxmlformats.org/spreadsheetml/2006/main" count="1025" uniqueCount="277">
  <si>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</si>
  <si>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</si>
  <si>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</si>
  <si>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</si>
  <si>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</si>
  <si>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</si>
  <si>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</si>
  <si>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</si>
  <si>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</si>
  <si>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</si>
  <si>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</si>
  <si>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</si>
  <si>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</si>
  <si>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</si>
  <si>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</si>
  <si>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多野郡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</si>
  <si>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</si>
  <si>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</si>
  <si>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</si>
  <si>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</si>
  <si>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</si>
  <si>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</si>
  <si>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</si>
  <si>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</si>
  <si>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草津町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</si>
  <si>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</si>
  <si>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</si>
  <si>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</si>
  <si>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</si>
  <si>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</si>
  <si>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</si>
  <si>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</si>
  <si>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</si>
  <si>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</si>
  <si>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</si>
  <si>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</si>
  <si>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</si>
  <si>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</si>
  <si>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総数</t>
  </si>
  <si>
    <t>女</t>
  </si>
  <si>
    <t>人</t>
  </si>
  <si>
    <t>男</t>
  </si>
  <si>
    <t>市部総数</t>
  </si>
  <si>
    <t>郡部総数</t>
  </si>
  <si>
    <t>資料：県選挙管理委員会</t>
  </si>
  <si>
    <t xml:space="preserve"> </t>
  </si>
  <si>
    <t xml:space="preserve"> </t>
  </si>
  <si>
    <t>神流町</t>
  </si>
  <si>
    <t>東吾妻町</t>
  </si>
  <si>
    <t>嬬恋村</t>
  </si>
  <si>
    <t>みなかみ町</t>
  </si>
  <si>
    <t>みどり市</t>
  </si>
  <si>
    <t>平成24年9月2日</t>
  </si>
  <si>
    <t>平成25年9月2日</t>
  </si>
  <si>
    <t>（1）候補者の得票数</t>
  </si>
  <si>
    <t>市郡</t>
  </si>
  <si>
    <t>有効投票数</t>
  </si>
  <si>
    <r>
      <rPr>
        <sz val="8"/>
        <rFont val="ＭＳ 明朝"/>
        <family val="1"/>
      </rPr>
      <t>（加賀谷富士子）</t>
    </r>
    <r>
      <rPr>
        <sz val="9"/>
        <rFont val="ＭＳ 明朝"/>
        <family val="1"/>
      </rPr>
      <t xml:space="preserve">
かがや富士子</t>
    </r>
  </si>
  <si>
    <t>山本一太</t>
  </si>
  <si>
    <t>安永あきら</t>
  </si>
  <si>
    <t>（店橋世津子）
たなはしせつ子</t>
  </si>
  <si>
    <t>当日有権者数</t>
  </si>
  <si>
    <t>投票者数</t>
  </si>
  <si>
    <t>投票率</t>
  </si>
  <si>
    <t>票</t>
  </si>
  <si>
    <t>％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</si>
  <si>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</si>
  <si>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</si>
  <si>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</si>
  <si>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</si>
  <si>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</si>
  <si>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</si>
  <si>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</si>
  <si>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（2）党派別得票数</t>
  </si>
  <si>
    <t>項目</t>
  </si>
  <si>
    <t>民主党</t>
  </si>
  <si>
    <t>自由民主党</t>
  </si>
  <si>
    <t>幸福実現党</t>
  </si>
  <si>
    <t>日本共産党</t>
  </si>
  <si>
    <t>得票数</t>
  </si>
  <si>
    <t>得票率</t>
  </si>
  <si>
    <t>％</t>
  </si>
  <si>
    <t>（3）無効投票の内訳</t>
  </si>
  <si>
    <t>投票数</t>
  </si>
  <si>
    <t>不受理・持帰り等</t>
  </si>
  <si>
    <t>合　計（投票者数）</t>
  </si>
  <si>
    <t>有   効</t>
  </si>
  <si>
    <t>無                               効</t>
  </si>
  <si>
    <t>総   数</t>
  </si>
  <si>
    <t>用いないもの
所定の用紙を</t>
  </si>
  <si>
    <t>記載したもの
者等の氏名を
候補者でない</t>
  </si>
  <si>
    <t>記載したもの
者の氏名を
二人以上の候補</t>
  </si>
  <si>
    <t>記載したもの
のほか他事を
候補者の氏名</t>
  </si>
  <si>
    <t>自書しないもの
候補者の氏名を</t>
  </si>
  <si>
    <t>し難いもの
記載したか確認
候補者の何人を</t>
  </si>
  <si>
    <t>白 紙 投 票</t>
  </si>
  <si>
    <t>記載したもの
単に雑事を</t>
  </si>
  <si>
    <t>記載したもの
単に記号符号を</t>
  </si>
  <si>
    <t>そ の 他</t>
  </si>
  <si>
    <t>－</t>
  </si>
  <si>
    <t>－</t>
  </si>
  <si>
    <t>２１－３ 衆議院議員総選挙結果 （平成24年12月16日執行）</t>
  </si>
  <si>
    <t>（1）候補者の得票数（小選挙区選出議員選挙）</t>
  </si>
  <si>
    <t>　第１区（定数１名）</t>
  </si>
  <si>
    <t>市郡</t>
  </si>
  <si>
    <t>ごとう新
（後藤新）</t>
  </si>
  <si>
    <t>上野ひろし
（上野宏史）</t>
  </si>
  <si>
    <t>生方秀男</t>
  </si>
  <si>
    <t>宮崎タケシ
（宮崎岳志）</t>
  </si>
  <si>
    <t>佐田玄一郎</t>
  </si>
  <si>
    <t>第１区計</t>
  </si>
  <si>
    <t>注）桐生市は、合併前の旧新里村及び旧黒保根村の区域、渋川市は旧北橘村及び旧赤城村の区域、みどり市は旧東村の区域が第１区となっている。</t>
  </si>
  <si>
    <t>　第２区（定数１名）</t>
  </si>
  <si>
    <t>くわばら功
（桑原功）</t>
  </si>
  <si>
    <t>井野としろう
（井野俊郎）</t>
  </si>
  <si>
    <t>関口直久</t>
  </si>
  <si>
    <t>石関たかし
（石関貴史）</t>
  </si>
  <si>
    <t>第２区計</t>
  </si>
  <si>
    <t>注）桐生市は、合併前の旧桐生市の区域、太田市は旧藪塚本町の区域、みどり市は旧笠懸町及び旧大間々町の区域が第２区となっている。</t>
  </si>
  <si>
    <t>　第３区（定数１名）</t>
  </si>
  <si>
    <t>長谷川かいち
（長谷川嘉一）</t>
  </si>
  <si>
    <t>柿沼正明</t>
  </si>
  <si>
    <t>笹川ひろよし
（笹川博義）</t>
  </si>
  <si>
    <t>渋沢哲男</t>
  </si>
  <si>
    <t>第３区計</t>
  </si>
  <si>
    <t>注）太田市は、合併前の旧太田市、旧尾島町及び旧新田町の区域が第３区となっている。</t>
  </si>
  <si>
    <t>（1）候補者の得票数（小選挙区選出議員選挙）</t>
  </si>
  <si>
    <t>　第４区（定数１名）</t>
  </si>
  <si>
    <t>市郡</t>
  </si>
  <si>
    <t>有効投票数</t>
  </si>
  <si>
    <t>福田たつお
（福田達夫）</t>
  </si>
  <si>
    <t>青木かずや
（青木和也）</t>
  </si>
  <si>
    <t>はぎわら貞夫
（萩原貞夫）</t>
  </si>
  <si>
    <t>宮原田あやか
（宮原田綾香）</t>
  </si>
  <si>
    <t>当日有権者数</t>
  </si>
  <si>
    <t>投票者数</t>
  </si>
  <si>
    <t>投票率</t>
  </si>
  <si>
    <t>票</t>
  </si>
  <si>
    <t>人</t>
  </si>
  <si>
    <t>％</t>
  </si>
  <si>
    <t>第４区計</t>
  </si>
  <si>
    <t>資料：県選挙管理委員会</t>
  </si>
  <si>
    <t>注）高崎市は、合併前の旧高崎市、旧新町及び旧吉井町の区域が第４区となっている。</t>
  </si>
  <si>
    <t>　第５区（定数１名）</t>
  </si>
  <si>
    <t>こばやし人志
（小林人志）</t>
  </si>
  <si>
    <t>糸井ひろし
（糸井洋）</t>
  </si>
  <si>
    <t>おぶち優子
（小渕優子）</t>
  </si>
  <si>
    <t>第５区計</t>
  </si>
  <si>
    <t>注）高崎市は、合併前の旧榛名町、旧倉渕村、旧箕郷町及び旧群馬町の区域、渋川市は旧渋川市、旧子持村、旧小野上村及び旧伊香保町の区域が第5区と</t>
  </si>
  <si>
    <t>　　なっている。</t>
  </si>
  <si>
    <t>２１－３ 衆議院議員総選挙結果 （平成24年12月16日執行）</t>
  </si>
  <si>
    <t>（2）比例代表選出議員選挙党派別得票数(群馬県）</t>
  </si>
  <si>
    <t>日本維新の会</t>
  </si>
  <si>
    <t>公明党</t>
  </si>
  <si>
    <t>みんなの党</t>
  </si>
  <si>
    <t>社会民主党</t>
  </si>
  <si>
    <t>自由民主党</t>
  </si>
  <si>
    <t>日本未来の党</t>
  </si>
  <si>
    <t>%</t>
  </si>
  <si>
    <t>２１－３ 衆議院議員総選挙結果 （平成24年12月16日執行）</t>
  </si>
  <si>
    <t>（3）無効投票の内訳（小選挙区選出議員選挙）</t>
  </si>
  <si>
    <t>選 挙 区
市　　郡</t>
  </si>
  <si>
    <t>合　計（投票者数）</t>
  </si>
  <si>
    <t>有効</t>
  </si>
  <si>
    <t>無効</t>
  </si>
  <si>
    <t>総    数</t>
  </si>
  <si>
    <t>記載したもの
者等の氏名を
候補者でない</t>
  </si>
  <si>
    <t>もの
者等を記載した
者、不所属候補
非該当政党候補</t>
  </si>
  <si>
    <t>したもの
者の氏名を記載
二人以上の候補</t>
  </si>
  <si>
    <t>したもの
ほか他事を記載
候補者の氏名の</t>
  </si>
  <si>
    <t>したもの
単に雑事を記載</t>
  </si>
  <si>
    <t>そ  の  他</t>
  </si>
  <si>
    <t>-</t>
  </si>
  <si>
    <t>-</t>
  </si>
  <si>
    <t>-</t>
  </si>
  <si>
    <t>桐生市（第１区）</t>
  </si>
  <si>
    <t>渋川市（第１区）</t>
  </si>
  <si>
    <t>みどり市（第１区）</t>
  </si>
  <si>
    <t>桐生市（第２区）</t>
  </si>
  <si>
    <t>太田市（第２区）</t>
  </si>
  <si>
    <t>みどり市（第２区）</t>
  </si>
  <si>
    <t>佐波郡</t>
  </si>
  <si>
    <t>太田市（第３区）</t>
  </si>
  <si>
    <t>第４区計</t>
  </si>
  <si>
    <t>高崎市（第４区）</t>
  </si>
  <si>
    <t>第５区計</t>
  </si>
  <si>
    <t>高崎市（第５区）</t>
  </si>
  <si>
    <t>渋川市（第５区）</t>
  </si>
  <si>
    <t>注）1 高崎市は、合併前の旧高崎市、旧新町及び旧吉井町の区域が第４区、旧榛名町、旧倉渕村、旧箕郷町及び旧群馬町の区域が第５区となっている。</t>
  </si>
  <si>
    <t>　　2 桐生市は、合併前の旧新里村及び旧黒保根村の区域が第１区、旧桐生市の区域が第２区となっている。</t>
  </si>
  <si>
    <t xml:space="preserve">    3 太田市は、合併前の旧藪塚本町の区域が第２区、旧太田市、旧尾島町及び旧新田町の区域が第３区となっている。</t>
  </si>
  <si>
    <t xml:space="preserve">    4 渋川市は、合併前の旧北橘村及び旧赤城村の区域が第１区、旧渋川市、旧子持村、旧小野上村及び旧伊香保町の区域が第５区となっている。</t>
  </si>
  <si>
    <t xml:space="preserve">    5 みどり市は、合併前の旧東村の区域が第１区、旧笠懸町及び旧大間々町の区域が第２区となっている。</t>
  </si>
  <si>
    <t>２１－１市町村別選挙人名簿登録者数（平成25年9月2日）</t>
  </si>
  <si>
    <t>２１－２ 参議院議員選挙結果（群馬県選挙区） （平成25年7月21日執行）</t>
  </si>
  <si>
    <t>２１－２ 参議院議員選挙結果（群馬県選挙区） （平成25年7月21日執行）</t>
  </si>
  <si>
    <t>２１－２ 参議院議員選挙結果（群馬県選挙区） （平成25年7月21日執行）</t>
  </si>
  <si>
    <t>２１－４ 知事選挙結果 （平成23年7月3日執行）</t>
  </si>
  <si>
    <t>（1）候補者の得票数</t>
  </si>
  <si>
    <t>えびね　篤
(海老根　篤)</t>
  </si>
  <si>
    <t>大沢　正明</t>
  </si>
  <si>
    <t>後藤　新</t>
  </si>
  <si>
    <t>こすげ　啓司
(小菅　啓司)</t>
  </si>
  <si>
    <t>％</t>
  </si>
  <si>
    <t>（2）党派別得票数</t>
  </si>
  <si>
    <t>日本共産党</t>
  </si>
  <si>
    <t>無所属</t>
  </si>
  <si>
    <t>２１－４ 知事選挙結果 （平成23年7月3日執行）</t>
  </si>
  <si>
    <t>用いないもの
所定の用紙を</t>
  </si>
  <si>
    <t>記載したもの
候補者の氏名を
被選挙権のない</t>
  </si>
  <si>
    <t>白紙投票</t>
  </si>
  <si>
    <t>その他</t>
  </si>
  <si>
    <t>-</t>
  </si>
  <si>
    <r>
      <t>２１－５ 議会議員数 （平成</t>
    </r>
    <r>
      <rPr>
        <b/>
        <sz val="12"/>
        <color indexed="10"/>
        <rFont val="ＭＳ 明朝"/>
        <family val="1"/>
      </rPr>
      <t>25</t>
    </r>
    <r>
      <rPr>
        <b/>
        <sz val="12"/>
        <rFont val="ＭＳ 明朝"/>
        <family val="1"/>
      </rPr>
      <t>年5月1日）</t>
    </r>
  </si>
  <si>
    <t>議会</t>
  </si>
  <si>
    <t>議員数</t>
  </si>
  <si>
    <t>議員数（定数）</t>
  </si>
  <si>
    <t>人</t>
  </si>
  <si>
    <t>参議院（比例代表選出）</t>
  </si>
  <si>
    <t>県議会</t>
  </si>
  <si>
    <t>参議院（群馬県選挙区）</t>
  </si>
  <si>
    <t>市議会</t>
  </si>
  <si>
    <t>衆議院（比例代表選出）</t>
  </si>
  <si>
    <t>町村議会</t>
  </si>
  <si>
    <t>衆議院（小 選 挙　区）</t>
  </si>
  <si>
    <t>資料：県市町村課</t>
  </si>
  <si>
    <r>
      <t>注）県議会、市議会及び町村議会の議員数（定数）は、</t>
    </r>
    <r>
      <rPr>
        <sz val="8"/>
        <color indexed="10"/>
        <rFont val="ＭＳ 明朝"/>
        <family val="1"/>
      </rPr>
      <t>平成25年5月1日現在</t>
    </r>
    <r>
      <rPr>
        <sz val="8"/>
        <rFont val="ＭＳ 明朝"/>
        <family val="1"/>
      </rPr>
      <t>の条例定数及び市町村合併による特例定数を合わせたものである。</t>
    </r>
  </si>
  <si>
    <r>
      <t>２１－６ 各種委員会委員数 （平成</t>
    </r>
    <r>
      <rPr>
        <b/>
        <sz val="12"/>
        <color indexed="10"/>
        <rFont val="ＭＳ 明朝"/>
        <family val="1"/>
      </rPr>
      <t>25</t>
    </r>
    <r>
      <rPr>
        <b/>
        <sz val="12"/>
        <rFont val="ＭＳ 明朝"/>
        <family val="1"/>
      </rPr>
      <t>年4月1日）</t>
    </r>
  </si>
  <si>
    <t>委員会</t>
  </si>
  <si>
    <t>委員数</t>
  </si>
  <si>
    <t>人事委員会</t>
  </si>
  <si>
    <t>選挙管理委員会</t>
  </si>
  <si>
    <t>監査委員</t>
  </si>
  <si>
    <t>労働委員会</t>
  </si>
  <si>
    <t>教育委員会</t>
  </si>
  <si>
    <t>収用委員会</t>
  </si>
  <si>
    <t>公安委員会</t>
  </si>
  <si>
    <t>資料：県人事課</t>
  </si>
  <si>
    <r>
      <t>２１－7 県関係職員数 （平成</t>
    </r>
    <r>
      <rPr>
        <b/>
        <sz val="12"/>
        <color indexed="10"/>
        <rFont val="ＭＳ 明朝"/>
        <family val="1"/>
      </rPr>
      <t>25</t>
    </r>
    <r>
      <rPr>
        <b/>
        <sz val="12"/>
        <rFont val="ＭＳ 明朝"/>
        <family val="1"/>
      </rPr>
      <t>年4月1日）</t>
    </r>
  </si>
  <si>
    <t>部・局・所等</t>
  </si>
  <si>
    <t>局・課
・所数</t>
  </si>
  <si>
    <t>職員数</t>
  </si>
  <si>
    <t>事務
職員</t>
  </si>
  <si>
    <t>技術
職員</t>
  </si>
  <si>
    <t>大学
教員</t>
  </si>
  <si>
    <t>技能労
務職員</t>
  </si>
  <si>
    <t>人</t>
  </si>
  <si>
    <t>県庁総数</t>
  </si>
  <si>
    <t>総務部</t>
  </si>
  <si>
    <t>企画部</t>
  </si>
  <si>
    <t>生活文化スポーツ部</t>
  </si>
  <si>
    <t>健康福祉部</t>
  </si>
  <si>
    <t>環境森林部</t>
  </si>
  <si>
    <t>農政部</t>
  </si>
  <si>
    <t>産業経済部</t>
  </si>
  <si>
    <t>県土整備部</t>
  </si>
  <si>
    <t>会計局</t>
  </si>
  <si>
    <t>地域機関等</t>
  </si>
  <si>
    <t>行政事務所、県税事務所、行政県税事務所</t>
  </si>
  <si>
    <t>福祉事務所、
保健福祉事務所</t>
  </si>
  <si>
    <t>児童相談所</t>
  </si>
  <si>
    <t>環境事務所、森林事務所、環境森林事務所</t>
  </si>
  <si>
    <t>農業事務所</t>
  </si>
  <si>
    <t>産業技術専門校</t>
  </si>
  <si>
    <t>土木事務所</t>
  </si>
  <si>
    <t>その他機関</t>
  </si>
  <si>
    <t>各種委員会等</t>
  </si>
  <si>
    <t>企業局</t>
  </si>
  <si>
    <t>病院局</t>
  </si>
  <si>
    <t>県議会事務局</t>
  </si>
  <si>
    <t>人事委員会事務局</t>
  </si>
  <si>
    <t>監査委員事務局</t>
  </si>
  <si>
    <t>労働委員会事務局</t>
  </si>
  <si>
    <t>教育委員会事務局</t>
  </si>
  <si>
    <t>県警察本部</t>
  </si>
  <si>
    <t>･･･</t>
  </si>
  <si>
    <t>資料：県人事課、県警察本部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</si>
</sst>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00;&quot;△ &quot;#,##0.000"/>
    <numFmt numFmtId="180" formatCode="#,##0.0;&quot;△ &quot;#,##0.0"/>
    <numFmt numFmtId="181" formatCode="0;&quot;△ &quot;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49" fontId="2" fillId="32" borderId="10" xfId="0" applyNumberFormat="1" applyFont="1" applyFill="1" applyBorder="1" applyAlignment="1">
      <alignment horizontal="distributed" vertical="center"/>
    </xf>
    <xf numFmtId="49" fontId="2" fillId="32" borderId="11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distributed" vertical="center"/>
    </xf>
    <xf numFmtId="49" fontId="5" fillId="32" borderId="11" xfId="0" applyNumberFormat="1" applyFont="1" applyFill="1" applyBorder="1" applyAlignment="1">
      <alignment horizontal="distributed" vertical="center"/>
    </xf>
    <xf numFmtId="37" fontId="7" fillId="0" borderId="12" xfId="0" applyNumberFormat="1" applyFont="1" applyBorder="1" applyAlignment="1" applyProtection="1">
      <alignment/>
      <protection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/>
    </xf>
    <xf numFmtId="37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7" fontId="2" fillId="0" borderId="14" xfId="0" applyNumberFormat="1" applyFont="1" applyBorder="1" applyAlignment="1" applyProtection="1">
      <alignment/>
      <protection/>
    </xf>
    <xf numFmtId="177" fontId="2" fillId="0" borderId="15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37" fontId="2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 horizontal="right" wrapText="1"/>
      <protection/>
    </xf>
    <xf numFmtId="0" fontId="5" fillId="32" borderId="1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58" fontId="5" fillId="32" borderId="10" xfId="0" applyNumberFormat="1" applyFont="1" applyFill="1" applyBorder="1" applyAlignment="1">
      <alignment horizontal="distributed" vertical="center"/>
    </xf>
    <xf numFmtId="0" fontId="5" fillId="32" borderId="11" xfId="0" applyNumberFormat="1" applyFont="1" applyFill="1" applyBorder="1" applyAlignment="1">
      <alignment horizontal="distributed" vertical="center"/>
    </xf>
    <xf numFmtId="177" fontId="5" fillId="0" borderId="16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32" borderId="12" xfId="0" applyFont="1" applyFill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180" fontId="2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vertical="center" shrinkToFit="1"/>
    </xf>
    <xf numFmtId="58" fontId="2" fillId="32" borderId="10" xfId="0" applyNumberFormat="1" applyFont="1" applyFill="1" applyBorder="1" applyAlignment="1">
      <alignment horizontal="distributed" vertical="center"/>
    </xf>
    <xf numFmtId="0" fontId="2" fillId="32" borderId="11" xfId="0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2" fillId="32" borderId="12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distributed" vertical="center"/>
    </xf>
    <xf numFmtId="181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distributed" vertical="center"/>
    </xf>
    <xf numFmtId="0" fontId="5" fillId="32" borderId="1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8" fontId="5" fillId="32" borderId="12" xfId="0" applyNumberFormat="1" applyFont="1" applyFill="1" applyBorder="1" applyAlignment="1">
      <alignment horizontal="distributed" vertical="center"/>
    </xf>
    <xf numFmtId="0" fontId="5" fillId="32" borderId="12" xfId="0" applyNumberFormat="1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49" fontId="2" fillId="32" borderId="10" xfId="0" applyNumberFormat="1" applyFont="1" applyFill="1" applyBorder="1" applyAlignment="1">
      <alignment horizontal="distributed" vertical="center"/>
    </xf>
    <xf numFmtId="49" fontId="2" fillId="32" borderId="11" xfId="0" applyNumberFormat="1" applyFont="1" applyFill="1" applyBorder="1" applyAlignment="1">
      <alignment horizontal="distributed" vertical="center"/>
    </xf>
    <xf numFmtId="49" fontId="5" fillId="32" borderId="10" xfId="0" applyNumberFormat="1" applyFont="1" applyFill="1" applyBorder="1" applyAlignment="1">
      <alignment horizontal="distributed" vertical="center"/>
    </xf>
    <xf numFmtId="49" fontId="5" fillId="32" borderId="11" xfId="0" applyNumberFormat="1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0" fontId="2" fillId="32" borderId="21" xfId="0" applyFont="1" applyFill="1" applyBorder="1" applyAlignment="1">
      <alignment horizontal="distributed" vertical="center"/>
    </xf>
    <xf numFmtId="0" fontId="2" fillId="32" borderId="22" xfId="0" applyFont="1" applyFill="1" applyBorder="1" applyAlignment="1">
      <alignment horizontal="distributed" vertical="center"/>
    </xf>
    <xf numFmtId="0" fontId="2" fillId="32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distributed" textRotation="255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33" borderId="13" xfId="0" applyFont="1" applyFill="1" applyBorder="1" applyAlignment="1">
      <alignment horizontal="center" vertical="distributed" textRotation="255" wrapText="1"/>
    </xf>
    <xf numFmtId="0" fontId="12" fillId="33" borderId="24" xfId="0" applyFont="1" applyFill="1" applyBorder="1" applyAlignment="1">
      <alignment horizontal="center" vertical="distributed" textRotation="255"/>
    </xf>
    <xf numFmtId="0" fontId="12" fillId="33" borderId="25" xfId="0" applyFont="1" applyFill="1" applyBorder="1" applyAlignment="1">
      <alignment horizontal="center" vertical="distributed" textRotation="255"/>
    </xf>
    <xf numFmtId="0" fontId="12" fillId="33" borderId="24" xfId="0" applyFont="1" applyFill="1" applyBorder="1" applyAlignment="1">
      <alignment horizontal="center" vertical="distributed" textRotation="255" wrapText="1"/>
    </xf>
    <xf numFmtId="0" fontId="12" fillId="33" borderId="25" xfId="0" applyFont="1" applyFill="1" applyBorder="1" applyAlignment="1">
      <alignment horizontal="center" vertical="distributed" textRotation="255" wrapText="1"/>
    </xf>
    <xf numFmtId="0" fontId="12" fillId="33" borderId="18" xfId="0" applyFont="1" applyFill="1" applyBorder="1" applyAlignment="1">
      <alignment horizontal="center" vertical="distributed" textRotation="255" wrapText="1"/>
    </xf>
    <xf numFmtId="0" fontId="12" fillId="33" borderId="20" xfId="0" applyFont="1" applyFill="1" applyBorder="1" applyAlignment="1">
      <alignment horizontal="center" vertical="distributed" textRotation="255"/>
    </xf>
    <xf numFmtId="0" fontId="12" fillId="33" borderId="22" xfId="0" applyFont="1" applyFill="1" applyBorder="1" applyAlignment="1">
      <alignment horizontal="center" vertical="distributed" textRotation="255"/>
    </xf>
    <xf numFmtId="0" fontId="2" fillId="33" borderId="26" xfId="0" applyFont="1" applyFill="1" applyBorder="1" applyAlignment="1">
      <alignment horizontal="center" vertical="distributed" textRotation="255"/>
    </xf>
    <xf numFmtId="0" fontId="2" fillId="33" borderId="27" xfId="0" applyFont="1" applyFill="1" applyBorder="1" applyAlignment="1">
      <alignment horizontal="center" vertical="distributed" textRotation="255"/>
    </xf>
    <xf numFmtId="0" fontId="2" fillId="33" borderId="28" xfId="0" applyFont="1" applyFill="1" applyBorder="1" applyAlignment="1">
      <alignment horizontal="center" vertical="distributed" textRotation="255"/>
    </xf>
    <xf numFmtId="0" fontId="2" fillId="33" borderId="24" xfId="0" applyFont="1" applyFill="1" applyBorder="1" applyAlignment="1">
      <alignment horizontal="center" vertical="distributed" textRotation="255"/>
    </xf>
    <xf numFmtId="0" fontId="2" fillId="33" borderId="25" xfId="0" applyFont="1" applyFill="1" applyBorder="1" applyAlignment="1">
      <alignment horizontal="center" vertical="distributed" textRotation="255"/>
    </xf>
    <xf numFmtId="58" fontId="5" fillId="32" borderId="10" xfId="0" applyNumberFormat="1" applyFont="1" applyFill="1" applyBorder="1" applyAlignment="1">
      <alignment horizontal="distributed" vertical="center"/>
    </xf>
    <xf numFmtId="0" fontId="5" fillId="32" borderId="11" xfId="0" applyNumberFormat="1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25" xfId="0" applyFont="1" applyFill="1" applyBorder="1" applyAlignment="1">
      <alignment horizontal="distributed" vertical="center"/>
    </xf>
    <xf numFmtId="58" fontId="2" fillId="32" borderId="13" xfId="0" applyNumberFormat="1" applyFont="1" applyFill="1" applyBorder="1" applyAlignment="1">
      <alignment horizontal="distributed" vertical="center"/>
    </xf>
    <xf numFmtId="58" fontId="2" fillId="32" borderId="25" xfId="0" applyNumberFormat="1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textRotation="255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 textRotation="255" wrapText="1"/>
    </xf>
    <xf numFmtId="0" fontId="2" fillId="33" borderId="24" xfId="0" applyFont="1" applyFill="1" applyBorder="1" applyAlignment="1">
      <alignment horizontal="center" vertical="center" textRotation="255" wrapText="1"/>
    </xf>
    <xf numFmtId="0" fontId="2" fillId="33" borderId="25" xfId="0" applyFont="1" applyFill="1" applyBorder="1" applyAlignment="1">
      <alignment horizontal="center" vertical="center" textRotation="255" wrapText="1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distributed" vertical="center" textRotation="255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24" xfId="0" applyFont="1" applyFill="1" applyBorder="1" applyAlignment="1">
      <alignment horizontal="center" vertical="center" textRotation="255" wrapText="1"/>
    </xf>
    <xf numFmtId="0" fontId="4" fillId="33" borderId="25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2" fillId="33" borderId="24" xfId="0" applyFont="1" applyFill="1" applyBorder="1" applyAlignment="1">
      <alignment horizontal="center" vertical="distributed" textRotation="255"/>
    </xf>
    <xf numFmtId="0" fontId="2" fillId="33" borderId="25" xfId="0" applyFont="1" applyFill="1" applyBorder="1" applyAlignment="1">
      <alignment horizontal="center" vertical="distributed" textRotation="255"/>
    </xf>
    <xf numFmtId="0" fontId="4" fillId="33" borderId="13" xfId="0" applyFont="1" applyFill="1" applyBorder="1" applyAlignment="1">
      <alignment horizontal="center" vertical="distributed" textRotation="255" wrapText="1"/>
    </xf>
    <xf numFmtId="0" fontId="4" fillId="33" borderId="24" xfId="0" applyFont="1" applyFill="1" applyBorder="1" applyAlignment="1">
      <alignment horizontal="center" vertical="distributed" textRotation="255" wrapText="1"/>
    </xf>
    <xf numFmtId="0" fontId="4" fillId="33" borderId="25" xfId="0" applyFont="1" applyFill="1" applyBorder="1" applyAlignment="1">
      <alignment horizontal="center" vertical="distributed" textRotation="255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15" fillId="33" borderId="13" xfId="0" applyFont="1" applyFill="1" applyBorder="1" applyAlignment="1">
      <alignment horizontal="distributed" vertical="distributed" wrapText="1"/>
    </xf>
    <xf numFmtId="0" fontId="16" fillId="0" borderId="25" xfId="0" applyFont="1" applyBorder="1" applyAlignment="1">
      <alignment horizontal="distributed" vertical="distributed"/>
    </xf>
    <xf numFmtId="0" fontId="15" fillId="33" borderId="13" xfId="0" applyFont="1" applyFill="1" applyBorder="1" applyAlignment="1">
      <alignment horizontal="distributed" vertical="distributed"/>
    </xf>
    <xf numFmtId="0" fontId="12" fillId="33" borderId="13" xfId="0" applyFont="1" applyFill="1" applyBorder="1" applyAlignment="1">
      <alignment horizontal="distributed" vertical="distributed"/>
    </xf>
    <xf numFmtId="0" fontId="17" fillId="0" borderId="25" xfId="0" applyFont="1" applyBorder="1" applyAlignment="1">
      <alignment horizontal="distributed" vertical="distributed"/>
    </xf>
    <xf numFmtId="0" fontId="15" fillId="33" borderId="30" xfId="0" applyFont="1" applyFill="1" applyBorder="1" applyAlignment="1">
      <alignment horizontal="distributed" vertical="distributed" wrapText="1"/>
    </xf>
    <xf numFmtId="0" fontId="16" fillId="0" borderId="31" xfId="0" applyFont="1" applyBorder="1" applyAlignment="1">
      <alignment horizontal="distributed" vertical="distributed"/>
    </xf>
    <xf numFmtId="0" fontId="2" fillId="33" borderId="15" xfId="0" applyFont="1" applyFill="1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0" fillId="0" borderId="24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distributed" vertical="center"/>
    </xf>
    <xf numFmtId="0" fontId="5" fillId="32" borderId="19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tabSelected="1" zoomScale="115" zoomScaleNormal="115" zoomScaleSheetLayoutView="115" zoomScalePageLayoutView="0" workbookViewId="0" topLeftCell="A1">
      <selection activeCell="H1" sqref="H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12.25390625" style="1" bestFit="1" customWidth="1"/>
    <col min="5" max="5" width="10.375" style="1" customWidth="1"/>
    <col min="6" max="6" width="8.625" style="1" customWidth="1"/>
    <col min="7" max="8" width="9.625" style="1" customWidth="1"/>
    <col min="9" max="16384" width="9.00390625" style="1" customWidth="1"/>
  </cols>
  <sheetData>
    <row r="1" spans="2:7" ht="23.25" customHeight="1">
      <c r="B1" s="86" t="s">
        <v>193</v>
      </c>
      <c r="C1" s="87"/>
      <c r="D1" s="87"/>
      <c r="E1" s="87"/>
      <c r="F1" s="87"/>
      <c r="G1" s="87"/>
    </row>
    <row r="3" spans="2:6" ht="12" customHeight="1">
      <c r="B3" s="90" t="s">
        <v>0</v>
      </c>
      <c r="C3" s="91"/>
      <c r="D3" s="6" t="s">
        <v>38</v>
      </c>
      <c r="E3" s="7" t="s">
        <v>41</v>
      </c>
      <c r="F3" s="20" t="s">
        <v>39</v>
      </c>
    </row>
    <row r="4" spans="2:6" ht="12">
      <c r="B4" s="3"/>
      <c r="C4" s="4"/>
      <c r="D4" s="5" t="s">
        <v>40</v>
      </c>
      <c r="E4" s="5" t="s">
        <v>40</v>
      </c>
      <c r="F4" s="21" t="s">
        <v>40</v>
      </c>
    </row>
    <row r="5" spans="2:6" ht="12" customHeight="1">
      <c r="B5" s="92" t="s">
        <v>52</v>
      </c>
      <c r="C5" s="93"/>
      <c r="D5" s="25">
        <v>1626672</v>
      </c>
      <c r="E5" s="25">
        <v>797454</v>
      </c>
      <c r="F5" s="22">
        <v>829218</v>
      </c>
    </row>
    <row r="6" spans="2:6" ht="12" customHeight="1">
      <c r="B6" s="10"/>
      <c r="C6" s="11"/>
      <c r="D6" s="13"/>
      <c r="E6" s="13"/>
      <c r="F6" s="23"/>
    </row>
    <row r="7" spans="2:9" ht="12" customHeight="1">
      <c r="B7" s="94" t="s">
        <v>53</v>
      </c>
      <c r="C7" s="95"/>
      <c r="D7" s="28">
        <f>SUM(D10:D21,D26:D27,D30:D31,D34:D36,D39:D44,D47:D50,D53,D56:D60)</f>
        <v>1623328</v>
      </c>
      <c r="E7" s="28">
        <f>SUM(E10:E21,E26:E27,E30:E31,E34:E36,E39:E44,E47:E50,E53,E56:E60)</f>
        <v>796010</v>
      </c>
      <c r="F7" s="28">
        <f>SUM(F10:F21,F26:F27,F30:F31,F34:F36,F39:F44,F47:F50,F53,F56:F60)</f>
        <v>827318</v>
      </c>
      <c r="G7" s="19"/>
      <c r="H7" s="19"/>
      <c r="I7" s="19"/>
    </row>
    <row r="8" spans="2:7" ht="12">
      <c r="B8" s="14"/>
      <c r="C8" s="15"/>
      <c r="D8" s="9"/>
      <c r="E8" s="9"/>
      <c r="F8" s="24"/>
      <c r="G8" s="19"/>
    </row>
    <row r="9" spans="2:10" ht="12">
      <c r="B9" s="88" t="s">
        <v>42</v>
      </c>
      <c r="C9" s="89"/>
      <c r="D9" s="26">
        <f>SUM(D10:D21)</f>
        <v>1376918</v>
      </c>
      <c r="E9" s="26">
        <f>SUM(E10:E21)</f>
        <v>674156</v>
      </c>
      <c r="F9" s="26">
        <f>SUM(F10:F21)</f>
        <v>702762</v>
      </c>
      <c r="G9" s="19"/>
      <c r="H9" s="19"/>
      <c r="I9" s="19"/>
      <c r="J9" s="19"/>
    </row>
    <row r="10" spans="2:8" ht="12">
      <c r="B10" s="17"/>
      <c r="C10" s="18" t="s">
        <v>1</v>
      </c>
      <c r="D10" s="25">
        <f>SUM(E10:F10)</f>
        <v>276670</v>
      </c>
      <c r="E10" s="25">
        <v>133892</v>
      </c>
      <c r="F10" s="27">
        <v>142778</v>
      </c>
      <c r="G10" s="19"/>
      <c r="H10" s="19"/>
    </row>
    <row r="11" spans="2:8" ht="12">
      <c r="B11" s="17"/>
      <c r="C11" s="18" t="s">
        <v>2</v>
      </c>
      <c r="D11" s="25">
        <f aca="true" t="shared" si="0" ref="D11:D21">SUM(E11:F11)</f>
        <v>301869</v>
      </c>
      <c r="E11" s="25">
        <v>147363</v>
      </c>
      <c r="F11" s="27">
        <v>154506</v>
      </c>
      <c r="G11" s="19"/>
      <c r="H11" s="19"/>
    </row>
    <row r="12" spans="2:8" ht="12" customHeight="1">
      <c r="B12" s="17"/>
      <c r="C12" s="18" t="s">
        <v>3</v>
      </c>
      <c r="D12" s="25">
        <f t="shared" si="0"/>
        <v>100271</v>
      </c>
      <c r="E12" s="25">
        <v>47766</v>
      </c>
      <c r="F12" s="27">
        <v>52505</v>
      </c>
      <c r="G12" s="19"/>
      <c r="H12" s="19"/>
    </row>
    <row r="13" spans="2:8" ht="12">
      <c r="B13" s="17"/>
      <c r="C13" s="18" t="s">
        <v>4</v>
      </c>
      <c r="D13" s="25">
        <f t="shared" si="0"/>
        <v>161741</v>
      </c>
      <c r="E13" s="25">
        <v>80377</v>
      </c>
      <c r="F13" s="25">
        <v>81364</v>
      </c>
      <c r="G13" s="19"/>
      <c r="H13" s="19"/>
    </row>
    <row r="14" spans="2:8" ht="12">
      <c r="B14" s="17"/>
      <c r="C14" s="18" t="s">
        <v>5</v>
      </c>
      <c r="D14" s="25">
        <f t="shared" si="0"/>
        <v>171092</v>
      </c>
      <c r="E14" s="25">
        <v>86149</v>
      </c>
      <c r="F14" s="25">
        <v>84943</v>
      </c>
      <c r="G14" s="19"/>
      <c r="H14" s="19"/>
    </row>
    <row r="15" spans="2:8" ht="12" customHeight="1">
      <c r="B15" s="17"/>
      <c r="C15" s="18" t="s">
        <v>6</v>
      </c>
      <c r="D15" s="25">
        <f t="shared" si="0"/>
        <v>42268</v>
      </c>
      <c r="E15" s="25">
        <v>20343</v>
      </c>
      <c r="F15" s="25">
        <v>21925</v>
      </c>
      <c r="G15" s="19"/>
      <c r="H15" s="19"/>
    </row>
    <row r="16" spans="2:8" ht="12">
      <c r="B16" s="17"/>
      <c r="C16" s="18" t="s">
        <v>7</v>
      </c>
      <c r="D16" s="25">
        <f t="shared" si="0"/>
        <v>62897</v>
      </c>
      <c r="E16" s="25">
        <v>31337</v>
      </c>
      <c r="F16" s="25">
        <v>31560</v>
      </c>
      <c r="G16" s="19"/>
      <c r="H16" s="19"/>
    </row>
    <row r="17" spans="2:8" ht="12">
      <c r="B17" s="17"/>
      <c r="C17" s="18" t="s">
        <v>8</v>
      </c>
      <c r="D17" s="25">
        <f t="shared" si="0"/>
        <v>68912</v>
      </c>
      <c r="E17" s="25">
        <v>33488</v>
      </c>
      <c r="F17" s="25">
        <v>35424</v>
      </c>
      <c r="G17" s="19"/>
      <c r="H17" s="19"/>
    </row>
    <row r="18" spans="2:8" ht="12">
      <c r="B18" s="17"/>
      <c r="C18" s="18" t="s">
        <v>9</v>
      </c>
      <c r="D18" s="25">
        <f t="shared" si="0"/>
        <v>55683</v>
      </c>
      <c r="E18" s="25">
        <v>27172</v>
      </c>
      <c r="F18" s="25">
        <v>28511</v>
      </c>
      <c r="G18" s="19"/>
      <c r="H18" s="19"/>
    </row>
    <row r="19" spans="2:8" ht="12">
      <c r="B19" s="17"/>
      <c r="C19" s="18" t="s">
        <v>10</v>
      </c>
      <c r="D19" s="25">
        <f t="shared" si="0"/>
        <v>42156</v>
      </c>
      <c r="E19" s="25">
        <v>20635</v>
      </c>
      <c r="F19" s="25">
        <v>21521</v>
      </c>
      <c r="G19" s="19"/>
      <c r="H19" s="19"/>
    </row>
    <row r="20" spans="2:8" ht="12" customHeight="1">
      <c r="B20" s="17"/>
      <c r="C20" s="18" t="s">
        <v>11</v>
      </c>
      <c r="D20" s="25">
        <f t="shared" si="0"/>
        <v>51473</v>
      </c>
      <c r="E20" s="25">
        <v>25052</v>
      </c>
      <c r="F20" s="25">
        <v>26421</v>
      </c>
      <c r="G20" s="19"/>
      <c r="H20" s="19"/>
    </row>
    <row r="21" spans="2:8" ht="12" customHeight="1">
      <c r="B21" s="17"/>
      <c r="C21" s="18" t="s">
        <v>51</v>
      </c>
      <c r="D21" s="25">
        <f t="shared" si="0"/>
        <v>41886</v>
      </c>
      <c r="E21" s="25">
        <v>20582</v>
      </c>
      <c r="F21" s="25">
        <v>21304</v>
      </c>
      <c r="G21" s="19"/>
      <c r="H21" s="19"/>
    </row>
    <row r="22" spans="2:8" ht="12" customHeight="1">
      <c r="B22" s="17"/>
      <c r="C22" s="18"/>
      <c r="D22" s="25"/>
      <c r="E22" s="25"/>
      <c r="F22" s="25"/>
      <c r="G22" s="19"/>
      <c r="H22" s="19"/>
    </row>
    <row r="23" spans="2:10" ht="12">
      <c r="B23" s="88" t="s">
        <v>43</v>
      </c>
      <c r="C23" s="89"/>
      <c r="D23" s="26">
        <f>SUM(D25,D29,D33,D38,D46,D52,D55)</f>
        <v>246410</v>
      </c>
      <c r="E23" s="26">
        <f>SUM(E25,E29,E33,E38,E46,E52,E55)</f>
        <v>121854</v>
      </c>
      <c r="F23" s="26">
        <f>SUM(F25,F29,F33,F38,F46,F52,F55)</f>
        <v>124556</v>
      </c>
      <c r="G23" s="19"/>
      <c r="H23" s="19"/>
      <c r="I23" s="19"/>
      <c r="J23" s="19"/>
    </row>
    <row r="24" spans="2:8" ht="12">
      <c r="B24" s="17"/>
      <c r="C24" s="18"/>
      <c r="D24" s="25"/>
      <c r="E24" s="25"/>
      <c r="F24" s="25"/>
      <c r="G24" s="19"/>
      <c r="H24" s="19"/>
    </row>
    <row r="25" spans="2:10" ht="12">
      <c r="B25" s="84" t="s">
        <v>12</v>
      </c>
      <c r="C25" s="85"/>
      <c r="D25" s="26">
        <f>SUM(D26:D27)</f>
        <v>27535</v>
      </c>
      <c r="E25" s="26">
        <f>SUM(E26:E27)</f>
        <v>13716</v>
      </c>
      <c r="F25" s="26">
        <f>SUM(F26:F27)</f>
        <v>13819</v>
      </c>
      <c r="G25" s="19"/>
      <c r="H25" s="19"/>
      <c r="I25" s="19"/>
      <c r="J25" s="19"/>
    </row>
    <row r="26" spans="2:7" ht="12">
      <c r="B26" s="17"/>
      <c r="C26" s="18" t="s">
        <v>13</v>
      </c>
      <c r="D26" s="25">
        <f>SUM(E26:F26)</f>
        <v>11795</v>
      </c>
      <c r="E26" s="25">
        <v>6002</v>
      </c>
      <c r="F26" s="25">
        <v>5793</v>
      </c>
      <c r="G26" s="19"/>
    </row>
    <row r="27" spans="2:7" ht="12">
      <c r="B27" s="17"/>
      <c r="C27" s="18" t="s">
        <v>14</v>
      </c>
      <c r="D27" s="25">
        <f>SUM(E27:F27)</f>
        <v>15740</v>
      </c>
      <c r="E27" s="25">
        <v>7714</v>
      </c>
      <c r="F27" s="25">
        <v>8026</v>
      </c>
      <c r="G27" s="19"/>
    </row>
    <row r="28" spans="2:7" ht="12">
      <c r="B28" s="17"/>
      <c r="C28" s="18"/>
      <c r="D28" s="8"/>
      <c r="E28" s="8"/>
      <c r="F28" s="8"/>
      <c r="G28" s="19"/>
    </row>
    <row r="29" spans="2:10" ht="12" customHeight="1">
      <c r="B29" s="84" t="s">
        <v>15</v>
      </c>
      <c r="C29" s="85"/>
      <c r="D29" s="26">
        <f>SUM(D30:D31)</f>
        <v>3311</v>
      </c>
      <c r="E29" s="26">
        <f>SUM(E30:E31)</f>
        <v>1596</v>
      </c>
      <c r="F29" s="26">
        <f>SUM(F30:F31)</f>
        <v>1715</v>
      </c>
      <c r="G29" s="19"/>
      <c r="H29" s="19"/>
      <c r="I29" s="19"/>
      <c r="J29" s="19"/>
    </row>
    <row r="30" spans="2:7" ht="12">
      <c r="B30" s="17"/>
      <c r="C30" s="18" t="s">
        <v>16</v>
      </c>
      <c r="D30" s="25">
        <f>SUM(E30:F30)</f>
        <v>1178</v>
      </c>
      <c r="E30" s="25">
        <v>589</v>
      </c>
      <c r="F30" s="25">
        <v>589</v>
      </c>
      <c r="G30" s="19"/>
    </row>
    <row r="31" spans="2:7" ht="12">
      <c r="B31" s="17"/>
      <c r="C31" s="18" t="s">
        <v>47</v>
      </c>
      <c r="D31" s="25">
        <f>SUM(E31:F31)</f>
        <v>2133</v>
      </c>
      <c r="E31" s="25">
        <v>1007</v>
      </c>
      <c r="F31" s="25">
        <v>1126</v>
      </c>
      <c r="G31" s="19"/>
    </row>
    <row r="32" spans="2:7" ht="12">
      <c r="B32" s="17"/>
      <c r="C32" s="18"/>
      <c r="D32" s="16"/>
      <c r="E32" s="16"/>
      <c r="F32" s="16"/>
      <c r="G32" s="19"/>
    </row>
    <row r="33" spans="2:10" ht="12">
      <c r="B33" s="84" t="s">
        <v>17</v>
      </c>
      <c r="C33" s="85"/>
      <c r="D33" s="26">
        <f>SUM(D34:D36)</f>
        <v>21439</v>
      </c>
      <c r="E33" s="26">
        <f>SUM(E34:E36)</f>
        <v>10369</v>
      </c>
      <c r="F33" s="26">
        <f>SUM(F34:F36)</f>
        <v>11070</v>
      </c>
      <c r="G33" s="19"/>
      <c r="H33" s="19"/>
      <c r="I33" s="19"/>
      <c r="J33" s="19"/>
    </row>
    <row r="34" spans="2:7" ht="12">
      <c r="B34" s="17"/>
      <c r="C34" s="18" t="s">
        <v>18</v>
      </c>
      <c r="D34" s="25">
        <f>SUM(E34:F34)</f>
        <v>7773</v>
      </c>
      <c r="E34" s="25">
        <v>3792</v>
      </c>
      <c r="F34" s="25">
        <v>3981</v>
      </c>
      <c r="G34" s="19"/>
    </row>
    <row r="35" spans="2:7" ht="12">
      <c r="B35" s="17"/>
      <c r="C35" s="18" t="s">
        <v>19</v>
      </c>
      <c r="D35" s="25">
        <f>SUM(E35:F35)</f>
        <v>2211</v>
      </c>
      <c r="E35" s="25">
        <v>1032</v>
      </c>
      <c r="F35" s="25">
        <v>1179</v>
      </c>
      <c r="G35" s="19"/>
    </row>
    <row r="36" spans="2:7" ht="12">
      <c r="B36" s="17"/>
      <c r="C36" s="18" t="s">
        <v>20</v>
      </c>
      <c r="D36" s="25">
        <f>SUM(E36:F36)</f>
        <v>11455</v>
      </c>
      <c r="E36" s="25">
        <v>5545</v>
      </c>
      <c r="F36" s="25">
        <v>5910</v>
      </c>
      <c r="G36" s="19"/>
    </row>
    <row r="37" spans="2:7" ht="12">
      <c r="B37" s="17"/>
      <c r="C37" s="18"/>
      <c r="D37" s="8"/>
      <c r="E37" s="8"/>
      <c r="F37" s="8"/>
      <c r="G37" s="19"/>
    </row>
    <row r="38" spans="2:10" ht="12">
      <c r="B38" s="84" t="s">
        <v>21</v>
      </c>
      <c r="C38" s="85"/>
      <c r="D38" s="26">
        <f>SUM(D39:D44)</f>
        <v>50927</v>
      </c>
      <c r="E38" s="26">
        <f>SUM(E39:E44)</f>
        <v>24859</v>
      </c>
      <c r="F38" s="26">
        <f>SUM(F39:F44)</f>
        <v>26068</v>
      </c>
      <c r="G38" s="19"/>
      <c r="H38" s="19"/>
      <c r="I38" s="19"/>
      <c r="J38" s="19"/>
    </row>
    <row r="39" spans="2:7" ht="12">
      <c r="B39" s="17"/>
      <c r="C39" s="18" t="s">
        <v>22</v>
      </c>
      <c r="D39" s="25">
        <f aca="true" t="shared" si="1" ref="D39:D44">SUM(E39:F39)</f>
        <v>14963</v>
      </c>
      <c r="E39" s="25">
        <v>7237</v>
      </c>
      <c r="F39" s="25">
        <v>7726</v>
      </c>
      <c r="G39" s="19"/>
    </row>
    <row r="40" spans="2:7" ht="12">
      <c r="B40" s="17"/>
      <c r="C40" s="18" t="s">
        <v>23</v>
      </c>
      <c r="D40" s="25">
        <f t="shared" si="1"/>
        <v>5076</v>
      </c>
      <c r="E40" s="25">
        <v>2506</v>
      </c>
      <c r="F40" s="25">
        <v>2570</v>
      </c>
      <c r="G40" s="19"/>
    </row>
    <row r="41" spans="2:7" ht="12">
      <c r="B41" s="17"/>
      <c r="C41" s="18" t="s">
        <v>49</v>
      </c>
      <c r="D41" s="25">
        <f t="shared" si="1"/>
        <v>8519</v>
      </c>
      <c r="E41" s="25">
        <v>4242</v>
      </c>
      <c r="F41" s="25">
        <v>4277</v>
      </c>
      <c r="G41" s="19"/>
    </row>
    <row r="42" spans="2:7" ht="12">
      <c r="B42" s="17"/>
      <c r="C42" s="18" t="s">
        <v>24</v>
      </c>
      <c r="D42" s="25">
        <f t="shared" si="1"/>
        <v>5823</v>
      </c>
      <c r="E42" s="25">
        <v>2856</v>
      </c>
      <c r="F42" s="25">
        <v>2967</v>
      </c>
      <c r="G42" s="19"/>
    </row>
    <row r="43" spans="2:7" ht="12">
      <c r="B43" s="17"/>
      <c r="C43" s="18" t="s">
        <v>25</v>
      </c>
      <c r="D43" s="25">
        <f t="shared" si="1"/>
        <v>3247</v>
      </c>
      <c r="E43" s="25">
        <v>1566</v>
      </c>
      <c r="F43" s="25">
        <v>1681</v>
      </c>
      <c r="G43" s="19"/>
    </row>
    <row r="44" spans="2:7" ht="12">
      <c r="B44" s="17"/>
      <c r="C44" s="18" t="s">
        <v>48</v>
      </c>
      <c r="D44" s="25">
        <f t="shared" si="1"/>
        <v>13299</v>
      </c>
      <c r="E44" s="25">
        <v>6452</v>
      </c>
      <c r="F44" s="25">
        <v>6847</v>
      </c>
      <c r="G44" s="19"/>
    </row>
    <row r="45" spans="2:7" ht="12">
      <c r="B45" s="17"/>
      <c r="C45" s="18"/>
      <c r="D45" s="8"/>
      <c r="E45" s="8"/>
      <c r="F45" s="8"/>
      <c r="G45" s="19"/>
    </row>
    <row r="46" spans="2:10" ht="12">
      <c r="B46" s="84" t="s">
        <v>26</v>
      </c>
      <c r="C46" s="85"/>
      <c r="D46" s="26">
        <f>SUM(D47:D50)</f>
        <v>31177</v>
      </c>
      <c r="E46" s="26">
        <f>SUM(E47:E50)</f>
        <v>15034</v>
      </c>
      <c r="F46" s="26">
        <f>SUM(F47:F50)</f>
        <v>16143</v>
      </c>
      <c r="G46" s="19"/>
      <c r="H46" s="19"/>
      <c r="I46" s="19"/>
      <c r="J46" s="19"/>
    </row>
    <row r="47" spans="2:7" ht="12">
      <c r="B47" s="17"/>
      <c r="C47" s="18" t="s">
        <v>27</v>
      </c>
      <c r="D47" s="25">
        <f>SUM(E47:F47)</f>
        <v>4193</v>
      </c>
      <c r="E47" s="25">
        <v>2021</v>
      </c>
      <c r="F47" s="25">
        <v>2172</v>
      </c>
      <c r="G47" s="19"/>
    </row>
    <row r="48" spans="2:7" ht="12">
      <c r="B48" s="17"/>
      <c r="C48" s="18" t="s">
        <v>28</v>
      </c>
      <c r="D48" s="25">
        <f>SUM(E48:F48)</f>
        <v>2880</v>
      </c>
      <c r="E48" s="25">
        <v>1370</v>
      </c>
      <c r="F48" s="25">
        <v>1510</v>
      </c>
      <c r="G48" s="19"/>
    </row>
    <row r="49" spans="2:7" ht="12">
      <c r="B49" s="17"/>
      <c r="C49" s="18" t="s">
        <v>29</v>
      </c>
      <c r="D49" s="25">
        <f>SUM(E49:F49)</f>
        <v>6113</v>
      </c>
      <c r="E49" s="25">
        <v>2988</v>
      </c>
      <c r="F49" s="25">
        <v>3125</v>
      </c>
      <c r="G49" s="19"/>
    </row>
    <row r="50" spans="2:7" ht="12">
      <c r="B50" s="17"/>
      <c r="C50" s="18" t="s">
        <v>50</v>
      </c>
      <c r="D50" s="25">
        <f>SUM(E50:F50)</f>
        <v>17991</v>
      </c>
      <c r="E50" s="25">
        <v>8655</v>
      </c>
      <c r="F50" s="25">
        <v>9336</v>
      </c>
      <c r="G50" s="19"/>
    </row>
    <row r="51" spans="2:7" ht="12">
      <c r="B51" s="17"/>
      <c r="C51" s="18"/>
      <c r="D51" s="8"/>
      <c r="E51" s="8"/>
      <c r="F51" s="8"/>
      <c r="G51" s="19"/>
    </row>
    <row r="52" spans="2:10" ht="12">
      <c r="B52" s="84" t="s">
        <v>30</v>
      </c>
      <c r="C52" s="85"/>
      <c r="D52" s="26">
        <f>SUM(D53)</f>
        <v>29394</v>
      </c>
      <c r="E52" s="26">
        <f>SUM(E53)</f>
        <v>14523</v>
      </c>
      <c r="F52" s="26">
        <f>SUM(F53)</f>
        <v>14871</v>
      </c>
      <c r="G52" s="19"/>
      <c r="H52" s="19"/>
      <c r="I52" s="19"/>
      <c r="J52" s="19"/>
    </row>
    <row r="53" spans="2:7" ht="12">
      <c r="B53" s="17"/>
      <c r="C53" s="18" t="s">
        <v>31</v>
      </c>
      <c r="D53" s="25">
        <f>SUM(E53:F53)</f>
        <v>29394</v>
      </c>
      <c r="E53" s="25">
        <v>14523</v>
      </c>
      <c r="F53" s="25">
        <v>14871</v>
      </c>
      <c r="G53" s="19"/>
    </row>
    <row r="54" spans="2:7" ht="12">
      <c r="B54" s="17"/>
      <c r="C54" s="18"/>
      <c r="D54" s="8"/>
      <c r="E54" s="8"/>
      <c r="F54" s="8"/>
      <c r="G54" s="19"/>
    </row>
    <row r="55" spans="2:10" ht="12">
      <c r="B55" s="84" t="s">
        <v>32</v>
      </c>
      <c r="C55" s="85"/>
      <c r="D55" s="26">
        <f>SUM(D56:D60)</f>
        <v>82627</v>
      </c>
      <c r="E55" s="26">
        <f>SUM(E56:E60)</f>
        <v>41757</v>
      </c>
      <c r="F55" s="26">
        <f>SUM(F56:F60)</f>
        <v>40870</v>
      </c>
      <c r="G55" s="19"/>
      <c r="H55" s="19"/>
      <c r="I55" s="19"/>
      <c r="J55" s="19"/>
    </row>
    <row r="56" spans="2:7" ht="12">
      <c r="B56" s="17"/>
      <c r="C56" s="18" t="s">
        <v>33</v>
      </c>
      <c r="D56" s="25">
        <f>SUM(E56:F56)</f>
        <v>12943</v>
      </c>
      <c r="E56" s="25">
        <v>6407</v>
      </c>
      <c r="F56" s="25">
        <v>6536</v>
      </c>
      <c r="G56" s="19"/>
    </row>
    <row r="57" spans="2:7" ht="12">
      <c r="B57" s="17"/>
      <c r="C57" s="18" t="s">
        <v>34</v>
      </c>
      <c r="D57" s="25">
        <f>SUM(E57:F57)</f>
        <v>9341</v>
      </c>
      <c r="E57" s="25">
        <v>4679</v>
      </c>
      <c r="F57" s="25">
        <v>4662</v>
      </c>
      <c r="G57" s="19"/>
    </row>
    <row r="58" spans="2:7" ht="12">
      <c r="B58" s="17"/>
      <c r="C58" s="18" t="s">
        <v>35</v>
      </c>
      <c r="D58" s="25">
        <f>SUM(E58:F58)</f>
        <v>9481</v>
      </c>
      <c r="E58" s="25">
        <v>4713</v>
      </c>
      <c r="F58" s="25">
        <v>4768</v>
      </c>
      <c r="G58" s="19"/>
    </row>
    <row r="59" spans="2:7" ht="12">
      <c r="B59" s="17"/>
      <c r="C59" s="18" t="s">
        <v>36</v>
      </c>
      <c r="D59" s="25">
        <f>SUM(E59:F59)</f>
        <v>28516</v>
      </c>
      <c r="E59" s="25">
        <v>14702</v>
      </c>
      <c r="F59" s="25">
        <v>13814</v>
      </c>
      <c r="G59" s="19"/>
    </row>
    <row r="60" spans="2:7" ht="12">
      <c r="B60" s="17"/>
      <c r="C60" s="18" t="s">
        <v>37</v>
      </c>
      <c r="D60" s="25">
        <f>SUM(E60:F60)</f>
        <v>22346</v>
      </c>
      <c r="E60" s="25">
        <v>11256</v>
      </c>
      <c r="F60" s="25">
        <v>11090</v>
      </c>
      <c r="G60" s="19"/>
    </row>
    <row r="61" spans="5:6" ht="17.25">
      <c r="E61" s="12" t="s">
        <v>46</v>
      </c>
      <c r="F61" s="12" t="s">
        <v>45</v>
      </c>
    </row>
    <row r="62" ht="12">
      <c r="B62" s="2" t="s">
        <v>44</v>
      </c>
    </row>
    <row r="63" spans="2:7" ht="12">
      <c r="B63" s="82"/>
      <c r="C63" s="83"/>
      <c r="D63" s="83"/>
      <c r="E63" s="83"/>
      <c r="F63" s="83"/>
      <c r="G63" s="83"/>
    </row>
    <row r="64" spans="2:7" ht="12">
      <c r="B64" s="82"/>
      <c r="C64" s="83"/>
      <c r="D64" s="83"/>
      <c r="E64" s="83"/>
      <c r="F64" s="83"/>
      <c r="G64" s="83"/>
    </row>
    <row r="65" spans="4:6" ht="12">
      <c r="D65" s="19"/>
      <c r="E65" s="19"/>
      <c r="F65" s="19"/>
    </row>
  </sheetData>
  <sheetProtection/>
  <mergeCells count="15">
    <mergeCell ref="B25:C25"/>
    <mergeCell ref="B55:C55"/>
    <mergeCell ref="B1:G1"/>
    <mergeCell ref="B23:C23"/>
    <mergeCell ref="B3:C3"/>
    <mergeCell ref="B5:C5"/>
    <mergeCell ref="B7:C7"/>
    <mergeCell ref="B9:C9"/>
    <mergeCell ref="B63:G63"/>
    <mergeCell ref="B46:C46"/>
    <mergeCell ref="B52:C52"/>
    <mergeCell ref="B29:C29"/>
    <mergeCell ref="B33:C33"/>
    <mergeCell ref="B64:G64"/>
    <mergeCell ref="B38:C38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N9"/>
  <sheetViews>
    <sheetView zoomScalePageLayoutView="0" workbookViewId="0" topLeftCell="A1">
      <selection activeCell="K38" sqref="K38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9.375" style="1" customWidth="1"/>
    <col min="4" max="4" width="9.625" style="1" customWidth="1"/>
    <col min="5" max="5" width="9.875" style="1" customWidth="1"/>
    <col min="6" max="6" width="9.625" style="1" customWidth="1"/>
    <col min="7" max="13" width="9.875" style="1" customWidth="1"/>
    <col min="14" max="14" width="9.625" style="1" customWidth="1"/>
    <col min="15" max="16384" width="9.00390625" style="1" customWidth="1"/>
  </cols>
  <sheetData>
    <row r="1" ht="14.25">
      <c r="B1" s="33" t="s">
        <v>150</v>
      </c>
    </row>
    <row r="2" ht="13.5">
      <c r="B2" s="34" t="s">
        <v>151</v>
      </c>
    </row>
    <row r="3" spans="2:12" ht="12">
      <c r="B3" s="44" t="s">
        <v>74</v>
      </c>
      <c r="C3" s="6" t="s">
        <v>38</v>
      </c>
      <c r="D3" s="51" t="s">
        <v>152</v>
      </c>
      <c r="E3" s="6" t="s">
        <v>153</v>
      </c>
      <c r="F3" s="51" t="s">
        <v>154</v>
      </c>
      <c r="G3" s="6" t="s">
        <v>155</v>
      </c>
      <c r="H3" s="6" t="s">
        <v>77</v>
      </c>
      <c r="I3" s="6" t="s">
        <v>156</v>
      </c>
      <c r="J3" s="6" t="s">
        <v>75</v>
      </c>
      <c r="K3" s="6" t="s">
        <v>78</v>
      </c>
      <c r="L3" s="51" t="s">
        <v>157</v>
      </c>
    </row>
    <row r="4" spans="2:12" ht="12">
      <c r="B4" s="44"/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  <c r="I4" s="5" t="s">
        <v>64</v>
      </c>
      <c r="J4" s="5" t="s">
        <v>64</v>
      </c>
      <c r="K4" s="5" t="s">
        <v>64</v>
      </c>
      <c r="L4" s="5" t="s">
        <v>64</v>
      </c>
    </row>
    <row r="5" spans="2:14" ht="12">
      <c r="B5" s="44" t="s">
        <v>79</v>
      </c>
      <c r="C5" s="8">
        <f>SUM(D5:L5)</f>
        <v>906290</v>
      </c>
      <c r="D5" s="8">
        <v>182350</v>
      </c>
      <c r="E5" s="8">
        <v>109837</v>
      </c>
      <c r="F5" s="8">
        <v>81354</v>
      </c>
      <c r="G5" s="8">
        <v>20683</v>
      </c>
      <c r="H5" s="8">
        <v>3143</v>
      </c>
      <c r="I5" s="8">
        <v>296518</v>
      </c>
      <c r="J5" s="8">
        <v>111070</v>
      </c>
      <c r="K5" s="8">
        <v>50461</v>
      </c>
      <c r="L5" s="8">
        <v>50874</v>
      </c>
      <c r="N5" s="41"/>
    </row>
    <row r="6" spans="2:14" ht="12">
      <c r="B6" s="44"/>
      <c r="C6" s="5" t="s">
        <v>158</v>
      </c>
      <c r="D6" s="5" t="s">
        <v>158</v>
      </c>
      <c r="E6" s="5" t="s">
        <v>158</v>
      </c>
      <c r="F6" s="5" t="s">
        <v>158</v>
      </c>
      <c r="G6" s="5" t="s">
        <v>158</v>
      </c>
      <c r="H6" s="5" t="s">
        <v>158</v>
      </c>
      <c r="I6" s="5" t="s">
        <v>158</v>
      </c>
      <c r="J6" s="5" t="s">
        <v>158</v>
      </c>
      <c r="K6" s="5" t="s">
        <v>158</v>
      </c>
      <c r="L6" s="5" t="s">
        <v>158</v>
      </c>
      <c r="N6" s="41"/>
    </row>
    <row r="7" spans="2:14" ht="12">
      <c r="B7" s="44" t="s">
        <v>80</v>
      </c>
      <c r="C7" s="52">
        <v>100</v>
      </c>
      <c r="D7" s="43">
        <v>20.12</v>
      </c>
      <c r="E7" s="43">
        <v>12.12</v>
      </c>
      <c r="F7" s="43">
        <v>8.98</v>
      </c>
      <c r="G7" s="43">
        <v>2.28</v>
      </c>
      <c r="H7" s="43">
        <v>0.35</v>
      </c>
      <c r="I7" s="43">
        <v>32.72</v>
      </c>
      <c r="J7" s="43">
        <v>12.26</v>
      </c>
      <c r="K7" s="43">
        <v>5.57</v>
      </c>
      <c r="L7" s="43">
        <v>5.61</v>
      </c>
      <c r="N7" s="41"/>
    </row>
    <row r="9" ht="12">
      <c r="B9" s="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61"/>
  <sheetViews>
    <sheetView zoomScalePageLayoutView="0" workbookViewId="0" topLeftCell="A1">
      <selection activeCell="P39" sqref="P39"/>
    </sheetView>
  </sheetViews>
  <sheetFormatPr defaultColWidth="9.00390625" defaultRowHeight="13.5"/>
  <cols>
    <col min="1" max="1" width="2.625" style="1" customWidth="1"/>
    <col min="2" max="2" width="1.875" style="1" customWidth="1"/>
    <col min="3" max="4" width="8.375" style="1" customWidth="1"/>
    <col min="5" max="5" width="7.375" style="1" customWidth="1"/>
    <col min="6" max="7" width="6.625" style="1" customWidth="1"/>
    <col min="8" max="8" width="8.625" style="1" bestFit="1" customWidth="1"/>
    <col min="9" max="12" width="6.625" style="1" customWidth="1"/>
    <col min="13" max="14" width="7.375" style="1" customWidth="1"/>
    <col min="15" max="17" width="6.625" style="1" customWidth="1"/>
    <col min="18" max="18" width="10.375" style="1" bestFit="1" customWidth="1"/>
    <col min="19" max="16384" width="9.00390625" style="1" customWidth="1"/>
  </cols>
  <sheetData>
    <row r="1" ht="14.25">
      <c r="B1" s="33" t="s">
        <v>159</v>
      </c>
    </row>
    <row r="2" spans="2:8" ht="13.5">
      <c r="B2" s="34" t="s">
        <v>160</v>
      </c>
      <c r="C2" s="35"/>
      <c r="D2" s="35"/>
      <c r="E2" s="35"/>
      <c r="F2" s="35"/>
      <c r="G2" s="35"/>
      <c r="H2" s="35"/>
    </row>
    <row r="3" spans="2:18" ht="12" customHeight="1">
      <c r="B3" s="168" t="s">
        <v>161</v>
      </c>
      <c r="C3" s="169"/>
      <c r="D3" s="127" t="s">
        <v>83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59" t="s">
        <v>84</v>
      </c>
      <c r="R3" s="159" t="s">
        <v>162</v>
      </c>
    </row>
    <row r="4" spans="2:18" ht="12" customHeight="1">
      <c r="B4" s="170"/>
      <c r="C4" s="171"/>
      <c r="D4" s="162" t="s">
        <v>163</v>
      </c>
      <c r="E4" s="127" t="s">
        <v>164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160"/>
      <c r="R4" s="160"/>
    </row>
    <row r="5" spans="2:18" ht="12" customHeight="1">
      <c r="B5" s="170"/>
      <c r="C5" s="171"/>
      <c r="D5" s="163"/>
      <c r="E5" s="165" t="s">
        <v>165</v>
      </c>
      <c r="F5" s="156" t="s">
        <v>89</v>
      </c>
      <c r="G5" s="156" t="s">
        <v>166</v>
      </c>
      <c r="H5" s="156" t="s">
        <v>167</v>
      </c>
      <c r="I5" s="156" t="s">
        <v>168</v>
      </c>
      <c r="J5" s="156" t="s">
        <v>169</v>
      </c>
      <c r="K5" s="156" t="s">
        <v>93</v>
      </c>
      <c r="L5" s="156" t="s">
        <v>94</v>
      </c>
      <c r="M5" s="156" t="s">
        <v>95</v>
      </c>
      <c r="N5" s="156" t="s">
        <v>170</v>
      </c>
      <c r="O5" s="156" t="s">
        <v>97</v>
      </c>
      <c r="P5" s="156" t="s">
        <v>171</v>
      </c>
      <c r="Q5" s="160"/>
      <c r="R5" s="160"/>
    </row>
    <row r="6" spans="2:18" ht="12" customHeight="1">
      <c r="B6" s="170"/>
      <c r="C6" s="171"/>
      <c r="D6" s="163"/>
      <c r="E6" s="16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60"/>
      <c r="R6" s="160"/>
    </row>
    <row r="7" spans="2:18" ht="12" customHeight="1">
      <c r="B7" s="170"/>
      <c r="C7" s="171"/>
      <c r="D7" s="163"/>
      <c r="E7" s="16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60"/>
      <c r="R7" s="160"/>
    </row>
    <row r="8" spans="2:18" ht="12" customHeight="1">
      <c r="B8" s="170"/>
      <c r="C8" s="171"/>
      <c r="D8" s="163"/>
      <c r="E8" s="166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60"/>
      <c r="R8" s="160"/>
    </row>
    <row r="9" spans="2:18" ht="12" customHeight="1">
      <c r="B9" s="170"/>
      <c r="C9" s="171"/>
      <c r="D9" s="163"/>
      <c r="E9" s="16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60"/>
      <c r="R9" s="160"/>
    </row>
    <row r="10" spans="2:18" ht="12" customHeight="1">
      <c r="B10" s="170"/>
      <c r="C10" s="171"/>
      <c r="D10" s="163"/>
      <c r="E10" s="16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60"/>
      <c r="R10" s="160"/>
    </row>
    <row r="11" spans="2:18" ht="12" customHeight="1">
      <c r="B11" s="170"/>
      <c r="C11" s="171"/>
      <c r="D11" s="163"/>
      <c r="E11" s="16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60"/>
      <c r="R11" s="160"/>
    </row>
    <row r="12" spans="2:18" ht="12" customHeight="1">
      <c r="B12" s="172"/>
      <c r="C12" s="173"/>
      <c r="D12" s="164"/>
      <c r="E12" s="16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61"/>
      <c r="R12" s="161"/>
    </row>
    <row r="13" spans="2:18" ht="12">
      <c r="B13" s="3"/>
      <c r="C13" s="4"/>
      <c r="D13" s="5" t="s">
        <v>64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64</v>
      </c>
      <c r="L13" s="5" t="s">
        <v>64</v>
      </c>
      <c r="M13" s="5" t="s">
        <v>64</v>
      </c>
      <c r="N13" s="5" t="s">
        <v>64</v>
      </c>
      <c r="O13" s="5" t="s">
        <v>64</v>
      </c>
      <c r="P13" s="5" t="s">
        <v>64</v>
      </c>
      <c r="Q13" s="5" t="s">
        <v>64</v>
      </c>
      <c r="R13" s="5" t="s">
        <v>40</v>
      </c>
    </row>
    <row r="14" spans="2:19" ht="12" customHeight="1">
      <c r="B14" s="118" t="s">
        <v>38</v>
      </c>
      <c r="C14" s="119"/>
      <c r="D14" s="53">
        <f>D16+D24+D31+D36+D41</f>
        <v>893180</v>
      </c>
      <c r="E14" s="53">
        <f aca="true" t="shared" si="0" ref="E14:O14">E16+E24+E31+E36+E41</f>
        <v>37080</v>
      </c>
      <c r="F14" s="53" t="s">
        <v>172</v>
      </c>
      <c r="G14" s="53">
        <f t="shared" si="0"/>
        <v>1841</v>
      </c>
      <c r="H14" s="53" t="s">
        <v>172</v>
      </c>
      <c r="I14" s="53">
        <f t="shared" si="0"/>
        <v>38</v>
      </c>
      <c r="J14" s="53">
        <f t="shared" si="0"/>
        <v>360</v>
      </c>
      <c r="K14" s="53">
        <f>K24</f>
        <v>1</v>
      </c>
      <c r="L14" s="53">
        <f t="shared" si="0"/>
        <v>368</v>
      </c>
      <c r="M14" s="53">
        <f t="shared" si="0"/>
        <v>18622</v>
      </c>
      <c r="N14" s="53">
        <f t="shared" si="0"/>
        <v>12378</v>
      </c>
      <c r="O14" s="53">
        <f t="shared" si="0"/>
        <v>3472</v>
      </c>
      <c r="P14" s="53" t="s">
        <v>173</v>
      </c>
      <c r="Q14" s="53">
        <f>Q16+Q24+Q31+Q36+Q41</f>
        <v>17</v>
      </c>
      <c r="R14" s="9">
        <f>D14+E14+Q14</f>
        <v>930277</v>
      </c>
      <c r="S14" s="41"/>
    </row>
    <row r="15" spans="2:19" ht="12" customHeight="1">
      <c r="B15" s="37"/>
      <c r="C15" s="3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41"/>
    </row>
    <row r="16" spans="2:19" ht="12">
      <c r="B16" s="118" t="s">
        <v>110</v>
      </c>
      <c r="C16" s="119"/>
      <c r="D16" s="9">
        <f>SUM(D17:D22)</f>
        <v>210433</v>
      </c>
      <c r="E16" s="9">
        <f>SUM(F16:P16)</f>
        <v>5789</v>
      </c>
      <c r="F16" s="9" t="s">
        <v>173</v>
      </c>
      <c r="G16" s="9">
        <f aca="true" t="shared" si="1" ref="G16:Q16">SUM(G17:G22)</f>
        <v>387</v>
      </c>
      <c r="H16" s="9" t="s">
        <v>173</v>
      </c>
      <c r="I16" s="9">
        <f t="shared" si="1"/>
        <v>7</v>
      </c>
      <c r="J16" s="9">
        <f t="shared" si="1"/>
        <v>33</v>
      </c>
      <c r="K16" s="9" t="s">
        <v>173</v>
      </c>
      <c r="L16" s="9">
        <f t="shared" si="1"/>
        <v>46</v>
      </c>
      <c r="M16" s="9">
        <f t="shared" si="1"/>
        <v>2810</v>
      </c>
      <c r="N16" s="9">
        <f t="shared" si="1"/>
        <v>2005</v>
      </c>
      <c r="O16" s="9">
        <f t="shared" si="1"/>
        <v>501</v>
      </c>
      <c r="P16" s="9" t="s">
        <v>173</v>
      </c>
      <c r="Q16" s="9">
        <f t="shared" si="1"/>
        <v>6</v>
      </c>
      <c r="R16" s="9">
        <f>D16+E16+Q16</f>
        <v>216228</v>
      </c>
      <c r="S16" s="41"/>
    </row>
    <row r="17" spans="2:19" ht="12">
      <c r="B17" s="17"/>
      <c r="C17" s="18" t="s">
        <v>1</v>
      </c>
      <c r="D17" s="8">
        <v>149346</v>
      </c>
      <c r="E17" s="8">
        <f>SUM(F17:P17)</f>
        <v>3760</v>
      </c>
      <c r="F17" s="8" t="s">
        <v>174</v>
      </c>
      <c r="G17" s="8">
        <v>175</v>
      </c>
      <c r="H17" s="8" t="s">
        <v>174</v>
      </c>
      <c r="I17" s="8">
        <v>2</v>
      </c>
      <c r="J17" s="8">
        <v>24</v>
      </c>
      <c r="K17" s="8" t="s">
        <v>174</v>
      </c>
      <c r="L17" s="8">
        <v>21</v>
      </c>
      <c r="M17" s="8">
        <v>2117</v>
      </c>
      <c r="N17" s="8">
        <v>1061</v>
      </c>
      <c r="O17" s="8">
        <v>360</v>
      </c>
      <c r="P17" s="8" t="s">
        <v>174</v>
      </c>
      <c r="Q17" s="8">
        <v>4</v>
      </c>
      <c r="R17" s="8">
        <f>D17+E17+Q17</f>
        <v>153110</v>
      </c>
      <c r="S17" s="41"/>
    </row>
    <row r="18" spans="2:19" ht="12">
      <c r="B18" s="17"/>
      <c r="C18" s="54" t="s">
        <v>175</v>
      </c>
      <c r="D18" s="8">
        <v>7660</v>
      </c>
      <c r="E18" s="8">
        <f aca="true" t="shared" si="2" ref="E18:E47">SUM(F18:P18)</f>
        <v>249</v>
      </c>
      <c r="F18" s="8" t="s">
        <v>174</v>
      </c>
      <c r="G18" s="8">
        <v>24</v>
      </c>
      <c r="H18" s="8" t="s">
        <v>174</v>
      </c>
      <c r="I18" s="8" t="s">
        <v>174</v>
      </c>
      <c r="J18" s="8" t="s">
        <v>174</v>
      </c>
      <c r="K18" s="8" t="s">
        <v>174</v>
      </c>
      <c r="L18" s="8" t="s">
        <v>174</v>
      </c>
      <c r="M18" s="8">
        <v>117</v>
      </c>
      <c r="N18" s="8">
        <v>62</v>
      </c>
      <c r="O18" s="8">
        <v>46</v>
      </c>
      <c r="P18" s="8" t="s">
        <v>174</v>
      </c>
      <c r="Q18" s="8" t="s">
        <v>174</v>
      </c>
      <c r="R18" s="8">
        <f>D18+E18</f>
        <v>7909</v>
      </c>
      <c r="S18" s="41"/>
    </row>
    <row r="19" spans="2:19" ht="12">
      <c r="B19" s="17"/>
      <c r="C19" s="18" t="s">
        <v>6</v>
      </c>
      <c r="D19" s="8">
        <v>23722</v>
      </c>
      <c r="E19" s="8">
        <f t="shared" si="2"/>
        <v>736</v>
      </c>
      <c r="F19" s="8" t="s">
        <v>174</v>
      </c>
      <c r="G19" s="8">
        <v>48</v>
      </c>
      <c r="H19" s="8" t="s">
        <v>174</v>
      </c>
      <c r="I19" s="8">
        <v>4</v>
      </c>
      <c r="J19" s="8">
        <v>2</v>
      </c>
      <c r="K19" s="8" t="s">
        <v>174</v>
      </c>
      <c r="L19" s="8">
        <v>11</v>
      </c>
      <c r="M19" s="8">
        <v>263</v>
      </c>
      <c r="N19" s="8">
        <v>354</v>
      </c>
      <c r="O19" s="8">
        <v>54</v>
      </c>
      <c r="P19" s="8" t="s">
        <v>174</v>
      </c>
      <c r="Q19" s="8" t="s">
        <v>174</v>
      </c>
      <c r="R19" s="8">
        <f>D19+E19</f>
        <v>24458</v>
      </c>
      <c r="S19" s="41"/>
    </row>
    <row r="20" spans="2:19" ht="12">
      <c r="B20" s="17"/>
      <c r="C20" s="54" t="s">
        <v>176</v>
      </c>
      <c r="D20" s="8">
        <v>9231</v>
      </c>
      <c r="E20" s="8">
        <f t="shared" si="2"/>
        <v>364</v>
      </c>
      <c r="F20" s="8" t="s">
        <v>174</v>
      </c>
      <c r="G20" s="8">
        <v>15</v>
      </c>
      <c r="H20" s="8" t="s">
        <v>174</v>
      </c>
      <c r="I20" s="8" t="s">
        <v>174</v>
      </c>
      <c r="J20" s="8">
        <v>1</v>
      </c>
      <c r="K20" s="8" t="s">
        <v>174</v>
      </c>
      <c r="L20" s="8">
        <v>2</v>
      </c>
      <c r="M20" s="8">
        <v>95</v>
      </c>
      <c r="N20" s="8">
        <v>216</v>
      </c>
      <c r="O20" s="8">
        <v>35</v>
      </c>
      <c r="P20" s="8" t="s">
        <v>174</v>
      </c>
      <c r="Q20" s="8" t="s">
        <v>174</v>
      </c>
      <c r="R20" s="8">
        <f>D20+E20</f>
        <v>9595</v>
      </c>
      <c r="S20" s="41"/>
    </row>
    <row r="21" spans="2:19" ht="12">
      <c r="B21" s="17"/>
      <c r="C21" s="55" t="s">
        <v>177</v>
      </c>
      <c r="D21" s="8">
        <v>1329</v>
      </c>
      <c r="E21" s="8">
        <f t="shared" si="2"/>
        <v>45</v>
      </c>
      <c r="F21" s="8" t="s">
        <v>174</v>
      </c>
      <c r="G21" s="8">
        <v>4</v>
      </c>
      <c r="H21" s="8" t="s">
        <v>174</v>
      </c>
      <c r="I21" s="8" t="s">
        <v>174</v>
      </c>
      <c r="J21" s="8" t="s">
        <v>174</v>
      </c>
      <c r="K21" s="8" t="s">
        <v>174</v>
      </c>
      <c r="L21" s="8">
        <v>1</v>
      </c>
      <c r="M21" s="8">
        <v>11</v>
      </c>
      <c r="N21" s="8">
        <v>24</v>
      </c>
      <c r="O21" s="8">
        <v>5</v>
      </c>
      <c r="P21" s="8" t="s">
        <v>174</v>
      </c>
      <c r="Q21" s="8" t="s">
        <v>174</v>
      </c>
      <c r="R21" s="8">
        <f>D21+E21</f>
        <v>1374</v>
      </c>
      <c r="S21" s="41"/>
    </row>
    <row r="22" spans="2:19" ht="12" customHeight="1">
      <c r="B22" s="17"/>
      <c r="C22" s="18" t="s">
        <v>70</v>
      </c>
      <c r="D22" s="8">
        <v>19145</v>
      </c>
      <c r="E22" s="8">
        <f t="shared" si="2"/>
        <v>635</v>
      </c>
      <c r="F22" s="8" t="s">
        <v>174</v>
      </c>
      <c r="G22" s="8">
        <v>121</v>
      </c>
      <c r="H22" s="8" t="s">
        <v>174</v>
      </c>
      <c r="I22" s="8">
        <v>1</v>
      </c>
      <c r="J22" s="8">
        <v>6</v>
      </c>
      <c r="K22" s="8" t="s">
        <v>174</v>
      </c>
      <c r="L22" s="8">
        <v>11</v>
      </c>
      <c r="M22" s="8">
        <v>207</v>
      </c>
      <c r="N22" s="8">
        <v>288</v>
      </c>
      <c r="O22" s="8">
        <v>1</v>
      </c>
      <c r="P22" s="8" t="s">
        <v>174</v>
      </c>
      <c r="Q22" s="8">
        <v>2</v>
      </c>
      <c r="R22" s="8">
        <f>D22+E22+Q22</f>
        <v>19782</v>
      </c>
      <c r="S22" s="41"/>
    </row>
    <row r="23" spans="2:19" ht="12">
      <c r="B23" s="17"/>
      <c r="C23" s="1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41"/>
    </row>
    <row r="24" spans="2:19" ht="12">
      <c r="B24" s="118" t="s">
        <v>117</v>
      </c>
      <c r="C24" s="119"/>
      <c r="D24" s="9">
        <f>SUM(D25:D29)</f>
        <v>176098</v>
      </c>
      <c r="E24" s="9">
        <f t="shared" si="2"/>
        <v>7166</v>
      </c>
      <c r="F24" s="9" t="s">
        <v>173</v>
      </c>
      <c r="G24" s="9">
        <f aca="true" t="shared" si="3" ref="G24:Q24">SUM(G25:G29)</f>
        <v>223</v>
      </c>
      <c r="H24" s="9" t="s">
        <v>173</v>
      </c>
      <c r="I24" s="9">
        <f t="shared" si="3"/>
        <v>7</v>
      </c>
      <c r="J24" s="9">
        <f t="shared" si="3"/>
        <v>180</v>
      </c>
      <c r="K24" s="9">
        <f t="shared" si="3"/>
        <v>1</v>
      </c>
      <c r="L24" s="9">
        <f t="shared" si="3"/>
        <v>156</v>
      </c>
      <c r="M24" s="9">
        <f t="shared" si="3"/>
        <v>3770</v>
      </c>
      <c r="N24" s="9">
        <f t="shared" si="3"/>
        <v>2188</v>
      </c>
      <c r="O24" s="9">
        <f t="shared" si="3"/>
        <v>641</v>
      </c>
      <c r="P24" s="9" t="s">
        <v>173</v>
      </c>
      <c r="Q24" s="9">
        <f t="shared" si="3"/>
        <v>1</v>
      </c>
      <c r="R24" s="9">
        <f>D24+E24+Q24</f>
        <v>183265</v>
      </c>
      <c r="S24" s="41"/>
    </row>
    <row r="25" spans="2:19" ht="12">
      <c r="B25" s="17"/>
      <c r="C25" s="54" t="s">
        <v>178</v>
      </c>
      <c r="D25" s="8">
        <v>45817</v>
      </c>
      <c r="E25" s="8">
        <f t="shared" si="2"/>
        <v>1946</v>
      </c>
      <c r="F25" s="8" t="s">
        <v>174</v>
      </c>
      <c r="G25" s="8">
        <v>91</v>
      </c>
      <c r="H25" s="8" t="s">
        <v>174</v>
      </c>
      <c r="I25" s="8">
        <v>1</v>
      </c>
      <c r="J25" s="8">
        <v>4</v>
      </c>
      <c r="K25" s="8">
        <v>1</v>
      </c>
      <c r="L25" s="8">
        <v>36</v>
      </c>
      <c r="M25" s="8">
        <v>1090</v>
      </c>
      <c r="N25" s="8">
        <v>518</v>
      </c>
      <c r="O25" s="8">
        <v>205</v>
      </c>
      <c r="P25" s="8" t="s">
        <v>174</v>
      </c>
      <c r="Q25" s="8" t="s">
        <v>174</v>
      </c>
      <c r="R25" s="8">
        <f>D25+E25</f>
        <v>47763</v>
      </c>
      <c r="S25" s="41"/>
    </row>
    <row r="26" spans="2:19" ht="12">
      <c r="B26" s="17"/>
      <c r="C26" s="18" t="s">
        <v>4</v>
      </c>
      <c r="D26" s="8">
        <v>85797</v>
      </c>
      <c r="E26" s="8">
        <f t="shared" si="2"/>
        <v>3000</v>
      </c>
      <c r="F26" s="8" t="s">
        <v>174</v>
      </c>
      <c r="G26" s="8">
        <v>89</v>
      </c>
      <c r="H26" s="8" t="s">
        <v>174</v>
      </c>
      <c r="I26" s="8">
        <v>2</v>
      </c>
      <c r="J26" s="8">
        <v>12</v>
      </c>
      <c r="K26" s="8" t="s">
        <v>174</v>
      </c>
      <c r="L26" s="8">
        <v>52</v>
      </c>
      <c r="M26" s="8">
        <v>1557</v>
      </c>
      <c r="N26" s="8">
        <v>1051</v>
      </c>
      <c r="O26" s="8">
        <v>237</v>
      </c>
      <c r="P26" s="8" t="s">
        <v>174</v>
      </c>
      <c r="Q26" s="8">
        <v>1</v>
      </c>
      <c r="R26" s="8">
        <f>D26+E26+Q26</f>
        <v>88798</v>
      </c>
      <c r="S26" s="41"/>
    </row>
    <row r="27" spans="2:19" ht="12">
      <c r="B27" s="17"/>
      <c r="C27" s="54" t="s">
        <v>179</v>
      </c>
      <c r="D27" s="8">
        <v>7981</v>
      </c>
      <c r="E27" s="8">
        <f t="shared" si="2"/>
        <v>492</v>
      </c>
      <c r="F27" s="8" t="s">
        <v>174</v>
      </c>
      <c r="G27" s="8">
        <v>19</v>
      </c>
      <c r="H27" s="8" t="s">
        <v>174</v>
      </c>
      <c r="I27" s="8" t="s">
        <v>174</v>
      </c>
      <c r="J27" s="8">
        <v>1</v>
      </c>
      <c r="K27" s="8" t="s">
        <v>174</v>
      </c>
      <c r="L27" s="8">
        <v>13</v>
      </c>
      <c r="M27" s="8">
        <v>239</v>
      </c>
      <c r="N27" s="8">
        <v>162</v>
      </c>
      <c r="O27" s="8">
        <v>58</v>
      </c>
      <c r="P27" s="8" t="s">
        <v>174</v>
      </c>
      <c r="Q27" s="8" t="s">
        <v>174</v>
      </c>
      <c r="R27" s="8">
        <f>D27+E27</f>
        <v>8473</v>
      </c>
      <c r="S27" s="41"/>
    </row>
    <row r="28" spans="2:19" ht="12">
      <c r="B28" s="17"/>
      <c r="C28" s="55" t="s">
        <v>180</v>
      </c>
      <c r="D28" s="8">
        <v>20657</v>
      </c>
      <c r="E28" s="8">
        <f t="shared" si="2"/>
        <v>1041</v>
      </c>
      <c r="F28" s="8" t="s">
        <v>174</v>
      </c>
      <c r="G28" s="8" t="s">
        <v>174</v>
      </c>
      <c r="H28" s="8" t="s">
        <v>174</v>
      </c>
      <c r="I28" s="8" t="s">
        <v>174</v>
      </c>
      <c r="J28" s="8">
        <v>160</v>
      </c>
      <c r="K28" s="8" t="s">
        <v>174</v>
      </c>
      <c r="L28" s="8">
        <v>55</v>
      </c>
      <c r="M28" s="8">
        <v>550</v>
      </c>
      <c r="N28" s="8">
        <v>199</v>
      </c>
      <c r="O28" s="8">
        <v>77</v>
      </c>
      <c r="P28" s="8" t="s">
        <v>174</v>
      </c>
      <c r="Q28" s="8" t="s">
        <v>174</v>
      </c>
      <c r="R28" s="8">
        <f>D28+E28</f>
        <v>21698</v>
      </c>
      <c r="S28" s="41"/>
    </row>
    <row r="29" spans="2:19" ht="12" customHeight="1">
      <c r="B29" s="17"/>
      <c r="C29" s="18" t="s">
        <v>181</v>
      </c>
      <c r="D29" s="8">
        <v>15846</v>
      </c>
      <c r="E29" s="8">
        <f t="shared" si="2"/>
        <v>687</v>
      </c>
      <c r="F29" s="8" t="s">
        <v>174</v>
      </c>
      <c r="G29" s="8">
        <v>24</v>
      </c>
      <c r="H29" s="8" t="s">
        <v>174</v>
      </c>
      <c r="I29" s="8">
        <v>4</v>
      </c>
      <c r="J29" s="8">
        <v>3</v>
      </c>
      <c r="K29" s="8" t="s">
        <v>174</v>
      </c>
      <c r="L29" s="8" t="s">
        <v>174</v>
      </c>
      <c r="M29" s="8">
        <v>334</v>
      </c>
      <c r="N29" s="8">
        <v>258</v>
      </c>
      <c r="O29" s="8">
        <v>64</v>
      </c>
      <c r="P29" s="8" t="s">
        <v>174</v>
      </c>
      <c r="Q29" s="8" t="s">
        <v>174</v>
      </c>
      <c r="R29" s="8">
        <f>D29+E29</f>
        <v>16533</v>
      </c>
      <c r="S29" s="41"/>
    </row>
    <row r="30" spans="2:19" ht="12">
      <c r="B30" s="17"/>
      <c r="C30" s="1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41"/>
    </row>
    <row r="31" spans="2:19" ht="12">
      <c r="B31" s="118" t="s">
        <v>124</v>
      </c>
      <c r="C31" s="119"/>
      <c r="D31" s="9">
        <f>SUM(D32:D34)</f>
        <v>165059</v>
      </c>
      <c r="E31" s="9">
        <f t="shared" si="2"/>
        <v>7624</v>
      </c>
      <c r="F31" s="9" t="s">
        <v>173</v>
      </c>
      <c r="G31" s="9">
        <f aca="true" t="shared" si="4" ref="G31:Q31">SUM(G32:G34)</f>
        <v>361</v>
      </c>
      <c r="H31" s="9" t="s">
        <v>173</v>
      </c>
      <c r="I31" s="9">
        <f t="shared" si="4"/>
        <v>18</v>
      </c>
      <c r="J31" s="9">
        <f t="shared" si="4"/>
        <v>25</v>
      </c>
      <c r="K31" s="9" t="s">
        <v>173</v>
      </c>
      <c r="L31" s="9">
        <f t="shared" si="4"/>
        <v>48</v>
      </c>
      <c r="M31" s="9">
        <f t="shared" si="4"/>
        <v>3834</v>
      </c>
      <c r="N31" s="9">
        <f t="shared" si="4"/>
        <v>2703</v>
      </c>
      <c r="O31" s="9">
        <f t="shared" si="4"/>
        <v>635</v>
      </c>
      <c r="P31" s="9" t="s">
        <v>173</v>
      </c>
      <c r="Q31" s="9">
        <f t="shared" si="4"/>
        <v>3</v>
      </c>
      <c r="R31" s="9">
        <f>D31+E31+Q31</f>
        <v>172686</v>
      </c>
      <c r="S31" s="41"/>
    </row>
    <row r="32" spans="2:19" ht="12">
      <c r="B32" s="17"/>
      <c r="C32" s="54" t="s">
        <v>182</v>
      </c>
      <c r="D32" s="8">
        <v>84159</v>
      </c>
      <c r="E32" s="8">
        <f t="shared" si="2"/>
        <v>3432</v>
      </c>
      <c r="F32" s="8" t="s">
        <v>174</v>
      </c>
      <c r="G32" s="8">
        <v>150</v>
      </c>
      <c r="H32" s="8" t="s">
        <v>174</v>
      </c>
      <c r="I32" s="8" t="s">
        <v>174</v>
      </c>
      <c r="J32" s="8">
        <v>7</v>
      </c>
      <c r="K32" s="8" t="s">
        <v>174</v>
      </c>
      <c r="L32" s="8">
        <v>35</v>
      </c>
      <c r="M32" s="8">
        <v>1740</v>
      </c>
      <c r="N32" s="8">
        <v>1154</v>
      </c>
      <c r="O32" s="8">
        <v>346</v>
      </c>
      <c r="P32" s="8" t="s">
        <v>174</v>
      </c>
      <c r="Q32" s="8">
        <v>3</v>
      </c>
      <c r="R32" s="8">
        <f>D32+E32+Q32</f>
        <v>87594</v>
      </c>
      <c r="S32" s="41"/>
    </row>
    <row r="33" spans="2:19" ht="12">
      <c r="B33" s="17"/>
      <c r="C33" s="18" t="s">
        <v>7</v>
      </c>
      <c r="D33" s="8">
        <v>32805</v>
      </c>
      <c r="E33" s="8">
        <f t="shared" si="2"/>
        <v>1799</v>
      </c>
      <c r="F33" s="8" t="s">
        <v>174</v>
      </c>
      <c r="G33" s="8">
        <v>82</v>
      </c>
      <c r="H33" s="8" t="s">
        <v>174</v>
      </c>
      <c r="I33" s="8">
        <v>7</v>
      </c>
      <c r="J33" s="8">
        <v>12</v>
      </c>
      <c r="K33" s="8" t="s">
        <v>174</v>
      </c>
      <c r="L33" s="8">
        <v>3</v>
      </c>
      <c r="M33" s="8">
        <v>915</v>
      </c>
      <c r="N33" s="8">
        <v>697</v>
      </c>
      <c r="O33" s="8">
        <v>83</v>
      </c>
      <c r="P33" s="8" t="s">
        <v>174</v>
      </c>
      <c r="Q33" s="8" t="s">
        <v>174</v>
      </c>
      <c r="R33" s="8">
        <f>D33+E33</f>
        <v>34604</v>
      </c>
      <c r="S33" s="41"/>
    </row>
    <row r="34" spans="2:19" ht="12">
      <c r="B34" s="17"/>
      <c r="C34" s="18" t="s">
        <v>72</v>
      </c>
      <c r="D34" s="8">
        <v>48095</v>
      </c>
      <c r="E34" s="8">
        <f t="shared" si="2"/>
        <v>2393</v>
      </c>
      <c r="F34" s="8" t="s">
        <v>174</v>
      </c>
      <c r="G34" s="8">
        <v>129</v>
      </c>
      <c r="H34" s="8" t="s">
        <v>174</v>
      </c>
      <c r="I34" s="8">
        <v>11</v>
      </c>
      <c r="J34" s="8">
        <v>6</v>
      </c>
      <c r="K34" s="8" t="s">
        <v>174</v>
      </c>
      <c r="L34" s="8">
        <v>10</v>
      </c>
      <c r="M34" s="8">
        <v>1179</v>
      </c>
      <c r="N34" s="8">
        <v>852</v>
      </c>
      <c r="O34" s="8">
        <v>206</v>
      </c>
      <c r="P34" s="8" t="s">
        <v>174</v>
      </c>
      <c r="Q34" s="8" t="s">
        <v>174</v>
      </c>
      <c r="R34" s="8">
        <f>D34+E34</f>
        <v>50488</v>
      </c>
      <c r="S34" s="41"/>
    </row>
    <row r="35" spans="2:19" ht="12">
      <c r="B35" s="17"/>
      <c r="C35" s="1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1"/>
    </row>
    <row r="36" spans="2:19" ht="12">
      <c r="B36" s="118" t="s">
        <v>183</v>
      </c>
      <c r="C36" s="119"/>
      <c r="D36" s="9">
        <f>SUM(D37:D39)</f>
        <v>167266</v>
      </c>
      <c r="E36" s="9">
        <f t="shared" si="2"/>
        <v>5737</v>
      </c>
      <c r="F36" s="9" t="s">
        <v>173</v>
      </c>
      <c r="G36" s="9">
        <f aca="true" t="shared" si="5" ref="G36:Q36">SUM(G37:G39)</f>
        <v>316</v>
      </c>
      <c r="H36" s="9" t="s">
        <v>173</v>
      </c>
      <c r="I36" s="9">
        <f t="shared" si="5"/>
        <v>1</v>
      </c>
      <c r="J36" s="9">
        <f t="shared" si="5"/>
        <v>44</v>
      </c>
      <c r="K36" s="9" t="s">
        <v>173</v>
      </c>
      <c r="L36" s="9">
        <f t="shared" si="5"/>
        <v>25</v>
      </c>
      <c r="M36" s="9">
        <f t="shared" si="5"/>
        <v>2824</v>
      </c>
      <c r="N36" s="9">
        <f t="shared" si="5"/>
        <v>2028</v>
      </c>
      <c r="O36" s="9">
        <f t="shared" si="5"/>
        <v>499</v>
      </c>
      <c r="P36" s="9" t="s">
        <v>173</v>
      </c>
      <c r="Q36" s="9">
        <f t="shared" si="5"/>
        <v>3</v>
      </c>
      <c r="R36" s="9">
        <f>D36+E36+Q36</f>
        <v>173006</v>
      </c>
      <c r="S36" s="41"/>
    </row>
    <row r="37" spans="2:19" ht="12">
      <c r="B37" s="17"/>
      <c r="C37" s="54" t="s">
        <v>184</v>
      </c>
      <c r="D37" s="8">
        <v>133023</v>
      </c>
      <c r="E37" s="8">
        <f t="shared" si="2"/>
        <v>4579</v>
      </c>
      <c r="F37" s="8" t="s">
        <v>174</v>
      </c>
      <c r="G37" s="8">
        <v>204</v>
      </c>
      <c r="H37" s="8" t="s">
        <v>174</v>
      </c>
      <c r="I37" s="8">
        <v>1</v>
      </c>
      <c r="J37" s="8">
        <v>9</v>
      </c>
      <c r="K37" s="8" t="s">
        <v>174</v>
      </c>
      <c r="L37" s="8">
        <v>11</v>
      </c>
      <c r="M37" s="8">
        <v>2310</v>
      </c>
      <c r="N37" s="8">
        <v>1642</v>
      </c>
      <c r="O37" s="8">
        <v>402</v>
      </c>
      <c r="P37" s="8" t="s">
        <v>174</v>
      </c>
      <c r="Q37" s="8">
        <v>2</v>
      </c>
      <c r="R37" s="8">
        <f>D37+E37+Q37</f>
        <v>137604</v>
      </c>
      <c r="S37" s="41"/>
    </row>
    <row r="38" spans="2:19" ht="12">
      <c r="B38" s="17"/>
      <c r="C38" s="18" t="s">
        <v>9</v>
      </c>
      <c r="D38" s="8">
        <v>31628</v>
      </c>
      <c r="E38" s="8">
        <f t="shared" si="2"/>
        <v>1050</v>
      </c>
      <c r="F38" s="8" t="s">
        <v>174</v>
      </c>
      <c r="G38" s="8">
        <v>90</v>
      </c>
      <c r="H38" s="8" t="s">
        <v>174</v>
      </c>
      <c r="I38" s="8" t="s">
        <v>174</v>
      </c>
      <c r="J38" s="8">
        <v>6</v>
      </c>
      <c r="K38" s="8" t="s">
        <v>174</v>
      </c>
      <c r="L38" s="8">
        <v>14</v>
      </c>
      <c r="M38" s="8">
        <v>499</v>
      </c>
      <c r="N38" s="8">
        <v>352</v>
      </c>
      <c r="O38" s="8">
        <v>89</v>
      </c>
      <c r="P38" s="8" t="s">
        <v>174</v>
      </c>
      <c r="Q38" s="8">
        <v>1</v>
      </c>
      <c r="R38" s="8">
        <f>D38+E38+Q38</f>
        <v>32679</v>
      </c>
      <c r="S38" s="41"/>
    </row>
    <row r="39" spans="2:19" ht="12">
      <c r="B39" s="17"/>
      <c r="C39" s="18" t="s">
        <v>67</v>
      </c>
      <c r="D39" s="8">
        <v>2615</v>
      </c>
      <c r="E39" s="8">
        <f t="shared" si="2"/>
        <v>108</v>
      </c>
      <c r="F39" s="8" t="s">
        <v>174</v>
      </c>
      <c r="G39" s="8">
        <v>22</v>
      </c>
      <c r="H39" s="8" t="s">
        <v>174</v>
      </c>
      <c r="I39" s="8" t="s">
        <v>174</v>
      </c>
      <c r="J39" s="8">
        <v>29</v>
      </c>
      <c r="K39" s="8" t="s">
        <v>174</v>
      </c>
      <c r="L39" s="8" t="s">
        <v>174</v>
      </c>
      <c r="M39" s="8">
        <v>15</v>
      </c>
      <c r="N39" s="8">
        <v>34</v>
      </c>
      <c r="O39" s="8">
        <v>8</v>
      </c>
      <c r="P39" s="8" t="s">
        <v>174</v>
      </c>
      <c r="Q39" s="8" t="s">
        <v>174</v>
      </c>
      <c r="R39" s="8">
        <f>D39+E39</f>
        <v>2723</v>
      </c>
      <c r="S39" s="41"/>
    </row>
    <row r="40" spans="2:19" ht="12">
      <c r="B40" s="17"/>
      <c r="C40" s="1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41"/>
    </row>
    <row r="41" spans="2:19" ht="12">
      <c r="B41" s="118" t="s">
        <v>185</v>
      </c>
      <c r="C41" s="119"/>
      <c r="D41" s="9">
        <f>SUM(D42:D48)</f>
        <v>174324</v>
      </c>
      <c r="E41" s="9">
        <f t="shared" si="2"/>
        <v>10764</v>
      </c>
      <c r="F41" s="9" t="s">
        <v>173</v>
      </c>
      <c r="G41" s="9">
        <f aca="true" t="shared" si="6" ref="G41:Q41">SUM(G42:G48)</f>
        <v>554</v>
      </c>
      <c r="H41" s="9" t="s">
        <v>173</v>
      </c>
      <c r="I41" s="9">
        <f t="shared" si="6"/>
        <v>5</v>
      </c>
      <c r="J41" s="9">
        <f t="shared" si="6"/>
        <v>78</v>
      </c>
      <c r="K41" s="9" t="s">
        <v>173</v>
      </c>
      <c r="L41" s="9">
        <f t="shared" si="6"/>
        <v>93</v>
      </c>
      <c r="M41" s="9">
        <f t="shared" si="6"/>
        <v>5384</v>
      </c>
      <c r="N41" s="9">
        <f t="shared" si="6"/>
        <v>3454</v>
      </c>
      <c r="O41" s="9">
        <f t="shared" si="6"/>
        <v>1196</v>
      </c>
      <c r="P41" s="9" t="s">
        <v>173</v>
      </c>
      <c r="Q41" s="9">
        <f t="shared" si="6"/>
        <v>4</v>
      </c>
      <c r="R41" s="9">
        <f>D41+E41+Q41</f>
        <v>185092</v>
      </c>
      <c r="S41" s="41"/>
    </row>
    <row r="42" spans="2:19" ht="12">
      <c r="B42" s="56"/>
      <c r="C42" s="57" t="s">
        <v>186</v>
      </c>
      <c r="D42" s="8">
        <v>36077</v>
      </c>
      <c r="E42" s="8">
        <f t="shared" si="2"/>
        <v>2575</v>
      </c>
      <c r="F42" s="8" t="s">
        <v>174</v>
      </c>
      <c r="G42" s="8">
        <v>166</v>
      </c>
      <c r="H42" s="8" t="s">
        <v>174</v>
      </c>
      <c r="I42" s="8" t="s">
        <v>174</v>
      </c>
      <c r="J42" s="8">
        <v>12</v>
      </c>
      <c r="K42" s="8" t="s">
        <v>174</v>
      </c>
      <c r="L42" s="8">
        <v>9</v>
      </c>
      <c r="M42" s="8">
        <v>1315</v>
      </c>
      <c r="N42" s="8">
        <v>761</v>
      </c>
      <c r="O42" s="8">
        <v>312</v>
      </c>
      <c r="P42" s="8" t="s">
        <v>174</v>
      </c>
      <c r="Q42" s="8">
        <v>2</v>
      </c>
      <c r="R42" s="8">
        <f>D42+E42+Q42</f>
        <v>38654</v>
      </c>
      <c r="S42" s="41"/>
    </row>
    <row r="43" spans="2:19" ht="12">
      <c r="B43" s="17"/>
      <c r="C43" s="54" t="s">
        <v>187</v>
      </c>
      <c r="D43" s="8">
        <v>26396</v>
      </c>
      <c r="E43" s="8">
        <f t="shared" si="2"/>
        <v>1785</v>
      </c>
      <c r="F43" s="8" t="s">
        <v>174</v>
      </c>
      <c r="G43" s="8">
        <v>52</v>
      </c>
      <c r="H43" s="8" t="s">
        <v>174</v>
      </c>
      <c r="I43" s="8">
        <v>1</v>
      </c>
      <c r="J43" s="8">
        <v>9</v>
      </c>
      <c r="K43" s="8" t="s">
        <v>174</v>
      </c>
      <c r="L43" s="8">
        <v>5</v>
      </c>
      <c r="M43" s="8">
        <v>867</v>
      </c>
      <c r="N43" s="8">
        <v>598</v>
      </c>
      <c r="O43" s="8">
        <v>253</v>
      </c>
      <c r="P43" s="8" t="s">
        <v>174</v>
      </c>
      <c r="Q43" s="8" t="s">
        <v>174</v>
      </c>
      <c r="R43" s="8">
        <f>D43+E43</f>
        <v>28181</v>
      </c>
      <c r="S43" s="41"/>
    </row>
    <row r="44" spans="2:19" ht="12">
      <c r="B44" s="17"/>
      <c r="C44" s="18" t="s">
        <v>10</v>
      </c>
      <c r="D44" s="8">
        <v>23008</v>
      </c>
      <c r="E44" s="8">
        <f t="shared" si="2"/>
        <v>1466</v>
      </c>
      <c r="F44" s="8" t="s">
        <v>174</v>
      </c>
      <c r="G44" s="8">
        <v>60</v>
      </c>
      <c r="H44" s="8" t="s">
        <v>174</v>
      </c>
      <c r="I44" s="8">
        <v>1</v>
      </c>
      <c r="J44" s="8">
        <v>4</v>
      </c>
      <c r="K44" s="8" t="s">
        <v>174</v>
      </c>
      <c r="L44" s="8">
        <v>25</v>
      </c>
      <c r="M44" s="8">
        <v>749</v>
      </c>
      <c r="N44" s="8">
        <v>467</v>
      </c>
      <c r="O44" s="8">
        <v>160</v>
      </c>
      <c r="P44" s="8" t="s">
        <v>174</v>
      </c>
      <c r="Q44" s="8">
        <v>2</v>
      </c>
      <c r="R44" s="8">
        <f>D44+E44+Q44</f>
        <v>24476</v>
      </c>
      <c r="S44" s="41"/>
    </row>
    <row r="45" spans="2:19" ht="12">
      <c r="B45" s="17"/>
      <c r="C45" s="18" t="s">
        <v>11</v>
      </c>
      <c r="D45" s="8">
        <v>27889</v>
      </c>
      <c r="E45" s="8">
        <f t="shared" si="2"/>
        <v>1834</v>
      </c>
      <c r="F45" s="8" t="s">
        <v>174</v>
      </c>
      <c r="G45" s="8">
        <v>70</v>
      </c>
      <c r="H45" s="8" t="s">
        <v>174</v>
      </c>
      <c r="I45" s="8">
        <v>1</v>
      </c>
      <c r="J45" s="8">
        <v>7</v>
      </c>
      <c r="K45" s="8" t="s">
        <v>174</v>
      </c>
      <c r="L45" s="8">
        <v>36</v>
      </c>
      <c r="M45" s="8">
        <v>958</v>
      </c>
      <c r="N45" s="8">
        <v>578</v>
      </c>
      <c r="O45" s="8">
        <v>184</v>
      </c>
      <c r="P45" s="8" t="s">
        <v>174</v>
      </c>
      <c r="Q45" s="8">
        <v>-1</v>
      </c>
      <c r="R45" s="8">
        <f>D45+E45+Q45</f>
        <v>29722</v>
      </c>
      <c r="S45" s="41"/>
    </row>
    <row r="46" spans="2:19" ht="12">
      <c r="B46" s="17"/>
      <c r="C46" s="18" t="s">
        <v>66</v>
      </c>
      <c r="D46" s="8">
        <v>14959</v>
      </c>
      <c r="E46" s="8">
        <f t="shared" si="2"/>
        <v>923</v>
      </c>
      <c r="F46" s="8" t="s">
        <v>174</v>
      </c>
      <c r="G46" s="8">
        <v>77</v>
      </c>
      <c r="H46" s="8" t="s">
        <v>174</v>
      </c>
      <c r="I46" s="8" t="s">
        <v>174</v>
      </c>
      <c r="J46" s="8">
        <v>5</v>
      </c>
      <c r="K46" s="8" t="s">
        <v>174</v>
      </c>
      <c r="L46" s="8" t="s">
        <v>174</v>
      </c>
      <c r="M46" s="8">
        <v>495</v>
      </c>
      <c r="N46" s="8">
        <v>305</v>
      </c>
      <c r="O46" s="8">
        <v>41</v>
      </c>
      <c r="P46" s="8" t="s">
        <v>174</v>
      </c>
      <c r="Q46" s="8" t="s">
        <v>174</v>
      </c>
      <c r="R46" s="8">
        <f>D46+E46</f>
        <v>15882</v>
      </c>
      <c r="S46" s="41"/>
    </row>
    <row r="47" spans="2:19" ht="12">
      <c r="B47" s="17"/>
      <c r="C47" s="18" t="s">
        <v>68</v>
      </c>
      <c r="D47" s="8">
        <v>13062</v>
      </c>
      <c r="E47" s="8">
        <f t="shared" si="2"/>
        <v>653</v>
      </c>
      <c r="F47" s="8" t="s">
        <v>174</v>
      </c>
      <c r="G47" s="8">
        <v>30</v>
      </c>
      <c r="H47" s="8" t="s">
        <v>174</v>
      </c>
      <c r="I47" s="8" t="s">
        <v>174</v>
      </c>
      <c r="J47" s="8">
        <v>3</v>
      </c>
      <c r="K47" s="8" t="s">
        <v>174</v>
      </c>
      <c r="L47" s="8">
        <v>5</v>
      </c>
      <c r="M47" s="8">
        <v>315</v>
      </c>
      <c r="N47" s="8">
        <v>247</v>
      </c>
      <c r="O47" s="8">
        <v>53</v>
      </c>
      <c r="P47" s="8" t="s">
        <v>174</v>
      </c>
      <c r="Q47" s="8" t="s">
        <v>174</v>
      </c>
      <c r="R47" s="8">
        <f>D47+E47</f>
        <v>13715</v>
      </c>
      <c r="S47" s="41"/>
    </row>
    <row r="48" spans="2:19" ht="12">
      <c r="B48" s="17"/>
      <c r="C48" s="18" t="s">
        <v>69</v>
      </c>
      <c r="D48" s="8">
        <v>32933</v>
      </c>
      <c r="E48" s="8">
        <f>SUM(F48:P48)</f>
        <v>1528</v>
      </c>
      <c r="F48" s="8" t="s">
        <v>174</v>
      </c>
      <c r="G48" s="8">
        <v>99</v>
      </c>
      <c r="H48" s="8" t="s">
        <v>174</v>
      </c>
      <c r="I48" s="8">
        <v>2</v>
      </c>
      <c r="J48" s="8">
        <v>38</v>
      </c>
      <c r="K48" s="8" t="s">
        <v>174</v>
      </c>
      <c r="L48" s="8">
        <v>13</v>
      </c>
      <c r="M48" s="8">
        <v>685</v>
      </c>
      <c r="N48" s="8">
        <v>498</v>
      </c>
      <c r="O48" s="8">
        <v>193</v>
      </c>
      <c r="P48" s="8" t="s">
        <v>174</v>
      </c>
      <c r="Q48" s="8">
        <v>1</v>
      </c>
      <c r="R48" s="8">
        <f>D48+E48+Q48</f>
        <v>34462</v>
      </c>
      <c r="S48" s="41"/>
    </row>
    <row r="50" ht="12">
      <c r="B50" s="2" t="s">
        <v>44</v>
      </c>
    </row>
    <row r="51" spans="2:7" ht="13.5">
      <c r="B51" s="2" t="s">
        <v>188</v>
      </c>
      <c r="C51" s="50"/>
      <c r="D51" s="50"/>
      <c r="E51" s="50"/>
      <c r="F51" s="50"/>
      <c r="G51" s="50"/>
    </row>
    <row r="52" spans="2:7" ht="13.5">
      <c r="B52" s="2" t="s">
        <v>189</v>
      </c>
      <c r="C52" s="50"/>
      <c r="D52" s="50"/>
      <c r="E52" s="50"/>
      <c r="F52" s="50"/>
      <c r="G52" s="50"/>
    </row>
    <row r="53" ht="12">
      <c r="B53" s="2" t="s">
        <v>190</v>
      </c>
    </row>
    <row r="54" ht="12">
      <c r="B54" s="2" t="s">
        <v>191</v>
      </c>
    </row>
    <row r="55" ht="12">
      <c r="B55" s="2" t="s">
        <v>192</v>
      </c>
    </row>
    <row r="56" spans="4:18" ht="1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4:18" ht="12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4:18" ht="12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4:18" ht="12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4:19" ht="12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4:18" ht="12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</sheetData>
  <sheetProtection/>
  <mergeCells count="24">
    <mergeCell ref="B36:C36"/>
    <mergeCell ref="B41:C41"/>
    <mergeCell ref="O5:O12"/>
    <mergeCell ref="P5:P12"/>
    <mergeCell ref="B14:C14"/>
    <mergeCell ref="B16:C16"/>
    <mergeCell ref="Q3:Q12"/>
    <mergeCell ref="R3:R12"/>
    <mergeCell ref="D4:D12"/>
    <mergeCell ref="E4:P4"/>
    <mergeCell ref="E5:E12"/>
    <mergeCell ref="F5:F12"/>
    <mergeCell ref="M5:M12"/>
    <mergeCell ref="N5:N12"/>
    <mergeCell ref="D3:P3"/>
    <mergeCell ref="G5:G12"/>
    <mergeCell ref="H5:H12"/>
    <mergeCell ref="K5:K12"/>
    <mergeCell ref="L5:L12"/>
    <mergeCell ref="B24:C24"/>
    <mergeCell ref="B31:C31"/>
    <mergeCell ref="I5:I12"/>
    <mergeCell ref="J5:J12"/>
    <mergeCell ref="B3:C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10" width="12.625" style="1" customWidth="1"/>
    <col min="11" max="11" width="9.00390625" style="1" customWidth="1"/>
    <col min="12" max="12" width="6.375" style="1" bestFit="1" customWidth="1"/>
    <col min="13" max="16384" width="9.00390625" style="1" customWidth="1"/>
  </cols>
  <sheetData>
    <row r="1" ht="14.25">
      <c r="B1" s="33" t="s">
        <v>197</v>
      </c>
    </row>
    <row r="2" spans="2:6" ht="13.5">
      <c r="B2" s="34" t="s">
        <v>198</v>
      </c>
      <c r="C2" s="35"/>
      <c r="D2" s="35"/>
      <c r="E2" s="35"/>
      <c r="F2" s="35"/>
    </row>
    <row r="3" spans="2:11" ht="12">
      <c r="B3" s="96" t="s">
        <v>55</v>
      </c>
      <c r="C3" s="97"/>
      <c r="D3" s="176" t="s">
        <v>56</v>
      </c>
      <c r="E3" s="178" t="s">
        <v>199</v>
      </c>
      <c r="F3" s="180" t="s">
        <v>200</v>
      </c>
      <c r="G3" s="181" t="s">
        <v>201</v>
      </c>
      <c r="H3" s="183" t="s">
        <v>202</v>
      </c>
      <c r="I3" s="185" t="s">
        <v>61</v>
      </c>
      <c r="J3" s="176" t="s">
        <v>62</v>
      </c>
      <c r="K3" s="176" t="s">
        <v>63</v>
      </c>
    </row>
    <row r="4" spans="2:11" ht="12" customHeight="1">
      <c r="B4" s="174"/>
      <c r="C4" s="175"/>
      <c r="D4" s="177"/>
      <c r="E4" s="179"/>
      <c r="F4" s="179"/>
      <c r="G4" s="182"/>
      <c r="H4" s="184"/>
      <c r="I4" s="186"/>
      <c r="J4" s="177"/>
      <c r="K4" s="177"/>
    </row>
    <row r="5" spans="2:11" ht="12" customHeight="1">
      <c r="B5" s="3"/>
      <c r="C5" s="4"/>
      <c r="D5" s="5" t="s">
        <v>64</v>
      </c>
      <c r="E5" s="5" t="s">
        <v>64</v>
      </c>
      <c r="F5" s="5" t="s">
        <v>64</v>
      </c>
      <c r="G5" s="5" t="s">
        <v>64</v>
      </c>
      <c r="H5" s="58" t="s">
        <v>64</v>
      </c>
      <c r="I5" s="21" t="s">
        <v>40</v>
      </c>
      <c r="J5" s="5" t="s">
        <v>40</v>
      </c>
      <c r="K5" s="5" t="s">
        <v>203</v>
      </c>
    </row>
    <row r="6" spans="2:11" ht="12" customHeight="1">
      <c r="B6" s="118" t="s">
        <v>38</v>
      </c>
      <c r="C6" s="119"/>
      <c r="D6" s="9">
        <f>D8+D23</f>
        <v>581164</v>
      </c>
      <c r="E6" s="9">
        <f aca="true" t="shared" si="0" ref="E6:J6">E8+E23</f>
        <v>6515</v>
      </c>
      <c r="F6" s="9">
        <f t="shared" si="0"/>
        <v>392504</v>
      </c>
      <c r="G6" s="9">
        <f t="shared" si="0"/>
        <v>148790</v>
      </c>
      <c r="H6" s="59">
        <f t="shared" si="0"/>
        <v>33355</v>
      </c>
      <c r="I6" s="24">
        <f t="shared" si="0"/>
        <v>1607533</v>
      </c>
      <c r="J6" s="9">
        <f t="shared" si="0"/>
        <v>588682</v>
      </c>
      <c r="K6" s="40">
        <v>36.62</v>
      </c>
    </row>
    <row r="7" spans="2:11" ht="12">
      <c r="B7" s="37"/>
      <c r="C7" s="38"/>
      <c r="D7" s="9"/>
      <c r="E7" s="9"/>
      <c r="F7" s="9"/>
      <c r="G7" s="9"/>
      <c r="H7" s="59"/>
      <c r="I7" s="24"/>
      <c r="J7" s="9"/>
      <c r="K7" s="40"/>
    </row>
    <row r="8" spans="2:11" ht="12">
      <c r="B8" s="118" t="s">
        <v>42</v>
      </c>
      <c r="C8" s="119"/>
      <c r="D8" s="9">
        <f aca="true" t="shared" si="1" ref="D8:J8">SUM(D10:D21)</f>
        <v>471203</v>
      </c>
      <c r="E8" s="9">
        <f t="shared" si="1"/>
        <v>5259</v>
      </c>
      <c r="F8" s="9">
        <f t="shared" si="1"/>
        <v>308868</v>
      </c>
      <c r="G8" s="9">
        <f t="shared" si="1"/>
        <v>129001</v>
      </c>
      <c r="H8" s="59">
        <f t="shared" si="1"/>
        <v>28075</v>
      </c>
      <c r="I8" s="24">
        <f t="shared" si="1"/>
        <v>1362125</v>
      </c>
      <c r="J8" s="9">
        <f t="shared" si="1"/>
        <v>477223</v>
      </c>
      <c r="K8" s="40">
        <v>35.04</v>
      </c>
    </row>
    <row r="9" spans="2:11" ht="12">
      <c r="B9" s="37"/>
      <c r="C9" s="38"/>
      <c r="D9" s="9"/>
      <c r="E9" s="9"/>
      <c r="F9" s="9"/>
      <c r="G9" s="9"/>
      <c r="H9" s="59"/>
      <c r="I9" s="24"/>
      <c r="J9" s="9"/>
      <c r="K9" s="40"/>
    </row>
    <row r="10" spans="2:11" ht="12">
      <c r="B10" s="17"/>
      <c r="C10" s="18" t="s">
        <v>1</v>
      </c>
      <c r="D10" s="8">
        <f>E10+F10+G10+H10</f>
        <v>101227</v>
      </c>
      <c r="E10" s="8">
        <v>1030</v>
      </c>
      <c r="F10" s="8">
        <v>55448</v>
      </c>
      <c r="G10" s="8">
        <v>38274</v>
      </c>
      <c r="H10" s="60">
        <v>6475</v>
      </c>
      <c r="I10" s="61">
        <v>273350</v>
      </c>
      <c r="J10" s="8">
        <v>102367</v>
      </c>
      <c r="K10" s="43">
        <v>37.45</v>
      </c>
    </row>
    <row r="11" spans="2:11" ht="12">
      <c r="B11" s="17"/>
      <c r="C11" s="18" t="s">
        <v>2</v>
      </c>
      <c r="D11" s="8">
        <f aca="true" t="shared" si="2" ref="D11:D21">E11+F11+G11+H11</f>
        <v>103435</v>
      </c>
      <c r="E11" s="8">
        <v>1163</v>
      </c>
      <c r="F11" s="8">
        <v>65338</v>
      </c>
      <c r="G11" s="8">
        <v>30225</v>
      </c>
      <c r="H11" s="60">
        <v>6709</v>
      </c>
      <c r="I11" s="61">
        <v>297150</v>
      </c>
      <c r="J11" s="8">
        <v>104830</v>
      </c>
      <c r="K11" s="43">
        <v>35.28</v>
      </c>
    </row>
    <row r="12" spans="2:11" ht="12">
      <c r="B12" s="17"/>
      <c r="C12" s="18" t="s">
        <v>3</v>
      </c>
      <c r="D12" s="8">
        <f t="shared" si="2"/>
        <v>32895</v>
      </c>
      <c r="E12" s="8">
        <v>402</v>
      </c>
      <c r="F12" s="8">
        <v>20243</v>
      </c>
      <c r="G12" s="8">
        <v>9764</v>
      </c>
      <c r="H12" s="60">
        <v>2486</v>
      </c>
      <c r="I12" s="61">
        <v>101233</v>
      </c>
      <c r="J12" s="8">
        <v>33327</v>
      </c>
      <c r="K12" s="43">
        <v>32.92</v>
      </c>
    </row>
    <row r="13" spans="2:11" ht="12">
      <c r="B13" s="17"/>
      <c r="C13" s="18" t="s">
        <v>4</v>
      </c>
      <c r="D13" s="8">
        <f t="shared" si="2"/>
        <v>48179</v>
      </c>
      <c r="E13" s="8">
        <v>555</v>
      </c>
      <c r="F13" s="8">
        <v>31677</v>
      </c>
      <c r="G13" s="8">
        <v>13051</v>
      </c>
      <c r="H13" s="60">
        <v>2896</v>
      </c>
      <c r="I13" s="61">
        <v>158057</v>
      </c>
      <c r="J13" s="8">
        <v>48795</v>
      </c>
      <c r="K13" s="43">
        <v>30.87</v>
      </c>
    </row>
    <row r="14" spans="2:11" ht="12">
      <c r="B14" s="17"/>
      <c r="C14" s="18" t="s">
        <v>5</v>
      </c>
      <c r="D14" s="8">
        <f t="shared" si="2"/>
        <v>57624</v>
      </c>
      <c r="E14" s="8">
        <v>635</v>
      </c>
      <c r="F14" s="8">
        <v>47255</v>
      </c>
      <c r="G14" s="8">
        <v>7228</v>
      </c>
      <c r="H14" s="60">
        <v>2506</v>
      </c>
      <c r="I14" s="61">
        <v>167711</v>
      </c>
      <c r="J14" s="8">
        <v>58245</v>
      </c>
      <c r="K14" s="43">
        <v>34.73</v>
      </c>
    </row>
    <row r="15" spans="2:11" ht="12">
      <c r="B15" s="17"/>
      <c r="C15" s="18" t="s">
        <v>6</v>
      </c>
      <c r="D15" s="8">
        <f t="shared" si="2"/>
        <v>16212</v>
      </c>
      <c r="E15" s="8">
        <v>132</v>
      </c>
      <c r="F15" s="8">
        <v>11771</v>
      </c>
      <c r="G15" s="8">
        <v>3385</v>
      </c>
      <c r="H15" s="60">
        <v>924</v>
      </c>
      <c r="I15" s="61">
        <v>42341</v>
      </c>
      <c r="J15" s="8">
        <v>16439</v>
      </c>
      <c r="K15" s="43">
        <v>38.83</v>
      </c>
    </row>
    <row r="16" spans="2:11" ht="12">
      <c r="B16" s="17"/>
      <c r="C16" s="18" t="s">
        <v>7</v>
      </c>
      <c r="D16" s="8">
        <f t="shared" si="2"/>
        <v>17545</v>
      </c>
      <c r="E16" s="8">
        <v>287</v>
      </c>
      <c r="F16" s="8">
        <v>13478</v>
      </c>
      <c r="G16" s="8">
        <v>2633</v>
      </c>
      <c r="H16" s="60">
        <v>1147</v>
      </c>
      <c r="I16" s="61">
        <v>62400</v>
      </c>
      <c r="J16" s="8">
        <v>17845</v>
      </c>
      <c r="K16" s="43">
        <v>28.6</v>
      </c>
    </row>
    <row r="17" spans="2:11" ht="12">
      <c r="B17" s="17"/>
      <c r="C17" s="18" t="s">
        <v>8</v>
      </c>
      <c r="D17" s="8">
        <f t="shared" si="2"/>
        <v>26296</v>
      </c>
      <c r="E17" s="8">
        <v>255</v>
      </c>
      <c r="F17" s="8">
        <v>17334</v>
      </c>
      <c r="G17" s="8">
        <v>7206</v>
      </c>
      <c r="H17" s="60">
        <v>1501</v>
      </c>
      <c r="I17" s="61">
        <v>69043</v>
      </c>
      <c r="J17" s="8">
        <v>26675</v>
      </c>
      <c r="K17" s="43">
        <v>38.64</v>
      </c>
    </row>
    <row r="18" spans="2:11" ht="12">
      <c r="B18" s="17"/>
      <c r="C18" s="18" t="s">
        <v>9</v>
      </c>
      <c r="D18" s="8">
        <f t="shared" si="2"/>
        <v>19102</v>
      </c>
      <c r="E18" s="8">
        <v>235</v>
      </c>
      <c r="F18" s="8">
        <v>13378</v>
      </c>
      <c r="G18" s="8">
        <v>4397</v>
      </c>
      <c r="H18" s="60">
        <v>1092</v>
      </c>
      <c r="I18" s="61">
        <v>55562</v>
      </c>
      <c r="J18" s="8">
        <v>19386</v>
      </c>
      <c r="K18" s="43">
        <v>34.89</v>
      </c>
    </row>
    <row r="19" spans="2:11" ht="12">
      <c r="B19" s="17"/>
      <c r="C19" s="18" t="s">
        <v>10</v>
      </c>
      <c r="D19" s="8">
        <f t="shared" si="2"/>
        <v>16972</v>
      </c>
      <c r="E19" s="8">
        <v>223</v>
      </c>
      <c r="F19" s="8">
        <v>11339</v>
      </c>
      <c r="G19" s="8">
        <v>4735</v>
      </c>
      <c r="H19" s="60">
        <v>675</v>
      </c>
      <c r="I19" s="61">
        <v>42305</v>
      </c>
      <c r="J19" s="8">
        <v>17211</v>
      </c>
      <c r="K19" s="43">
        <v>40.68</v>
      </c>
    </row>
    <row r="20" spans="2:11" ht="12">
      <c r="B20" s="17"/>
      <c r="C20" s="18" t="s">
        <v>11</v>
      </c>
      <c r="D20" s="8">
        <f t="shared" si="2"/>
        <v>19200</v>
      </c>
      <c r="E20" s="8">
        <v>211</v>
      </c>
      <c r="F20" s="8">
        <v>13016</v>
      </c>
      <c r="G20" s="8">
        <v>4999</v>
      </c>
      <c r="H20" s="60">
        <v>974</v>
      </c>
      <c r="I20" s="61">
        <v>51544</v>
      </c>
      <c r="J20" s="8">
        <v>19439</v>
      </c>
      <c r="K20" s="43">
        <v>37.71</v>
      </c>
    </row>
    <row r="21" spans="2:11" ht="12">
      <c r="B21" s="17"/>
      <c r="C21" s="18" t="s">
        <v>51</v>
      </c>
      <c r="D21" s="8">
        <f t="shared" si="2"/>
        <v>12516</v>
      </c>
      <c r="E21" s="8">
        <v>131</v>
      </c>
      <c r="F21" s="8">
        <v>8591</v>
      </c>
      <c r="G21" s="8">
        <v>3104</v>
      </c>
      <c r="H21" s="60">
        <v>690</v>
      </c>
      <c r="I21" s="61">
        <v>41429</v>
      </c>
      <c r="J21" s="8">
        <v>12664</v>
      </c>
      <c r="K21" s="43">
        <v>30.57</v>
      </c>
    </row>
    <row r="22" spans="2:11" ht="12">
      <c r="B22" s="17"/>
      <c r="C22" s="18"/>
      <c r="D22" s="8"/>
      <c r="E22" s="8"/>
      <c r="F22" s="8"/>
      <c r="G22" s="8"/>
      <c r="H22" s="60"/>
      <c r="I22" s="61"/>
      <c r="J22" s="8"/>
      <c r="K22" s="43"/>
    </row>
    <row r="23" spans="2:11" ht="12">
      <c r="B23" s="118" t="s">
        <v>43</v>
      </c>
      <c r="C23" s="119"/>
      <c r="D23" s="9">
        <f aca="true" t="shared" si="3" ref="D23:J23">SUM(D25:D31)</f>
        <v>109961</v>
      </c>
      <c r="E23" s="9">
        <f t="shared" si="3"/>
        <v>1256</v>
      </c>
      <c r="F23" s="9">
        <f t="shared" si="3"/>
        <v>83636</v>
      </c>
      <c r="G23" s="9">
        <f t="shared" si="3"/>
        <v>19789</v>
      </c>
      <c r="H23" s="59">
        <f t="shared" si="3"/>
        <v>5280</v>
      </c>
      <c r="I23" s="24">
        <f t="shared" si="3"/>
        <v>245408</v>
      </c>
      <c r="J23" s="9">
        <f t="shared" si="3"/>
        <v>111459</v>
      </c>
      <c r="K23" s="40">
        <v>45.42</v>
      </c>
    </row>
    <row r="24" spans="2:11" ht="12">
      <c r="B24" s="37"/>
      <c r="C24" s="38"/>
      <c r="D24" s="9"/>
      <c r="E24" s="9"/>
      <c r="F24" s="9"/>
      <c r="G24" s="9"/>
      <c r="H24" s="59"/>
      <c r="I24" s="24"/>
      <c r="J24" s="9"/>
      <c r="K24" s="40"/>
    </row>
    <row r="25" spans="2:11" ht="12">
      <c r="B25" s="17"/>
      <c r="C25" s="18" t="s">
        <v>66</v>
      </c>
      <c r="D25" s="8">
        <f>E25+F25+G25+H25</f>
        <v>10769</v>
      </c>
      <c r="E25" s="8">
        <v>145</v>
      </c>
      <c r="F25" s="8">
        <v>7390</v>
      </c>
      <c r="G25" s="8">
        <v>2768</v>
      </c>
      <c r="H25" s="60">
        <v>466</v>
      </c>
      <c r="I25" s="61">
        <v>26601</v>
      </c>
      <c r="J25" s="8">
        <v>10891</v>
      </c>
      <c r="K25" s="43">
        <v>40.94</v>
      </c>
    </row>
    <row r="26" spans="2:11" ht="12">
      <c r="B26" s="17"/>
      <c r="C26" s="18" t="s">
        <v>67</v>
      </c>
      <c r="D26" s="8">
        <f aca="true" t="shared" si="4" ref="D26:D31">E26+F26+G26+H26</f>
        <v>2700</v>
      </c>
      <c r="E26" s="8">
        <v>14</v>
      </c>
      <c r="F26" s="8">
        <v>2325</v>
      </c>
      <c r="G26" s="8">
        <v>323</v>
      </c>
      <c r="H26" s="60">
        <v>38</v>
      </c>
      <c r="I26" s="61">
        <v>3449</v>
      </c>
      <c r="J26" s="8">
        <v>2737</v>
      </c>
      <c r="K26" s="43">
        <v>79.36</v>
      </c>
    </row>
    <row r="27" spans="2:11" ht="12">
      <c r="B27" s="17"/>
      <c r="C27" s="18" t="s">
        <v>68</v>
      </c>
      <c r="D27" s="8">
        <f t="shared" si="4"/>
        <v>11261</v>
      </c>
      <c r="E27" s="8">
        <v>101</v>
      </c>
      <c r="F27" s="8">
        <v>8979</v>
      </c>
      <c r="G27" s="8">
        <v>1854</v>
      </c>
      <c r="H27" s="60">
        <v>327</v>
      </c>
      <c r="I27" s="61">
        <v>21916</v>
      </c>
      <c r="J27" s="8">
        <v>11413</v>
      </c>
      <c r="K27" s="43">
        <v>52.08</v>
      </c>
    </row>
    <row r="28" spans="2:11" ht="12">
      <c r="B28" s="17"/>
      <c r="C28" s="18" t="s">
        <v>69</v>
      </c>
      <c r="D28" s="8">
        <f t="shared" si="4"/>
        <v>26358</v>
      </c>
      <c r="E28" s="8">
        <v>290</v>
      </c>
      <c r="F28" s="8">
        <v>20353</v>
      </c>
      <c r="G28" s="8">
        <v>4420</v>
      </c>
      <c r="H28" s="60">
        <v>1295</v>
      </c>
      <c r="I28" s="61">
        <v>51255</v>
      </c>
      <c r="J28" s="8">
        <v>26692</v>
      </c>
      <c r="K28" s="43">
        <v>52.08</v>
      </c>
    </row>
    <row r="29" spans="2:11" ht="12">
      <c r="B29" s="17"/>
      <c r="C29" s="18" t="s">
        <v>70</v>
      </c>
      <c r="D29" s="8">
        <f t="shared" si="4"/>
        <v>15523</v>
      </c>
      <c r="E29" s="8">
        <v>137</v>
      </c>
      <c r="F29" s="8">
        <v>11846</v>
      </c>
      <c r="G29" s="8">
        <v>2845</v>
      </c>
      <c r="H29" s="60">
        <v>695</v>
      </c>
      <c r="I29" s="61">
        <v>31702</v>
      </c>
      <c r="J29" s="8">
        <v>15674</v>
      </c>
      <c r="K29" s="43">
        <v>49.44</v>
      </c>
    </row>
    <row r="30" spans="2:11" ht="12">
      <c r="B30" s="17"/>
      <c r="C30" s="18" t="s">
        <v>71</v>
      </c>
      <c r="D30" s="8">
        <f t="shared" si="4"/>
        <v>9874</v>
      </c>
      <c r="E30" s="8">
        <v>101</v>
      </c>
      <c r="F30" s="8">
        <v>6308</v>
      </c>
      <c r="G30" s="8">
        <v>2926</v>
      </c>
      <c r="H30" s="60">
        <v>539</v>
      </c>
      <c r="I30" s="61">
        <v>28735</v>
      </c>
      <c r="J30" s="8">
        <v>9988</v>
      </c>
      <c r="K30" s="43">
        <v>34.76</v>
      </c>
    </row>
    <row r="31" spans="2:11" ht="12">
      <c r="B31" s="17"/>
      <c r="C31" s="18" t="s">
        <v>72</v>
      </c>
      <c r="D31" s="8">
        <f t="shared" si="4"/>
        <v>33476</v>
      </c>
      <c r="E31" s="8">
        <v>468</v>
      </c>
      <c r="F31" s="8">
        <v>26435</v>
      </c>
      <c r="G31" s="8">
        <v>4653</v>
      </c>
      <c r="H31" s="60">
        <v>1920</v>
      </c>
      <c r="I31" s="61">
        <v>81750</v>
      </c>
      <c r="J31" s="8">
        <v>34064</v>
      </c>
      <c r="K31" s="43">
        <v>41.67</v>
      </c>
    </row>
    <row r="33" ht="12">
      <c r="B33" s="2" t="s">
        <v>44</v>
      </c>
    </row>
  </sheetData>
  <sheetProtection/>
  <mergeCells count="12">
    <mergeCell ref="G3:G4"/>
    <mergeCell ref="H3:H4"/>
    <mergeCell ref="I3:I4"/>
    <mergeCell ref="J3:J4"/>
    <mergeCell ref="K3:K4"/>
    <mergeCell ref="B6:C6"/>
    <mergeCell ref="B8:C8"/>
    <mergeCell ref="B23:C23"/>
    <mergeCell ref="B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D44" sqref="D43:D44"/>
    </sheetView>
  </sheetViews>
  <sheetFormatPr defaultColWidth="9.00390625" defaultRowHeight="13.5"/>
  <cols>
    <col min="1" max="1" width="2.625" style="1" customWidth="1"/>
    <col min="2" max="5" width="15.625" style="1" customWidth="1"/>
    <col min="6" max="16384" width="9.00390625" style="1" customWidth="1"/>
  </cols>
  <sheetData>
    <row r="1" ht="14.25">
      <c r="B1" s="33" t="s">
        <v>197</v>
      </c>
    </row>
    <row r="2" spans="2:4" ht="13.5">
      <c r="B2" s="34" t="s">
        <v>204</v>
      </c>
      <c r="C2" s="35"/>
      <c r="D2" s="35"/>
    </row>
    <row r="3" spans="2:5" ht="12">
      <c r="B3" s="44" t="s">
        <v>74</v>
      </c>
      <c r="C3" s="6" t="s">
        <v>56</v>
      </c>
      <c r="D3" s="6" t="s">
        <v>205</v>
      </c>
      <c r="E3" s="6" t="s">
        <v>206</v>
      </c>
    </row>
    <row r="4" spans="2:5" ht="12">
      <c r="B4" s="120" t="s">
        <v>79</v>
      </c>
      <c r="C4" s="5" t="s">
        <v>64</v>
      </c>
      <c r="D4" s="5" t="s">
        <v>64</v>
      </c>
      <c r="E4" s="5" t="s">
        <v>64</v>
      </c>
    </row>
    <row r="5" spans="2:5" ht="12" customHeight="1">
      <c r="B5" s="121"/>
      <c r="C5" s="8">
        <f>D5+E5</f>
        <v>581164</v>
      </c>
      <c r="D5" s="8">
        <v>33355</v>
      </c>
      <c r="E5" s="8">
        <v>547809</v>
      </c>
    </row>
    <row r="6" spans="2:5" ht="12" customHeight="1">
      <c r="B6" s="122" t="s">
        <v>80</v>
      </c>
      <c r="C6" s="5" t="s">
        <v>203</v>
      </c>
      <c r="D6" s="5" t="s">
        <v>203</v>
      </c>
      <c r="E6" s="5" t="s">
        <v>203</v>
      </c>
    </row>
    <row r="7" spans="2:5" ht="12">
      <c r="B7" s="123"/>
      <c r="C7" s="43">
        <v>100</v>
      </c>
      <c r="D7" s="43">
        <v>5.74</v>
      </c>
      <c r="E7" s="43">
        <v>94.26</v>
      </c>
    </row>
    <row r="9" ht="12">
      <c r="B9" s="2" t="s">
        <v>44</v>
      </c>
    </row>
    <row r="11" ht="12">
      <c r="C11" s="41"/>
    </row>
    <row r="12" ht="12">
      <c r="C12" s="62"/>
    </row>
  </sheetData>
  <sheetProtection/>
  <mergeCells count="2">
    <mergeCell ref="B4:B5"/>
    <mergeCell ref="B6:B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O41" sqref="O4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125" style="1" customWidth="1"/>
    <col min="4" max="4" width="8.75390625" style="1" bestFit="1" customWidth="1"/>
    <col min="5" max="5" width="7.75390625" style="1" bestFit="1" customWidth="1"/>
    <col min="6" max="6" width="6.625" style="1" customWidth="1"/>
    <col min="7" max="8" width="6.75390625" style="1" bestFit="1" customWidth="1"/>
    <col min="9" max="9" width="6.75390625" style="1" customWidth="1"/>
    <col min="10" max="17" width="6.625" style="1" customWidth="1"/>
    <col min="18" max="18" width="8.375" style="1" customWidth="1"/>
    <col min="19" max="16384" width="9.00390625" style="1" customWidth="1"/>
  </cols>
  <sheetData>
    <row r="1" ht="14.25">
      <c r="B1" s="33" t="s">
        <v>207</v>
      </c>
    </row>
    <row r="2" ht="13.5">
      <c r="B2" s="34" t="s">
        <v>82</v>
      </c>
    </row>
    <row r="3" spans="2:18" ht="12" customHeight="1">
      <c r="B3" s="96" t="s">
        <v>55</v>
      </c>
      <c r="C3" s="97"/>
      <c r="D3" s="127" t="s">
        <v>83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59" t="s">
        <v>84</v>
      </c>
      <c r="R3" s="159" t="s">
        <v>85</v>
      </c>
    </row>
    <row r="4" spans="2:18" ht="12" customHeight="1">
      <c r="B4" s="98"/>
      <c r="C4" s="99"/>
      <c r="D4" s="102" t="s">
        <v>163</v>
      </c>
      <c r="E4" s="127" t="s">
        <v>164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160"/>
      <c r="R4" s="160"/>
    </row>
    <row r="5" spans="2:18" ht="12" customHeight="1">
      <c r="B5" s="98"/>
      <c r="C5" s="99"/>
      <c r="D5" s="116"/>
      <c r="E5" s="159" t="s">
        <v>38</v>
      </c>
      <c r="F5" s="156" t="s">
        <v>208</v>
      </c>
      <c r="G5" s="156" t="s">
        <v>90</v>
      </c>
      <c r="H5" s="156" t="s">
        <v>168</v>
      </c>
      <c r="I5" s="156" t="s">
        <v>209</v>
      </c>
      <c r="J5" s="156" t="s">
        <v>92</v>
      </c>
      <c r="K5" s="156" t="s">
        <v>93</v>
      </c>
      <c r="L5" s="156" t="s">
        <v>94</v>
      </c>
      <c r="M5" s="159" t="s">
        <v>210</v>
      </c>
      <c r="N5" s="156" t="s">
        <v>96</v>
      </c>
      <c r="O5" s="156" t="s">
        <v>97</v>
      </c>
      <c r="P5" s="159" t="s">
        <v>211</v>
      </c>
      <c r="Q5" s="160"/>
      <c r="R5" s="160"/>
    </row>
    <row r="6" spans="2:18" ht="12">
      <c r="B6" s="98"/>
      <c r="C6" s="99"/>
      <c r="D6" s="116"/>
      <c r="E6" s="160"/>
      <c r="F6" s="157"/>
      <c r="G6" s="157"/>
      <c r="H6" s="157"/>
      <c r="I6" s="187"/>
      <c r="J6" s="157"/>
      <c r="K6" s="157"/>
      <c r="L6" s="157"/>
      <c r="M6" s="160"/>
      <c r="N6" s="157"/>
      <c r="O6" s="157"/>
      <c r="P6" s="160"/>
      <c r="Q6" s="160"/>
      <c r="R6" s="160"/>
    </row>
    <row r="7" spans="2:18" ht="12">
      <c r="B7" s="98"/>
      <c r="C7" s="99"/>
      <c r="D7" s="116"/>
      <c r="E7" s="160"/>
      <c r="F7" s="157"/>
      <c r="G7" s="157"/>
      <c r="H7" s="157"/>
      <c r="I7" s="187"/>
      <c r="J7" s="157"/>
      <c r="K7" s="157"/>
      <c r="L7" s="157"/>
      <c r="M7" s="160"/>
      <c r="N7" s="157"/>
      <c r="O7" s="157"/>
      <c r="P7" s="160"/>
      <c r="Q7" s="160"/>
      <c r="R7" s="160"/>
    </row>
    <row r="8" spans="2:18" ht="12">
      <c r="B8" s="98"/>
      <c r="C8" s="99"/>
      <c r="D8" s="116"/>
      <c r="E8" s="160"/>
      <c r="F8" s="157"/>
      <c r="G8" s="157"/>
      <c r="H8" s="157"/>
      <c r="I8" s="187"/>
      <c r="J8" s="157"/>
      <c r="K8" s="157"/>
      <c r="L8" s="157"/>
      <c r="M8" s="160"/>
      <c r="N8" s="157"/>
      <c r="O8" s="157"/>
      <c r="P8" s="160"/>
      <c r="Q8" s="160"/>
      <c r="R8" s="160"/>
    </row>
    <row r="9" spans="2:18" ht="12">
      <c r="B9" s="98"/>
      <c r="C9" s="99"/>
      <c r="D9" s="116"/>
      <c r="E9" s="160"/>
      <c r="F9" s="157"/>
      <c r="G9" s="157"/>
      <c r="H9" s="157"/>
      <c r="I9" s="187"/>
      <c r="J9" s="157"/>
      <c r="K9" s="157"/>
      <c r="L9" s="157"/>
      <c r="M9" s="160"/>
      <c r="N9" s="157"/>
      <c r="O9" s="157"/>
      <c r="P9" s="160"/>
      <c r="Q9" s="160"/>
      <c r="R9" s="160"/>
    </row>
    <row r="10" spans="2:18" ht="12">
      <c r="B10" s="98"/>
      <c r="C10" s="99"/>
      <c r="D10" s="116"/>
      <c r="E10" s="160"/>
      <c r="F10" s="157"/>
      <c r="G10" s="157"/>
      <c r="H10" s="157"/>
      <c r="I10" s="187"/>
      <c r="J10" s="157"/>
      <c r="K10" s="157"/>
      <c r="L10" s="157"/>
      <c r="M10" s="160"/>
      <c r="N10" s="157"/>
      <c r="O10" s="157"/>
      <c r="P10" s="160"/>
      <c r="Q10" s="160"/>
      <c r="R10" s="160"/>
    </row>
    <row r="11" spans="2:18" ht="12">
      <c r="B11" s="98"/>
      <c r="C11" s="99"/>
      <c r="D11" s="116"/>
      <c r="E11" s="160"/>
      <c r="F11" s="157"/>
      <c r="G11" s="157"/>
      <c r="H11" s="157"/>
      <c r="I11" s="187"/>
      <c r="J11" s="157"/>
      <c r="K11" s="157"/>
      <c r="L11" s="157"/>
      <c r="M11" s="160"/>
      <c r="N11" s="157"/>
      <c r="O11" s="157"/>
      <c r="P11" s="160"/>
      <c r="Q11" s="160"/>
      <c r="R11" s="160"/>
    </row>
    <row r="12" spans="2:18" ht="12">
      <c r="B12" s="100"/>
      <c r="C12" s="101"/>
      <c r="D12" s="117"/>
      <c r="E12" s="161"/>
      <c r="F12" s="158"/>
      <c r="G12" s="158"/>
      <c r="H12" s="158"/>
      <c r="I12" s="188"/>
      <c r="J12" s="158"/>
      <c r="K12" s="158"/>
      <c r="L12" s="158"/>
      <c r="M12" s="161"/>
      <c r="N12" s="158"/>
      <c r="O12" s="158"/>
      <c r="P12" s="161"/>
      <c r="Q12" s="161"/>
      <c r="R12" s="161"/>
    </row>
    <row r="13" spans="2:18" ht="12">
      <c r="B13" s="3"/>
      <c r="C13" s="4"/>
      <c r="D13" s="5" t="s">
        <v>64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64</v>
      </c>
      <c r="L13" s="5" t="s">
        <v>64</v>
      </c>
      <c r="M13" s="5" t="s">
        <v>64</v>
      </c>
      <c r="N13" s="5" t="s">
        <v>64</v>
      </c>
      <c r="O13" s="5" t="s">
        <v>64</v>
      </c>
      <c r="P13" s="5" t="s">
        <v>64</v>
      </c>
      <c r="Q13" s="5" t="s">
        <v>64</v>
      </c>
      <c r="R13" s="5" t="s">
        <v>40</v>
      </c>
    </row>
    <row r="14" spans="2:19" ht="12" customHeight="1">
      <c r="B14" s="118" t="s">
        <v>38</v>
      </c>
      <c r="C14" s="119"/>
      <c r="D14" s="9">
        <f>D16+D31</f>
        <v>581164</v>
      </c>
      <c r="E14" s="9">
        <v>7515</v>
      </c>
      <c r="F14" s="9" t="s">
        <v>212</v>
      </c>
      <c r="G14" s="9">
        <v>497</v>
      </c>
      <c r="H14" s="9">
        <v>34</v>
      </c>
      <c r="I14" s="9" t="s">
        <v>212</v>
      </c>
      <c r="J14" s="9">
        <v>133</v>
      </c>
      <c r="K14" s="9" t="s">
        <v>212</v>
      </c>
      <c r="L14" s="9">
        <v>215</v>
      </c>
      <c r="M14" s="9">
        <v>3913</v>
      </c>
      <c r="N14" s="9">
        <v>1887</v>
      </c>
      <c r="O14" s="9">
        <v>836</v>
      </c>
      <c r="P14" s="9" t="s">
        <v>212</v>
      </c>
      <c r="Q14" s="9">
        <v>3</v>
      </c>
      <c r="R14" s="9">
        <v>588682</v>
      </c>
      <c r="S14" s="41"/>
    </row>
    <row r="15" spans="2:18" ht="12" customHeight="1">
      <c r="B15" s="37"/>
      <c r="C15" s="3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9" ht="12">
      <c r="B16" s="118" t="s">
        <v>42</v>
      </c>
      <c r="C16" s="119"/>
      <c r="D16" s="9">
        <f>SUM(D18:D29)</f>
        <v>471203</v>
      </c>
      <c r="E16" s="9">
        <v>6017</v>
      </c>
      <c r="F16" s="9" t="s">
        <v>212</v>
      </c>
      <c r="G16" s="9">
        <v>387</v>
      </c>
      <c r="H16" s="9">
        <v>16</v>
      </c>
      <c r="I16" s="9" t="s">
        <v>212</v>
      </c>
      <c r="J16" s="9">
        <v>93</v>
      </c>
      <c r="K16" s="9" t="s">
        <v>212</v>
      </c>
      <c r="L16" s="9">
        <v>172</v>
      </c>
      <c r="M16" s="9">
        <v>3167</v>
      </c>
      <c r="N16" s="9">
        <v>1521</v>
      </c>
      <c r="O16" s="9">
        <v>661</v>
      </c>
      <c r="P16" s="9" t="s">
        <v>212</v>
      </c>
      <c r="Q16" s="9">
        <v>3</v>
      </c>
      <c r="R16" s="9">
        <v>477223</v>
      </c>
      <c r="S16" s="41"/>
    </row>
    <row r="17" spans="2:18" ht="12">
      <c r="B17" s="37"/>
      <c r="C17" s="3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ht="12">
      <c r="B18" s="17"/>
      <c r="C18" s="18" t="s">
        <v>1</v>
      </c>
      <c r="D18" s="8">
        <v>101227</v>
      </c>
      <c r="E18" s="8">
        <v>1140</v>
      </c>
      <c r="F18" s="8" t="s">
        <v>212</v>
      </c>
      <c r="G18" s="8">
        <v>56</v>
      </c>
      <c r="H18" s="8">
        <v>1</v>
      </c>
      <c r="I18" s="8" t="s">
        <v>212</v>
      </c>
      <c r="J18" s="8">
        <v>23</v>
      </c>
      <c r="K18" s="8" t="s">
        <v>212</v>
      </c>
      <c r="L18" s="8">
        <v>16</v>
      </c>
      <c r="M18" s="8">
        <v>583</v>
      </c>
      <c r="N18" s="8">
        <v>292</v>
      </c>
      <c r="O18" s="8">
        <v>169</v>
      </c>
      <c r="P18" s="8" t="s">
        <v>212</v>
      </c>
      <c r="Q18" s="8" t="s">
        <v>212</v>
      </c>
      <c r="R18" s="8">
        <v>102367</v>
      </c>
    </row>
    <row r="19" spans="2:18" ht="12">
      <c r="B19" s="17"/>
      <c r="C19" s="18" t="s">
        <v>2</v>
      </c>
      <c r="D19" s="8">
        <v>103435</v>
      </c>
      <c r="E19" s="8">
        <v>1395</v>
      </c>
      <c r="F19" s="8" t="s">
        <v>212</v>
      </c>
      <c r="G19" s="8">
        <v>88</v>
      </c>
      <c r="H19" s="8">
        <v>1</v>
      </c>
      <c r="I19" s="8" t="s">
        <v>212</v>
      </c>
      <c r="J19" s="8">
        <v>19</v>
      </c>
      <c r="K19" s="8" t="s">
        <v>212</v>
      </c>
      <c r="L19" s="8">
        <v>40</v>
      </c>
      <c r="M19" s="8">
        <v>778</v>
      </c>
      <c r="N19" s="8">
        <v>308</v>
      </c>
      <c r="O19" s="8">
        <v>161</v>
      </c>
      <c r="P19" s="8" t="s">
        <v>212</v>
      </c>
      <c r="Q19" s="8" t="s">
        <v>212</v>
      </c>
      <c r="R19" s="8">
        <v>104830</v>
      </c>
    </row>
    <row r="20" spans="2:18" ht="12">
      <c r="B20" s="17"/>
      <c r="C20" s="18" t="s">
        <v>3</v>
      </c>
      <c r="D20" s="8">
        <v>32895</v>
      </c>
      <c r="E20" s="8">
        <v>432</v>
      </c>
      <c r="F20" s="8" t="s">
        <v>212</v>
      </c>
      <c r="G20" s="8">
        <v>33</v>
      </c>
      <c r="H20" s="8">
        <v>1</v>
      </c>
      <c r="I20" s="8" t="s">
        <v>212</v>
      </c>
      <c r="J20" s="8">
        <v>7</v>
      </c>
      <c r="K20" s="8" t="s">
        <v>212</v>
      </c>
      <c r="L20" s="8">
        <v>6</v>
      </c>
      <c r="M20" s="8">
        <v>224</v>
      </c>
      <c r="N20" s="8">
        <v>115</v>
      </c>
      <c r="O20" s="8">
        <v>46</v>
      </c>
      <c r="P20" s="8" t="s">
        <v>212</v>
      </c>
      <c r="Q20" s="8" t="s">
        <v>212</v>
      </c>
      <c r="R20" s="8">
        <v>33327</v>
      </c>
    </row>
    <row r="21" spans="2:18" ht="12">
      <c r="B21" s="17"/>
      <c r="C21" s="18" t="s">
        <v>4</v>
      </c>
      <c r="D21" s="8">
        <v>48179</v>
      </c>
      <c r="E21" s="8">
        <v>616</v>
      </c>
      <c r="F21" s="8" t="s">
        <v>212</v>
      </c>
      <c r="G21" s="8">
        <v>42</v>
      </c>
      <c r="H21" s="8">
        <v>1</v>
      </c>
      <c r="I21" s="8" t="s">
        <v>212</v>
      </c>
      <c r="J21" s="8">
        <v>5</v>
      </c>
      <c r="K21" s="8" t="s">
        <v>212</v>
      </c>
      <c r="L21" s="8">
        <v>23</v>
      </c>
      <c r="M21" s="8">
        <v>364</v>
      </c>
      <c r="N21" s="8">
        <v>138</v>
      </c>
      <c r="O21" s="8">
        <v>43</v>
      </c>
      <c r="P21" s="8" t="s">
        <v>212</v>
      </c>
      <c r="Q21" s="8" t="s">
        <v>212</v>
      </c>
      <c r="R21" s="8">
        <v>48795</v>
      </c>
    </row>
    <row r="22" spans="2:18" ht="12">
      <c r="B22" s="17"/>
      <c r="C22" s="18" t="s">
        <v>5</v>
      </c>
      <c r="D22" s="8">
        <v>57624</v>
      </c>
      <c r="E22" s="8">
        <v>620</v>
      </c>
      <c r="F22" s="8" t="s">
        <v>212</v>
      </c>
      <c r="G22" s="8">
        <v>49</v>
      </c>
      <c r="H22" s="8">
        <v>1</v>
      </c>
      <c r="I22" s="8" t="s">
        <v>212</v>
      </c>
      <c r="J22" s="8">
        <v>9</v>
      </c>
      <c r="K22" s="8" t="s">
        <v>212</v>
      </c>
      <c r="L22" s="8">
        <v>16</v>
      </c>
      <c r="M22" s="8">
        <v>319</v>
      </c>
      <c r="N22" s="8">
        <v>135</v>
      </c>
      <c r="O22" s="8">
        <v>91</v>
      </c>
      <c r="P22" s="8" t="s">
        <v>212</v>
      </c>
      <c r="Q22" s="8">
        <v>1</v>
      </c>
      <c r="R22" s="8">
        <v>58245</v>
      </c>
    </row>
    <row r="23" spans="2:18" ht="12">
      <c r="B23" s="17"/>
      <c r="C23" s="18" t="s">
        <v>6</v>
      </c>
      <c r="D23" s="8">
        <v>16212</v>
      </c>
      <c r="E23" s="8">
        <v>226</v>
      </c>
      <c r="F23" s="8" t="s">
        <v>212</v>
      </c>
      <c r="G23" s="8">
        <v>36</v>
      </c>
      <c r="H23" s="8">
        <v>10</v>
      </c>
      <c r="I23" s="8" t="s">
        <v>212</v>
      </c>
      <c r="J23" s="8">
        <v>4</v>
      </c>
      <c r="K23" s="8" t="s">
        <v>212</v>
      </c>
      <c r="L23" s="8">
        <v>19</v>
      </c>
      <c r="M23" s="8">
        <v>89</v>
      </c>
      <c r="N23" s="8">
        <v>62</v>
      </c>
      <c r="O23" s="8">
        <v>6</v>
      </c>
      <c r="P23" s="8" t="s">
        <v>212</v>
      </c>
      <c r="Q23" s="8">
        <v>1</v>
      </c>
      <c r="R23" s="8">
        <v>16439</v>
      </c>
    </row>
    <row r="24" spans="2:18" ht="12">
      <c r="B24" s="17"/>
      <c r="C24" s="18" t="s">
        <v>7</v>
      </c>
      <c r="D24" s="8">
        <v>17545</v>
      </c>
      <c r="E24" s="8">
        <v>300</v>
      </c>
      <c r="F24" s="8" t="s">
        <v>212</v>
      </c>
      <c r="G24" s="8">
        <v>17</v>
      </c>
      <c r="H24" s="8" t="s">
        <v>212</v>
      </c>
      <c r="I24" s="8" t="s">
        <v>212</v>
      </c>
      <c r="J24" s="8">
        <v>6</v>
      </c>
      <c r="K24" s="8" t="s">
        <v>212</v>
      </c>
      <c r="L24" s="8">
        <v>7</v>
      </c>
      <c r="M24" s="8">
        <v>141</v>
      </c>
      <c r="N24" s="8">
        <v>116</v>
      </c>
      <c r="O24" s="8">
        <v>13</v>
      </c>
      <c r="P24" s="8" t="s">
        <v>212</v>
      </c>
      <c r="Q24" s="8" t="s">
        <v>212</v>
      </c>
      <c r="R24" s="8">
        <v>17845</v>
      </c>
    </row>
    <row r="25" spans="2:18" ht="12">
      <c r="B25" s="17"/>
      <c r="C25" s="18" t="s">
        <v>8</v>
      </c>
      <c r="D25" s="8">
        <v>26296</v>
      </c>
      <c r="E25" s="8">
        <v>378</v>
      </c>
      <c r="F25" s="8" t="s">
        <v>212</v>
      </c>
      <c r="G25" s="8">
        <v>12</v>
      </c>
      <c r="H25" s="8">
        <v>1</v>
      </c>
      <c r="I25" s="8" t="s">
        <v>212</v>
      </c>
      <c r="J25" s="8">
        <v>6</v>
      </c>
      <c r="K25" s="8" t="s">
        <v>212</v>
      </c>
      <c r="L25" s="8">
        <v>13</v>
      </c>
      <c r="M25" s="8">
        <v>198</v>
      </c>
      <c r="N25" s="8">
        <v>93</v>
      </c>
      <c r="O25" s="8">
        <v>55</v>
      </c>
      <c r="P25" s="8" t="s">
        <v>212</v>
      </c>
      <c r="Q25" s="8">
        <v>1</v>
      </c>
      <c r="R25" s="8">
        <v>26675</v>
      </c>
    </row>
    <row r="26" spans="2:18" ht="12">
      <c r="B26" s="17"/>
      <c r="C26" s="18" t="s">
        <v>9</v>
      </c>
      <c r="D26" s="8">
        <v>19102</v>
      </c>
      <c r="E26" s="8">
        <v>284</v>
      </c>
      <c r="F26" s="8" t="s">
        <v>212</v>
      </c>
      <c r="G26" s="8">
        <v>20</v>
      </c>
      <c r="H26" s="8" t="s">
        <v>212</v>
      </c>
      <c r="I26" s="8" t="s">
        <v>212</v>
      </c>
      <c r="J26" s="8">
        <v>4</v>
      </c>
      <c r="K26" s="8" t="s">
        <v>212</v>
      </c>
      <c r="L26" s="8">
        <v>3</v>
      </c>
      <c r="M26" s="8">
        <v>149</v>
      </c>
      <c r="N26" s="8">
        <v>89</v>
      </c>
      <c r="O26" s="8">
        <v>19</v>
      </c>
      <c r="P26" s="8" t="s">
        <v>212</v>
      </c>
      <c r="Q26" s="8" t="s">
        <v>212</v>
      </c>
      <c r="R26" s="8">
        <v>19386</v>
      </c>
    </row>
    <row r="27" spans="2:18" ht="12">
      <c r="B27" s="17"/>
      <c r="C27" s="18" t="s">
        <v>10</v>
      </c>
      <c r="D27" s="8">
        <v>16972</v>
      </c>
      <c r="E27" s="8">
        <v>239</v>
      </c>
      <c r="F27" s="8" t="s">
        <v>212</v>
      </c>
      <c r="G27" s="8">
        <v>14</v>
      </c>
      <c r="H27" s="8" t="s">
        <v>212</v>
      </c>
      <c r="I27" s="8" t="s">
        <v>212</v>
      </c>
      <c r="J27" s="8">
        <v>3</v>
      </c>
      <c r="K27" s="8" t="s">
        <v>212</v>
      </c>
      <c r="L27" s="8">
        <v>14</v>
      </c>
      <c r="M27" s="8">
        <v>128</v>
      </c>
      <c r="N27" s="8">
        <v>58</v>
      </c>
      <c r="O27" s="8">
        <v>22</v>
      </c>
      <c r="P27" s="8" t="s">
        <v>212</v>
      </c>
      <c r="Q27" s="8" t="s">
        <v>212</v>
      </c>
      <c r="R27" s="8">
        <v>17211</v>
      </c>
    </row>
    <row r="28" spans="2:18" ht="12">
      <c r="B28" s="17"/>
      <c r="C28" s="18" t="s">
        <v>11</v>
      </c>
      <c r="D28" s="8">
        <v>19200</v>
      </c>
      <c r="E28" s="8">
        <v>239</v>
      </c>
      <c r="F28" s="8" t="s">
        <v>212</v>
      </c>
      <c r="G28" s="8">
        <v>16</v>
      </c>
      <c r="H28" s="8" t="s">
        <v>212</v>
      </c>
      <c r="I28" s="8" t="s">
        <v>212</v>
      </c>
      <c r="J28" s="8">
        <v>3</v>
      </c>
      <c r="K28" s="8" t="s">
        <v>212</v>
      </c>
      <c r="L28" s="8">
        <v>11</v>
      </c>
      <c r="M28" s="8">
        <v>117</v>
      </c>
      <c r="N28" s="8">
        <v>73</v>
      </c>
      <c r="O28" s="8">
        <v>19</v>
      </c>
      <c r="P28" s="8" t="s">
        <v>212</v>
      </c>
      <c r="Q28" s="8" t="s">
        <v>212</v>
      </c>
      <c r="R28" s="8">
        <v>19439</v>
      </c>
    </row>
    <row r="29" spans="2:18" ht="12">
      <c r="B29" s="17"/>
      <c r="C29" s="18" t="s">
        <v>51</v>
      </c>
      <c r="D29" s="8">
        <v>12516</v>
      </c>
      <c r="E29" s="8">
        <v>148</v>
      </c>
      <c r="F29" s="8" t="s">
        <v>212</v>
      </c>
      <c r="G29" s="8">
        <v>4</v>
      </c>
      <c r="H29" s="8" t="s">
        <v>212</v>
      </c>
      <c r="I29" s="8" t="s">
        <v>212</v>
      </c>
      <c r="J29" s="8">
        <v>4</v>
      </c>
      <c r="K29" s="8" t="s">
        <v>212</v>
      </c>
      <c r="L29" s="8">
        <v>4</v>
      </c>
      <c r="M29" s="8">
        <v>77</v>
      </c>
      <c r="N29" s="8">
        <v>42</v>
      </c>
      <c r="O29" s="8">
        <v>17</v>
      </c>
      <c r="P29" s="8" t="s">
        <v>212</v>
      </c>
      <c r="Q29" s="8" t="s">
        <v>212</v>
      </c>
      <c r="R29" s="8">
        <v>12664</v>
      </c>
    </row>
    <row r="30" spans="2:18" ht="12">
      <c r="B30" s="17"/>
      <c r="C30" s="1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9" ht="12">
      <c r="B31" s="118" t="s">
        <v>43</v>
      </c>
      <c r="C31" s="119"/>
      <c r="D31" s="9">
        <f>SUM(D33:D39)</f>
        <v>109961</v>
      </c>
      <c r="E31" s="9">
        <v>1498</v>
      </c>
      <c r="F31" s="9" t="s">
        <v>212</v>
      </c>
      <c r="G31" s="9">
        <v>110</v>
      </c>
      <c r="H31" s="9">
        <v>18</v>
      </c>
      <c r="I31" s="9" t="s">
        <v>212</v>
      </c>
      <c r="J31" s="9">
        <v>40</v>
      </c>
      <c r="K31" s="9" t="s">
        <v>212</v>
      </c>
      <c r="L31" s="9">
        <v>43</v>
      </c>
      <c r="M31" s="9">
        <v>746</v>
      </c>
      <c r="N31" s="9">
        <v>366</v>
      </c>
      <c r="O31" s="9">
        <v>175</v>
      </c>
      <c r="P31" s="9" t="s">
        <v>212</v>
      </c>
      <c r="Q31" s="9" t="s">
        <v>212</v>
      </c>
      <c r="R31" s="9">
        <v>111459</v>
      </c>
      <c r="S31" s="41"/>
    </row>
    <row r="32" spans="2:18" ht="12">
      <c r="B32" s="37"/>
      <c r="C32" s="3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2">
      <c r="B33" s="17"/>
      <c r="C33" s="18" t="s">
        <v>66</v>
      </c>
      <c r="D33" s="8">
        <v>10769</v>
      </c>
      <c r="E33" s="8">
        <v>122</v>
      </c>
      <c r="F33" s="8" t="s">
        <v>212</v>
      </c>
      <c r="G33" s="8">
        <v>10</v>
      </c>
      <c r="H33" s="8">
        <v>2</v>
      </c>
      <c r="I33" s="8" t="s">
        <v>212</v>
      </c>
      <c r="J33" s="8">
        <v>9</v>
      </c>
      <c r="K33" s="8" t="s">
        <v>212</v>
      </c>
      <c r="L33" s="8">
        <v>4</v>
      </c>
      <c r="M33" s="8">
        <v>63</v>
      </c>
      <c r="N33" s="8">
        <v>26</v>
      </c>
      <c r="O33" s="8">
        <v>8</v>
      </c>
      <c r="P33" s="8" t="s">
        <v>212</v>
      </c>
      <c r="Q33" s="8" t="s">
        <v>212</v>
      </c>
      <c r="R33" s="8">
        <v>10891</v>
      </c>
    </row>
    <row r="34" spans="2:18" ht="12">
      <c r="B34" s="17"/>
      <c r="C34" s="18" t="s">
        <v>67</v>
      </c>
      <c r="D34" s="8">
        <v>2700</v>
      </c>
      <c r="E34" s="8">
        <v>37</v>
      </c>
      <c r="F34" s="8" t="s">
        <v>212</v>
      </c>
      <c r="G34" s="8">
        <v>5</v>
      </c>
      <c r="H34" s="8">
        <v>2</v>
      </c>
      <c r="I34" s="8" t="s">
        <v>212</v>
      </c>
      <c r="J34" s="8">
        <v>3</v>
      </c>
      <c r="K34" s="8" t="s">
        <v>212</v>
      </c>
      <c r="L34" s="8" t="s">
        <v>212</v>
      </c>
      <c r="M34" s="8">
        <v>15</v>
      </c>
      <c r="N34" s="8">
        <v>9</v>
      </c>
      <c r="O34" s="8">
        <v>3</v>
      </c>
      <c r="P34" s="8" t="s">
        <v>212</v>
      </c>
      <c r="Q34" s="8" t="s">
        <v>212</v>
      </c>
      <c r="R34" s="8">
        <v>2737</v>
      </c>
    </row>
    <row r="35" spans="2:18" ht="12">
      <c r="B35" s="17"/>
      <c r="C35" s="18" t="s">
        <v>68</v>
      </c>
      <c r="D35" s="8">
        <v>11261</v>
      </c>
      <c r="E35" s="8">
        <v>152</v>
      </c>
      <c r="F35" s="8" t="s">
        <v>212</v>
      </c>
      <c r="G35" s="8">
        <v>9</v>
      </c>
      <c r="H35" s="8">
        <v>3</v>
      </c>
      <c r="I35" s="8" t="s">
        <v>212</v>
      </c>
      <c r="J35" s="8">
        <v>7</v>
      </c>
      <c r="K35" s="8" t="s">
        <v>212</v>
      </c>
      <c r="L35" s="8">
        <v>12</v>
      </c>
      <c r="M35" s="8">
        <v>67</v>
      </c>
      <c r="N35" s="8">
        <v>33</v>
      </c>
      <c r="O35" s="8">
        <v>21</v>
      </c>
      <c r="P35" s="8" t="s">
        <v>212</v>
      </c>
      <c r="Q35" s="8" t="s">
        <v>212</v>
      </c>
      <c r="R35" s="8">
        <v>11413</v>
      </c>
    </row>
    <row r="36" spans="2:18" ht="12">
      <c r="B36" s="17"/>
      <c r="C36" s="18" t="s">
        <v>69</v>
      </c>
      <c r="D36" s="8">
        <v>26358</v>
      </c>
      <c r="E36" s="8">
        <v>334</v>
      </c>
      <c r="F36" s="8" t="s">
        <v>212</v>
      </c>
      <c r="G36" s="8">
        <v>34</v>
      </c>
      <c r="H36" s="8">
        <v>6</v>
      </c>
      <c r="I36" s="8" t="s">
        <v>212</v>
      </c>
      <c r="J36" s="8">
        <v>10</v>
      </c>
      <c r="K36" s="8" t="s">
        <v>212</v>
      </c>
      <c r="L36" s="8">
        <v>8</v>
      </c>
      <c r="M36" s="8">
        <v>153</v>
      </c>
      <c r="N36" s="8">
        <v>72</v>
      </c>
      <c r="O36" s="8">
        <v>51</v>
      </c>
      <c r="P36" s="8" t="s">
        <v>212</v>
      </c>
      <c r="Q36" s="8" t="s">
        <v>212</v>
      </c>
      <c r="R36" s="8">
        <v>26692</v>
      </c>
    </row>
    <row r="37" spans="2:18" ht="12">
      <c r="B37" s="17"/>
      <c r="C37" s="18" t="s">
        <v>70</v>
      </c>
      <c r="D37" s="8">
        <v>15523</v>
      </c>
      <c r="E37" s="8">
        <v>151</v>
      </c>
      <c r="F37" s="8" t="s">
        <v>212</v>
      </c>
      <c r="G37" s="8">
        <v>15</v>
      </c>
      <c r="H37" s="8" t="s">
        <v>212</v>
      </c>
      <c r="I37" s="8" t="s">
        <v>212</v>
      </c>
      <c r="J37" s="8">
        <v>4</v>
      </c>
      <c r="K37" s="8" t="s">
        <v>212</v>
      </c>
      <c r="L37" s="8">
        <v>7</v>
      </c>
      <c r="M37" s="8">
        <v>65</v>
      </c>
      <c r="N37" s="8">
        <v>45</v>
      </c>
      <c r="O37" s="8">
        <v>15</v>
      </c>
      <c r="P37" s="8" t="s">
        <v>212</v>
      </c>
      <c r="Q37" s="8" t="s">
        <v>212</v>
      </c>
      <c r="R37" s="8">
        <v>15674</v>
      </c>
    </row>
    <row r="38" spans="2:18" ht="12">
      <c r="B38" s="17"/>
      <c r="C38" s="18" t="s">
        <v>71</v>
      </c>
      <c r="D38" s="8">
        <v>9874</v>
      </c>
      <c r="E38" s="8">
        <v>114</v>
      </c>
      <c r="F38" s="8" t="s">
        <v>212</v>
      </c>
      <c r="G38" s="8">
        <v>9</v>
      </c>
      <c r="H38" s="8">
        <v>5</v>
      </c>
      <c r="I38" s="8" t="s">
        <v>212</v>
      </c>
      <c r="J38" s="8" t="s">
        <v>212</v>
      </c>
      <c r="K38" s="8" t="s">
        <v>212</v>
      </c>
      <c r="L38" s="8">
        <v>2</v>
      </c>
      <c r="M38" s="8">
        <v>64</v>
      </c>
      <c r="N38" s="8">
        <v>34</v>
      </c>
      <c r="O38" s="63" t="s">
        <v>212</v>
      </c>
      <c r="P38" s="8" t="s">
        <v>212</v>
      </c>
      <c r="Q38" s="8" t="s">
        <v>212</v>
      </c>
      <c r="R38" s="8">
        <v>9988</v>
      </c>
    </row>
    <row r="39" spans="2:18" ht="12">
      <c r="B39" s="17"/>
      <c r="C39" s="18" t="s">
        <v>72</v>
      </c>
      <c r="D39" s="8">
        <v>33476</v>
      </c>
      <c r="E39" s="8">
        <v>588</v>
      </c>
      <c r="F39" s="8" t="s">
        <v>212</v>
      </c>
      <c r="G39" s="8">
        <v>28</v>
      </c>
      <c r="H39" s="8" t="s">
        <v>212</v>
      </c>
      <c r="I39" s="8" t="s">
        <v>212</v>
      </c>
      <c r="J39" s="8">
        <v>7</v>
      </c>
      <c r="K39" s="8" t="s">
        <v>212</v>
      </c>
      <c r="L39" s="8">
        <v>10</v>
      </c>
      <c r="M39" s="8">
        <v>319</v>
      </c>
      <c r="N39" s="8">
        <v>147</v>
      </c>
      <c r="O39" s="8">
        <v>77</v>
      </c>
      <c r="P39" s="8" t="s">
        <v>212</v>
      </c>
      <c r="Q39" s="8" t="s">
        <v>212</v>
      </c>
      <c r="R39" s="8">
        <v>34064</v>
      </c>
    </row>
    <row r="41" ht="12">
      <c r="B41" s="2" t="s">
        <v>44</v>
      </c>
    </row>
  </sheetData>
  <sheetProtection/>
  <mergeCells count="21">
    <mergeCell ref="P5:P12"/>
    <mergeCell ref="D3:P3"/>
    <mergeCell ref="M5:M12"/>
    <mergeCell ref="G5:G12"/>
    <mergeCell ref="Q3:Q12"/>
    <mergeCell ref="R3:R12"/>
    <mergeCell ref="D4:D12"/>
    <mergeCell ref="E4:P4"/>
    <mergeCell ref="E5:E12"/>
    <mergeCell ref="F5:F12"/>
    <mergeCell ref="O5:O12"/>
    <mergeCell ref="B14:C14"/>
    <mergeCell ref="B16:C16"/>
    <mergeCell ref="N5:N12"/>
    <mergeCell ref="B31:C31"/>
    <mergeCell ref="I5:I12"/>
    <mergeCell ref="J5:J12"/>
    <mergeCell ref="K5:K12"/>
    <mergeCell ref="L5:L12"/>
    <mergeCell ref="H5:H12"/>
    <mergeCell ref="B3:C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D41" sqref="D41"/>
    </sheetView>
  </sheetViews>
  <sheetFormatPr defaultColWidth="9.00390625" defaultRowHeight="13.5"/>
  <cols>
    <col min="1" max="1" width="2.625" style="1" customWidth="1"/>
    <col min="2" max="2" width="20.875" style="1" customWidth="1"/>
    <col min="3" max="5" width="20.375" style="1" customWidth="1"/>
    <col min="6" max="16384" width="9.00390625" style="1" customWidth="1"/>
  </cols>
  <sheetData>
    <row r="1" ht="14.25">
      <c r="B1" s="33" t="s">
        <v>213</v>
      </c>
    </row>
    <row r="3" spans="2:5" ht="12">
      <c r="B3" s="3" t="s">
        <v>214</v>
      </c>
      <c r="C3" s="64" t="s">
        <v>215</v>
      </c>
      <c r="D3" s="4" t="s">
        <v>214</v>
      </c>
      <c r="E3" s="6" t="s">
        <v>216</v>
      </c>
    </row>
    <row r="4" spans="2:5" ht="12">
      <c r="B4" s="17"/>
      <c r="C4" s="58" t="s">
        <v>217</v>
      </c>
      <c r="D4" s="48"/>
      <c r="E4" s="5" t="s">
        <v>217</v>
      </c>
    </row>
    <row r="5" spans="2:5" ht="12">
      <c r="B5" s="65" t="s">
        <v>218</v>
      </c>
      <c r="C5" s="60">
        <v>1</v>
      </c>
      <c r="D5" s="18" t="s">
        <v>219</v>
      </c>
      <c r="E5" s="8">
        <v>50</v>
      </c>
    </row>
    <row r="6" spans="2:5" ht="12">
      <c r="B6" s="65" t="s">
        <v>220</v>
      </c>
      <c r="C6" s="60">
        <v>2</v>
      </c>
      <c r="D6" s="18" t="s">
        <v>221</v>
      </c>
      <c r="E6" s="8">
        <v>324</v>
      </c>
    </row>
    <row r="7" spans="2:5" ht="12">
      <c r="B7" s="65" t="s">
        <v>222</v>
      </c>
      <c r="C7" s="60">
        <v>2</v>
      </c>
      <c r="D7" s="18" t="s">
        <v>223</v>
      </c>
      <c r="E7" s="8">
        <v>296</v>
      </c>
    </row>
    <row r="8" spans="2:5" ht="12">
      <c r="B8" s="65" t="s">
        <v>224</v>
      </c>
      <c r="C8" s="60">
        <v>5</v>
      </c>
      <c r="D8" s="48"/>
      <c r="E8" s="66"/>
    </row>
    <row r="10" ht="12">
      <c r="B10" s="2" t="s">
        <v>225</v>
      </c>
    </row>
    <row r="11" spans="2:6" ht="12" customHeight="1">
      <c r="B11" s="189" t="s">
        <v>226</v>
      </c>
      <c r="C11" s="189"/>
      <c r="D11" s="189"/>
      <c r="E11" s="189"/>
      <c r="F11" s="67"/>
    </row>
    <row r="12" spans="2:5" ht="12">
      <c r="B12" s="189"/>
      <c r="C12" s="189"/>
      <c r="D12" s="189"/>
      <c r="E12" s="189"/>
    </row>
  </sheetData>
  <sheetProtection/>
  <mergeCells count="1">
    <mergeCell ref="B11:E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C13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2" width="19.875" style="1" customWidth="1"/>
    <col min="3" max="3" width="13.125" style="1" customWidth="1"/>
    <col min="4" max="16384" width="9.00390625" style="1" customWidth="1"/>
  </cols>
  <sheetData>
    <row r="1" ht="14.25">
      <c r="B1" s="33" t="s">
        <v>227</v>
      </c>
    </row>
    <row r="3" spans="2:3" ht="12">
      <c r="B3" s="44" t="s">
        <v>228</v>
      </c>
      <c r="C3" s="6" t="s">
        <v>229</v>
      </c>
    </row>
    <row r="4" spans="2:3" ht="12">
      <c r="B4" s="68"/>
      <c r="C4" s="5" t="s">
        <v>40</v>
      </c>
    </row>
    <row r="5" spans="2:3" ht="12">
      <c r="B5" s="69" t="s">
        <v>230</v>
      </c>
      <c r="C5" s="70">
        <v>3</v>
      </c>
    </row>
    <row r="6" spans="2:3" ht="12">
      <c r="B6" s="69" t="s">
        <v>231</v>
      </c>
      <c r="C6" s="70">
        <v>4</v>
      </c>
    </row>
    <row r="7" spans="2:3" ht="12">
      <c r="B7" s="69" t="s">
        <v>232</v>
      </c>
      <c r="C7" s="70">
        <v>4</v>
      </c>
    </row>
    <row r="8" spans="2:3" ht="12">
      <c r="B8" s="69" t="s">
        <v>233</v>
      </c>
      <c r="C8" s="70">
        <v>15</v>
      </c>
    </row>
    <row r="9" spans="2:3" ht="12">
      <c r="B9" s="69" t="s">
        <v>234</v>
      </c>
      <c r="C9" s="70">
        <v>6</v>
      </c>
    </row>
    <row r="10" spans="2:3" ht="12">
      <c r="B10" s="69" t="s">
        <v>235</v>
      </c>
      <c r="C10" s="70">
        <v>7</v>
      </c>
    </row>
    <row r="11" spans="2:3" ht="12">
      <c r="B11" s="69" t="s">
        <v>236</v>
      </c>
      <c r="C11" s="70">
        <v>3</v>
      </c>
    </row>
    <row r="13" ht="12">
      <c r="B13" s="2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43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9" width="7.625" style="1" customWidth="1"/>
    <col min="10" max="11" width="7.00390625" style="1" customWidth="1"/>
    <col min="12" max="16384" width="9.00390625" style="1" customWidth="1"/>
  </cols>
  <sheetData>
    <row r="1" ht="16.5" customHeight="1">
      <c r="B1" s="33" t="s">
        <v>238</v>
      </c>
    </row>
    <row r="3" spans="2:9" ht="12" customHeight="1">
      <c r="B3" s="96" t="s">
        <v>239</v>
      </c>
      <c r="C3" s="97"/>
      <c r="D3" s="153" t="s">
        <v>240</v>
      </c>
      <c r="E3" s="127" t="s">
        <v>241</v>
      </c>
      <c r="F3" s="128"/>
      <c r="G3" s="128"/>
      <c r="H3" s="128"/>
      <c r="I3" s="129"/>
    </row>
    <row r="4" spans="2:9" ht="12" customHeight="1">
      <c r="B4" s="98"/>
      <c r="C4" s="99"/>
      <c r="D4" s="192"/>
      <c r="E4" s="146" t="s">
        <v>38</v>
      </c>
      <c r="F4" s="153" t="s">
        <v>242</v>
      </c>
      <c r="G4" s="153" t="s">
        <v>243</v>
      </c>
      <c r="H4" s="153" t="s">
        <v>244</v>
      </c>
      <c r="I4" s="153" t="s">
        <v>245</v>
      </c>
    </row>
    <row r="5" spans="2:9" ht="12">
      <c r="B5" s="100"/>
      <c r="C5" s="101"/>
      <c r="D5" s="154"/>
      <c r="E5" s="147"/>
      <c r="F5" s="154"/>
      <c r="G5" s="154"/>
      <c r="H5" s="154"/>
      <c r="I5" s="154"/>
    </row>
    <row r="6" spans="2:9" ht="12">
      <c r="B6" s="65"/>
      <c r="C6" s="18"/>
      <c r="D6" s="71"/>
      <c r="E6" s="72" t="s">
        <v>40</v>
      </c>
      <c r="F6" s="72" t="s">
        <v>40</v>
      </c>
      <c r="G6" s="72" t="s">
        <v>40</v>
      </c>
      <c r="H6" s="72" t="s">
        <v>246</v>
      </c>
      <c r="I6" s="72" t="s">
        <v>40</v>
      </c>
    </row>
    <row r="7" spans="2:15" ht="12" customHeight="1">
      <c r="B7" s="190" t="s">
        <v>38</v>
      </c>
      <c r="C7" s="190"/>
      <c r="D7" s="73">
        <f aca="true" t="shared" si="0" ref="D7:I7">SUM(D8,D18,D27,D36)</f>
        <v>284</v>
      </c>
      <c r="E7" s="73">
        <f t="shared" si="0"/>
        <v>9986</v>
      </c>
      <c r="F7" s="73">
        <f t="shared" si="0"/>
        <v>2839</v>
      </c>
      <c r="G7" s="73">
        <f t="shared" si="0"/>
        <v>3141</v>
      </c>
      <c r="H7" s="73">
        <f t="shared" si="0"/>
        <v>130</v>
      </c>
      <c r="I7" s="73">
        <f t="shared" si="0"/>
        <v>25</v>
      </c>
      <c r="J7" s="41"/>
      <c r="K7" s="41"/>
      <c r="L7" s="41"/>
      <c r="M7" s="41"/>
      <c r="N7" s="41"/>
      <c r="O7" s="41"/>
    </row>
    <row r="8" spans="2:15" ht="12" customHeight="1">
      <c r="B8" s="190" t="s">
        <v>247</v>
      </c>
      <c r="C8" s="190"/>
      <c r="D8" s="73">
        <f>SUM(D9:D17)</f>
        <v>74</v>
      </c>
      <c r="E8" s="73">
        <f>SUM(E9:E17)</f>
        <v>1558</v>
      </c>
      <c r="F8" s="73">
        <f>SUM(F9:F17)</f>
        <v>1069</v>
      </c>
      <c r="G8" s="73">
        <f>SUM(G9:G17)</f>
        <v>489</v>
      </c>
      <c r="H8" s="73" t="s">
        <v>172</v>
      </c>
      <c r="I8" s="73" t="s">
        <v>172</v>
      </c>
      <c r="J8" s="41"/>
      <c r="K8" s="41"/>
      <c r="L8" s="41"/>
      <c r="M8" s="41"/>
      <c r="N8" s="41"/>
      <c r="O8" s="41"/>
    </row>
    <row r="9" spans="2:15" ht="12">
      <c r="B9" s="65"/>
      <c r="C9" s="18" t="s">
        <v>248</v>
      </c>
      <c r="D9" s="74">
        <v>12</v>
      </c>
      <c r="E9" s="74">
        <v>271</v>
      </c>
      <c r="F9" s="74">
        <v>243</v>
      </c>
      <c r="G9" s="74">
        <v>28</v>
      </c>
      <c r="H9" s="73" t="s">
        <v>172</v>
      </c>
      <c r="I9" s="73" t="s">
        <v>172</v>
      </c>
      <c r="J9" s="41"/>
      <c r="K9" s="41"/>
      <c r="L9" s="41"/>
      <c r="M9" s="41"/>
      <c r="N9" s="41"/>
      <c r="O9" s="41"/>
    </row>
    <row r="10" spans="2:15" ht="12">
      <c r="B10" s="65"/>
      <c r="C10" s="18" t="s">
        <v>249</v>
      </c>
      <c r="D10" s="74">
        <v>9</v>
      </c>
      <c r="E10" s="74">
        <v>132</v>
      </c>
      <c r="F10" s="74">
        <v>124</v>
      </c>
      <c r="G10" s="74">
        <v>8</v>
      </c>
      <c r="H10" s="73" t="s">
        <v>172</v>
      </c>
      <c r="I10" s="73" t="s">
        <v>172</v>
      </c>
      <c r="J10" s="41"/>
      <c r="K10" s="41"/>
      <c r="L10" s="41"/>
      <c r="M10" s="41"/>
      <c r="N10" s="41"/>
      <c r="O10" s="41"/>
    </row>
    <row r="11" spans="2:10" ht="12">
      <c r="B11" s="65"/>
      <c r="C11" s="18" t="s">
        <v>250</v>
      </c>
      <c r="D11" s="74">
        <v>8</v>
      </c>
      <c r="E11" s="74">
        <v>96</v>
      </c>
      <c r="F11" s="74">
        <v>95</v>
      </c>
      <c r="G11" s="74">
        <v>1</v>
      </c>
      <c r="H11" s="73" t="s">
        <v>172</v>
      </c>
      <c r="I11" s="73" t="s">
        <v>172</v>
      </c>
      <c r="J11" s="41"/>
    </row>
    <row r="12" spans="2:10" ht="12">
      <c r="B12" s="65"/>
      <c r="C12" s="18" t="s">
        <v>251</v>
      </c>
      <c r="D12" s="74">
        <v>11</v>
      </c>
      <c r="E12" s="74">
        <v>278</v>
      </c>
      <c r="F12" s="74">
        <v>205</v>
      </c>
      <c r="G12" s="74">
        <v>73</v>
      </c>
      <c r="H12" s="73" t="s">
        <v>172</v>
      </c>
      <c r="I12" s="73" t="s">
        <v>172</v>
      </c>
      <c r="J12" s="41"/>
    </row>
    <row r="13" spans="2:10" ht="12">
      <c r="B13" s="65"/>
      <c r="C13" s="18" t="s">
        <v>252</v>
      </c>
      <c r="D13" s="74">
        <v>8</v>
      </c>
      <c r="E13" s="74">
        <v>160</v>
      </c>
      <c r="F13" s="74">
        <v>73</v>
      </c>
      <c r="G13" s="74">
        <v>87</v>
      </c>
      <c r="H13" s="73" t="s">
        <v>172</v>
      </c>
      <c r="I13" s="73" t="s">
        <v>172</v>
      </c>
      <c r="J13" s="41"/>
    </row>
    <row r="14" spans="2:10" ht="12">
      <c r="B14" s="65"/>
      <c r="C14" s="18" t="s">
        <v>253</v>
      </c>
      <c r="D14" s="74">
        <v>6</v>
      </c>
      <c r="E14" s="74">
        <v>187</v>
      </c>
      <c r="F14" s="74">
        <v>82</v>
      </c>
      <c r="G14" s="74">
        <v>105</v>
      </c>
      <c r="H14" s="73" t="s">
        <v>172</v>
      </c>
      <c r="I14" s="73" t="s">
        <v>172</v>
      </c>
      <c r="J14" s="41"/>
    </row>
    <row r="15" spans="2:10" ht="12">
      <c r="B15" s="65"/>
      <c r="C15" s="18" t="s">
        <v>254</v>
      </c>
      <c r="D15" s="74">
        <v>6</v>
      </c>
      <c r="E15" s="74">
        <v>120</v>
      </c>
      <c r="F15" s="74">
        <v>118</v>
      </c>
      <c r="G15" s="74">
        <v>2</v>
      </c>
      <c r="H15" s="73" t="s">
        <v>172</v>
      </c>
      <c r="I15" s="73" t="s">
        <v>172</v>
      </c>
      <c r="J15" s="41"/>
    </row>
    <row r="16" spans="2:10" ht="12">
      <c r="B16" s="65"/>
      <c r="C16" s="18" t="s">
        <v>255</v>
      </c>
      <c r="D16" s="74">
        <v>12</v>
      </c>
      <c r="E16" s="74">
        <v>281</v>
      </c>
      <c r="F16" s="74">
        <v>96</v>
      </c>
      <c r="G16" s="74">
        <v>185</v>
      </c>
      <c r="H16" s="73" t="s">
        <v>172</v>
      </c>
      <c r="I16" s="73" t="s">
        <v>172</v>
      </c>
      <c r="J16" s="41"/>
    </row>
    <row r="17" spans="2:10" ht="12">
      <c r="B17" s="65"/>
      <c r="C17" s="18" t="s">
        <v>256</v>
      </c>
      <c r="D17" s="74">
        <v>2</v>
      </c>
      <c r="E17" s="74">
        <v>33</v>
      </c>
      <c r="F17" s="74">
        <v>33</v>
      </c>
      <c r="G17" s="75" t="s">
        <v>172</v>
      </c>
      <c r="H17" s="73" t="s">
        <v>172</v>
      </c>
      <c r="I17" s="73" t="s">
        <v>172</v>
      </c>
      <c r="J17" s="41"/>
    </row>
    <row r="18" spans="2:15" ht="12" customHeight="1">
      <c r="B18" s="190" t="s">
        <v>257</v>
      </c>
      <c r="C18" s="190"/>
      <c r="D18" s="73">
        <f aca="true" t="shared" si="1" ref="D18:I18">SUM(D19:D26)</f>
        <v>103</v>
      </c>
      <c r="E18" s="73">
        <f t="shared" si="1"/>
        <v>2626</v>
      </c>
      <c r="F18" s="73">
        <f t="shared" si="1"/>
        <v>1141</v>
      </c>
      <c r="G18" s="73">
        <f t="shared" si="1"/>
        <v>1341</v>
      </c>
      <c r="H18" s="73">
        <f t="shared" si="1"/>
        <v>130</v>
      </c>
      <c r="I18" s="73">
        <f t="shared" si="1"/>
        <v>14</v>
      </c>
      <c r="J18" s="41"/>
      <c r="K18" s="41"/>
      <c r="L18" s="41"/>
      <c r="M18" s="41"/>
      <c r="N18" s="41"/>
      <c r="O18" s="41"/>
    </row>
    <row r="19" spans="2:10" ht="24">
      <c r="B19" s="65"/>
      <c r="C19" s="18" t="s">
        <v>258</v>
      </c>
      <c r="D19" s="74">
        <v>16</v>
      </c>
      <c r="E19" s="74">
        <v>346</v>
      </c>
      <c r="F19" s="74">
        <v>333</v>
      </c>
      <c r="G19" s="74">
        <v>13</v>
      </c>
      <c r="H19" s="73" t="s">
        <v>172</v>
      </c>
      <c r="I19" s="73" t="s">
        <v>172</v>
      </c>
      <c r="J19" s="41"/>
    </row>
    <row r="20" spans="2:10" ht="24">
      <c r="B20" s="65"/>
      <c r="C20" s="76" t="s">
        <v>259</v>
      </c>
      <c r="D20" s="74">
        <v>11</v>
      </c>
      <c r="E20" s="74">
        <v>241</v>
      </c>
      <c r="F20" s="74">
        <v>111</v>
      </c>
      <c r="G20" s="77">
        <v>129</v>
      </c>
      <c r="H20" s="73" t="s">
        <v>172</v>
      </c>
      <c r="I20" s="74">
        <v>1</v>
      </c>
      <c r="J20" s="41"/>
    </row>
    <row r="21" spans="2:10" ht="12">
      <c r="B21" s="65"/>
      <c r="C21" s="18" t="s">
        <v>260</v>
      </c>
      <c r="D21" s="74">
        <v>3</v>
      </c>
      <c r="E21" s="74">
        <v>99</v>
      </c>
      <c r="F21" s="74">
        <v>90</v>
      </c>
      <c r="G21" s="74">
        <v>9</v>
      </c>
      <c r="H21" s="73" t="s">
        <v>172</v>
      </c>
      <c r="I21" s="73" t="s">
        <v>172</v>
      </c>
      <c r="J21" s="41"/>
    </row>
    <row r="22" spans="2:10" ht="24">
      <c r="B22" s="65"/>
      <c r="C22" s="18" t="s">
        <v>261</v>
      </c>
      <c r="D22" s="74">
        <v>9</v>
      </c>
      <c r="E22" s="74">
        <v>166</v>
      </c>
      <c r="F22" s="74">
        <v>37</v>
      </c>
      <c r="G22" s="74">
        <v>129</v>
      </c>
      <c r="H22" s="73" t="s">
        <v>172</v>
      </c>
      <c r="I22" s="73" t="s">
        <v>172</v>
      </c>
      <c r="J22" s="41"/>
    </row>
    <row r="23" spans="2:10" ht="12">
      <c r="B23" s="65"/>
      <c r="C23" s="18" t="s">
        <v>262</v>
      </c>
      <c r="D23" s="74">
        <v>5</v>
      </c>
      <c r="E23" s="74">
        <v>349</v>
      </c>
      <c r="F23" s="74">
        <v>76</v>
      </c>
      <c r="G23" s="74">
        <v>273</v>
      </c>
      <c r="H23" s="73" t="s">
        <v>172</v>
      </c>
      <c r="I23" s="73" t="s">
        <v>172</v>
      </c>
      <c r="J23" s="41"/>
    </row>
    <row r="24" spans="2:10" ht="12">
      <c r="B24" s="65"/>
      <c r="C24" s="18" t="s">
        <v>263</v>
      </c>
      <c r="D24" s="74">
        <v>3</v>
      </c>
      <c r="E24" s="74">
        <v>57</v>
      </c>
      <c r="F24" s="74">
        <v>11</v>
      </c>
      <c r="G24" s="74">
        <v>46</v>
      </c>
      <c r="H24" s="73" t="s">
        <v>172</v>
      </c>
      <c r="I24" s="73" t="s">
        <v>172</v>
      </c>
      <c r="J24" s="41"/>
    </row>
    <row r="25" spans="2:10" ht="12">
      <c r="B25" s="65"/>
      <c r="C25" s="18" t="s">
        <v>264</v>
      </c>
      <c r="D25" s="74">
        <v>12</v>
      </c>
      <c r="E25" s="74">
        <v>424</v>
      </c>
      <c r="F25" s="74">
        <v>129</v>
      </c>
      <c r="G25" s="74">
        <v>294</v>
      </c>
      <c r="H25" s="73" t="s">
        <v>172</v>
      </c>
      <c r="I25" s="74">
        <v>1</v>
      </c>
      <c r="J25" s="41"/>
    </row>
    <row r="26" spans="2:10" ht="12.75" thickBot="1">
      <c r="B26" s="78"/>
      <c r="C26" s="79" t="s">
        <v>265</v>
      </c>
      <c r="D26" s="80">
        <v>44</v>
      </c>
      <c r="E26" s="74">
        <v>944</v>
      </c>
      <c r="F26" s="80">
        <v>354</v>
      </c>
      <c r="G26" s="80">
        <v>448</v>
      </c>
      <c r="H26" s="80">
        <v>130</v>
      </c>
      <c r="I26" s="80">
        <v>12</v>
      </c>
      <c r="J26" s="41"/>
    </row>
    <row r="27" spans="2:16" ht="12.75" customHeight="1" thickTop="1">
      <c r="B27" s="191" t="s">
        <v>266</v>
      </c>
      <c r="C27" s="191"/>
      <c r="D27" s="81">
        <f>SUM(D28:D35)</f>
        <v>55</v>
      </c>
      <c r="E27" s="81">
        <f>SUM(E28:E35)</f>
        <v>1951</v>
      </c>
      <c r="F27" s="81">
        <f>SUM(F28:F35)</f>
        <v>629</v>
      </c>
      <c r="G27" s="81">
        <f>SUM(G28:G35)</f>
        <v>1311</v>
      </c>
      <c r="H27" s="81" t="s">
        <v>172</v>
      </c>
      <c r="I27" s="81">
        <f>SUM(I28:I35)</f>
        <v>11</v>
      </c>
      <c r="J27" s="41"/>
      <c r="K27" s="41"/>
      <c r="L27" s="41"/>
      <c r="M27" s="41"/>
      <c r="N27" s="41"/>
      <c r="O27" s="41"/>
      <c r="P27" s="41"/>
    </row>
    <row r="28" spans="2:10" ht="12">
      <c r="B28" s="65"/>
      <c r="C28" s="18" t="s">
        <v>267</v>
      </c>
      <c r="D28" s="74">
        <v>19</v>
      </c>
      <c r="E28" s="74">
        <v>286</v>
      </c>
      <c r="F28" s="74">
        <v>71</v>
      </c>
      <c r="G28" s="74">
        <v>215</v>
      </c>
      <c r="H28" s="73" t="s">
        <v>172</v>
      </c>
      <c r="I28" s="75" t="s">
        <v>172</v>
      </c>
      <c r="J28" s="41"/>
    </row>
    <row r="29" spans="2:10" ht="12">
      <c r="B29" s="65"/>
      <c r="C29" s="18" t="s">
        <v>268</v>
      </c>
      <c r="D29" s="74">
        <v>5</v>
      </c>
      <c r="E29" s="74">
        <v>1161</v>
      </c>
      <c r="F29" s="74">
        <v>84</v>
      </c>
      <c r="G29" s="74">
        <v>1067</v>
      </c>
      <c r="H29" s="73" t="s">
        <v>172</v>
      </c>
      <c r="I29" s="74">
        <v>10</v>
      </c>
      <c r="J29" s="41"/>
    </row>
    <row r="30" spans="2:10" ht="12">
      <c r="B30" s="65"/>
      <c r="C30" s="18" t="s">
        <v>269</v>
      </c>
      <c r="D30" s="74">
        <v>3</v>
      </c>
      <c r="E30" s="74">
        <v>34</v>
      </c>
      <c r="F30" s="74">
        <v>30</v>
      </c>
      <c r="G30" s="74">
        <v>3</v>
      </c>
      <c r="H30" s="73" t="s">
        <v>172</v>
      </c>
      <c r="I30" s="74">
        <v>1</v>
      </c>
      <c r="J30" s="41"/>
    </row>
    <row r="31" spans="2:10" ht="12">
      <c r="B31" s="65"/>
      <c r="C31" s="18" t="s">
        <v>270</v>
      </c>
      <c r="D31" s="74">
        <v>1</v>
      </c>
      <c r="E31" s="74">
        <v>15</v>
      </c>
      <c r="F31" s="74">
        <v>15</v>
      </c>
      <c r="G31" s="75" t="s">
        <v>172</v>
      </c>
      <c r="H31" s="73" t="s">
        <v>172</v>
      </c>
      <c r="I31" s="75" t="s">
        <v>172</v>
      </c>
      <c r="J31" s="41"/>
    </row>
    <row r="32" spans="2:10" ht="12">
      <c r="B32" s="65"/>
      <c r="C32" s="18" t="s">
        <v>231</v>
      </c>
      <c r="D32" s="74">
        <v>1</v>
      </c>
      <c r="E32" s="74">
        <v>3</v>
      </c>
      <c r="F32" s="74">
        <v>3</v>
      </c>
      <c r="G32" s="75" t="s">
        <v>172</v>
      </c>
      <c r="H32" s="73" t="s">
        <v>172</v>
      </c>
      <c r="I32" s="75" t="s">
        <v>172</v>
      </c>
      <c r="J32" s="41"/>
    </row>
    <row r="33" spans="2:10" ht="12">
      <c r="B33" s="65"/>
      <c r="C33" s="18" t="s">
        <v>271</v>
      </c>
      <c r="D33" s="74">
        <v>1</v>
      </c>
      <c r="E33" s="74">
        <v>16</v>
      </c>
      <c r="F33" s="74">
        <v>14</v>
      </c>
      <c r="G33" s="74">
        <v>2</v>
      </c>
      <c r="H33" s="73" t="s">
        <v>172</v>
      </c>
      <c r="I33" s="75" t="s">
        <v>172</v>
      </c>
      <c r="J33" s="41"/>
    </row>
    <row r="34" spans="2:10" ht="12">
      <c r="B34" s="65"/>
      <c r="C34" s="18" t="s">
        <v>272</v>
      </c>
      <c r="D34" s="74">
        <v>1</v>
      </c>
      <c r="E34" s="74">
        <v>8</v>
      </c>
      <c r="F34" s="74">
        <v>8</v>
      </c>
      <c r="G34" s="75" t="s">
        <v>172</v>
      </c>
      <c r="H34" s="73" t="s">
        <v>172</v>
      </c>
      <c r="I34" s="75" t="s">
        <v>172</v>
      </c>
      <c r="J34" s="41"/>
    </row>
    <row r="35" spans="2:10" ht="12.75" thickBot="1">
      <c r="B35" s="78"/>
      <c r="C35" s="79" t="s">
        <v>273</v>
      </c>
      <c r="D35" s="80">
        <v>24</v>
      </c>
      <c r="E35" s="74">
        <v>428</v>
      </c>
      <c r="F35" s="80">
        <v>404</v>
      </c>
      <c r="G35" s="80">
        <v>24</v>
      </c>
      <c r="H35" s="73" t="s">
        <v>172</v>
      </c>
      <c r="I35" s="75" t="s">
        <v>172</v>
      </c>
      <c r="J35" s="41"/>
    </row>
    <row r="36" spans="2:10" ht="12" customHeight="1" thickTop="1">
      <c r="B36" s="191" t="s">
        <v>274</v>
      </c>
      <c r="C36" s="191" t="s">
        <v>274</v>
      </c>
      <c r="D36" s="81">
        <v>52</v>
      </c>
      <c r="E36" s="81">
        <v>3851</v>
      </c>
      <c r="F36" s="81" t="s">
        <v>275</v>
      </c>
      <c r="G36" s="81" t="s">
        <v>275</v>
      </c>
      <c r="H36" s="81" t="s">
        <v>275</v>
      </c>
      <c r="I36" s="81" t="s">
        <v>275</v>
      </c>
      <c r="J36" s="41"/>
    </row>
    <row r="37" spans="4:9" ht="12">
      <c r="D37" s="41"/>
      <c r="E37" s="41"/>
      <c r="F37" s="41"/>
      <c r="G37" s="41"/>
      <c r="H37" s="41"/>
      <c r="I37" s="41"/>
    </row>
    <row r="38" ht="12">
      <c r="B38" s="2" t="s">
        <v>276</v>
      </c>
    </row>
    <row r="40" spans="4:9" ht="12">
      <c r="D40" s="41"/>
      <c r="E40" s="41"/>
      <c r="F40" s="41"/>
      <c r="G40" s="41"/>
      <c r="H40" s="41"/>
      <c r="I40" s="41"/>
    </row>
    <row r="41" spans="4:9" ht="12">
      <c r="D41" s="41"/>
      <c r="E41" s="41"/>
      <c r="F41" s="41"/>
      <c r="G41" s="41"/>
      <c r="H41" s="41"/>
      <c r="I41" s="41"/>
    </row>
    <row r="42" spans="4:9" ht="12">
      <c r="D42" s="41"/>
      <c r="E42" s="41"/>
      <c r="F42" s="41"/>
      <c r="G42" s="41"/>
      <c r="H42" s="41"/>
      <c r="I42" s="41"/>
    </row>
    <row r="43" spans="4:9" ht="12">
      <c r="D43" s="41"/>
      <c r="E43" s="41"/>
      <c r="F43" s="41"/>
      <c r="G43" s="41"/>
      <c r="H43" s="41"/>
      <c r="I43" s="41"/>
    </row>
  </sheetData>
  <sheetProtection/>
  <mergeCells count="13">
    <mergeCell ref="D3:D5"/>
    <mergeCell ref="E3:I3"/>
    <mergeCell ref="E4:E5"/>
    <mergeCell ref="F4:F5"/>
    <mergeCell ref="G4:G5"/>
    <mergeCell ref="H4:H5"/>
    <mergeCell ref="I4:I5"/>
    <mergeCell ref="B7:C7"/>
    <mergeCell ref="B8:C8"/>
    <mergeCell ref="B18:C18"/>
    <mergeCell ref="B27:C27"/>
    <mergeCell ref="B36:C36"/>
    <mergeCell ref="B3:C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0.125" style="1" bestFit="1" customWidth="1"/>
    <col min="5" max="7" width="10.125" style="1" customWidth="1"/>
    <col min="8" max="8" width="10.125" style="1" bestFit="1" customWidth="1"/>
    <col min="9" max="9" width="12.25390625" style="1" bestFit="1" customWidth="1"/>
    <col min="10" max="10" width="10.125" style="1" bestFit="1" customWidth="1"/>
    <col min="11" max="13" width="8.625" style="1" customWidth="1"/>
    <col min="14" max="16384" width="9.00390625" style="1" customWidth="1"/>
  </cols>
  <sheetData>
    <row r="1" ht="14.25">
      <c r="B1" s="33" t="s">
        <v>194</v>
      </c>
    </row>
    <row r="2" spans="2:7" ht="13.5">
      <c r="B2" s="34" t="s">
        <v>54</v>
      </c>
      <c r="C2" s="35"/>
      <c r="D2" s="35"/>
      <c r="E2" s="35"/>
      <c r="F2" s="35"/>
      <c r="G2" s="35"/>
    </row>
    <row r="3" spans="2:11" ht="12" customHeight="1">
      <c r="B3" s="96" t="s">
        <v>55</v>
      </c>
      <c r="C3" s="97"/>
      <c r="D3" s="102" t="s">
        <v>56</v>
      </c>
      <c r="E3" s="105" t="s">
        <v>57</v>
      </c>
      <c r="F3" s="105" t="s">
        <v>58</v>
      </c>
      <c r="G3" s="105" t="s">
        <v>59</v>
      </c>
      <c r="H3" s="110" t="s">
        <v>60</v>
      </c>
      <c r="I3" s="113" t="s">
        <v>61</v>
      </c>
      <c r="J3" s="102" t="s">
        <v>62</v>
      </c>
      <c r="K3" s="102" t="s">
        <v>63</v>
      </c>
    </row>
    <row r="4" spans="2:11" ht="12" customHeight="1">
      <c r="B4" s="98"/>
      <c r="C4" s="99"/>
      <c r="D4" s="103"/>
      <c r="E4" s="106"/>
      <c r="F4" s="108"/>
      <c r="G4" s="108"/>
      <c r="H4" s="111"/>
      <c r="I4" s="114"/>
      <c r="J4" s="116"/>
      <c r="K4" s="116"/>
    </row>
    <row r="5" spans="2:11" ht="12" customHeight="1">
      <c r="B5" s="98"/>
      <c r="C5" s="99"/>
      <c r="D5" s="103"/>
      <c r="E5" s="106"/>
      <c r="F5" s="108"/>
      <c r="G5" s="108"/>
      <c r="H5" s="111"/>
      <c r="I5" s="114"/>
      <c r="J5" s="116"/>
      <c r="K5" s="116"/>
    </row>
    <row r="6" spans="2:11" ht="12" customHeight="1">
      <c r="B6" s="98"/>
      <c r="C6" s="99"/>
      <c r="D6" s="103"/>
      <c r="E6" s="106"/>
      <c r="F6" s="108"/>
      <c r="G6" s="108"/>
      <c r="H6" s="111"/>
      <c r="I6" s="114"/>
      <c r="J6" s="116"/>
      <c r="K6" s="116"/>
    </row>
    <row r="7" spans="2:11" ht="12" customHeight="1">
      <c r="B7" s="98"/>
      <c r="C7" s="99"/>
      <c r="D7" s="103"/>
      <c r="E7" s="106"/>
      <c r="F7" s="108"/>
      <c r="G7" s="108"/>
      <c r="H7" s="111"/>
      <c r="I7" s="114"/>
      <c r="J7" s="116"/>
      <c r="K7" s="116"/>
    </row>
    <row r="8" spans="2:11" ht="12" customHeight="1">
      <c r="B8" s="98"/>
      <c r="C8" s="99"/>
      <c r="D8" s="103"/>
      <c r="E8" s="106"/>
      <c r="F8" s="108"/>
      <c r="G8" s="108"/>
      <c r="H8" s="111"/>
      <c r="I8" s="114"/>
      <c r="J8" s="116"/>
      <c r="K8" s="116"/>
    </row>
    <row r="9" spans="2:11" ht="12" customHeight="1">
      <c r="B9" s="100"/>
      <c r="C9" s="101"/>
      <c r="D9" s="104"/>
      <c r="E9" s="107"/>
      <c r="F9" s="109"/>
      <c r="G9" s="109"/>
      <c r="H9" s="112"/>
      <c r="I9" s="115"/>
      <c r="J9" s="117"/>
      <c r="K9" s="117"/>
    </row>
    <row r="10" spans="2:11" ht="12">
      <c r="B10" s="3"/>
      <c r="C10" s="4"/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36" t="s">
        <v>40</v>
      </c>
      <c r="J10" s="21" t="s">
        <v>40</v>
      </c>
      <c r="K10" s="5" t="s">
        <v>65</v>
      </c>
    </row>
    <row r="11" spans="2:18" ht="12" customHeight="1">
      <c r="B11" s="118" t="s">
        <v>38</v>
      </c>
      <c r="C11" s="119"/>
      <c r="D11" s="9">
        <f>SUM(E11:H11)</f>
        <v>806974</v>
      </c>
      <c r="E11" s="9">
        <f aca="true" t="shared" si="0" ref="E11:J11">E13+E28</f>
        <v>123725</v>
      </c>
      <c r="F11" s="9">
        <f t="shared" si="0"/>
        <v>580144</v>
      </c>
      <c r="G11" s="9">
        <f t="shared" si="0"/>
        <v>11200</v>
      </c>
      <c r="H11" s="9">
        <f t="shared" si="0"/>
        <v>91905</v>
      </c>
      <c r="I11" s="39">
        <f t="shared" si="0"/>
        <v>1621683</v>
      </c>
      <c r="J11" s="24">
        <f t="shared" si="0"/>
        <v>839213</v>
      </c>
      <c r="K11" s="40">
        <f>J11/I11*100</f>
        <v>51.74950961439443</v>
      </c>
      <c r="L11" s="41"/>
      <c r="M11" s="41"/>
      <c r="N11" s="41"/>
      <c r="O11" s="41"/>
      <c r="P11" s="41"/>
      <c r="Q11" s="41"/>
      <c r="R11" s="41"/>
    </row>
    <row r="12" spans="2:11" ht="12" customHeight="1">
      <c r="B12" s="37"/>
      <c r="C12" s="38"/>
      <c r="D12" s="9"/>
      <c r="E12" s="9"/>
      <c r="F12" s="9"/>
      <c r="G12" s="9"/>
      <c r="H12" s="9"/>
      <c r="I12" s="39"/>
      <c r="J12" s="24"/>
      <c r="K12" s="40"/>
    </row>
    <row r="13" spans="2:18" ht="12">
      <c r="B13" s="118" t="s">
        <v>42</v>
      </c>
      <c r="C13" s="119"/>
      <c r="D13" s="9">
        <f>SUM(E13:H13)</f>
        <v>668494</v>
      </c>
      <c r="E13" s="9">
        <f aca="true" t="shared" si="1" ref="E13:J13">SUM(E15:E26)</f>
        <v>105911</v>
      </c>
      <c r="F13" s="9">
        <f t="shared" si="1"/>
        <v>473603</v>
      </c>
      <c r="G13" s="9">
        <f t="shared" si="1"/>
        <v>9196</v>
      </c>
      <c r="H13" s="9">
        <f t="shared" si="1"/>
        <v>79784</v>
      </c>
      <c r="I13" s="39">
        <f t="shared" si="1"/>
        <v>1375454</v>
      </c>
      <c r="J13" s="24">
        <f t="shared" si="1"/>
        <v>695470</v>
      </c>
      <c r="K13" s="40">
        <f>J13/I13*100</f>
        <v>50.56294139971239</v>
      </c>
      <c r="L13" s="41"/>
      <c r="M13" s="41"/>
      <c r="N13" s="41"/>
      <c r="O13" s="41"/>
      <c r="P13" s="41"/>
      <c r="Q13" s="41"/>
      <c r="R13" s="41"/>
    </row>
    <row r="14" spans="2:11" ht="12">
      <c r="B14" s="37"/>
      <c r="C14" s="38"/>
      <c r="D14" s="9"/>
      <c r="E14" s="9"/>
      <c r="F14" s="9"/>
      <c r="G14" s="9"/>
      <c r="H14" s="9"/>
      <c r="I14" s="39"/>
      <c r="J14" s="9"/>
      <c r="K14" s="40"/>
    </row>
    <row r="15" spans="2:11" ht="12">
      <c r="B15" s="17"/>
      <c r="C15" s="18" t="s">
        <v>1</v>
      </c>
      <c r="D15" s="8">
        <f aca="true" t="shared" si="2" ref="D15:D26">SUM(E15:H15)</f>
        <v>131069</v>
      </c>
      <c r="E15" s="8">
        <v>20523</v>
      </c>
      <c r="F15" s="8">
        <v>90033</v>
      </c>
      <c r="G15" s="8">
        <v>1573</v>
      </c>
      <c r="H15" s="8">
        <v>18940</v>
      </c>
      <c r="I15" s="42">
        <v>276226</v>
      </c>
      <c r="J15" s="8">
        <v>135725</v>
      </c>
      <c r="K15" s="43">
        <f aca="true" t="shared" si="3" ref="K15:K26">J15/I15*100</f>
        <v>49.13549050415239</v>
      </c>
    </row>
    <row r="16" spans="2:11" ht="12">
      <c r="B16" s="17"/>
      <c r="C16" s="18" t="s">
        <v>2</v>
      </c>
      <c r="D16" s="8">
        <f t="shared" si="2"/>
        <v>154968</v>
      </c>
      <c r="E16" s="8">
        <v>24243</v>
      </c>
      <c r="F16" s="8">
        <v>109374</v>
      </c>
      <c r="G16" s="8">
        <v>2073</v>
      </c>
      <c r="H16" s="8">
        <v>19278</v>
      </c>
      <c r="I16" s="42">
        <v>301596</v>
      </c>
      <c r="J16" s="8">
        <v>161233</v>
      </c>
      <c r="K16" s="43">
        <f t="shared" si="3"/>
        <v>53.45992652422446</v>
      </c>
    </row>
    <row r="17" spans="2:11" ht="12">
      <c r="B17" s="17"/>
      <c r="C17" s="18" t="s">
        <v>3</v>
      </c>
      <c r="D17" s="8">
        <f t="shared" si="2"/>
        <v>49554</v>
      </c>
      <c r="E17" s="8">
        <v>7570</v>
      </c>
      <c r="F17" s="8">
        <v>34639</v>
      </c>
      <c r="G17" s="8">
        <v>689</v>
      </c>
      <c r="H17" s="8">
        <v>6656</v>
      </c>
      <c r="I17" s="42">
        <v>100265</v>
      </c>
      <c r="J17" s="8">
        <v>51331</v>
      </c>
      <c r="K17" s="43">
        <f t="shared" si="3"/>
        <v>51.19533236922156</v>
      </c>
    </row>
    <row r="18" spans="2:11" ht="12">
      <c r="B18" s="17"/>
      <c r="C18" s="18" t="s">
        <v>4</v>
      </c>
      <c r="D18" s="8">
        <f t="shared" si="2"/>
        <v>71757</v>
      </c>
      <c r="E18" s="8">
        <v>12718</v>
      </c>
      <c r="F18" s="8">
        <v>50366</v>
      </c>
      <c r="G18" s="8">
        <v>859</v>
      </c>
      <c r="H18" s="8">
        <v>7814</v>
      </c>
      <c r="I18" s="42">
        <v>161476</v>
      </c>
      <c r="J18" s="8">
        <v>74753</v>
      </c>
      <c r="K18" s="43">
        <f t="shared" si="3"/>
        <v>46.29356684584706</v>
      </c>
    </row>
    <row r="19" spans="2:11" ht="12">
      <c r="B19" s="17"/>
      <c r="C19" s="18" t="s">
        <v>5</v>
      </c>
      <c r="D19" s="8">
        <f t="shared" si="2"/>
        <v>78700</v>
      </c>
      <c r="E19" s="8">
        <v>13994</v>
      </c>
      <c r="F19" s="8">
        <v>56143</v>
      </c>
      <c r="G19" s="8">
        <v>1200</v>
      </c>
      <c r="H19" s="8">
        <v>7363</v>
      </c>
      <c r="I19" s="42">
        <v>170724</v>
      </c>
      <c r="J19" s="8">
        <v>82497</v>
      </c>
      <c r="K19" s="43">
        <f t="shared" si="3"/>
        <v>48.32185281506994</v>
      </c>
    </row>
    <row r="20" spans="2:11" ht="12">
      <c r="B20" s="17"/>
      <c r="C20" s="18" t="s">
        <v>6</v>
      </c>
      <c r="D20" s="8">
        <f t="shared" si="2"/>
        <v>21709</v>
      </c>
      <c r="E20" s="8">
        <v>2900</v>
      </c>
      <c r="F20" s="8">
        <v>16178</v>
      </c>
      <c r="G20" s="8">
        <v>279</v>
      </c>
      <c r="H20" s="8">
        <v>2352</v>
      </c>
      <c r="I20" s="42">
        <v>42298</v>
      </c>
      <c r="J20" s="8">
        <v>22509</v>
      </c>
      <c r="K20" s="43">
        <f t="shared" si="3"/>
        <v>53.215282046432456</v>
      </c>
    </row>
    <row r="21" spans="2:11" ht="12">
      <c r="B21" s="17"/>
      <c r="C21" s="18" t="s">
        <v>7</v>
      </c>
      <c r="D21" s="8">
        <f t="shared" si="2"/>
        <v>30148</v>
      </c>
      <c r="E21" s="8">
        <v>4366</v>
      </c>
      <c r="F21" s="8">
        <v>21797</v>
      </c>
      <c r="G21" s="8">
        <v>581</v>
      </c>
      <c r="H21" s="8">
        <v>3404</v>
      </c>
      <c r="I21" s="42">
        <v>62869</v>
      </c>
      <c r="J21" s="8">
        <v>31403</v>
      </c>
      <c r="K21" s="43">
        <f t="shared" si="3"/>
        <v>49.9498958151076</v>
      </c>
    </row>
    <row r="22" spans="2:11" ht="12">
      <c r="B22" s="17"/>
      <c r="C22" s="18" t="s">
        <v>8</v>
      </c>
      <c r="D22" s="8">
        <f t="shared" si="2"/>
        <v>33637</v>
      </c>
      <c r="E22" s="8">
        <v>5281</v>
      </c>
      <c r="F22" s="8">
        <v>24066</v>
      </c>
      <c r="G22" s="8">
        <v>452</v>
      </c>
      <c r="H22" s="8">
        <v>3838</v>
      </c>
      <c r="I22" s="42">
        <v>68899</v>
      </c>
      <c r="J22" s="8">
        <v>35211</v>
      </c>
      <c r="K22" s="43">
        <f t="shared" si="3"/>
        <v>51.10524100494928</v>
      </c>
    </row>
    <row r="23" spans="2:11" ht="12">
      <c r="B23" s="17"/>
      <c r="C23" s="18" t="s">
        <v>9</v>
      </c>
      <c r="D23" s="8">
        <f t="shared" si="2"/>
        <v>28806</v>
      </c>
      <c r="E23" s="8">
        <v>3783</v>
      </c>
      <c r="F23" s="8">
        <v>21277</v>
      </c>
      <c r="G23" s="8">
        <v>518</v>
      </c>
      <c r="H23" s="8">
        <v>3228</v>
      </c>
      <c r="I23" s="42">
        <v>55618</v>
      </c>
      <c r="J23" s="8">
        <v>29919</v>
      </c>
      <c r="K23" s="43">
        <f t="shared" si="3"/>
        <v>53.79373584091481</v>
      </c>
    </row>
    <row r="24" spans="2:11" ht="12">
      <c r="B24" s="17"/>
      <c r="C24" s="18" t="s">
        <v>10</v>
      </c>
      <c r="D24" s="8">
        <f t="shared" si="2"/>
        <v>21974</v>
      </c>
      <c r="E24" s="8">
        <v>2988</v>
      </c>
      <c r="F24" s="8">
        <v>16767</v>
      </c>
      <c r="G24" s="8">
        <v>336</v>
      </c>
      <c r="H24" s="8">
        <v>1883</v>
      </c>
      <c r="I24" s="42">
        <v>42138</v>
      </c>
      <c r="J24" s="8">
        <v>22798</v>
      </c>
      <c r="K24" s="43">
        <f t="shared" si="3"/>
        <v>54.10318477383834</v>
      </c>
    </row>
    <row r="25" spans="2:11" ht="12">
      <c r="B25" s="17"/>
      <c r="C25" s="18" t="s">
        <v>11</v>
      </c>
      <c r="D25" s="8">
        <f t="shared" si="2"/>
        <v>26585</v>
      </c>
      <c r="E25" s="8">
        <v>4425</v>
      </c>
      <c r="F25" s="8">
        <v>18974</v>
      </c>
      <c r="G25" s="8">
        <v>349</v>
      </c>
      <c r="H25" s="8">
        <v>2837</v>
      </c>
      <c r="I25" s="42">
        <v>51506</v>
      </c>
      <c r="J25" s="8">
        <v>27632</v>
      </c>
      <c r="K25" s="43">
        <f t="shared" si="3"/>
        <v>53.64811866578651</v>
      </c>
    </row>
    <row r="26" spans="2:11" ht="12">
      <c r="B26" s="17"/>
      <c r="C26" s="18" t="s">
        <v>51</v>
      </c>
      <c r="D26" s="8">
        <f t="shared" si="2"/>
        <v>19587</v>
      </c>
      <c r="E26" s="8">
        <v>3120</v>
      </c>
      <c r="F26" s="8">
        <v>13989</v>
      </c>
      <c r="G26" s="8">
        <v>287</v>
      </c>
      <c r="H26" s="8">
        <v>2191</v>
      </c>
      <c r="I26" s="42">
        <v>41839</v>
      </c>
      <c r="J26" s="8">
        <v>20459</v>
      </c>
      <c r="K26" s="43">
        <f t="shared" si="3"/>
        <v>48.89935227897416</v>
      </c>
    </row>
    <row r="27" spans="2:11" ht="12">
      <c r="B27" s="17"/>
      <c r="C27" s="18"/>
      <c r="D27" s="8"/>
      <c r="E27" s="8"/>
      <c r="F27" s="8"/>
      <c r="G27" s="8"/>
      <c r="H27" s="8"/>
      <c r="I27" s="42"/>
      <c r="J27" s="8"/>
      <c r="K27" s="43"/>
    </row>
    <row r="28" spans="2:18" ht="12">
      <c r="B28" s="118" t="s">
        <v>43</v>
      </c>
      <c r="C28" s="119"/>
      <c r="D28" s="9">
        <f>SUM(E28:H28)</f>
        <v>138480</v>
      </c>
      <c r="E28" s="9">
        <f aca="true" t="shared" si="4" ref="E28:J28">SUM(E30:E36)</f>
        <v>17814</v>
      </c>
      <c r="F28" s="9">
        <f t="shared" si="4"/>
        <v>106541</v>
      </c>
      <c r="G28" s="9">
        <f t="shared" si="4"/>
        <v>2004</v>
      </c>
      <c r="H28" s="9">
        <f t="shared" si="4"/>
        <v>12121</v>
      </c>
      <c r="I28" s="39">
        <f t="shared" si="4"/>
        <v>246229</v>
      </c>
      <c r="J28" s="9">
        <f t="shared" si="4"/>
        <v>143743</v>
      </c>
      <c r="K28" s="40">
        <f>J28/I28*100</f>
        <v>58.37777028700925</v>
      </c>
      <c r="L28" s="41"/>
      <c r="M28" s="41"/>
      <c r="N28" s="41"/>
      <c r="O28" s="41"/>
      <c r="P28" s="41"/>
      <c r="Q28" s="41"/>
      <c r="R28" s="41"/>
    </row>
    <row r="29" spans="2:11" ht="12">
      <c r="B29" s="37"/>
      <c r="C29" s="38"/>
      <c r="D29" s="9"/>
      <c r="E29" s="9"/>
      <c r="F29" s="9"/>
      <c r="G29" s="9"/>
      <c r="H29" s="9"/>
      <c r="I29" s="39"/>
      <c r="J29" s="9"/>
      <c r="K29" s="40"/>
    </row>
    <row r="30" spans="2:11" ht="12">
      <c r="B30" s="17"/>
      <c r="C30" s="18" t="s">
        <v>66</v>
      </c>
      <c r="D30" s="8">
        <f aca="true" t="shared" si="5" ref="D30:D36">SUM(E30:H30)</f>
        <v>14341</v>
      </c>
      <c r="E30" s="8">
        <v>1840</v>
      </c>
      <c r="F30" s="8">
        <v>10842</v>
      </c>
      <c r="G30" s="8">
        <v>219</v>
      </c>
      <c r="H30" s="8">
        <v>1440</v>
      </c>
      <c r="I30" s="42">
        <v>27448</v>
      </c>
      <c r="J30" s="8">
        <v>14965</v>
      </c>
      <c r="K30" s="43">
        <f aca="true" t="shared" si="6" ref="K30:K36">J30/I30*100</f>
        <v>54.52127659574468</v>
      </c>
    </row>
    <row r="31" spans="2:11" ht="12">
      <c r="B31" s="17"/>
      <c r="C31" s="18" t="s">
        <v>67</v>
      </c>
      <c r="D31" s="8">
        <f t="shared" si="5"/>
        <v>2522</v>
      </c>
      <c r="E31" s="8">
        <v>206</v>
      </c>
      <c r="F31" s="8">
        <v>2180</v>
      </c>
      <c r="G31" s="8">
        <v>32</v>
      </c>
      <c r="H31" s="8">
        <v>104</v>
      </c>
      <c r="I31" s="42">
        <v>3316</v>
      </c>
      <c r="J31" s="8">
        <v>2656</v>
      </c>
      <c r="K31" s="43">
        <f t="shared" si="6"/>
        <v>80.09650180940892</v>
      </c>
    </row>
    <row r="32" spans="2:11" ht="12">
      <c r="B32" s="17"/>
      <c r="C32" s="18" t="s">
        <v>68</v>
      </c>
      <c r="D32" s="8">
        <f t="shared" si="5"/>
        <v>12783</v>
      </c>
      <c r="E32" s="8">
        <v>1288</v>
      </c>
      <c r="F32" s="8">
        <v>10529</v>
      </c>
      <c r="G32" s="8">
        <v>166</v>
      </c>
      <c r="H32" s="8">
        <v>800</v>
      </c>
      <c r="I32" s="42">
        <v>21490</v>
      </c>
      <c r="J32" s="8">
        <v>13185</v>
      </c>
      <c r="K32" s="43">
        <f t="shared" si="6"/>
        <v>61.35411819450908</v>
      </c>
    </row>
    <row r="33" spans="2:11" ht="12">
      <c r="B33" s="17"/>
      <c r="C33" s="18" t="s">
        <v>69</v>
      </c>
      <c r="D33" s="8">
        <f t="shared" si="5"/>
        <v>32063</v>
      </c>
      <c r="E33" s="8">
        <v>3086</v>
      </c>
      <c r="F33" s="8">
        <v>26007</v>
      </c>
      <c r="G33" s="8">
        <v>396</v>
      </c>
      <c r="H33" s="8">
        <v>2574</v>
      </c>
      <c r="I33" s="42">
        <v>50980</v>
      </c>
      <c r="J33" s="8">
        <v>33010</v>
      </c>
      <c r="K33" s="43">
        <f t="shared" si="6"/>
        <v>64.75088269909769</v>
      </c>
    </row>
    <row r="34" spans="2:11" ht="12">
      <c r="B34" s="17"/>
      <c r="C34" s="18" t="s">
        <v>70</v>
      </c>
      <c r="D34" s="8">
        <f t="shared" si="5"/>
        <v>18105</v>
      </c>
      <c r="E34" s="8">
        <v>2107</v>
      </c>
      <c r="F34" s="8">
        <v>14088</v>
      </c>
      <c r="G34" s="8">
        <v>208</v>
      </c>
      <c r="H34" s="8">
        <v>1702</v>
      </c>
      <c r="I34" s="42">
        <v>31184</v>
      </c>
      <c r="J34" s="8">
        <v>18838</v>
      </c>
      <c r="K34" s="43">
        <f t="shared" si="6"/>
        <v>60.40918419702411</v>
      </c>
    </row>
    <row r="35" spans="2:11" ht="12">
      <c r="B35" s="17"/>
      <c r="C35" s="18" t="s">
        <v>71</v>
      </c>
      <c r="D35" s="8">
        <f t="shared" si="5"/>
        <v>14224</v>
      </c>
      <c r="E35" s="8">
        <v>2481</v>
      </c>
      <c r="F35" s="8">
        <v>9965</v>
      </c>
      <c r="G35" s="8">
        <v>207</v>
      </c>
      <c r="H35" s="8">
        <v>1571</v>
      </c>
      <c r="I35" s="42">
        <v>29326</v>
      </c>
      <c r="J35" s="8">
        <v>14804</v>
      </c>
      <c r="K35" s="43">
        <f t="shared" si="6"/>
        <v>50.48080201868649</v>
      </c>
    </row>
    <row r="36" spans="2:11" ht="12">
      <c r="B36" s="17"/>
      <c r="C36" s="18" t="s">
        <v>72</v>
      </c>
      <c r="D36" s="8">
        <f t="shared" si="5"/>
        <v>44442</v>
      </c>
      <c r="E36" s="8">
        <v>6806</v>
      </c>
      <c r="F36" s="8">
        <v>32930</v>
      </c>
      <c r="G36" s="8">
        <v>776</v>
      </c>
      <c r="H36" s="8">
        <v>3930</v>
      </c>
      <c r="I36" s="42">
        <v>82485</v>
      </c>
      <c r="J36" s="8">
        <v>46285</v>
      </c>
      <c r="K36" s="43">
        <f t="shared" si="6"/>
        <v>56.11323270897739</v>
      </c>
    </row>
    <row r="38" ht="12">
      <c r="B38" s="2" t="s">
        <v>44</v>
      </c>
    </row>
    <row r="39" spans="2:11" ht="12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4:10" ht="12">
      <c r="D40" s="41"/>
      <c r="E40" s="41"/>
      <c r="F40" s="41"/>
      <c r="G40" s="41"/>
      <c r="H40" s="41"/>
      <c r="I40" s="41"/>
      <c r="J40" s="41"/>
    </row>
  </sheetData>
  <sheetProtection/>
  <mergeCells count="13">
    <mergeCell ref="B39:K39"/>
    <mergeCell ref="I3:I9"/>
    <mergeCell ref="J3:J9"/>
    <mergeCell ref="K3:K9"/>
    <mergeCell ref="B11:C11"/>
    <mergeCell ref="B13:C13"/>
    <mergeCell ref="B28:C28"/>
    <mergeCell ref="B3:C9"/>
    <mergeCell ref="D3:D9"/>
    <mergeCell ref="E3:E9"/>
    <mergeCell ref="F3:F9"/>
    <mergeCell ref="G3:G9"/>
    <mergeCell ref="H3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00390625" style="1" customWidth="1"/>
    <col min="3" max="8" width="10.125" style="1" customWidth="1"/>
    <col min="9" max="10" width="9.625" style="1" customWidth="1"/>
    <col min="11" max="16384" width="9.00390625" style="1" customWidth="1"/>
  </cols>
  <sheetData>
    <row r="1" spans="2:9" ht="14.25">
      <c r="B1" s="33" t="s">
        <v>195</v>
      </c>
      <c r="C1" s="35"/>
      <c r="D1" s="35"/>
      <c r="E1" s="35"/>
      <c r="F1" s="35"/>
      <c r="G1" s="35"/>
      <c r="H1" s="2"/>
      <c r="I1" s="2"/>
    </row>
    <row r="2" spans="2:3" ht="13.5">
      <c r="B2" s="34" t="s">
        <v>73</v>
      </c>
      <c r="C2" s="2"/>
    </row>
    <row r="3" spans="2:7" ht="12">
      <c r="B3" s="44" t="s">
        <v>74</v>
      </c>
      <c r="C3" s="6" t="s">
        <v>38</v>
      </c>
      <c r="D3" s="6" t="s">
        <v>75</v>
      </c>
      <c r="E3" s="6" t="s">
        <v>76</v>
      </c>
      <c r="F3" s="6" t="s">
        <v>77</v>
      </c>
      <c r="G3" s="6" t="s">
        <v>78</v>
      </c>
    </row>
    <row r="4" spans="2:7" ht="12">
      <c r="B4" s="120" t="s">
        <v>79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</row>
    <row r="5" spans="2:7" ht="12" customHeight="1">
      <c r="B5" s="121"/>
      <c r="C5" s="8">
        <f>SUM(D5:G5)</f>
        <v>806974</v>
      </c>
      <c r="D5" s="8">
        <v>123725</v>
      </c>
      <c r="E5" s="8">
        <v>580144</v>
      </c>
      <c r="F5" s="8">
        <v>91905</v>
      </c>
      <c r="G5" s="8">
        <v>11200</v>
      </c>
    </row>
    <row r="6" spans="2:7" ht="12" customHeight="1">
      <c r="B6" s="122" t="s">
        <v>80</v>
      </c>
      <c r="C6" s="5" t="s">
        <v>81</v>
      </c>
      <c r="D6" s="5" t="s">
        <v>81</v>
      </c>
      <c r="E6" s="5" t="s">
        <v>81</v>
      </c>
      <c r="F6" s="5" t="s">
        <v>81</v>
      </c>
      <c r="G6" s="5" t="s">
        <v>81</v>
      </c>
    </row>
    <row r="7" spans="2:7" ht="12">
      <c r="B7" s="123"/>
      <c r="C7" s="43">
        <f>SUM(D7:G7)</f>
        <v>100</v>
      </c>
      <c r="D7" s="43">
        <f>D5/$C$5*100</f>
        <v>15.331968564042956</v>
      </c>
      <c r="E7" s="43">
        <f>E5/$C$5*100</f>
        <v>71.89128769947979</v>
      </c>
      <c r="F7" s="43">
        <f>F5/$C$5*100</f>
        <v>11.388842763211702</v>
      </c>
      <c r="G7" s="43">
        <f>G5/$C$5*100</f>
        <v>1.3879009732655574</v>
      </c>
    </row>
    <row r="9" ht="12">
      <c r="B9" s="2" t="s">
        <v>44</v>
      </c>
    </row>
  </sheetData>
  <sheetProtection/>
  <mergeCells count="2">
    <mergeCell ref="B4:B5"/>
    <mergeCell ref="B6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375" style="1" customWidth="1"/>
    <col min="4" max="4" width="10.125" style="1" bestFit="1" customWidth="1"/>
    <col min="5" max="5" width="9.125" style="1" bestFit="1" customWidth="1"/>
    <col min="6" max="6" width="6.625" style="1" customWidth="1"/>
    <col min="7" max="7" width="9.125" style="1" bestFit="1" customWidth="1"/>
    <col min="8" max="8" width="6.75390625" style="1" bestFit="1" customWidth="1"/>
    <col min="9" max="10" width="6.625" style="1" customWidth="1"/>
    <col min="11" max="11" width="6.75390625" style="1" bestFit="1" customWidth="1"/>
    <col min="12" max="13" width="9.125" style="1" bestFit="1" customWidth="1"/>
    <col min="14" max="16" width="6.625" style="1" customWidth="1"/>
    <col min="17" max="17" width="8.375" style="1" customWidth="1"/>
    <col min="18" max="16384" width="9.00390625" style="1" customWidth="1"/>
  </cols>
  <sheetData>
    <row r="1" spans="2:11" ht="14.25" customHeight="1">
      <c r="B1" s="33" t="s">
        <v>196</v>
      </c>
      <c r="J1" s="35"/>
      <c r="K1" s="35"/>
    </row>
    <row r="2" ht="13.5" customHeight="1">
      <c r="B2" s="34" t="s">
        <v>82</v>
      </c>
    </row>
    <row r="3" spans="2:17" ht="12" customHeight="1">
      <c r="B3" s="96" t="s">
        <v>55</v>
      </c>
      <c r="C3" s="97"/>
      <c r="D3" s="127" t="s">
        <v>83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33" t="s">
        <v>84</v>
      </c>
      <c r="Q3" s="133" t="s">
        <v>85</v>
      </c>
    </row>
    <row r="4" spans="2:17" ht="12" customHeight="1">
      <c r="B4" s="98"/>
      <c r="C4" s="99"/>
      <c r="D4" s="124" t="s">
        <v>86</v>
      </c>
      <c r="E4" s="136" t="s">
        <v>87</v>
      </c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34"/>
      <c r="Q4" s="134"/>
    </row>
    <row r="5" spans="2:17" ht="12" customHeight="1">
      <c r="B5" s="98"/>
      <c r="C5" s="99"/>
      <c r="D5" s="125"/>
      <c r="E5" s="139" t="s">
        <v>88</v>
      </c>
      <c r="F5" s="130" t="s">
        <v>89</v>
      </c>
      <c r="G5" s="130" t="s">
        <v>90</v>
      </c>
      <c r="H5" s="130" t="s">
        <v>91</v>
      </c>
      <c r="I5" s="130" t="s">
        <v>92</v>
      </c>
      <c r="J5" s="130" t="s">
        <v>93</v>
      </c>
      <c r="K5" s="130" t="s">
        <v>94</v>
      </c>
      <c r="L5" s="124" t="s">
        <v>95</v>
      </c>
      <c r="M5" s="130" t="s">
        <v>96</v>
      </c>
      <c r="N5" s="130" t="s">
        <v>97</v>
      </c>
      <c r="O5" s="124" t="s">
        <v>98</v>
      </c>
      <c r="P5" s="134"/>
      <c r="Q5" s="134"/>
    </row>
    <row r="6" spans="2:17" ht="12" customHeight="1">
      <c r="B6" s="98"/>
      <c r="C6" s="99"/>
      <c r="D6" s="125"/>
      <c r="E6" s="140"/>
      <c r="F6" s="131"/>
      <c r="G6" s="131"/>
      <c r="H6" s="131"/>
      <c r="I6" s="131"/>
      <c r="J6" s="131"/>
      <c r="K6" s="131"/>
      <c r="L6" s="125"/>
      <c r="M6" s="131"/>
      <c r="N6" s="131"/>
      <c r="O6" s="125"/>
      <c r="P6" s="134"/>
      <c r="Q6" s="134"/>
    </row>
    <row r="7" spans="2:17" ht="12" customHeight="1">
      <c r="B7" s="98"/>
      <c r="C7" s="99"/>
      <c r="D7" s="125"/>
      <c r="E7" s="140"/>
      <c r="F7" s="131"/>
      <c r="G7" s="131"/>
      <c r="H7" s="131"/>
      <c r="I7" s="131"/>
      <c r="J7" s="131"/>
      <c r="K7" s="131"/>
      <c r="L7" s="125"/>
      <c r="M7" s="131"/>
      <c r="N7" s="131"/>
      <c r="O7" s="125"/>
      <c r="P7" s="134"/>
      <c r="Q7" s="134"/>
    </row>
    <row r="8" spans="2:17" ht="12" customHeight="1">
      <c r="B8" s="98"/>
      <c r="C8" s="99"/>
      <c r="D8" s="125"/>
      <c r="E8" s="140"/>
      <c r="F8" s="131"/>
      <c r="G8" s="131"/>
      <c r="H8" s="131"/>
      <c r="I8" s="131"/>
      <c r="J8" s="131"/>
      <c r="K8" s="131"/>
      <c r="L8" s="125"/>
      <c r="M8" s="131"/>
      <c r="N8" s="131"/>
      <c r="O8" s="125"/>
      <c r="P8" s="134"/>
      <c r="Q8" s="134"/>
    </row>
    <row r="9" spans="2:17" ht="12" customHeight="1">
      <c r="B9" s="98"/>
      <c r="C9" s="99"/>
      <c r="D9" s="125"/>
      <c r="E9" s="140"/>
      <c r="F9" s="131"/>
      <c r="G9" s="131"/>
      <c r="H9" s="131"/>
      <c r="I9" s="131"/>
      <c r="J9" s="131"/>
      <c r="K9" s="131"/>
      <c r="L9" s="125"/>
      <c r="M9" s="131"/>
      <c r="N9" s="131"/>
      <c r="O9" s="125"/>
      <c r="P9" s="134"/>
      <c r="Q9" s="134"/>
    </row>
    <row r="10" spans="2:17" ht="12" customHeight="1">
      <c r="B10" s="98"/>
      <c r="C10" s="99"/>
      <c r="D10" s="125"/>
      <c r="E10" s="140"/>
      <c r="F10" s="131"/>
      <c r="G10" s="131"/>
      <c r="H10" s="131"/>
      <c r="I10" s="131"/>
      <c r="J10" s="131"/>
      <c r="K10" s="131"/>
      <c r="L10" s="125"/>
      <c r="M10" s="131"/>
      <c r="N10" s="131"/>
      <c r="O10" s="125"/>
      <c r="P10" s="134"/>
      <c r="Q10" s="134"/>
    </row>
    <row r="11" spans="2:17" ht="12" customHeight="1">
      <c r="B11" s="98"/>
      <c r="C11" s="99"/>
      <c r="D11" s="125"/>
      <c r="E11" s="140"/>
      <c r="F11" s="131"/>
      <c r="G11" s="131"/>
      <c r="H11" s="131"/>
      <c r="I11" s="131"/>
      <c r="J11" s="131"/>
      <c r="K11" s="131"/>
      <c r="L11" s="125"/>
      <c r="M11" s="131"/>
      <c r="N11" s="131"/>
      <c r="O11" s="125"/>
      <c r="P11" s="134"/>
      <c r="Q11" s="134"/>
    </row>
    <row r="12" spans="2:17" ht="12" customHeight="1">
      <c r="B12" s="100"/>
      <c r="C12" s="101"/>
      <c r="D12" s="126"/>
      <c r="E12" s="141"/>
      <c r="F12" s="132"/>
      <c r="G12" s="132"/>
      <c r="H12" s="132"/>
      <c r="I12" s="132"/>
      <c r="J12" s="132"/>
      <c r="K12" s="132"/>
      <c r="L12" s="126"/>
      <c r="M12" s="132"/>
      <c r="N12" s="132"/>
      <c r="O12" s="126"/>
      <c r="P12" s="135"/>
      <c r="Q12" s="135"/>
    </row>
    <row r="13" spans="2:17" ht="12">
      <c r="B13" s="3"/>
      <c r="C13" s="4"/>
      <c r="D13" s="5" t="s">
        <v>64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64</v>
      </c>
      <c r="L13" s="5" t="s">
        <v>64</v>
      </c>
      <c r="M13" s="5" t="s">
        <v>64</v>
      </c>
      <c r="N13" s="5" t="s">
        <v>64</v>
      </c>
      <c r="O13" s="5" t="s">
        <v>64</v>
      </c>
      <c r="P13" s="5" t="s">
        <v>64</v>
      </c>
      <c r="Q13" s="5" t="s">
        <v>40</v>
      </c>
    </row>
    <row r="14" spans="2:18" ht="12" customHeight="1">
      <c r="B14" s="118" t="s">
        <v>38</v>
      </c>
      <c r="C14" s="119"/>
      <c r="D14" s="9">
        <f>SUM(D16,D31)</f>
        <v>806974</v>
      </c>
      <c r="E14" s="9">
        <f>SUM(E18:E29,E33:E39)</f>
        <v>32229</v>
      </c>
      <c r="F14" s="9">
        <f aca="true" t="shared" si="0" ref="F14:P14">SUM(F16,F31)</f>
        <v>1</v>
      </c>
      <c r="G14" s="9">
        <f t="shared" si="0"/>
        <v>4878</v>
      </c>
      <c r="H14" s="9">
        <f t="shared" si="0"/>
        <v>11</v>
      </c>
      <c r="I14" s="9">
        <f t="shared" si="0"/>
        <v>354</v>
      </c>
      <c r="J14" s="8" t="s">
        <v>99</v>
      </c>
      <c r="K14" s="9">
        <f t="shared" si="0"/>
        <v>307</v>
      </c>
      <c r="L14" s="9">
        <f t="shared" si="0"/>
        <v>14346</v>
      </c>
      <c r="M14" s="9">
        <f t="shared" si="0"/>
        <v>9531</v>
      </c>
      <c r="N14" s="9">
        <f t="shared" si="0"/>
        <v>2801</v>
      </c>
      <c r="O14" s="8" t="s">
        <v>99</v>
      </c>
      <c r="P14" s="9">
        <f t="shared" si="0"/>
        <v>10</v>
      </c>
      <c r="Q14" s="9">
        <v>839213</v>
      </c>
      <c r="R14" s="41"/>
    </row>
    <row r="15" spans="2:17" ht="12" customHeight="1">
      <c r="B15" s="37"/>
      <c r="C15" s="38"/>
      <c r="D15" s="9"/>
      <c r="E15" s="9"/>
      <c r="F15" s="9"/>
      <c r="G15" s="9"/>
      <c r="H15" s="9"/>
      <c r="I15" s="9"/>
      <c r="J15" s="8"/>
      <c r="K15" s="9"/>
      <c r="L15" s="9"/>
      <c r="M15" s="9"/>
      <c r="N15" s="9"/>
      <c r="O15" s="9"/>
      <c r="P15" s="9"/>
      <c r="Q15" s="9"/>
    </row>
    <row r="16" spans="2:17" ht="12">
      <c r="B16" s="118" t="s">
        <v>42</v>
      </c>
      <c r="C16" s="119"/>
      <c r="D16" s="9">
        <f>SUM(D18:D29)</f>
        <v>668494</v>
      </c>
      <c r="E16" s="9">
        <f>SUM(F16:O16)</f>
        <v>26967</v>
      </c>
      <c r="F16" s="8" t="s">
        <v>100</v>
      </c>
      <c r="G16" s="9">
        <f aca="true" t="shared" si="1" ref="G16:P16">SUM(G18:G29)</f>
        <v>3882</v>
      </c>
      <c r="H16" s="9">
        <f t="shared" si="1"/>
        <v>3</v>
      </c>
      <c r="I16" s="9">
        <f t="shared" si="1"/>
        <v>119</v>
      </c>
      <c r="J16" s="8" t="s">
        <v>100</v>
      </c>
      <c r="K16" s="9">
        <f t="shared" si="1"/>
        <v>252</v>
      </c>
      <c r="L16" s="9">
        <f t="shared" si="1"/>
        <v>12298</v>
      </c>
      <c r="M16" s="9">
        <f t="shared" si="1"/>
        <v>8002</v>
      </c>
      <c r="N16" s="9">
        <f t="shared" si="1"/>
        <v>2411</v>
      </c>
      <c r="O16" s="8" t="s">
        <v>100</v>
      </c>
      <c r="P16" s="9">
        <f t="shared" si="1"/>
        <v>9</v>
      </c>
      <c r="Q16" s="9">
        <v>695470</v>
      </c>
    </row>
    <row r="17" spans="2:17" ht="12">
      <c r="B17" s="37"/>
      <c r="C17" s="38"/>
      <c r="D17" s="9"/>
      <c r="E17" s="9"/>
      <c r="F17" s="9"/>
      <c r="G17" s="9"/>
      <c r="H17" s="9"/>
      <c r="I17" s="9"/>
      <c r="J17" s="8"/>
      <c r="K17" s="9"/>
      <c r="L17" s="9"/>
      <c r="M17" s="9"/>
      <c r="N17" s="9"/>
      <c r="O17" s="9"/>
      <c r="P17" s="9"/>
      <c r="Q17" s="9"/>
    </row>
    <row r="18" spans="2:17" ht="12">
      <c r="B18" s="17"/>
      <c r="C18" s="18" t="s">
        <v>1</v>
      </c>
      <c r="D18" s="8">
        <v>131069</v>
      </c>
      <c r="E18" s="8">
        <f>SUM(F18:O18)</f>
        <v>4656</v>
      </c>
      <c r="F18" s="8" t="s">
        <v>100</v>
      </c>
      <c r="G18" s="8">
        <v>814</v>
      </c>
      <c r="H18" s="8">
        <v>1</v>
      </c>
      <c r="I18" s="8">
        <v>24</v>
      </c>
      <c r="J18" s="8" t="s">
        <v>100</v>
      </c>
      <c r="K18" s="8">
        <v>14</v>
      </c>
      <c r="L18" s="8">
        <v>2267</v>
      </c>
      <c r="M18" s="8">
        <v>1098</v>
      </c>
      <c r="N18" s="8">
        <v>438</v>
      </c>
      <c r="O18" s="8" t="s">
        <v>100</v>
      </c>
      <c r="P18" s="8" t="s">
        <v>100</v>
      </c>
      <c r="Q18" s="8">
        <v>135725</v>
      </c>
    </row>
    <row r="19" spans="2:17" ht="12">
      <c r="B19" s="17"/>
      <c r="C19" s="18" t="s">
        <v>2</v>
      </c>
      <c r="D19" s="8">
        <v>154968</v>
      </c>
      <c r="E19" s="8">
        <f aca="true" t="shared" si="2" ref="E19:E29">SUM(F19:O19)</f>
        <v>6263</v>
      </c>
      <c r="F19" s="8" t="s">
        <v>100</v>
      </c>
      <c r="G19" s="8">
        <v>711</v>
      </c>
      <c r="H19" s="8">
        <v>2</v>
      </c>
      <c r="I19" s="8">
        <v>18</v>
      </c>
      <c r="J19" s="8" t="s">
        <v>100</v>
      </c>
      <c r="K19" s="8">
        <v>36</v>
      </c>
      <c r="L19" s="8">
        <v>3308</v>
      </c>
      <c r="M19" s="8">
        <v>1627</v>
      </c>
      <c r="N19" s="8">
        <v>561</v>
      </c>
      <c r="O19" s="8" t="s">
        <v>100</v>
      </c>
      <c r="P19" s="8">
        <v>2</v>
      </c>
      <c r="Q19" s="8">
        <v>161233</v>
      </c>
    </row>
    <row r="20" spans="2:17" ht="12">
      <c r="B20" s="17"/>
      <c r="C20" s="18" t="s">
        <v>3</v>
      </c>
      <c r="D20" s="8">
        <v>49554</v>
      </c>
      <c r="E20" s="8">
        <f t="shared" si="2"/>
        <v>1777</v>
      </c>
      <c r="F20" s="8" t="s">
        <v>100</v>
      </c>
      <c r="G20" s="8">
        <v>261</v>
      </c>
      <c r="H20" s="8" t="s">
        <v>100</v>
      </c>
      <c r="I20" s="8">
        <v>6</v>
      </c>
      <c r="J20" s="8" t="s">
        <v>100</v>
      </c>
      <c r="K20" s="8">
        <v>6</v>
      </c>
      <c r="L20" s="8">
        <v>860</v>
      </c>
      <c r="M20" s="8">
        <v>475</v>
      </c>
      <c r="N20" s="8">
        <v>169</v>
      </c>
      <c r="O20" s="8" t="s">
        <v>100</v>
      </c>
      <c r="P20" s="8" t="s">
        <v>100</v>
      </c>
      <c r="Q20" s="8">
        <v>51331</v>
      </c>
    </row>
    <row r="21" spans="2:17" ht="12">
      <c r="B21" s="17"/>
      <c r="C21" s="18" t="s">
        <v>4</v>
      </c>
      <c r="D21" s="8">
        <v>71757</v>
      </c>
      <c r="E21" s="8">
        <f t="shared" si="2"/>
        <v>2994</v>
      </c>
      <c r="F21" s="8" t="s">
        <v>100</v>
      </c>
      <c r="G21" s="8">
        <v>459</v>
      </c>
      <c r="H21" s="8" t="s">
        <v>100</v>
      </c>
      <c r="I21" s="8" t="s">
        <v>100</v>
      </c>
      <c r="J21" s="8" t="s">
        <v>100</v>
      </c>
      <c r="K21" s="8">
        <v>9</v>
      </c>
      <c r="L21" s="8">
        <v>1390</v>
      </c>
      <c r="M21" s="8">
        <v>974</v>
      </c>
      <c r="N21" s="8">
        <v>162</v>
      </c>
      <c r="O21" s="8" t="s">
        <v>100</v>
      </c>
      <c r="P21" s="8">
        <v>2</v>
      </c>
      <c r="Q21" s="8">
        <v>74753</v>
      </c>
    </row>
    <row r="22" spans="2:17" ht="12">
      <c r="B22" s="17"/>
      <c r="C22" s="18" t="s">
        <v>5</v>
      </c>
      <c r="D22" s="8">
        <v>78700</v>
      </c>
      <c r="E22" s="8">
        <f t="shared" si="2"/>
        <v>3792</v>
      </c>
      <c r="F22" s="8" t="s">
        <v>100</v>
      </c>
      <c r="G22" s="8">
        <v>548</v>
      </c>
      <c r="H22" s="8" t="s">
        <v>100</v>
      </c>
      <c r="I22" s="8">
        <v>14</v>
      </c>
      <c r="J22" s="8" t="s">
        <v>100</v>
      </c>
      <c r="K22" s="8">
        <v>17</v>
      </c>
      <c r="L22" s="8">
        <v>1490</v>
      </c>
      <c r="M22" s="8">
        <v>1309</v>
      </c>
      <c r="N22" s="8">
        <v>414</v>
      </c>
      <c r="O22" s="8" t="s">
        <v>100</v>
      </c>
      <c r="P22" s="8">
        <v>5</v>
      </c>
      <c r="Q22" s="8">
        <v>82497</v>
      </c>
    </row>
    <row r="23" spans="2:17" ht="12">
      <c r="B23" s="17"/>
      <c r="C23" s="18" t="s">
        <v>6</v>
      </c>
      <c r="D23" s="8">
        <v>21709</v>
      </c>
      <c r="E23" s="8">
        <f t="shared" si="2"/>
        <v>800</v>
      </c>
      <c r="F23" s="8" t="s">
        <v>100</v>
      </c>
      <c r="G23" s="8">
        <v>151</v>
      </c>
      <c r="H23" s="8" t="s">
        <v>100</v>
      </c>
      <c r="I23" s="8">
        <v>3</v>
      </c>
      <c r="J23" s="8" t="s">
        <v>100</v>
      </c>
      <c r="K23" s="8">
        <v>34</v>
      </c>
      <c r="L23" s="8">
        <v>243</v>
      </c>
      <c r="M23" s="8">
        <v>299</v>
      </c>
      <c r="N23" s="8">
        <v>70</v>
      </c>
      <c r="O23" s="8" t="s">
        <v>100</v>
      </c>
      <c r="P23" s="8" t="s">
        <v>100</v>
      </c>
      <c r="Q23" s="8">
        <v>22509</v>
      </c>
    </row>
    <row r="24" spans="2:17" ht="12">
      <c r="B24" s="17"/>
      <c r="C24" s="18" t="s">
        <v>7</v>
      </c>
      <c r="D24" s="8">
        <v>30148</v>
      </c>
      <c r="E24" s="8">
        <f t="shared" si="2"/>
        <v>1255</v>
      </c>
      <c r="F24" s="8" t="s">
        <v>100</v>
      </c>
      <c r="G24" s="8">
        <v>143</v>
      </c>
      <c r="H24" s="8" t="s">
        <v>100</v>
      </c>
      <c r="I24" s="8">
        <v>2</v>
      </c>
      <c r="J24" s="8" t="s">
        <v>100</v>
      </c>
      <c r="K24" s="8">
        <v>6</v>
      </c>
      <c r="L24" s="8">
        <v>630</v>
      </c>
      <c r="M24" s="8">
        <v>408</v>
      </c>
      <c r="N24" s="8">
        <v>66</v>
      </c>
      <c r="O24" s="8" t="s">
        <v>100</v>
      </c>
      <c r="P24" s="8" t="s">
        <v>100</v>
      </c>
      <c r="Q24" s="8">
        <v>31403</v>
      </c>
    </row>
    <row r="25" spans="2:17" ht="12">
      <c r="B25" s="17"/>
      <c r="C25" s="18" t="s">
        <v>8</v>
      </c>
      <c r="D25" s="8">
        <v>33637</v>
      </c>
      <c r="E25" s="8">
        <f t="shared" si="2"/>
        <v>1574</v>
      </c>
      <c r="F25" s="8" t="s">
        <v>100</v>
      </c>
      <c r="G25" s="8">
        <v>224</v>
      </c>
      <c r="H25" s="8" t="s">
        <v>100</v>
      </c>
      <c r="I25" s="8">
        <v>3</v>
      </c>
      <c r="J25" s="8" t="s">
        <v>100</v>
      </c>
      <c r="K25" s="8" t="s">
        <v>100</v>
      </c>
      <c r="L25" s="8">
        <v>497</v>
      </c>
      <c r="M25" s="8">
        <v>673</v>
      </c>
      <c r="N25" s="8">
        <v>177</v>
      </c>
      <c r="O25" s="8" t="s">
        <v>100</v>
      </c>
      <c r="P25" s="8" t="s">
        <v>100</v>
      </c>
      <c r="Q25" s="8">
        <v>35211</v>
      </c>
    </row>
    <row r="26" spans="2:17" ht="12">
      <c r="B26" s="17"/>
      <c r="C26" s="18" t="s">
        <v>9</v>
      </c>
      <c r="D26" s="8">
        <v>28806</v>
      </c>
      <c r="E26" s="8">
        <f t="shared" si="2"/>
        <v>1113</v>
      </c>
      <c r="F26" s="8" t="s">
        <v>100</v>
      </c>
      <c r="G26" s="8">
        <v>130</v>
      </c>
      <c r="H26" s="8" t="s">
        <v>100</v>
      </c>
      <c r="I26" s="8">
        <v>38</v>
      </c>
      <c r="J26" s="8" t="s">
        <v>100</v>
      </c>
      <c r="K26" s="8" t="s">
        <v>100</v>
      </c>
      <c r="L26" s="8">
        <v>515</v>
      </c>
      <c r="M26" s="8">
        <v>343</v>
      </c>
      <c r="N26" s="8">
        <v>87</v>
      </c>
      <c r="O26" s="8" t="s">
        <v>100</v>
      </c>
      <c r="P26" s="8" t="s">
        <v>100</v>
      </c>
      <c r="Q26" s="8">
        <v>29919</v>
      </c>
    </row>
    <row r="27" spans="2:17" ht="12">
      <c r="B27" s="17"/>
      <c r="C27" s="18" t="s">
        <v>10</v>
      </c>
      <c r="D27" s="8">
        <v>21974</v>
      </c>
      <c r="E27" s="8">
        <f t="shared" si="2"/>
        <v>824</v>
      </c>
      <c r="F27" s="8" t="s">
        <v>100</v>
      </c>
      <c r="G27" s="8">
        <v>123</v>
      </c>
      <c r="H27" s="8" t="s">
        <v>100</v>
      </c>
      <c r="I27" s="8">
        <v>4</v>
      </c>
      <c r="J27" s="8" t="s">
        <v>100</v>
      </c>
      <c r="K27" s="8">
        <v>110</v>
      </c>
      <c r="L27" s="8">
        <v>363</v>
      </c>
      <c r="M27" s="8">
        <v>156</v>
      </c>
      <c r="N27" s="8">
        <v>68</v>
      </c>
      <c r="O27" s="8" t="s">
        <v>100</v>
      </c>
      <c r="P27" s="8" t="s">
        <v>100</v>
      </c>
      <c r="Q27" s="8">
        <v>22798</v>
      </c>
    </row>
    <row r="28" spans="2:17" ht="12">
      <c r="B28" s="17"/>
      <c r="C28" s="18" t="s">
        <v>11</v>
      </c>
      <c r="D28" s="8">
        <v>26585</v>
      </c>
      <c r="E28" s="8">
        <f t="shared" si="2"/>
        <v>1047</v>
      </c>
      <c r="F28" s="8" t="s">
        <v>100</v>
      </c>
      <c r="G28" s="8">
        <v>180</v>
      </c>
      <c r="H28" s="8" t="s">
        <v>100</v>
      </c>
      <c r="I28" s="8">
        <v>6</v>
      </c>
      <c r="J28" s="8" t="s">
        <v>100</v>
      </c>
      <c r="K28" s="8">
        <v>17</v>
      </c>
      <c r="L28" s="8">
        <v>413</v>
      </c>
      <c r="M28" s="8">
        <v>306</v>
      </c>
      <c r="N28" s="8">
        <v>125</v>
      </c>
      <c r="O28" s="8" t="s">
        <v>100</v>
      </c>
      <c r="P28" s="8" t="s">
        <v>100</v>
      </c>
      <c r="Q28" s="8">
        <v>27632</v>
      </c>
    </row>
    <row r="29" spans="2:17" ht="12">
      <c r="B29" s="17"/>
      <c r="C29" s="18" t="s">
        <v>51</v>
      </c>
      <c r="D29" s="8">
        <v>19587</v>
      </c>
      <c r="E29" s="8">
        <f t="shared" si="2"/>
        <v>872</v>
      </c>
      <c r="F29" s="8" t="s">
        <v>100</v>
      </c>
      <c r="G29" s="8">
        <v>138</v>
      </c>
      <c r="H29" s="8" t="s">
        <v>100</v>
      </c>
      <c r="I29" s="8">
        <v>1</v>
      </c>
      <c r="J29" s="8" t="s">
        <v>100</v>
      </c>
      <c r="K29" s="8">
        <v>3</v>
      </c>
      <c r="L29" s="8">
        <v>322</v>
      </c>
      <c r="M29" s="8">
        <v>334</v>
      </c>
      <c r="N29" s="8">
        <v>74</v>
      </c>
      <c r="O29" s="8" t="s">
        <v>100</v>
      </c>
      <c r="P29" s="8" t="s">
        <v>100</v>
      </c>
      <c r="Q29" s="8">
        <v>20459</v>
      </c>
    </row>
    <row r="30" spans="2:17" ht="12">
      <c r="B30" s="17"/>
      <c r="C30" s="1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">
      <c r="B31" s="118" t="s">
        <v>43</v>
      </c>
      <c r="C31" s="119"/>
      <c r="D31" s="9">
        <f>SUM(D33:D39)</f>
        <v>138480</v>
      </c>
      <c r="E31" s="9">
        <f>SUM(F31:O31)</f>
        <v>5262</v>
      </c>
      <c r="F31" s="9">
        <f aca="true" t="shared" si="3" ref="F31:P31">SUM(F33:F39)</f>
        <v>1</v>
      </c>
      <c r="G31" s="9">
        <f t="shared" si="3"/>
        <v>996</v>
      </c>
      <c r="H31" s="9">
        <f t="shared" si="3"/>
        <v>8</v>
      </c>
      <c r="I31" s="9">
        <f t="shared" si="3"/>
        <v>235</v>
      </c>
      <c r="J31" s="8" t="s">
        <v>100</v>
      </c>
      <c r="K31" s="9">
        <f t="shared" si="3"/>
        <v>55</v>
      </c>
      <c r="L31" s="9">
        <f t="shared" si="3"/>
        <v>2048</v>
      </c>
      <c r="M31" s="9">
        <f t="shared" si="3"/>
        <v>1529</v>
      </c>
      <c r="N31" s="9">
        <f t="shared" si="3"/>
        <v>390</v>
      </c>
      <c r="O31" s="8" t="s">
        <v>100</v>
      </c>
      <c r="P31" s="9">
        <f t="shared" si="3"/>
        <v>1</v>
      </c>
      <c r="Q31" s="9">
        <v>143743</v>
      </c>
    </row>
    <row r="32" spans="2:17" ht="12">
      <c r="B32" s="37"/>
      <c r="C32" s="38"/>
      <c r="D32" s="9"/>
      <c r="E32" s="9"/>
      <c r="F32" s="9"/>
      <c r="G32" s="9"/>
      <c r="H32" s="9"/>
      <c r="I32" s="9"/>
      <c r="J32" s="8"/>
      <c r="K32" s="9"/>
      <c r="L32" s="9"/>
      <c r="M32" s="9"/>
      <c r="N32" s="9"/>
      <c r="O32" s="9"/>
      <c r="P32" s="9"/>
      <c r="Q32" s="9"/>
    </row>
    <row r="33" spans="2:17" ht="12">
      <c r="B33" s="17"/>
      <c r="C33" s="18" t="s">
        <v>66</v>
      </c>
      <c r="D33" s="8">
        <v>14341</v>
      </c>
      <c r="E33" s="8">
        <f>SUM(F33:O33)</f>
        <v>623</v>
      </c>
      <c r="F33" s="8" t="s">
        <v>100</v>
      </c>
      <c r="G33" s="8">
        <v>148</v>
      </c>
      <c r="H33" s="8">
        <v>2</v>
      </c>
      <c r="I33" s="8">
        <v>2</v>
      </c>
      <c r="J33" s="8" t="s">
        <v>100</v>
      </c>
      <c r="K33" s="8">
        <v>3</v>
      </c>
      <c r="L33" s="8">
        <v>250</v>
      </c>
      <c r="M33" s="8">
        <v>154</v>
      </c>
      <c r="N33" s="8">
        <v>64</v>
      </c>
      <c r="O33" s="8" t="s">
        <v>100</v>
      </c>
      <c r="P33" s="8">
        <v>1</v>
      </c>
      <c r="Q33" s="8">
        <v>14965</v>
      </c>
    </row>
    <row r="34" spans="2:17" ht="12">
      <c r="B34" s="17"/>
      <c r="C34" s="18" t="s">
        <v>67</v>
      </c>
      <c r="D34" s="8">
        <v>2522</v>
      </c>
      <c r="E34" s="8">
        <f aca="true" t="shared" si="4" ref="E34:E39">SUM(F34:O34)</f>
        <v>134</v>
      </c>
      <c r="F34" s="8" t="s">
        <v>100</v>
      </c>
      <c r="G34" s="8">
        <v>49</v>
      </c>
      <c r="H34" s="8" t="s">
        <v>100</v>
      </c>
      <c r="I34" s="8">
        <v>13</v>
      </c>
      <c r="J34" s="8" t="s">
        <v>100</v>
      </c>
      <c r="K34" s="8" t="s">
        <v>100</v>
      </c>
      <c r="L34" s="8">
        <v>20</v>
      </c>
      <c r="M34" s="8">
        <v>51</v>
      </c>
      <c r="N34" s="8">
        <v>1</v>
      </c>
      <c r="O34" s="8" t="s">
        <v>100</v>
      </c>
      <c r="P34" s="8" t="s">
        <v>100</v>
      </c>
      <c r="Q34" s="8">
        <v>2656</v>
      </c>
    </row>
    <row r="35" spans="2:17" ht="12">
      <c r="B35" s="17"/>
      <c r="C35" s="18" t="s">
        <v>68</v>
      </c>
      <c r="D35" s="8">
        <v>12783</v>
      </c>
      <c r="E35" s="8">
        <f t="shared" si="4"/>
        <v>402</v>
      </c>
      <c r="F35" s="8" t="s">
        <v>100</v>
      </c>
      <c r="G35" s="8">
        <v>62</v>
      </c>
      <c r="H35" s="8">
        <v>1</v>
      </c>
      <c r="I35" s="8">
        <v>59</v>
      </c>
      <c r="J35" s="8" t="s">
        <v>100</v>
      </c>
      <c r="K35" s="8">
        <v>6</v>
      </c>
      <c r="L35" s="8">
        <v>158</v>
      </c>
      <c r="M35" s="8">
        <v>71</v>
      </c>
      <c r="N35" s="8">
        <v>45</v>
      </c>
      <c r="O35" s="8" t="s">
        <v>100</v>
      </c>
      <c r="P35" s="8" t="s">
        <v>100</v>
      </c>
      <c r="Q35" s="8">
        <v>13185</v>
      </c>
    </row>
    <row r="36" spans="2:17" ht="12">
      <c r="B36" s="17"/>
      <c r="C36" s="18" t="s">
        <v>69</v>
      </c>
      <c r="D36" s="8">
        <v>32063</v>
      </c>
      <c r="E36" s="8">
        <f t="shared" si="4"/>
        <v>946</v>
      </c>
      <c r="F36" s="8" t="s">
        <v>100</v>
      </c>
      <c r="G36" s="8">
        <v>165</v>
      </c>
      <c r="H36" s="8">
        <v>2</v>
      </c>
      <c r="I36" s="8">
        <v>63</v>
      </c>
      <c r="J36" s="8" t="s">
        <v>100</v>
      </c>
      <c r="K36" s="8">
        <v>11</v>
      </c>
      <c r="L36" s="8">
        <v>333</v>
      </c>
      <c r="M36" s="8">
        <v>312</v>
      </c>
      <c r="N36" s="8">
        <v>60</v>
      </c>
      <c r="O36" s="8" t="s">
        <v>100</v>
      </c>
      <c r="P36" s="8">
        <v>1</v>
      </c>
      <c r="Q36" s="8">
        <v>33010</v>
      </c>
    </row>
    <row r="37" spans="2:17" ht="12">
      <c r="B37" s="17"/>
      <c r="C37" s="18" t="s">
        <v>70</v>
      </c>
      <c r="D37" s="8">
        <v>18105</v>
      </c>
      <c r="E37" s="8">
        <f t="shared" si="4"/>
        <v>733</v>
      </c>
      <c r="F37" s="8" t="s">
        <v>100</v>
      </c>
      <c r="G37" s="8">
        <v>168</v>
      </c>
      <c r="H37" s="8" t="s">
        <v>100</v>
      </c>
      <c r="I37" s="8">
        <v>89</v>
      </c>
      <c r="J37" s="8" t="s">
        <v>100</v>
      </c>
      <c r="K37" s="8">
        <v>9</v>
      </c>
      <c r="L37" s="8">
        <v>246</v>
      </c>
      <c r="M37" s="8">
        <v>174</v>
      </c>
      <c r="N37" s="8">
        <v>47</v>
      </c>
      <c r="O37" s="8" t="s">
        <v>100</v>
      </c>
      <c r="P37" s="8" t="s">
        <v>100</v>
      </c>
      <c r="Q37" s="8">
        <v>18838</v>
      </c>
    </row>
    <row r="38" spans="2:17" ht="12">
      <c r="B38" s="17"/>
      <c r="C38" s="18" t="s">
        <v>71</v>
      </c>
      <c r="D38" s="8">
        <v>14224</v>
      </c>
      <c r="E38" s="8">
        <f t="shared" si="4"/>
        <v>580</v>
      </c>
      <c r="F38" s="8" t="s">
        <v>100</v>
      </c>
      <c r="G38" s="8">
        <v>80</v>
      </c>
      <c r="H38" s="8">
        <v>2</v>
      </c>
      <c r="I38" s="8">
        <v>2</v>
      </c>
      <c r="J38" s="8" t="s">
        <v>100</v>
      </c>
      <c r="K38" s="8" t="s">
        <v>100</v>
      </c>
      <c r="L38" s="8">
        <v>251</v>
      </c>
      <c r="M38" s="8">
        <v>245</v>
      </c>
      <c r="N38" s="8" t="s">
        <v>100</v>
      </c>
      <c r="O38" s="8" t="s">
        <v>100</v>
      </c>
      <c r="P38" s="8" t="s">
        <v>100</v>
      </c>
      <c r="Q38" s="8">
        <v>14804</v>
      </c>
    </row>
    <row r="39" spans="2:17" ht="12">
      <c r="B39" s="17"/>
      <c r="C39" s="18" t="s">
        <v>72</v>
      </c>
      <c r="D39" s="8">
        <v>44442</v>
      </c>
      <c r="E39" s="8">
        <f t="shared" si="4"/>
        <v>1844</v>
      </c>
      <c r="F39" s="8">
        <v>1</v>
      </c>
      <c r="G39" s="8">
        <v>324</v>
      </c>
      <c r="H39" s="8">
        <v>1</v>
      </c>
      <c r="I39" s="8">
        <v>7</v>
      </c>
      <c r="J39" s="8" t="s">
        <v>100</v>
      </c>
      <c r="K39" s="8">
        <v>26</v>
      </c>
      <c r="L39" s="8">
        <v>790</v>
      </c>
      <c r="M39" s="8">
        <v>522</v>
      </c>
      <c r="N39" s="8">
        <v>173</v>
      </c>
      <c r="O39" s="8" t="s">
        <v>100</v>
      </c>
      <c r="P39" s="8">
        <v>-1</v>
      </c>
      <c r="Q39" s="8">
        <v>46285</v>
      </c>
    </row>
    <row r="40" ht="12">
      <c r="E40" s="41"/>
    </row>
    <row r="41" spans="2:5" ht="12">
      <c r="B41" s="2" t="s">
        <v>44</v>
      </c>
      <c r="E41" s="41"/>
    </row>
    <row r="42" spans="2:12" ht="12"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2:17" ht="12">
      <c r="B43" s="31"/>
      <c r="C43" s="3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4:17" ht="12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4:17" ht="12"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ht="12">
      <c r="E46" s="41"/>
    </row>
    <row r="47" ht="12">
      <c r="E47" s="41"/>
    </row>
    <row r="48" ht="12">
      <c r="E48" s="41"/>
    </row>
    <row r="49" ht="12">
      <c r="E49" s="41"/>
    </row>
    <row r="50" ht="12">
      <c r="E50" s="41"/>
    </row>
    <row r="51" ht="12">
      <c r="E51" s="41"/>
    </row>
    <row r="52" ht="12">
      <c r="E52" s="41"/>
    </row>
    <row r="53" ht="12">
      <c r="E53" s="41"/>
    </row>
    <row r="54" ht="12">
      <c r="E54" s="41"/>
    </row>
    <row r="55" ht="12">
      <c r="E55" s="41"/>
    </row>
    <row r="56" ht="12">
      <c r="E56" s="41"/>
    </row>
    <row r="57" spans="4:17" ht="12">
      <c r="D57" s="41"/>
      <c r="E57" s="41"/>
      <c r="Q57" s="41"/>
    </row>
    <row r="58" ht="12">
      <c r="E58" s="41"/>
    </row>
    <row r="59" ht="12">
      <c r="E59" s="41"/>
    </row>
    <row r="60" ht="12">
      <c r="E60" s="41"/>
    </row>
    <row r="61" ht="12">
      <c r="E61" s="41"/>
    </row>
    <row r="62" ht="12">
      <c r="E62" s="41"/>
    </row>
    <row r="63" ht="12">
      <c r="E63" s="41"/>
    </row>
    <row r="64" ht="12">
      <c r="E64" s="41"/>
    </row>
    <row r="65" ht="12">
      <c r="E65" s="41"/>
    </row>
    <row r="66" spans="4:5" ht="12">
      <c r="D66" s="41"/>
      <c r="E66" s="41"/>
    </row>
    <row r="67" spans="5:17" ht="12">
      <c r="E67" s="41"/>
      <c r="Q67" s="41"/>
    </row>
    <row r="68" ht="12">
      <c r="E68" s="41"/>
    </row>
    <row r="69" ht="12">
      <c r="E69" s="41"/>
    </row>
    <row r="70" ht="12">
      <c r="E70" s="41"/>
    </row>
    <row r="71" ht="12">
      <c r="E71" s="41"/>
    </row>
    <row r="72" ht="12">
      <c r="E72" s="41"/>
    </row>
    <row r="73" ht="12">
      <c r="E73" s="41"/>
    </row>
    <row r="74" ht="12">
      <c r="E74" s="41"/>
    </row>
    <row r="75" ht="12">
      <c r="E75" s="41"/>
    </row>
    <row r="76" ht="12">
      <c r="E76" s="41"/>
    </row>
    <row r="77" ht="12">
      <c r="E77" s="41"/>
    </row>
  </sheetData>
  <sheetProtection/>
  <mergeCells count="21">
    <mergeCell ref="B16:C16"/>
    <mergeCell ref="B31:C31"/>
    <mergeCell ref="N5:N12"/>
    <mergeCell ref="B42:L42"/>
    <mergeCell ref="I5:I12"/>
    <mergeCell ref="J5:J12"/>
    <mergeCell ref="K5:K12"/>
    <mergeCell ref="L5:L12"/>
    <mergeCell ref="H5:H12"/>
    <mergeCell ref="Q3:Q12"/>
    <mergeCell ref="D4:D12"/>
    <mergeCell ref="E4:O4"/>
    <mergeCell ref="E5:E12"/>
    <mergeCell ref="F5:F12"/>
    <mergeCell ref="B14:C14"/>
    <mergeCell ref="O5:O12"/>
    <mergeCell ref="B3:C12"/>
    <mergeCell ref="D3:O3"/>
    <mergeCell ref="M5:M12"/>
    <mergeCell ref="G5:G12"/>
    <mergeCell ref="P3:P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375" style="1" customWidth="1"/>
    <col min="4" max="4" width="11.375" style="1" customWidth="1"/>
    <col min="5" max="9" width="14.625" style="1" customWidth="1"/>
    <col min="10" max="10" width="11.625" style="1" customWidth="1"/>
    <col min="11" max="11" width="10.125" style="1" bestFit="1" customWidth="1"/>
    <col min="12" max="12" width="8.00390625" style="1" bestFit="1" customWidth="1"/>
    <col min="13" max="16384" width="9.00390625" style="1" customWidth="1"/>
  </cols>
  <sheetData>
    <row r="1" spans="2:3" ht="14.25">
      <c r="B1" s="33" t="s">
        <v>101</v>
      </c>
      <c r="C1" s="46"/>
    </row>
    <row r="2" spans="2:3" ht="13.5">
      <c r="B2" s="34" t="s">
        <v>102</v>
      </c>
      <c r="C2" s="47"/>
    </row>
    <row r="3" ht="12">
      <c r="B3" s="30" t="s">
        <v>103</v>
      </c>
    </row>
    <row r="4" spans="2:12" ht="12" customHeight="1">
      <c r="B4" s="96" t="s">
        <v>104</v>
      </c>
      <c r="C4" s="97"/>
      <c r="D4" s="146" t="s">
        <v>56</v>
      </c>
      <c r="E4" s="142" t="s">
        <v>105</v>
      </c>
      <c r="F4" s="142" t="s">
        <v>106</v>
      </c>
      <c r="G4" s="142" t="s">
        <v>107</v>
      </c>
      <c r="H4" s="142" t="s">
        <v>108</v>
      </c>
      <c r="I4" s="142" t="s">
        <v>109</v>
      </c>
      <c r="J4" s="144" t="s">
        <v>61</v>
      </c>
      <c r="K4" s="146" t="s">
        <v>62</v>
      </c>
      <c r="L4" s="146" t="s">
        <v>63</v>
      </c>
    </row>
    <row r="5" spans="2:12" ht="12">
      <c r="B5" s="100"/>
      <c r="C5" s="101"/>
      <c r="D5" s="147"/>
      <c r="E5" s="143"/>
      <c r="F5" s="143"/>
      <c r="G5" s="143"/>
      <c r="H5" s="143"/>
      <c r="I5" s="143"/>
      <c r="J5" s="145"/>
      <c r="K5" s="147"/>
      <c r="L5" s="147"/>
    </row>
    <row r="6" spans="2:12" ht="12">
      <c r="B6" s="17"/>
      <c r="C6" s="48"/>
      <c r="D6" s="5" t="s">
        <v>64</v>
      </c>
      <c r="E6" s="5" t="s">
        <v>64</v>
      </c>
      <c r="F6" s="5" t="s">
        <v>64</v>
      </c>
      <c r="G6" s="5" t="s">
        <v>64</v>
      </c>
      <c r="H6" s="5" t="s">
        <v>64</v>
      </c>
      <c r="I6" s="5" t="s">
        <v>64</v>
      </c>
      <c r="J6" s="5" t="s">
        <v>40</v>
      </c>
      <c r="K6" s="5" t="s">
        <v>40</v>
      </c>
      <c r="L6" s="5" t="s">
        <v>65</v>
      </c>
    </row>
    <row r="7" spans="2:13" ht="12">
      <c r="B7" s="84" t="s">
        <v>110</v>
      </c>
      <c r="C7" s="85"/>
      <c r="D7" s="9">
        <f aca="true" t="shared" si="0" ref="D7:K7">SUM(D8:D13)</f>
        <v>210433</v>
      </c>
      <c r="E7" s="9">
        <f t="shared" si="0"/>
        <v>20663</v>
      </c>
      <c r="F7" s="9">
        <f t="shared" si="0"/>
        <v>46835</v>
      </c>
      <c r="G7" s="9">
        <f t="shared" si="0"/>
        <v>13152</v>
      </c>
      <c r="H7" s="9">
        <f t="shared" si="0"/>
        <v>35074</v>
      </c>
      <c r="I7" s="9">
        <f t="shared" si="0"/>
        <v>94709</v>
      </c>
      <c r="J7" s="9">
        <f t="shared" si="0"/>
        <v>385702</v>
      </c>
      <c r="K7" s="9">
        <f t="shared" si="0"/>
        <v>216228</v>
      </c>
      <c r="L7" s="40">
        <f>K7/J7*100</f>
        <v>56.06089675448922</v>
      </c>
      <c r="M7" s="41"/>
    </row>
    <row r="8" spans="2:13" ht="12">
      <c r="B8" s="17"/>
      <c r="C8" s="18" t="s">
        <v>1</v>
      </c>
      <c r="D8" s="8">
        <f aca="true" t="shared" si="1" ref="D8:D13">SUM(E8:I8)</f>
        <v>149346</v>
      </c>
      <c r="E8" s="8">
        <v>16651</v>
      </c>
      <c r="F8" s="8">
        <v>31155</v>
      </c>
      <c r="G8" s="8">
        <v>9759</v>
      </c>
      <c r="H8" s="8">
        <v>27415</v>
      </c>
      <c r="I8" s="8">
        <v>64366</v>
      </c>
      <c r="J8" s="8">
        <v>276323</v>
      </c>
      <c r="K8" s="8">
        <v>153110</v>
      </c>
      <c r="L8" s="43">
        <f aca="true" t="shared" si="2" ref="L8:L13">K8/J8*100</f>
        <v>55.40979216351878</v>
      </c>
      <c r="M8" s="41"/>
    </row>
    <row r="9" spans="2:13" ht="12">
      <c r="B9" s="17"/>
      <c r="C9" s="49" t="s">
        <v>3</v>
      </c>
      <c r="D9" s="8">
        <f t="shared" si="1"/>
        <v>7660</v>
      </c>
      <c r="E9" s="8">
        <v>721</v>
      </c>
      <c r="F9" s="8">
        <v>1673</v>
      </c>
      <c r="G9" s="8">
        <v>445</v>
      </c>
      <c r="H9" s="8">
        <v>1064</v>
      </c>
      <c r="I9" s="8">
        <v>3757</v>
      </c>
      <c r="J9" s="8">
        <v>15628</v>
      </c>
      <c r="K9" s="8">
        <v>7909</v>
      </c>
      <c r="L9" s="43">
        <f t="shared" si="2"/>
        <v>50.607883286409006</v>
      </c>
      <c r="M9" s="41"/>
    </row>
    <row r="10" spans="2:13" ht="12">
      <c r="B10" s="17"/>
      <c r="C10" s="18" t="s">
        <v>6</v>
      </c>
      <c r="D10" s="8">
        <f t="shared" si="1"/>
        <v>23722</v>
      </c>
      <c r="E10" s="8">
        <v>1331</v>
      </c>
      <c r="F10" s="8">
        <v>7302</v>
      </c>
      <c r="G10" s="8">
        <v>1405</v>
      </c>
      <c r="H10" s="8">
        <v>2861</v>
      </c>
      <c r="I10" s="8">
        <v>10823</v>
      </c>
      <c r="J10" s="8">
        <v>42436</v>
      </c>
      <c r="K10" s="8">
        <v>24458</v>
      </c>
      <c r="L10" s="43">
        <f t="shared" si="2"/>
        <v>57.635026863983406</v>
      </c>
      <c r="M10" s="41"/>
    </row>
    <row r="11" spans="2:13" ht="12">
      <c r="B11" s="17"/>
      <c r="C11" s="18" t="s">
        <v>8</v>
      </c>
      <c r="D11" s="8">
        <f t="shared" si="1"/>
        <v>9231</v>
      </c>
      <c r="E11" s="8">
        <v>775</v>
      </c>
      <c r="F11" s="8">
        <v>1871</v>
      </c>
      <c r="G11" s="8">
        <v>587</v>
      </c>
      <c r="H11" s="8">
        <v>1305</v>
      </c>
      <c r="I11" s="8">
        <v>4693</v>
      </c>
      <c r="J11" s="8">
        <v>17599</v>
      </c>
      <c r="K11" s="8">
        <v>9595</v>
      </c>
      <c r="L11" s="43">
        <f t="shared" si="2"/>
        <v>54.52014318995397</v>
      </c>
      <c r="M11" s="41"/>
    </row>
    <row r="12" spans="2:13" ht="12">
      <c r="B12" s="17"/>
      <c r="C12" s="18" t="s">
        <v>51</v>
      </c>
      <c r="D12" s="8">
        <f t="shared" si="1"/>
        <v>1329</v>
      </c>
      <c r="E12" s="8">
        <v>87</v>
      </c>
      <c r="F12" s="8">
        <v>249</v>
      </c>
      <c r="G12" s="8">
        <v>41</v>
      </c>
      <c r="H12" s="8">
        <v>212</v>
      </c>
      <c r="I12" s="8">
        <v>740</v>
      </c>
      <c r="J12" s="8">
        <v>2277</v>
      </c>
      <c r="K12" s="8">
        <v>1374</v>
      </c>
      <c r="L12" s="43">
        <f t="shared" si="2"/>
        <v>60.342555994729906</v>
      </c>
      <c r="M12" s="41"/>
    </row>
    <row r="13" spans="2:13" ht="12">
      <c r="B13" s="17"/>
      <c r="C13" s="18" t="s">
        <v>26</v>
      </c>
      <c r="D13" s="8">
        <f t="shared" si="1"/>
        <v>19145</v>
      </c>
      <c r="E13" s="8">
        <v>1098</v>
      </c>
      <c r="F13" s="8">
        <v>4585</v>
      </c>
      <c r="G13" s="8">
        <v>915</v>
      </c>
      <c r="H13" s="8">
        <v>2217</v>
      </c>
      <c r="I13" s="8">
        <v>10330</v>
      </c>
      <c r="J13" s="8">
        <v>31439</v>
      </c>
      <c r="K13" s="8">
        <v>19782</v>
      </c>
      <c r="L13" s="43">
        <f t="shared" si="2"/>
        <v>62.9218486593085</v>
      </c>
      <c r="M13" s="41"/>
    </row>
    <row r="15" ht="12">
      <c r="B15" s="2" t="s">
        <v>44</v>
      </c>
    </row>
    <row r="16" spans="2:12" ht="13.5" customHeight="1">
      <c r="B16" s="148" t="s">
        <v>111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8" spans="4:12" ht="12">
      <c r="D18" s="41"/>
      <c r="E18" s="41"/>
      <c r="F18" s="41"/>
      <c r="G18" s="41"/>
      <c r="H18" s="41"/>
      <c r="I18" s="41"/>
      <c r="J18" s="41"/>
      <c r="K18" s="41"/>
      <c r="L18" s="41"/>
    </row>
    <row r="19" spans="4:11" ht="12">
      <c r="D19" s="41"/>
      <c r="E19" s="41"/>
      <c r="F19" s="41"/>
      <c r="G19" s="41"/>
      <c r="H19" s="41"/>
      <c r="I19" s="41"/>
      <c r="J19" s="41"/>
      <c r="K19" s="41"/>
    </row>
  </sheetData>
  <sheetProtection/>
  <mergeCells count="12">
    <mergeCell ref="B7:C7"/>
    <mergeCell ref="B16:L16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625" style="1" customWidth="1"/>
    <col min="4" max="4" width="11.375" style="1" customWidth="1"/>
    <col min="5" max="8" width="13.125" style="1" customWidth="1"/>
    <col min="9" max="9" width="11.75390625" style="1" customWidth="1"/>
    <col min="10" max="10" width="8.375" style="1" customWidth="1"/>
    <col min="11" max="11" width="6.375" style="1" customWidth="1"/>
    <col min="12" max="16384" width="9.00390625" style="1" customWidth="1"/>
  </cols>
  <sheetData>
    <row r="1" ht="14.25">
      <c r="B1" s="33" t="s">
        <v>101</v>
      </c>
    </row>
    <row r="2" spans="2:3" ht="13.5">
      <c r="B2" s="34" t="s">
        <v>102</v>
      </c>
      <c r="C2" s="47"/>
    </row>
    <row r="3" ht="12">
      <c r="B3" s="30" t="s">
        <v>112</v>
      </c>
    </row>
    <row r="4" spans="2:11" ht="12" customHeight="1">
      <c r="B4" s="96" t="s">
        <v>104</v>
      </c>
      <c r="C4" s="97"/>
      <c r="D4" s="146" t="s">
        <v>56</v>
      </c>
      <c r="E4" s="142" t="s">
        <v>113</v>
      </c>
      <c r="F4" s="142" t="s">
        <v>114</v>
      </c>
      <c r="G4" s="142" t="s">
        <v>115</v>
      </c>
      <c r="H4" s="142" t="s">
        <v>116</v>
      </c>
      <c r="I4" s="144" t="s">
        <v>61</v>
      </c>
      <c r="J4" s="146" t="s">
        <v>62</v>
      </c>
      <c r="K4" s="146" t="s">
        <v>63</v>
      </c>
    </row>
    <row r="5" spans="2:11" ht="12">
      <c r="B5" s="100"/>
      <c r="C5" s="101"/>
      <c r="D5" s="147"/>
      <c r="E5" s="143"/>
      <c r="F5" s="143"/>
      <c r="G5" s="143"/>
      <c r="H5" s="143"/>
      <c r="I5" s="145"/>
      <c r="J5" s="147"/>
      <c r="K5" s="147"/>
    </row>
    <row r="6" spans="2:11" ht="12">
      <c r="B6" s="17"/>
      <c r="C6" s="48"/>
      <c r="D6" s="5" t="s">
        <v>64</v>
      </c>
      <c r="E6" s="5" t="s">
        <v>64</v>
      </c>
      <c r="F6" s="5" t="s">
        <v>64</v>
      </c>
      <c r="G6" s="5" t="s">
        <v>64</v>
      </c>
      <c r="H6" s="5" t="s">
        <v>64</v>
      </c>
      <c r="I6" s="5" t="s">
        <v>40</v>
      </c>
      <c r="J6" s="5" t="s">
        <v>40</v>
      </c>
      <c r="K6" s="5" t="s">
        <v>65</v>
      </c>
    </row>
    <row r="7" spans="2:12" ht="12">
      <c r="B7" s="84" t="s">
        <v>117</v>
      </c>
      <c r="C7" s="85"/>
      <c r="D7" s="9">
        <f aca="true" t="shared" si="0" ref="D7:J7">SUM(D8:D12)</f>
        <v>176098</v>
      </c>
      <c r="E7" s="9">
        <f t="shared" si="0"/>
        <v>19583</v>
      </c>
      <c r="F7" s="9">
        <f t="shared" si="0"/>
        <v>87309</v>
      </c>
      <c r="G7" s="9">
        <f t="shared" si="0"/>
        <v>17366</v>
      </c>
      <c r="H7" s="9">
        <f t="shared" si="0"/>
        <v>51840</v>
      </c>
      <c r="I7" s="9">
        <f t="shared" si="0"/>
        <v>331434</v>
      </c>
      <c r="J7" s="9">
        <f t="shared" si="0"/>
        <v>183265</v>
      </c>
      <c r="K7" s="40">
        <f aca="true" t="shared" si="1" ref="K7:K12">J7/I7*100</f>
        <v>55.29456845103399</v>
      </c>
      <c r="L7" s="41"/>
    </row>
    <row r="8" spans="2:12" ht="12">
      <c r="B8" s="17"/>
      <c r="C8" s="18" t="s">
        <v>3</v>
      </c>
      <c r="D8" s="8">
        <f>SUM(E8:H8)</f>
        <v>45817</v>
      </c>
      <c r="E8" s="8">
        <v>5863</v>
      </c>
      <c r="F8" s="8">
        <v>21002</v>
      </c>
      <c r="G8" s="8">
        <v>7294</v>
      </c>
      <c r="H8" s="8">
        <v>11658</v>
      </c>
      <c r="I8" s="8">
        <v>85147</v>
      </c>
      <c r="J8" s="8">
        <v>47763</v>
      </c>
      <c r="K8" s="43">
        <f t="shared" si="1"/>
        <v>56.094753778759085</v>
      </c>
      <c r="L8" s="41"/>
    </row>
    <row r="9" spans="2:12" ht="12">
      <c r="B9" s="17"/>
      <c r="C9" s="18" t="s">
        <v>4</v>
      </c>
      <c r="D9" s="8">
        <f>SUM(E9:H9)</f>
        <v>85797</v>
      </c>
      <c r="E9" s="8">
        <v>8564</v>
      </c>
      <c r="F9" s="8">
        <v>45229</v>
      </c>
      <c r="G9" s="8">
        <v>6258</v>
      </c>
      <c r="H9" s="8">
        <v>25746</v>
      </c>
      <c r="I9" s="8">
        <v>160950</v>
      </c>
      <c r="J9" s="8">
        <v>88798</v>
      </c>
      <c r="K9" s="43">
        <f t="shared" si="1"/>
        <v>55.171171171171174</v>
      </c>
      <c r="L9" s="41"/>
    </row>
    <row r="10" spans="2:12" ht="12">
      <c r="B10" s="17"/>
      <c r="C10" s="49" t="s">
        <v>5</v>
      </c>
      <c r="D10" s="8">
        <f>SUM(E10:H10)</f>
        <v>7981</v>
      </c>
      <c r="E10" s="8">
        <v>994</v>
      </c>
      <c r="F10" s="8">
        <v>3894</v>
      </c>
      <c r="G10" s="8">
        <v>644</v>
      </c>
      <c r="H10" s="8">
        <v>2449</v>
      </c>
      <c r="I10" s="8">
        <v>16507</v>
      </c>
      <c r="J10" s="8">
        <v>8473</v>
      </c>
      <c r="K10" s="43">
        <f t="shared" si="1"/>
        <v>51.329738898649055</v>
      </c>
      <c r="L10" s="41"/>
    </row>
    <row r="11" spans="2:12" ht="12">
      <c r="B11" s="17"/>
      <c r="C11" s="49" t="s">
        <v>51</v>
      </c>
      <c r="D11" s="8">
        <f>SUM(E11:H11)</f>
        <v>20657</v>
      </c>
      <c r="E11" s="8">
        <v>2198</v>
      </c>
      <c r="F11" s="8">
        <v>9567</v>
      </c>
      <c r="G11" s="8">
        <v>2000</v>
      </c>
      <c r="H11" s="8">
        <v>6892</v>
      </c>
      <c r="I11" s="8">
        <v>39524</v>
      </c>
      <c r="J11" s="8">
        <v>21698</v>
      </c>
      <c r="K11" s="43">
        <f t="shared" si="1"/>
        <v>54.89828964679688</v>
      </c>
      <c r="L11" s="41"/>
    </row>
    <row r="12" spans="2:12" ht="12">
      <c r="B12" s="17"/>
      <c r="C12" s="18" t="s">
        <v>30</v>
      </c>
      <c r="D12" s="8">
        <f>SUM(E12:H12)</f>
        <v>15846</v>
      </c>
      <c r="E12" s="8">
        <v>1964</v>
      </c>
      <c r="F12" s="8">
        <v>7617</v>
      </c>
      <c r="G12" s="8">
        <v>1170</v>
      </c>
      <c r="H12" s="8">
        <v>5095</v>
      </c>
      <c r="I12" s="8">
        <v>29306</v>
      </c>
      <c r="J12" s="8">
        <v>16533</v>
      </c>
      <c r="K12" s="43">
        <f t="shared" si="1"/>
        <v>56.41506858663755</v>
      </c>
      <c r="L12" s="41"/>
    </row>
    <row r="14" ht="12">
      <c r="B14" s="2" t="s">
        <v>44</v>
      </c>
    </row>
    <row r="15" spans="2:8" ht="13.5">
      <c r="B15" s="2" t="s">
        <v>118</v>
      </c>
      <c r="C15" s="50"/>
      <c r="D15" s="50"/>
      <c r="E15" s="50"/>
      <c r="F15" s="50"/>
      <c r="G15" s="50"/>
      <c r="H15" s="50"/>
    </row>
    <row r="17" spans="4:10" ht="12">
      <c r="D17" s="41"/>
      <c r="E17" s="41"/>
      <c r="F17" s="41"/>
      <c r="G17" s="41"/>
      <c r="H17" s="41"/>
      <c r="I17" s="41"/>
      <c r="J17" s="41"/>
    </row>
    <row r="18" spans="4:10" ht="12">
      <c r="D18" s="41"/>
      <c r="E18" s="41"/>
      <c r="F18" s="41"/>
      <c r="G18" s="41"/>
      <c r="H18" s="41"/>
      <c r="I18" s="41"/>
      <c r="J18" s="41"/>
    </row>
  </sheetData>
  <sheetProtection/>
  <mergeCells count="10">
    <mergeCell ref="I4:I5"/>
    <mergeCell ref="J4:J5"/>
    <mergeCell ref="K4:K5"/>
    <mergeCell ref="B7:C7"/>
    <mergeCell ref="B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5" width="13.25390625" style="1" customWidth="1"/>
    <col min="6" max="8" width="12.50390625" style="1" customWidth="1"/>
    <col min="9" max="9" width="11.625" style="1" customWidth="1"/>
    <col min="10" max="10" width="8.375" style="1" customWidth="1"/>
    <col min="11" max="11" width="6.375" style="1" customWidth="1"/>
    <col min="12" max="16384" width="9.00390625" style="1" customWidth="1"/>
  </cols>
  <sheetData>
    <row r="1" ht="14.25">
      <c r="B1" s="33" t="s">
        <v>101</v>
      </c>
    </row>
    <row r="2" ht="13.5">
      <c r="B2" s="34" t="s">
        <v>102</v>
      </c>
    </row>
    <row r="3" ht="12">
      <c r="B3" s="30" t="s">
        <v>119</v>
      </c>
    </row>
    <row r="4" spans="2:11" ht="12" customHeight="1">
      <c r="B4" s="96" t="s">
        <v>104</v>
      </c>
      <c r="C4" s="97"/>
      <c r="D4" s="146" t="s">
        <v>56</v>
      </c>
      <c r="E4" s="142" t="s">
        <v>120</v>
      </c>
      <c r="F4" s="142" t="s">
        <v>121</v>
      </c>
      <c r="G4" s="142" t="s">
        <v>122</v>
      </c>
      <c r="H4" s="142" t="s">
        <v>123</v>
      </c>
      <c r="I4" s="144" t="s">
        <v>61</v>
      </c>
      <c r="J4" s="146" t="s">
        <v>62</v>
      </c>
      <c r="K4" s="146" t="s">
        <v>63</v>
      </c>
    </row>
    <row r="5" spans="2:11" ht="12">
      <c r="B5" s="100"/>
      <c r="C5" s="101"/>
      <c r="D5" s="147"/>
      <c r="E5" s="143"/>
      <c r="F5" s="143"/>
      <c r="G5" s="143"/>
      <c r="H5" s="143"/>
      <c r="I5" s="145"/>
      <c r="J5" s="147"/>
      <c r="K5" s="147"/>
    </row>
    <row r="6" spans="2:11" ht="12">
      <c r="B6" s="17"/>
      <c r="C6" s="48"/>
      <c r="D6" s="5" t="s">
        <v>64</v>
      </c>
      <c r="E6" s="5" t="s">
        <v>64</v>
      </c>
      <c r="F6" s="5" t="s">
        <v>64</v>
      </c>
      <c r="G6" s="5" t="s">
        <v>64</v>
      </c>
      <c r="H6" s="5" t="s">
        <v>64</v>
      </c>
      <c r="I6" s="5" t="s">
        <v>40</v>
      </c>
      <c r="J6" s="5" t="s">
        <v>40</v>
      </c>
      <c r="K6" s="5" t="s">
        <v>65</v>
      </c>
    </row>
    <row r="7" spans="2:12" ht="12">
      <c r="B7" s="84" t="s">
        <v>124</v>
      </c>
      <c r="C7" s="85"/>
      <c r="D7" s="9">
        <f aca="true" t="shared" si="0" ref="D7:J7">SUM(D8:D10)</f>
        <v>165059</v>
      </c>
      <c r="E7" s="9">
        <f t="shared" si="0"/>
        <v>33793</v>
      </c>
      <c r="F7" s="9">
        <f t="shared" si="0"/>
        <v>37878</v>
      </c>
      <c r="G7" s="9">
        <f t="shared" si="0"/>
        <v>84363</v>
      </c>
      <c r="H7" s="9">
        <f t="shared" si="0"/>
        <v>9025</v>
      </c>
      <c r="I7" s="9">
        <f t="shared" si="0"/>
        <v>299459</v>
      </c>
      <c r="J7" s="9">
        <f t="shared" si="0"/>
        <v>172686</v>
      </c>
      <c r="K7" s="40">
        <f>J7/I7*100</f>
        <v>57.66599100377681</v>
      </c>
      <c r="L7" s="41"/>
    </row>
    <row r="8" spans="2:12" ht="12">
      <c r="B8" s="17"/>
      <c r="C8" s="18" t="s">
        <v>5</v>
      </c>
      <c r="D8" s="8">
        <f>SUM(E8:H8)</f>
        <v>84159</v>
      </c>
      <c r="E8" s="8">
        <v>20114</v>
      </c>
      <c r="F8" s="8">
        <v>18906</v>
      </c>
      <c r="G8" s="8">
        <v>40914</v>
      </c>
      <c r="H8" s="8">
        <v>4225</v>
      </c>
      <c r="I8" s="8">
        <v>153942</v>
      </c>
      <c r="J8" s="8">
        <v>87594</v>
      </c>
      <c r="K8" s="43">
        <f>J8/I8*100</f>
        <v>56.900650894492735</v>
      </c>
      <c r="L8" s="41"/>
    </row>
    <row r="9" spans="2:12" ht="12">
      <c r="B9" s="17"/>
      <c r="C9" s="18" t="s">
        <v>7</v>
      </c>
      <c r="D9" s="8">
        <f>SUM(E9:H9)</f>
        <v>32805</v>
      </c>
      <c r="E9" s="8">
        <v>5671</v>
      </c>
      <c r="F9" s="8">
        <v>7010</v>
      </c>
      <c r="G9" s="8">
        <v>17777</v>
      </c>
      <c r="H9" s="8">
        <v>2347</v>
      </c>
      <c r="I9" s="8">
        <v>62970</v>
      </c>
      <c r="J9" s="8">
        <v>34604</v>
      </c>
      <c r="K9" s="43">
        <f>J9/I9*100</f>
        <v>54.953152294743525</v>
      </c>
      <c r="L9" s="41"/>
    </row>
    <row r="10" spans="2:12" ht="12">
      <c r="B10" s="17"/>
      <c r="C10" s="18" t="s">
        <v>32</v>
      </c>
      <c r="D10" s="8">
        <f>SUM(E10:H10)</f>
        <v>48095</v>
      </c>
      <c r="E10" s="8">
        <v>8008</v>
      </c>
      <c r="F10" s="8">
        <v>11962</v>
      </c>
      <c r="G10" s="8">
        <v>25672</v>
      </c>
      <c r="H10" s="8">
        <v>2453</v>
      </c>
      <c r="I10" s="8">
        <v>82547</v>
      </c>
      <c r="J10" s="8">
        <v>50488</v>
      </c>
      <c r="K10" s="43">
        <f>J10/I10*100</f>
        <v>61.16273153476202</v>
      </c>
      <c r="L10" s="41"/>
    </row>
    <row r="12" ht="12">
      <c r="B12" s="2" t="s">
        <v>44</v>
      </c>
    </row>
    <row r="13" spans="2:8" ht="13.5">
      <c r="B13" s="149" t="s">
        <v>125</v>
      </c>
      <c r="C13" s="150"/>
      <c r="D13" s="150"/>
      <c r="E13" s="150"/>
      <c r="F13" s="150"/>
      <c r="G13" s="150"/>
      <c r="H13" s="50"/>
    </row>
    <row r="15" spans="4:10" ht="12">
      <c r="D15" s="41"/>
      <c r="E15" s="41"/>
      <c r="F15" s="41"/>
      <c r="G15" s="41"/>
      <c r="H15" s="41"/>
      <c r="I15" s="41"/>
      <c r="J15" s="41"/>
    </row>
    <row r="16" spans="4:10" ht="12">
      <c r="D16" s="41"/>
      <c r="E16" s="41"/>
      <c r="F16" s="41"/>
      <c r="G16" s="41"/>
      <c r="H16" s="41"/>
      <c r="I16" s="41"/>
      <c r="J16" s="41"/>
    </row>
  </sheetData>
  <sheetProtection/>
  <mergeCells count="11">
    <mergeCell ref="B13:G13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8" width="13.75390625" style="1" customWidth="1"/>
    <col min="9" max="9" width="11.75390625" style="1" customWidth="1"/>
    <col min="10" max="10" width="8.375" style="1" customWidth="1"/>
    <col min="11" max="11" width="6.375" style="1" customWidth="1"/>
    <col min="12" max="16384" width="9.00390625" style="1" customWidth="1"/>
  </cols>
  <sheetData>
    <row r="1" ht="14.25">
      <c r="B1" s="33" t="s">
        <v>101</v>
      </c>
    </row>
    <row r="2" spans="1:2" ht="13.5">
      <c r="A2" s="35"/>
      <c r="B2" s="34" t="s">
        <v>126</v>
      </c>
    </row>
    <row r="3" ht="12">
      <c r="B3" s="30" t="s">
        <v>127</v>
      </c>
    </row>
    <row r="4" spans="2:11" ht="12" customHeight="1">
      <c r="B4" s="96" t="s">
        <v>128</v>
      </c>
      <c r="C4" s="97"/>
      <c r="D4" s="146" t="s">
        <v>129</v>
      </c>
      <c r="E4" s="153" t="s">
        <v>130</v>
      </c>
      <c r="F4" s="153" t="s">
        <v>131</v>
      </c>
      <c r="G4" s="151" t="s">
        <v>132</v>
      </c>
      <c r="H4" s="151" t="s">
        <v>133</v>
      </c>
      <c r="I4" s="144" t="s">
        <v>134</v>
      </c>
      <c r="J4" s="146" t="s">
        <v>135</v>
      </c>
      <c r="K4" s="146" t="s">
        <v>136</v>
      </c>
    </row>
    <row r="5" spans="2:11" ht="12">
      <c r="B5" s="100"/>
      <c r="C5" s="101"/>
      <c r="D5" s="147"/>
      <c r="E5" s="154"/>
      <c r="F5" s="154"/>
      <c r="G5" s="152"/>
      <c r="H5" s="152"/>
      <c r="I5" s="145"/>
      <c r="J5" s="147"/>
      <c r="K5" s="147"/>
    </row>
    <row r="6" spans="2:11" ht="12">
      <c r="B6" s="17"/>
      <c r="C6" s="48"/>
      <c r="D6" s="5" t="s">
        <v>137</v>
      </c>
      <c r="E6" s="5" t="s">
        <v>137</v>
      </c>
      <c r="F6" s="5" t="s">
        <v>137</v>
      </c>
      <c r="G6" s="5" t="s">
        <v>137</v>
      </c>
      <c r="H6" s="5" t="s">
        <v>137</v>
      </c>
      <c r="I6" s="5" t="s">
        <v>138</v>
      </c>
      <c r="J6" s="5" t="s">
        <v>138</v>
      </c>
      <c r="K6" s="5" t="s">
        <v>139</v>
      </c>
    </row>
    <row r="7" spans="2:12" ht="12">
      <c r="B7" s="84" t="s">
        <v>140</v>
      </c>
      <c r="C7" s="85"/>
      <c r="D7" s="9">
        <f aca="true" t="shared" si="0" ref="D7:J7">SUM(D8:D10)</f>
        <v>167266</v>
      </c>
      <c r="E7" s="9">
        <f t="shared" si="0"/>
        <v>93220</v>
      </c>
      <c r="F7" s="9">
        <f t="shared" si="0"/>
        <v>17336</v>
      </c>
      <c r="G7" s="9">
        <f t="shared" si="0"/>
        <v>14174</v>
      </c>
      <c r="H7" s="9">
        <f t="shared" si="0"/>
        <v>42536</v>
      </c>
      <c r="I7" s="9">
        <f t="shared" si="0"/>
        <v>291568</v>
      </c>
      <c r="J7" s="9">
        <f t="shared" si="0"/>
        <v>173006</v>
      </c>
      <c r="K7" s="40">
        <f>J7/I7*100</f>
        <v>59.336415518849805</v>
      </c>
      <c r="L7" s="41"/>
    </row>
    <row r="8" spans="2:12" ht="12">
      <c r="B8" s="17"/>
      <c r="C8" s="18" t="s">
        <v>2</v>
      </c>
      <c r="D8" s="8">
        <f>SUM(E8:H8)</f>
        <v>133023</v>
      </c>
      <c r="E8" s="8">
        <v>72483</v>
      </c>
      <c r="F8" s="8">
        <v>14221</v>
      </c>
      <c r="G8" s="8">
        <v>11849</v>
      </c>
      <c r="H8" s="8">
        <v>34470</v>
      </c>
      <c r="I8" s="8">
        <v>232411</v>
      </c>
      <c r="J8" s="8">
        <v>137604</v>
      </c>
      <c r="K8" s="43">
        <f>J8/I8*100</f>
        <v>59.207180383028344</v>
      </c>
      <c r="L8" s="41"/>
    </row>
    <row r="9" spans="2:12" ht="12">
      <c r="B9" s="17"/>
      <c r="C9" s="18" t="s">
        <v>9</v>
      </c>
      <c r="D9" s="8">
        <f>SUM(E9:H9)</f>
        <v>31628</v>
      </c>
      <c r="E9" s="8">
        <v>18637</v>
      </c>
      <c r="F9" s="8">
        <v>2988</v>
      </c>
      <c r="G9" s="8">
        <v>2266</v>
      </c>
      <c r="H9" s="8">
        <v>7737</v>
      </c>
      <c r="I9" s="8">
        <v>55769</v>
      </c>
      <c r="J9" s="8">
        <v>32679</v>
      </c>
      <c r="K9" s="43">
        <f>J9/I9*100</f>
        <v>58.597070056841616</v>
      </c>
      <c r="L9" s="41"/>
    </row>
    <row r="10" spans="2:12" ht="12">
      <c r="B10" s="17"/>
      <c r="C10" s="18" t="s">
        <v>15</v>
      </c>
      <c r="D10" s="8">
        <f>SUM(E10:H10)</f>
        <v>2615</v>
      </c>
      <c r="E10" s="8">
        <v>2100</v>
      </c>
      <c r="F10" s="8">
        <v>127</v>
      </c>
      <c r="G10" s="8">
        <v>59</v>
      </c>
      <c r="H10" s="8">
        <v>329</v>
      </c>
      <c r="I10" s="8">
        <v>3388</v>
      </c>
      <c r="J10" s="8">
        <v>2723</v>
      </c>
      <c r="K10" s="43">
        <f>J10/I10*100</f>
        <v>80.37190082644628</v>
      </c>
      <c r="L10" s="41"/>
    </row>
    <row r="12" ht="12">
      <c r="B12" s="2" t="s">
        <v>141</v>
      </c>
    </row>
    <row r="13" spans="2:8" ht="13.5">
      <c r="B13" s="149" t="s">
        <v>142</v>
      </c>
      <c r="C13" s="150"/>
      <c r="D13" s="150"/>
      <c r="E13" s="150"/>
      <c r="F13" s="150"/>
      <c r="G13" s="150"/>
      <c r="H13" s="50"/>
    </row>
    <row r="15" spans="4:10" ht="12">
      <c r="D15" s="41"/>
      <c r="E15" s="41"/>
      <c r="F15" s="41"/>
      <c r="G15" s="41"/>
      <c r="H15" s="41"/>
      <c r="I15" s="41"/>
      <c r="J15" s="41"/>
    </row>
    <row r="16" spans="4:11" ht="12">
      <c r="D16" s="41"/>
      <c r="E16" s="41"/>
      <c r="F16" s="41"/>
      <c r="G16" s="41"/>
      <c r="H16" s="41"/>
      <c r="I16" s="41"/>
      <c r="J16" s="41"/>
      <c r="K16" s="41"/>
    </row>
  </sheetData>
  <sheetProtection/>
  <mergeCells count="11">
    <mergeCell ref="B13:G13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11.375" style="1" customWidth="1"/>
    <col min="5" max="7" width="13.375" style="1" customWidth="1"/>
    <col min="8" max="8" width="12.625" style="1" customWidth="1"/>
    <col min="9" max="9" width="11.625" style="1" customWidth="1"/>
    <col min="10" max="10" width="7.625" style="1" customWidth="1"/>
    <col min="11" max="11" width="8.50390625" style="1" customWidth="1"/>
    <col min="12" max="16384" width="9.00390625" style="1" customWidth="1"/>
  </cols>
  <sheetData>
    <row r="1" ht="14.25">
      <c r="B1" s="33" t="s">
        <v>101</v>
      </c>
    </row>
    <row r="2" spans="2:3" ht="13.5">
      <c r="B2" s="34" t="s">
        <v>126</v>
      </c>
      <c r="C2" s="47"/>
    </row>
    <row r="3" ht="12">
      <c r="B3" s="30" t="s">
        <v>143</v>
      </c>
    </row>
    <row r="4" spans="2:10" ht="12" customHeight="1">
      <c r="B4" s="96" t="s">
        <v>128</v>
      </c>
      <c r="C4" s="97"/>
      <c r="D4" s="146" t="s">
        <v>129</v>
      </c>
      <c r="E4" s="142" t="s">
        <v>144</v>
      </c>
      <c r="F4" s="142" t="s">
        <v>145</v>
      </c>
      <c r="G4" s="142" t="s">
        <v>146</v>
      </c>
      <c r="H4" s="144" t="s">
        <v>134</v>
      </c>
      <c r="I4" s="146" t="s">
        <v>135</v>
      </c>
      <c r="J4" s="146" t="s">
        <v>136</v>
      </c>
    </row>
    <row r="5" spans="2:10" ht="12">
      <c r="B5" s="100"/>
      <c r="C5" s="101"/>
      <c r="D5" s="147"/>
      <c r="E5" s="143"/>
      <c r="F5" s="143"/>
      <c r="G5" s="143"/>
      <c r="H5" s="145"/>
      <c r="I5" s="147"/>
      <c r="J5" s="147"/>
    </row>
    <row r="6" spans="2:10" ht="12">
      <c r="B6" s="17"/>
      <c r="C6" s="48"/>
      <c r="D6" s="5" t="s">
        <v>137</v>
      </c>
      <c r="E6" s="5" t="s">
        <v>137</v>
      </c>
      <c r="F6" s="5" t="s">
        <v>137</v>
      </c>
      <c r="G6" s="5" t="s">
        <v>137</v>
      </c>
      <c r="H6" s="5" t="s">
        <v>138</v>
      </c>
      <c r="I6" s="5" t="s">
        <v>138</v>
      </c>
      <c r="J6" s="5" t="s">
        <v>139</v>
      </c>
    </row>
    <row r="7" spans="2:11" ht="12">
      <c r="B7" s="84" t="s">
        <v>147</v>
      </c>
      <c r="C7" s="85"/>
      <c r="D7" s="9">
        <f aca="true" t="shared" si="0" ref="D7:I7">SUM(D8:D14)</f>
        <v>174324</v>
      </c>
      <c r="E7" s="9">
        <f t="shared" si="0"/>
        <v>22603</v>
      </c>
      <c r="F7" s="9">
        <f t="shared" si="0"/>
        <v>17036</v>
      </c>
      <c r="G7" s="9">
        <f t="shared" si="0"/>
        <v>134685</v>
      </c>
      <c r="H7" s="9">
        <f t="shared" si="0"/>
        <v>314402</v>
      </c>
      <c r="I7" s="9">
        <f t="shared" si="0"/>
        <v>185092</v>
      </c>
      <c r="J7" s="40">
        <f>I7/H7*100</f>
        <v>58.87112677400271</v>
      </c>
      <c r="K7" s="41"/>
    </row>
    <row r="8" spans="2:11" ht="12">
      <c r="B8" s="29"/>
      <c r="C8" s="18" t="s">
        <v>2</v>
      </c>
      <c r="D8" s="8">
        <f>SUM(E8:G8)</f>
        <v>36077</v>
      </c>
      <c r="E8" s="8">
        <v>4860</v>
      </c>
      <c r="F8" s="8">
        <v>3916</v>
      </c>
      <c r="G8" s="8">
        <v>27301</v>
      </c>
      <c r="H8" s="8">
        <v>68559</v>
      </c>
      <c r="I8" s="8">
        <v>38654</v>
      </c>
      <c r="J8" s="43">
        <f aca="true" t="shared" si="1" ref="J8:J14">I8/H8*100</f>
        <v>56.38063565687948</v>
      </c>
      <c r="K8" s="41"/>
    </row>
    <row r="9" spans="2:11" ht="12">
      <c r="B9" s="17"/>
      <c r="C9" s="18" t="s">
        <v>8</v>
      </c>
      <c r="D9" s="8">
        <f aca="true" t="shared" si="2" ref="D9:D14">SUM(E9:G9)</f>
        <v>26396</v>
      </c>
      <c r="E9" s="8">
        <v>4225</v>
      </c>
      <c r="F9" s="8">
        <v>3059</v>
      </c>
      <c r="G9" s="8">
        <v>19112</v>
      </c>
      <c r="H9" s="8">
        <v>51537</v>
      </c>
      <c r="I9" s="8">
        <v>28181</v>
      </c>
      <c r="J9" s="43">
        <f t="shared" si="1"/>
        <v>54.68110289694782</v>
      </c>
      <c r="K9" s="41"/>
    </row>
    <row r="10" spans="2:11" ht="12">
      <c r="B10" s="17"/>
      <c r="C10" s="18" t="s">
        <v>10</v>
      </c>
      <c r="D10" s="8">
        <f t="shared" si="2"/>
        <v>23008</v>
      </c>
      <c r="E10" s="8">
        <v>2768</v>
      </c>
      <c r="F10" s="8">
        <v>2202</v>
      </c>
      <c r="G10" s="8">
        <v>18038</v>
      </c>
      <c r="H10" s="8">
        <v>42319</v>
      </c>
      <c r="I10" s="8">
        <v>24476</v>
      </c>
      <c r="J10" s="43">
        <f t="shared" si="1"/>
        <v>57.836905408917985</v>
      </c>
      <c r="K10" s="41"/>
    </row>
    <row r="11" spans="2:11" ht="12">
      <c r="B11" s="17"/>
      <c r="C11" s="18" t="s">
        <v>11</v>
      </c>
      <c r="D11" s="8">
        <f t="shared" si="2"/>
        <v>27889</v>
      </c>
      <c r="E11" s="8">
        <v>4542</v>
      </c>
      <c r="F11" s="8">
        <v>2882</v>
      </c>
      <c r="G11" s="8">
        <v>20465</v>
      </c>
      <c r="H11" s="8">
        <v>51751</v>
      </c>
      <c r="I11" s="8">
        <v>29722</v>
      </c>
      <c r="J11" s="43">
        <f t="shared" si="1"/>
        <v>57.43270661436494</v>
      </c>
      <c r="K11" s="41"/>
    </row>
    <row r="12" spans="2:11" ht="12">
      <c r="B12" s="17"/>
      <c r="C12" s="18" t="s">
        <v>12</v>
      </c>
      <c r="D12" s="8">
        <f t="shared" si="2"/>
        <v>14959</v>
      </c>
      <c r="E12" s="8">
        <v>1948</v>
      </c>
      <c r="F12" s="8">
        <v>1424</v>
      </c>
      <c r="G12" s="8">
        <v>11587</v>
      </c>
      <c r="H12" s="8">
        <v>27247</v>
      </c>
      <c r="I12" s="8">
        <v>15882</v>
      </c>
      <c r="J12" s="43">
        <f t="shared" si="1"/>
        <v>58.288985943406615</v>
      </c>
      <c r="K12" s="41"/>
    </row>
    <row r="13" spans="2:11" ht="12">
      <c r="B13" s="17"/>
      <c r="C13" s="18" t="s">
        <v>17</v>
      </c>
      <c r="D13" s="8">
        <f t="shared" si="2"/>
        <v>13062</v>
      </c>
      <c r="E13" s="8">
        <v>1126</v>
      </c>
      <c r="F13" s="8">
        <v>911</v>
      </c>
      <c r="G13" s="8">
        <v>11025</v>
      </c>
      <c r="H13" s="8">
        <v>21700</v>
      </c>
      <c r="I13" s="8">
        <v>13715</v>
      </c>
      <c r="J13" s="43">
        <f t="shared" si="1"/>
        <v>63.20276497695853</v>
      </c>
      <c r="K13" s="41"/>
    </row>
    <row r="14" spans="2:11" ht="12">
      <c r="B14" s="17"/>
      <c r="C14" s="18" t="s">
        <v>21</v>
      </c>
      <c r="D14" s="8">
        <f t="shared" si="2"/>
        <v>32933</v>
      </c>
      <c r="E14" s="8">
        <v>3134</v>
      </c>
      <c r="F14" s="8">
        <v>2642</v>
      </c>
      <c r="G14" s="8">
        <v>27157</v>
      </c>
      <c r="H14" s="8">
        <v>51289</v>
      </c>
      <c r="I14" s="8">
        <v>34462</v>
      </c>
      <c r="J14" s="43">
        <f t="shared" si="1"/>
        <v>67.19179551170816</v>
      </c>
      <c r="K14" s="41"/>
    </row>
    <row r="16" ht="12">
      <c r="B16" s="2" t="s">
        <v>141</v>
      </c>
    </row>
    <row r="17" spans="2:10" ht="12">
      <c r="B17" s="148" t="s">
        <v>148</v>
      </c>
      <c r="C17" s="148"/>
      <c r="D17" s="148"/>
      <c r="E17" s="148"/>
      <c r="F17" s="148"/>
      <c r="G17" s="148"/>
      <c r="H17" s="148"/>
      <c r="I17" s="148"/>
      <c r="J17" s="148"/>
    </row>
    <row r="18" spans="2:5" ht="12">
      <c r="B18" s="148" t="s">
        <v>149</v>
      </c>
      <c r="C18" s="148"/>
      <c r="D18" s="148"/>
      <c r="E18" s="148"/>
    </row>
    <row r="19" spans="2:10" ht="12" customHeight="1">
      <c r="B19" s="155"/>
      <c r="C19" s="155"/>
      <c r="D19" s="155"/>
      <c r="E19" s="155"/>
      <c r="F19" s="155"/>
      <c r="G19" s="155"/>
      <c r="H19" s="155"/>
      <c r="I19" s="155"/>
      <c r="J19" s="155"/>
    </row>
    <row r="20" spans="2:10" ht="12">
      <c r="B20" s="155"/>
      <c r="C20" s="155"/>
      <c r="D20" s="155"/>
      <c r="E20" s="155"/>
      <c r="F20" s="155"/>
      <c r="G20" s="155"/>
      <c r="H20" s="155"/>
      <c r="I20" s="155"/>
      <c r="J20" s="155"/>
    </row>
    <row r="21" spans="4:9" ht="12">
      <c r="D21" s="41"/>
      <c r="E21" s="41"/>
      <c r="F21" s="41"/>
      <c r="G21" s="41"/>
      <c r="H21" s="41"/>
      <c r="I21" s="41"/>
    </row>
  </sheetData>
  <sheetProtection/>
  <mergeCells count="12">
    <mergeCell ref="B18:E18"/>
    <mergeCell ref="B19:J20"/>
    <mergeCell ref="B4:C5"/>
    <mergeCell ref="D4:D5"/>
    <mergeCell ref="E4:E5"/>
    <mergeCell ref="F4:F5"/>
    <mergeCell ref="G4:G5"/>
    <mergeCell ref="H4:H5"/>
    <mergeCell ref="I4:I5"/>
    <mergeCell ref="J4:J5"/>
    <mergeCell ref="B7:C7"/>
    <mergeCell ref="B17:J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繁男１０</dc:creator>
  <cp:keywords/>
  <dc:description/>
  <cp:lastModifiedBy>井上 明子２７</cp:lastModifiedBy>
  <cp:lastPrinted>2014-04-24T05:57:31Z</cp:lastPrinted>
  <dcterms:created xsi:type="dcterms:W3CDTF">1999-08-08T13:52:57Z</dcterms:created>
  <dcterms:modified xsi:type="dcterms:W3CDTF">2014-12-26T00:10:33Z</dcterms:modified>
  <cp:category/>
  <cp:version/>
  <cp:contentType/>
  <cp:contentStatus/>
</cp:coreProperties>
</file>