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3335" firstSheet="9" activeTab="9"/>
  </bookViews>
  <sheets>
    <sheet name="22-1 学校総覧 " sheetId="1" r:id="rId1"/>
    <sheet name="22-2 市郡別幼稚園一覧" sheetId="2" r:id="rId2"/>
    <sheet name="22-3 市町村別小学校一覧" sheetId="3" r:id="rId3"/>
    <sheet name="22-4 市町村別中学校一覧" sheetId="4" r:id="rId4"/>
    <sheet name="22-5 市郡別高等学校一覧" sheetId="5" r:id="rId5"/>
    <sheet name="22-6 特別支援学校一覧" sheetId="6" r:id="rId6"/>
    <sheet name="22-7 不就学学齢児童・生徒数" sheetId="7" r:id="rId7"/>
    <sheet name="22-8 各種学校生徒数" sheetId="8" r:id="rId8"/>
    <sheet name="22-9 専修学校生徒数" sheetId="9" r:id="rId9"/>
    <sheet name="22-10卒業後の状況（１）状況別卒業者数" sheetId="10" r:id="rId10"/>
    <sheet name="（２）状況別卒業者数（大学・短期大学）" sheetId="11" r:id="rId11"/>
    <sheet name="（３）高等学校等への進学状況" sheetId="12" r:id="rId12"/>
    <sheet name="（４）大学・短期大学等への進学状況" sheetId="13" r:id="rId13"/>
    <sheet name="（５）産業別就職者数" sheetId="14" r:id="rId14"/>
    <sheet name="（６）職業別就職者数" sheetId="15" r:id="rId15"/>
    <sheet name="22-11 学校施設状況（１）幼稚園（公立）" sheetId="16" r:id="rId16"/>
    <sheet name="（２）小学校（公立）" sheetId="17" r:id="rId17"/>
    <sheet name="（３）中学校（公立）" sheetId="18" r:id="rId18"/>
    <sheet name="（４）高等学校、特別支援学校（公立）" sheetId="19" r:id="rId19"/>
    <sheet name="22-12 図書館・分類別蔵書冊数" sheetId="20" r:id="rId20"/>
    <sheet name="22-13 図書館・分類別利用冊数" sheetId="21" r:id="rId21"/>
    <sheet name="22-14 図書館別図書利用状況" sheetId="22" r:id="rId22"/>
    <sheet name="22-15 図書館別、開館日数及び一般・学生・児童別利用人員" sheetId="23" r:id="rId23"/>
    <sheet name="22-16 市郡別宗教法人数" sheetId="24" r:id="rId24"/>
    <sheet name="22-17 公民館数" sheetId="25" r:id="rId25"/>
    <sheet name="22-18 国・県指定文化財件数" sheetId="26" r:id="rId26"/>
    <sheet name="22-19 都道府県別日刊紙の発行部数と普及度" sheetId="27" r:id="rId27"/>
    <sheet name="22-20 市町村別テレビ受信契約数" sheetId="28" r:id="rId28"/>
    <sheet name="Sheet13" sheetId="29" r:id="rId29"/>
  </sheets>
  <definedNames>
    <definedName name="_xlnm.Print_Area" localSheetId="0">'22-1 学校総覧 '!$A$1:$R$46</definedName>
  </definedNames>
  <calcPr fullCalcOnLoad="1"/>
</workbook>
</file>

<file path=xl/sharedStrings.xml><?xml version="1.0" encoding="utf-8"?>
<sst xmlns="http://schemas.openxmlformats.org/spreadsheetml/2006/main" count="3785" uniqueCount="649">
  <si>
    <t>区分</t>
  </si>
  <si>
    <t>学校（園）数</t>
  </si>
  <si>
    <t>学級数</t>
  </si>
  <si>
    <t>幼児・児童・生徒・学生数</t>
  </si>
  <si>
    <t>教員数（本務者）</t>
  </si>
  <si>
    <t>兼務
教員数</t>
  </si>
  <si>
    <t>本校</t>
  </si>
  <si>
    <t>分校</t>
  </si>
  <si>
    <t>男</t>
  </si>
  <si>
    <t>女</t>
  </si>
  <si>
    <t>人</t>
  </si>
  <si>
    <t>幼稚園</t>
  </si>
  <si>
    <t>国立</t>
  </si>
  <si>
    <t>公立</t>
  </si>
  <si>
    <t>私立</t>
  </si>
  <si>
    <t>小学校</t>
  </si>
  <si>
    <t>中学校</t>
  </si>
  <si>
    <t>高等学校</t>
  </si>
  <si>
    <t>中等教育学校</t>
  </si>
  <si>
    <t>各種学校</t>
  </si>
  <si>
    <t>専修学校</t>
  </si>
  <si>
    <t>大学</t>
  </si>
  <si>
    <t>短期大学</t>
  </si>
  <si>
    <t>国立高等専門学校</t>
  </si>
  <si>
    <t>…</t>
  </si>
  <si>
    <t>職員数（本務者）</t>
  </si>
  <si>
    <t>計</t>
  </si>
  <si>
    <t>特別支援学校</t>
  </si>
  <si>
    <t>－</t>
  </si>
  <si>
    <t>…</t>
  </si>
  <si>
    <t>－</t>
  </si>
  <si>
    <t>資料：文部科学省「平成24年度学校基本調査報告書」県統計課「平成24年度学校基本調査」</t>
  </si>
  <si>
    <t>２２－１ 学校総覧 （平成24年5月1日）</t>
  </si>
  <si>
    <t>２２－２ 市郡別幼稚園一覧 （平成24年5月1日）</t>
  </si>
  <si>
    <t>園数</t>
  </si>
  <si>
    <t>在園者数</t>
  </si>
  <si>
    <t>教　員　数（本務者）</t>
  </si>
  <si>
    <t>総数</t>
  </si>
  <si>
    <t>３歳児</t>
  </si>
  <si>
    <t>４歳児</t>
  </si>
  <si>
    <t>５歳児</t>
  </si>
  <si>
    <t>平成23年度</t>
  </si>
  <si>
    <t>211(1)</t>
  </si>
  <si>
    <t>平成24年度</t>
  </si>
  <si>
    <t>209(1)</t>
  </si>
  <si>
    <t>市部計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</si>
  <si>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</si>
  <si>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</si>
  <si>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</si>
  <si>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</si>
  <si>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</si>
  <si>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</si>
  <si>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</si>
  <si>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</si>
  <si>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</si>
  <si>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</si>
  <si>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</si>
  <si>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</si>
  <si>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郡部計</t>
  </si>
  <si>
    <t>44(1)</t>
  </si>
  <si>
    <t>北群馬郡</t>
  </si>
  <si>
    <t>多野郡</t>
  </si>
  <si>
    <t>-</t>
  </si>
  <si>
    <t>-</t>
  </si>
  <si>
    <t>甘楽郡</t>
  </si>
  <si>
    <t>吾妻郡</t>
  </si>
  <si>
    <t>利根郡</t>
  </si>
  <si>
    <t>6(1)</t>
  </si>
  <si>
    <t>佐波郡</t>
  </si>
  <si>
    <t>邑楽郡</t>
  </si>
  <si>
    <t>資料：県統計課「平成24年度学校基本調査」</t>
  </si>
  <si>
    <t>注）園数欄の（）は分園を示した内数である。</t>
  </si>
  <si>
    <t>２２－３ 市町村別小学校一覧 (平成24年5月1日)</t>
  </si>
  <si>
    <t>学校数</t>
  </si>
  <si>
    <t>職員数
（本務者）</t>
  </si>
  <si>
    <t>児童数</t>
  </si>
  <si>
    <t>１学年</t>
  </si>
  <si>
    <t>２学年</t>
  </si>
  <si>
    <t>３学年</t>
  </si>
  <si>
    <t>４学年</t>
  </si>
  <si>
    <t>５学年</t>
  </si>
  <si>
    <t>６学年</t>
  </si>
  <si>
    <t>外国人</t>
  </si>
  <si>
    <t>単式</t>
  </si>
  <si>
    <t>複式</t>
  </si>
  <si>
    <t>特別
支援
学級</t>
  </si>
  <si>
    <t>児童数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</si>
  <si>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</si>
  <si>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</si>
  <si>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</si>
  <si>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</si>
  <si>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</si>
  <si>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</si>
  <si>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</si>
  <si>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</si>
  <si>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</si>
  <si>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</si>
  <si>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</si>
  <si>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</si>
  <si>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</si>
  <si>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</si>
  <si>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</si>
  <si>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昭和村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</si>
  <si>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</si>
  <si>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</si>
  <si>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</si>
  <si>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</si>
  <si>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</si>
  <si>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</si>
  <si>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</si>
  <si>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 xml:space="preserve"> </t>
  </si>
  <si>
    <t>２２－４ 市町村別中学校一覧 （平成24年5月1日）</t>
  </si>
  <si>
    <t>教員数（本務者）</t>
  </si>
  <si>
    <t>生徒数</t>
  </si>
  <si>
    <t>生徒数</t>
  </si>
  <si>
    <t>前橋市</t>
  </si>
  <si>
    <t>桐生市</t>
  </si>
  <si>
    <t>安中市</t>
  </si>
  <si>
    <t>２２－６ 特別支援学校一覧 (平成24年5月1日)</t>
  </si>
  <si>
    <t>在学者数</t>
  </si>
  <si>
    <t>教員数
（本務者）</t>
  </si>
  <si>
    <t>職員数
（本務者）</t>
  </si>
  <si>
    <t>幼稚部</t>
  </si>
  <si>
    <t>小学部</t>
  </si>
  <si>
    <t>中学部</t>
  </si>
  <si>
    <t>高等部本科</t>
  </si>
  <si>
    <t>高等部専攻科</t>
  </si>
  <si>
    <t>２２－５ 市郡別高等学校一覧 (平成24年5月1日)</t>
  </si>
  <si>
    <t>職員数　　（本務者）</t>
  </si>
  <si>
    <t>本　　　　　　　　　　　　　　　　　科</t>
  </si>
  <si>
    <t>専攻科</t>
  </si>
  <si>
    <t>総数</t>
  </si>
  <si>
    <t>男</t>
  </si>
  <si>
    <t>女</t>
  </si>
  <si>
    <t>人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</si>
  <si>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</si>
  <si>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</si>
  <si>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</si>
  <si>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</si>
  <si>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</si>
  <si>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</si>
  <si>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</si>
  <si>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</si>
  <si>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</si>
  <si>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</si>
  <si>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</si>
  <si>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みどり市</t>
  </si>
  <si>
    <t>郡部計</t>
  </si>
  <si>
    <t>榛 東 村</t>
  </si>
  <si>
    <t>吉 岡 町</t>
  </si>
  <si>
    <t>上 野 村</t>
  </si>
  <si>
    <r>
      <t>神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流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</si>
  <si>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</si>
  <si>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</si>
  <si>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</si>
  <si>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</si>
  <si>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</si>
  <si>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</si>
  <si>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</si>
  <si>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</si>
  <si>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</si>
  <si>
    <t>片 品 村</t>
  </si>
  <si>
    <t>川 場 村</t>
  </si>
  <si>
    <t>昭 和 村</t>
  </si>
  <si>
    <t>みなかみ町</t>
  </si>
  <si>
    <t>玉 村 町</t>
  </si>
  <si>
    <t>板 倉 町</t>
  </si>
  <si>
    <r>
      <t>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</si>
  <si>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t>千代田町</t>
  </si>
  <si>
    <t>大 泉 町</t>
  </si>
  <si>
    <t>邑 楽 町</t>
  </si>
  <si>
    <t>２２－７ 不就学学齢児童・生徒数 (平成24年5月1日)</t>
  </si>
  <si>
    <t>学齢児童</t>
  </si>
  <si>
    <t>学齢生徒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</si>
  <si>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</si>
  <si>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</si>
  <si>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</si>
  <si>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</si>
  <si>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</si>
  <si>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</si>
  <si>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</si>
  <si>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</si>
  <si>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</si>
  <si>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就学免除者</t>
  </si>
  <si>
    <t>肢体不自由</t>
  </si>
  <si>
    <t>病弱・虚弱</t>
  </si>
  <si>
    <t>知的障害</t>
  </si>
  <si>
    <t>児童自立支援施設又は少年院にいるため</t>
  </si>
  <si>
    <t>その他</t>
  </si>
  <si>
    <t>就学猶予者</t>
  </si>
  <si>
    <t>視覚障害</t>
  </si>
  <si>
    <t>弱視</t>
  </si>
  <si>
    <t>聴覚障害</t>
  </si>
  <si>
    <t>難聴</t>
  </si>
  <si>
    <t>一年以上居所不明者</t>
  </si>
  <si>
    <t>平成22年度間の死亡者</t>
  </si>
  <si>
    <t>２２－８ 各種学校生徒数 (平成24年5月1日)</t>
  </si>
  <si>
    <t>学校数</t>
  </si>
  <si>
    <t>修業年限一年未満の課程</t>
  </si>
  <si>
    <t>修業年限一年以上の課程</t>
  </si>
  <si>
    <t>総数の内昼の課程</t>
  </si>
  <si>
    <t>総数の内高卒以上を入学資格とする課程</t>
  </si>
  <si>
    <t>医療関係計</t>
  </si>
  <si>
    <t>看護</t>
  </si>
  <si>
    <t>准看護</t>
  </si>
  <si>
    <t>診療放射線</t>
  </si>
  <si>
    <t>教育社会福祉計</t>
  </si>
  <si>
    <t>保育士養成</t>
  </si>
  <si>
    <t>商業実務関係計</t>
  </si>
  <si>
    <t>経理・簿記</t>
  </si>
  <si>
    <t>服飾・家政関係計</t>
  </si>
  <si>
    <t>和洋裁</t>
  </si>
  <si>
    <t>料理</t>
  </si>
  <si>
    <t>編物・手芸</t>
  </si>
  <si>
    <t>その他各種学校にある課程計</t>
  </si>
  <si>
    <t>予備校</t>
  </si>
  <si>
    <t>学習・補習</t>
  </si>
  <si>
    <t>外国人学校</t>
  </si>
  <si>
    <t>注）学校数は課程を持つ学校の延数で、実数ではない。</t>
  </si>
  <si>
    <t>２２－９ 専修学校生徒数 (平成24年5月1日)</t>
  </si>
  <si>
    <t>昼間</t>
  </si>
  <si>
    <t>工業関係計</t>
  </si>
  <si>
    <t>自動車整備</t>
  </si>
  <si>
    <t>土木・建築</t>
  </si>
  <si>
    <t>情報処理</t>
  </si>
  <si>
    <t>その他(上記以外)</t>
  </si>
  <si>
    <t>農業関係計</t>
  </si>
  <si>
    <t>農業</t>
  </si>
  <si>
    <t>その他</t>
  </si>
  <si>
    <t xml:space="preserve"> </t>
  </si>
  <si>
    <t>歯科衛生</t>
  </si>
  <si>
    <t>理学・作業療法</t>
  </si>
  <si>
    <t>その他（上記以外）</t>
  </si>
  <si>
    <t>衛生関係計</t>
  </si>
  <si>
    <t>栄養</t>
  </si>
  <si>
    <t>調理</t>
  </si>
  <si>
    <t>理容</t>
  </si>
  <si>
    <t>美容</t>
  </si>
  <si>
    <t>その他（上記以外）</t>
  </si>
  <si>
    <t>教員養成</t>
  </si>
  <si>
    <t>介護福祉</t>
  </si>
  <si>
    <t>社会福祉</t>
  </si>
  <si>
    <t>商業</t>
  </si>
  <si>
    <t>秘書</t>
  </si>
  <si>
    <t>経営</t>
  </si>
  <si>
    <t>家政</t>
  </si>
  <si>
    <t>文化教養関係計</t>
  </si>
  <si>
    <t>美術</t>
  </si>
  <si>
    <t>デザイン</t>
  </si>
  <si>
    <t>外国語</t>
  </si>
  <si>
    <t>受験・補習</t>
  </si>
  <si>
    <t>動物</t>
  </si>
  <si>
    <t>法律行政</t>
  </si>
  <si>
    <t>注）学校数は区分欄の学科をもっている学校の数で延数である。</t>
  </si>
  <si>
    <t>２２－１０ 卒業後の状況 (平成24年3月卒業者について、平成24年5月1日現在)</t>
  </si>
  <si>
    <t xml:space="preserve"> (1）状況別卒業者数（中学校、特別支援学校中学部、高等学校、特別支援学校高等部）</t>
  </si>
  <si>
    <t>特別支援学校中学部</t>
  </si>
  <si>
    <t>高等学校</t>
  </si>
  <si>
    <t>特別支援学校高等部</t>
  </si>
  <si>
    <t>平成23年3月</t>
  </si>
  <si>
    <t>平成24年3月</t>
  </si>
  <si>
    <t>（Ａ＋Ｂ＋Ｃ＋Ｄ＋Ｅ＋Ｆ＋Ｇ＋Ｈ）</t>
  </si>
  <si>
    <t>Ａ進学者</t>
  </si>
  <si>
    <t>大学学部</t>
  </si>
  <si>
    <t>-</t>
  </si>
  <si>
    <t>短期大学本科</t>
  </si>
  <si>
    <t>大学・短期大学通信教育部</t>
  </si>
  <si>
    <t>大学・短期大学の別科</t>
  </si>
  <si>
    <t>高等学校専攻科</t>
  </si>
  <si>
    <t>特別支援学校高等部専攻科</t>
  </si>
  <si>
    <t>高等学校本科</t>
  </si>
  <si>
    <t>中等後期本科</t>
  </si>
  <si>
    <t>高等学校別科</t>
  </si>
  <si>
    <t>高等専門学校</t>
  </si>
  <si>
    <t>特別支援学校高等部本科</t>
  </si>
  <si>
    <t>特別支援学校高等部別科</t>
  </si>
  <si>
    <t>高等学校本科通信制</t>
  </si>
  <si>
    <t>Ｂ</t>
  </si>
  <si>
    <t>専修学校（高等課程又は専門課程）進学者</t>
  </si>
  <si>
    <t>Ｃ</t>
  </si>
  <si>
    <t>専修学校（一般課程）等又は各種学校入学者</t>
  </si>
  <si>
    <t>Ｄ</t>
  </si>
  <si>
    <t>公共職業能力開発施設等入学者</t>
  </si>
  <si>
    <t>Ｅ</t>
  </si>
  <si>
    <t>就　職　者（上記Ａ,Ｂ,Ｃ,Ｄを除く）</t>
  </si>
  <si>
    <t>Ｆ</t>
  </si>
  <si>
    <t>一時的な仕事に就いた者</t>
  </si>
  <si>
    <t>Ｇ</t>
  </si>
  <si>
    <t>上記以外の者</t>
  </si>
  <si>
    <t>Ｈ</t>
  </si>
  <si>
    <t>不詳・死亡</t>
  </si>
  <si>
    <t>-</t>
  </si>
  <si>
    <t>上記Aのうち就職している者(再掲)（a）</t>
  </si>
  <si>
    <t>上記Bのうち就職している者（再掲）（b）</t>
  </si>
  <si>
    <t>上記Cのうち就職している者（再掲）（c）</t>
  </si>
  <si>
    <t>上記Dのうち就職している者（再掲）（d）</t>
  </si>
  <si>
    <t>上記Ｇのうち社会福祉等入所、通所者(再掲）</t>
  </si>
  <si>
    <t>２２－１０  卒業後の状況 (平成24年5月1日)</t>
  </si>
  <si>
    <t>（2）状況別卒業者数（大学・短期大学）</t>
  </si>
  <si>
    <t>平成23年3月</t>
  </si>
  <si>
    <t>平成24年3月</t>
  </si>
  <si>
    <t>大学院等への進学者</t>
  </si>
  <si>
    <t>就職者</t>
  </si>
  <si>
    <t>臨床研修医（予定者を含む）</t>
  </si>
  <si>
    <t>専修学校・外国の学校等入学者</t>
  </si>
  <si>
    <t>一時的な仕事に就いた者</t>
  </si>
  <si>
    <t>上記以外の者</t>
  </si>
  <si>
    <t>不詳・死亡の者</t>
  </si>
  <si>
    <t>大学院等への進学者のうち就職している者（再　掲）</t>
  </si>
  <si>
    <t>資料：文部科学省「平成24年度学校基本調査報告書」</t>
  </si>
  <si>
    <t>２２－１０ 卒業後の状況 (平成24年5月1日)</t>
  </si>
  <si>
    <t>（3）高等学校等への進学状況</t>
  </si>
  <si>
    <t>入学志願者</t>
  </si>
  <si>
    <t>進学者</t>
  </si>
  <si>
    <t>高等専門
学校</t>
  </si>
  <si>
    <t>特別支援学校
高等部本科</t>
  </si>
  <si>
    <t>中等後期本科</t>
  </si>
  <si>
    <t>高等学校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別　　　科</t>
  </si>
  <si>
    <t>特別支援学校
高等部別科</t>
  </si>
  <si>
    <t>高等学校本科
通信制</t>
  </si>
  <si>
    <t>全日制</t>
  </si>
  <si>
    <t>定時制</t>
  </si>
  <si>
    <t>-</t>
  </si>
  <si>
    <t>-</t>
  </si>
  <si>
    <t>　</t>
  </si>
  <si>
    <t>注）特別支援学校中学部の卒業者は含めていない。</t>
  </si>
  <si>
    <t xml:space="preserve"> </t>
  </si>
  <si>
    <t>（4）大学・短期大学等への進学状況</t>
  </si>
  <si>
    <t>大学等進学者</t>
  </si>
  <si>
    <t>短期大学本科</t>
  </si>
  <si>
    <t>大学･短期大学別科
・高等学校専攻科</t>
  </si>
  <si>
    <t>特別支援学校
高等部専攻科</t>
  </si>
  <si>
    <t>大学・短期
大学通信部</t>
  </si>
  <si>
    <t>-</t>
  </si>
  <si>
    <t>普通科</t>
  </si>
  <si>
    <t>-</t>
  </si>
  <si>
    <t>農業科</t>
  </si>
  <si>
    <t>工業科</t>
  </si>
  <si>
    <t>商業科</t>
  </si>
  <si>
    <t>家庭科</t>
  </si>
  <si>
    <t>福祉科</t>
  </si>
  <si>
    <t>総合学科</t>
  </si>
  <si>
    <t>-</t>
  </si>
  <si>
    <t>注）特別支援学校高等部の卒業者は含めていない。</t>
  </si>
  <si>
    <t>（5）産業別就職者数</t>
  </si>
  <si>
    <t>産業</t>
  </si>
  <si>
    <t>普通</t>
  </si>
  <si>
    <t>工業</t>
  </si>
  <si>
    <t>家庭</t>
  </si>
  <si>
    <t>福祉</t>
  </si>
  <si>
    <t>総合</t>
  </si>
  <si>
    <t>人</t>
  </si>
  <si>
    <t>農業,林業</t>
  </si>
  <si>
    <t>漁業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</si>
  <si>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</si>
  <si>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</si>
  <si>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</si>
  <si>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</si>
  <si>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</si>
  <si>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</si>
  <si>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卸売,小売業</t>
  </si>
  <si>
    <t>金融,保険業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</si>
  <si>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</si>
  <si>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</si>
  <si>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</si>
  <si>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</si>
  <si>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</si>
  <si>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</si>
  <si>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</si>
  <si>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サービス業(他に分類されないもの)</t>
  </si>
  <si>
    <t>公務（他に分類されるものを除く）</t>
  </si>
  <si>
    <t>上記以外のもの</t>
  </si>
  <si>
    <t>注）1高等学校卒業者についての調査で、就職進学者を含む。</t>
  </si>
  <si>
    <t xml:space="preserve">    2複合サービス業は、郵便局や農林水産業協同組合（他に分類されないもの）等を指す。　</t>
  </si>
  <si>
    <t>（6）職業別就職者数</t>
  </si>
  <si>
    <t>専門的・技術的職業従事者</t>
  </si>
  <si>
    <t>-</t>
  </si>
  <si>
    <t>事務従事者</t>
  </si>
  <si>
    <t>販売従事者</t>
  </si>
  <si>
    <t>サービス職業従事者</t>
  </si>
  <si>
    <t>保安職業従事者</t>
  </si>
  <si>
    <t>農林業従事者</t>
  </si>
  <si>
    <t>漁業従事者</t>
  </si>
  <si>
    <t>(生産工程)製造・加工従業者</t>
  </si>
  <si>
    <t>(生産工程)機械組立従業者</t>
  </si>
  <si>
    <t>(生産工程)整備修理従業者</t>
  </si>
  <si>
    <t>(生産工程)検査従業者</t>
  </si>
  <si>
    <t>(生産工程)その他従業者</t>
  </si>
  <si>
    <t>輸送・機械運転従業者</t>
  </si>
  <si>
    <t>建設・採掘従業者</t>
  </si>
  <si>
    <t>運搬・清掃従業者</t>
  </si>
  <si>
    <t>上記以外のもの</t>
  </si>
  <si>
    <t>注）高等学校卒業者についての調査で、就職進学者を含む。</t>
  </si>
  <si>
    <t>２２－１１ 学校施設状況 （平成24年5月1日）</t>
  </si>
  <si>
    <t>（1）幼稚園（公立）</t>
  </si>
  <si>
    <t>市郡</t>
  </si>
  <si>
    <t>必要
面積</t>
  </si>
  <si>
    <t>保有面積</t>
  </si>
  <si>
    <t>危険
面積</t>
  </si>
  <si>
    <t>整備資格
面積</t>
  </si>
  <si>
    <t>要改築
面積</t>
  </si>
  <si>
    <t>木造
保有率</t>
  </si>
  <si>
    <t>鉄筋</t>
  </si>
  <si>
    <t>鉄骨</t>
  </si>
  <si>
    <t>木造</t>
  </si>
  <si>
    <t>㎡</t>
  </si>
  <si>
    <t>％</t>
  </si>
  <si>
    <t>平成23年度</t>
  </si>
  <si>
    <t>平成24年度</t>
  </si>
  <si>
    <t>市部総数</t>
  </si>
  <si>
    <t>郡部総数</t>
  </si>
  <si>
    <t>資料：県教育委員会管理課</t>
  </si>
  <si>
    <t>-</t>
  </si>
  <si>
    <t>（2）小学校（公立）</t>
  </si>
  <si>
    <t>平成24年度</t>
  </si>
  <si>
    <t>（3）中学校（公立）</t>
  </si>
  <si>
    <t>注）中等教育学校（前期課程）については、中学校として集計した。</t>
  </si>
  <si>
    <t>（4）高等学校、特別支援学校（公立）</t>
  </si>
  <si>
    <t>学校の別</t>
  </si>
  <si>
    <t>不燃
化率</t>
  </si>
  <si>
    <t>㎡</t>
  </si>
  <si>
    <t>％</t>
  </si>
  <si>
    <t>平成23年度</t>
  </si>
  <si>
    <t>平成24年度</t>
  </si>
  <si>
    <t>-</t>
  </si>
  <si>
    <t>一般校舎</t>
  </si>
  <si>
    <t>産振校舎</t>
  </si>
  <si>
    <t>屋内運動場</t>
  </si>
  <si>
    <t>寄宿舎</t>
  </si>
  <si>
    <t>-</t>
  </si>
  <si>
    <t>２２－１２ 図書館・分類別蔵書冊数 （平成23年度）</t>
  </si>
  <si>
    <t>図書館</t>
  </si>
  <si>
    <t>総記</t>
  </si>
  <si>
    <t>哲学・宗教</t>
  </si>
  <si>
    <t>歴史・地理</t>
  </si>
  <si>
    <t>社会科学</t>
  </si>
  <si>
    <t>自然科学</t>
  </si>
  <si>
    <t>技術工学</t>
  </si>
  <si>
    <t>芸術・スポーツ</t>
  </si>
  <si>
    <t>言語</t>
  </si>
  <si>
    <t>文学</t>
  </si>
  <si>
    <t>郷土資料</t>
  </si>
  <si>
    <t>児童図書</t>
  </si>
  <si>
    <t>館外奉仕</t>
  </si>
  <si>
    <t>冊</t>
  </si>
  <si>
    <t>平成22年度</t>
  </si>
  <si>
    <t>県立</t>
  </si>
  <si>
    <t>前橋市立</t>
  </si>
  <si>
    <t>前橋こども</t>
  </si>
  <si>
    <t>前橋市立分館14館</t>
  </si>
  <si>
    <t>高崎市立中央</t>
  </si>
  <si>
    <t>高崎市立箕郷</t>
  </si>
  <si>
    <t>高崎市立群馬</t>
  </si>
  <si>
    <t>高崎市立新町</t>
  </si>
  <si>
    <t>高崎市立榛名</t>
  </si>
  <si>
    <t>高崎市立山種記念吉井</t>
  </si>
  <si>
    <t>桐生市立</t>
  </si>
  <si>
    <t>桐生市立新里</t>
  </si>
  <si>
    <t>伊勢崎市</t>
  </si>
  <si>
    <t>伊勢崎市赤堀</t>
  </si>
  <si>
    <t>伊勢崎市あずま</t>
  </si>
  <si>
    <t>伊勢崎市境</t>
  </si>
  <si>
    <t>太田市立中央</t>
  </si>
  <si>
    <t>太田市立尾島</t>
  </si>
  <si>
    <t>太田市立新田</t>
  </si>
  <si>
    <t>太田市立藪塚本町</t>
  </si>
  <si>
    <t>沼田市立</t>
  </si>
  <si>
    <t>館林市立</t>
  </si>
  <si>
    <t>渋川市立</t>
  </si>
  <si>
    <t>渋川市立北橘</t>
  </si>
  <si>
    <t>藤岡市立</t>
  </si>
  <si>
    <t>富岡市立</t>
  </si>
  <si>
    <t>安中市</t>
  </si>
  <si>
    <t>安中市松井田</t>
  </si>
  <si>
    <t>みどり市立笠懸</t>
  </si>
  <si>
    <t>みどり市立大間々</t>
  </si>
  <si>
    <t>吉岡町</t>
  </si>
  <si>
    <t>神流町</t>
  </si>
  <si>
    <t>甘楽町</t>
  </si>
  <si>
    <t>中之条町ツインプラザ</t>
  </si>
  <si>
    <t>草津町立</t>
  </si>
  <si>
    <t>玉村町立</t>
  </si>
  <si>
    <t>明和町立</t>
  </si>
  <si>
    <t>千代田町立山屋記念</t>
  </si>
  <si>
    <t>大泉町立</t>
  </si>
  <si>
    <t>邑楽町立</t>
  </si>
  <si>
    <t>資料：県立図書館</t>
  </si>
  <si>
    <t>注）1 洋書はその他に含む（千代田町の洋書は各分類に含む）。</t>
  </si>
  <si>
    <t>　  2 前橋市の分館については14館の合計。</t>
  </si>
  <si>
    <t>　  3 前橋こども・前橋市分館のその他は児童図書以外の合計。</t>
  </si>
  <si>
    <t>２２－１３ 図書館・分類別利用冊数 （平成23年度）</t>
  </si>
  <si>
    <t>洋書</t>
  </si>
  <si>
    <t>雑誌等</t>
  </si>
  <si>
    <t>注）1 本館奉仕のみの利用冊数である。</t>
  </si>
  <si>
    <t>　　2 児童図書は、児童図書と紙芝居の合計。</t>
  </si>
  <si>
    <t>　　3 雑誌等は、雑誌とその他の合計。</t>
  </si>
  <si>
    <t>　　4 館林市・明和町・千代田町の洋書は各分類に含む。</t>
  </si>
  <si>
    <t>　　5 沼田市の郷土資料（1,600）は各分類に含む。</t>
  </si>
  <si>
    <t>　　6 前橋市の分館については14館の合計。</t>
  </si>
  <si>
    <t>２２－１４ 図書館別図書利用状況 （平成23年度）</t>
  </si>
  <si>
    <t>貸出（個人）登録者</t>
  </si>
  <si>
    <t>左による利用人員</t>
  </si>
  <si>
    <t>同利用冊数</t>
  </si>
  <si>
    <t>団体利用</t>
  </si>
  <si>
    <t>開館日数</t>
  </si>
  <si>
    <t>一日平均</t>
  </si>
  <si>
    <t>登録団体</t>
  </si>
  <si>
    <t>利用冊数</t>
  </si>
  <si>
    <t>団体</t>
  </si>
  <si>
    <t>-</t>
  </si>
  <si>
    <t>高崎市立榛名</t>
  </si>
  <si>
    <t>注）1 貸出（個人）登録者は、有効期限内の数である。</t>
  </si>
  <si>
    <t>　　2 県立図書館の登録者・利用人員は本館利用のみの数である。</t>
  </si>
  <si>
    <t>　　3 利用冊数には視聴覚資料等を含む。</t>
  </si>
  <si>
    <t>　　4 登録人数について、桐生市立新里は、桐生市と一括。</t>
  </si>
  <si>
    <t>　　5 登録人数について、前橋こども・前橋市分館は前橋に含める。</t>
  </si>
  <si>
    <t>２２－１５ 図書館別、開館日数及び一般・学生・児童別利用人員 （平成23年度）</t>
  </si>
  <si>
    <t>一般</t>
  </si>
  <si>
    <t>学生</t>
  </si>
  <si>
    <t>児童</t>
  </si>
  <si>
    <t>日</t>
  </si>
  <si>
    <t>-</t>
  </si>
  <si>
    <t>注）1 本館利用における個人貸出のみの数である。</t>
  </si>
  <si>
    <t xml:space="preserve">  　  2  前橋市の分館については14館の合計。</t>
  </si>
  <si>
    <t>２２－１６ 市郡別宗教法人数 （平成23年度末）</t>
  </si>
  <si>
    <t>神道系</t>
  </si>
  <si>
    <t>仏教系</t>
  </si>
  <si>
    <t>キリスト
教系</t>
  </si>
  <si>
    <t>諸教</t>
  </si>
  <si>
    <t>平成22年度末</t>
  </si>
  <si>
    <t>平成23年度末</t>
  </si>
  <si>
    <t>郡部総数</t>
  </si>
  <si>
    <t>資料：県学事法制課</t>
  </si>
  <si>
    <t>２２－１７ 公民館数 (平成24年10月1日)</t>
  </si>
  <si>
    <t>公民館
設置市
町村数</t>
  </si>
  <si>
    <t>本館数</t>
  </si>
  <si>
    <t>分館数</t>
  </si>
  <si>
    <t>平成24年</t>
  </si>
  <si>
    <t>佐波郡</t>
  </si>
  <si>
    <t>資料：県教育委員会生涯学習課</t>
  </si>
  <si>
    <t>２２－１８  国・県指定文化財件数 （平成24年12月末）</t>
  </si>
  <si>
    <t>重要
文化財</t>
  </si>
  <si>
    <t>重要
無形
文化財</t>
  </si>
  <si>
    <t>重要有
形民俗
文化財</t>
  </si>
  <si>
    <t>重要無
形民俗
文化財</t>
  </si>
  <si>
    <t>史跡</t>
  </si>
  <si>
    <t>名勝</t>
  </si>
  <si>
    <t>天然
記念物</t>
  </si>
  <si>
    <t>群馬県指定</t>
  </si>
  <si>
    <t>重要
文化財</t>
  </si>
  <si>
    <t>重要無形
文化財</t>
  </si>
  <si>
    <t>重要有形民
俗文化財</t>
  </si>
  <si>
    <t>重要無形民
俗文化財</t>
  </si>
  <si>
    <t>天然記
念物</t>
  </si>
  <si>
    <t>選定保
存技術</t>
  </si>
  <si>
    <t>件</t>
  </si>
  <si>
    <t>平成23年</t>
  </si>
  <si>
    <t>－</t>
  </si>
  <si>
    <t>前橋市・高崎市</t>
  </si>
  <si>
    <t>前橋市・伊勢崎市</t>
  </si>
  <si>
    <t>富岡市・安中市・甘楽郡</t>
  </si>
  <si>
    <t>渋川市・利根郡</t>
  </si>
  <si>
    <t>下仁田町・中之条町</t>
  </si>
  <si>
    <t>地域を定めず</t>
  </si>
  <si>
    <t>２２－１９ 都道府県別日刊紙の発行部数と普及度 （平成24年10月）</t>
  </si>
  <si>
    <t>都道府県</t>
  </si>
  <si>
    <t>発行部数</t>
  </si>
  <si>
    <t>普及度</t>
  </si>
  <si>
    <t>平成23年10月</t>
  </si>
  <si>
    <t>平成24年10月</t>
  </si>
  <si>
    <t>セット</t>
  </si>
  <si>
    <t>朝刊</t>
  </si>
  <si>
    <t>夕刊</t>
  </si>
  <si>
    <t>一部当たり人口</t>
  </si>
  <si>
    <t>一世帯当たり部数</t>
  </si>
  <si>
    <t>部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</si>
  <si>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</si>
  <si>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</si>
  <si>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</si>
  <si>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</si>
  <si>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</si>
  <si>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</si>
  <si>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</si>
  <si>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</si>
  <si>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</si>
  <si>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</si>
  <si>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</si>
  <si>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</si>
  <si>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</si>
  <si>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</si>
  <si>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</si>
  <si>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</si>
  <si>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</si>
  <si>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</si>
  <si>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</si>
  <si>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</si>
  <si>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</si>
  <si>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</si>
  <si>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</si>
  <si>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</si>
  <si>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</si>
  <si>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</si>
  <si>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</si>
  <si>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</si>
  <si>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</si>
  <si>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</si>
  <si>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</si>
  <si>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</si>
  <si>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</si>
  <si>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</si>
  <si>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</si>
  <si>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</si>
  <si>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</si>
  <si>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</si>
  <si>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</si>
  <si>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</si>
  <si>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</si>
  <si>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</si>
  <si>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</si>
  <si>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</si>
  <si>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</si>
  <si>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</si>
  <si>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</si>
  <si>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</si>
  <si>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-</t>
  </si>
  <si>
    <t>資料：(社)日本新聞協会</t>
  </si>
  <si>
    <t>注）人口及び世帯数は各年3月31日現在の総務省住民基本台帳による。</t>
  </si>
  <si>
    <t>２２－２０ 市町村別テレビ受信契約数 （平成23年度末）</t>
  </si>
  <si>
    <t>市町村</t>
  </si>
  <si>
    <t>放送受信契約数</t>
  </si>
  <si>
    <t>衛星契約数（再掲）</t>
  </si>
  <si>
    <t>市部総数</t>
  </si>
  <si>
    <t>榛東村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</si>
  <si>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</si>
  <si>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</si>
  <si>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</si>
  <si>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</si>
  <si>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</si>
  <si>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</si>
  <si>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</si>
  <si>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</si>
  <si>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川場村</t>
  </si>
  <si>
    <t>玉村町</t>
  </si>
  <si>
    <t>明和町</t>
  </si>
  <si>
    <t>資料：ＮＨＫ「放送受信契約数統計要覧」</t>
  </si>
  <si>
    <t>資料：県教育委員会文化財保護課</t>
  </si>
  <si>
    <t xml:space="preserve">       生息していることを示すが、全体把握が困難であるため、件数には計上しない。県指定天然記念物は県内に生息していると思われる種の数である。</t>
  </si>
  <si>
    <t xml:space="preserve">     2「天然記念物及び名勝」は「天然記念物」として、「名勝及び天然記念物」は「名勝」として、それぞれ計上している。</t>
  </si>
  <si>
    <t>注） 1「地域を定めず」とは、天然記念物の種の指定を示し、国指定天然記念物のカモシカ、ヤマネ、日本犬各種、鶏各種、イヌワシ、ミヤコタナゴ、アユモドキ等が県内に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</si>
</sst>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_ ;[Red]\-#,##0\ "/>
    <numFmt numFmtId="181" formatCode="0.0"/>
    <numFmt numFmtId="182" formatCode="#,##0;[Red]#,##0"/>
    <numFmt numFmtId="183" formatCode="0.0%"/>
    <numFmt numFmtId="184" formatCode="0;[Red]0"/>
    <numFmt numFmtId="185" formatCode="0.0;[Red]0.0"/>
    <numFmt numFmtId="186" formatCode="#,##0_);[Red]\(#,##0\)"/>
    <numFmt numFmtId="187" formatCode="#,##0_);\(#,##0\)"/>
    <numFmt numFmtId="188" formatCode="#,##0.00_);[Red]\(#,##0.00\)"/>
    <numFmt numFmtId="189" formatCode="0.0_ "/>
    <numFmt numFmtId="190" formatCode="#,##0.0;&quot;△ &quot;#,##0.0"/>
  </numFmts>
  <fonts count="7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b/>
      <sz val="9"/>
      <name val="ＭＳ 明朝"/>
      <family val="1"/>
    </font>
    <font>
      <sz val="11"/>
      <name val="Century Gothic"/>
      <family val="2"/>
    </font>
    <font>
      <sz val="11"/>
      <name val="ＭＳ ゴシック"/>
      <family val="3"/>
    </font>
    <font>
      <b/>
      <sz val="11"/>
      <name val="ＭＳ Ｐゴシック"/>
      <family val="3"/>
    </font>
    <font>
      <sz val="7"/>
      <name val="ＭＳ 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sz val="10"/>
      <color indexed="10"/>
      <name val="ＭＳ 明朝"/>
      <family val="1"/>
    </font>
    <font>
      <sz val="11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12"/>
      <name val="ＭＳ 明朝"/>
      <family val="1"/>
    </font>
    <font>
      <sz val="16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color indexed="10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9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distributed" vertical="center"/>
    </xf>
    <xf numFmtId="0" fontId="1" fillId="34" borderId="12" xfId="0" applyFont="1" applyFill="1" applyBorder="1" applyAlignment="1">
      <alignment horizontal="distributed" vertical="center"/>
    </xf>
    <xf numFmtId="0" fontId="1" fillId="0" borderId="12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38" fontId="1" fillId="0" borderId="12" xfId="48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38" fontId="1" fillId="0" borderId="0" xfId="0" applyNumberFormat="1" applyFont="1" applyAlignment="1">
      <alignment vertical="center"/>
    </xf>
    <xf numFmtId="38" fontId="7" fillId="0" borderId="12" xfId="48" applyFont="1" applyFill="1" applyBorder="1" applyAlignment="1" applyProtection="1">
      <alignment horizontal="right" vertical="center" wrapText="1"/>
      <protection/>
    </xf>
    <xf numFmtId="38" fontId="4" fillId="0" borderId="12" xfId="48" applyFont="1" applyFill="1" applyBorder="1" applyAlignment="1">
      <alignment horizontal="right" vertical="center" wrapText="1"/>
    </xf>
    <xf numFmtId="38" fontId="7" fillId="0" borderId="12" xfId="48" applyFont="1" applyFill="1" applyBorder="1" applyAlignment="1">
      <alignment horizontal="right" vertical="center" wrapText="1"/>
    </xf>
    <xf numFmtId="38" fontId="8" fillId="0" borderId="12" xfId="48" applyFont="1" applyFill="1" applyBorder="1" applyAlignment="1">
      <alignment horizontal="right" vertical="center" wrapText="1"/>
    </xf>
    <xf numFmtId="38" fontId="7" fillId="0" borderId="12" xfId="48" applyFont="1" applyFill="1" applyBorder="1" applyAlignment="1" applyProtection="1">
      <alignment horizontal="right" vertical="center" wrapText="1"/>
      <protection locked="0"/>
    </xf>
    <xf numFmtId="0" fontId="1" fillId="33" borderId="13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1" fillId="34" borderId="14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1" fillId="0" borderId="12" xfId="0" applyFont="1" applyFill="1" applyBorder="1" applyAlignment="1">
      <alignment/>
    </xf>
    <xf numFmtId="38" fontId="1" fillId="0" borderId="12" xfId="48" applyFont="1" applyFill="1" applyBorder="1" applyAlignment="1">
      <alignment/>
    </xf>
    <xf numFmtId="38" fontId="1" fillId="0" borderId="12" xfId="48" applyFont="1" applyFill="1" applyBorder="1" applyAlignment="1">
      <alignment horizontal="right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 shrinkToFit="1"/>
    </xf>
    <xf numFmtId="3" fontId="4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1" fillId="0" borderId="12" xfId="68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4" fillId="33" borderId="13" xfId="0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8" xfId="0" applyFont="1" applyFill="1" applyBorder="1" applyAlignment="1">
      <alignment horizontal="center" vertical="center"/>
    </xf>
    <xf numFmtId="38" fontId="1" fillId="0" borderId="12" xfId="48" applyFont="1" applyFill="1" applyBorder="1" applyAlignment="1">
      <alignment horizontal="right" vertical="center"/>
    </xf>
    <xf numFmtId="38" fontId="4" fillId="0" borderId="12" xfId="48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/>
    </xf>
    <xf numFmtId="38" fontId="1" fillId="0" borderId="12" xfId="48" applyFont="1" applyFill="1" applyBorder="1" applyAlignment="1" applyProtection="1">
      <alignment horizontal="right" vertical="center" wrapText="1"/>
      <protection locked="0"/>
    </xf>
    <xf numFmtId="38" fontId="4" fillId="0" borderId="0" xfId="0" applyNumberFormat="1" applyFont="1" applyAlignment="1">
      <alignment vertical="center"/>
    </xf>
    <xf numFmtId="38" fontId="4" fillId="0" borderId="12" xfId="48" applyFont="1" applyFill="1" applyBorder="1" applyAlignment="1">
      <alignment horizontal="right"/>
    </xf>
    <xf numFmtId="38" fontId="1" fillId="0" borderId="12" xfId="48" applyFont="1" applyFill="1" applyBorder="1" applyAlignment="1" applyProtection="1" quotePrefix="1">
      <alignment horizontal="right" vertical="center" wrapText="1"/>
      <protection locked="0"/>
    </xf>
    <xf numFmtId="38" fontId="4" fillId="0" borderId="12" xfId="48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 vertical="center"/>
    </xf>
    <xf numFmtId="38" fontId="1" fillId="0" borderId="0" xfId="0" applyNumberFormat="1" applyFont="1" applyAlignment="1">
      <alignment horizontal="right" vertical="center"/>
    </xf>
    <xf numFmtId="0" fontId="1" fillId="33" borderId="12" xfId="0" applyFont="1" applyFill="1" applyBorder="1" applyAlignment="1">
      <alignment vertical="center"/>
    </xf>
    <xf numFmtId="3" fontId="4" fillId="0" borderId="12" xfId="69" applyNumberFormat="1" applyFont="1" applyFill="1" applyBorder="1" applyAlignment="1" applyProtection="1">
      <alignment horizontal="right" vertical="center"/>
      <protection locked="0"/>
    </xf>
    <xf numFmtId="3" fontId="1" fillId="0" borderId="12" xfId="69" applyNumberFormat="1" applyFont="1" applyFill="1" applyBorder="1" applyAlignment="1" applyProtection="1">
      <alignment horizontal="right" vertical="center"/>
      <protection locked="0"/>
    </xf>
    <xf numFmtId="3" fontId="1" fillId="0" borderId="12" xfId="69" applyNumberFormat="1" applyFont="1" applyFill="1" applyBorder="1" applyAlignment="1">
      <alignment horizontal="right" vertical="center"/>
      <protection/>
    </xf>
    <xf numFmtId="0" fontId="14" fillId="34" borderId="14" xfId="0" applyFont="1" applyFill="1" applyBorder="1" applyAlignment="1">
      <alignment horizontal="distributed" vertical="center" wrapText="1"/>
    </xf>
    <xf numFmtId="0" fontId="1" fillId="0" borderId="12" xfId="0" applyFont="1" applyBorder="1" applyAlignment="1">
      <alignment vertical="center"/>
    </xf>
    <xf numFmtId="38" fontId="1" fillId="0" borderId="12" xfId="0" applyNumberFormat="1" applyFont="1" applyFill="1" applyBorder="1" applyAlignment="1">
      <alignment horizontal="right" vertical="center"/>
    </xf>
    <xf numFmtId="38" fontId="4" fillId="0" borderId="12" xfId="0" applyNumberFormat="1" applyFont="1" applyFill="1" applyBorder="1" applyAlignment="1">
      <alignment vertical="center"/>
    </xf>
    <xf numFmtId="0" fontId="15" fillId="33" borderId="12" xfId="0" applyFont="1" applyFill="1" applyBorder="1" applyAlignment="1">
      <alignment horizontal="distributed" vertical="center"/>
    </xf>
    <xf numFmtId="38" fontId="1" fillId="0" borderId="12" xfId="0" applyNumberFormat="1" applyFont="1" applyFill="1" applyBorder="1" applyAlignment="1">
      <alignment vertical="center"/>
    </xf>
    <xf numFmtId="38" fontId="4" fillId="0" borderId="12" xfId="48" applyFont="1" applyFill="1" applyBorder="1" applyAlignment="1">
      <alignment/>
    </xf>
    <xf numFmtId="38" fontId="4" fillId="0" borderId="12" xfId="0" applyNumberFormat="1" applyFont="1" applyFill="1" applyBorder="1" applyAlignment="1">
      <alignment horizontal="right" vertical="center"/>
    </xf>
    <xf numFmtId="38" fontId="1" fillId="0" borderId="0" xfId="0" applyNumberFormat="1" applyFont="1" applyFill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3" fontId="4" fillId="0" borderId="12" xfId="69" applyNumberFormat="1" applyFont="1" applyFill="1" applyBorder="1" applyAlignment="1">
      <alignment horizontal="right" vertical="center"/>
      <protection/>
    </xf>
    <xf numFmtId="0" fontId="5" fillId="33" borderId="11" xfId="0" applyFont="1" applyFill="1" applyBorder="1" applyAlignment="1">
      <alignment horizontal="distributed" vertical="center"/>
    </xf>
    <xf numFmtId="3" fontId="1" fillId="0" borderId="12" xfId="69" applyNumberFormat="1" applyFont="1" applyFill="1" applyBorder="1" applyAlignment="1">
      <alignment horizontal="right" vertical="center" wrapText="1"/>
      <protection/>
    </xf>
    <xf numFmtId="3" fontId="4" fillId="0" borderId="12" xfId="69" applyNumberFormat="1" applyFont="1" applyFill="1" applyBorder="1" applyAlignment="1">
      <alignment horizontal="right" vertical="center" wrapText="1"/>
      <protection/>
    </xf>
    <xf numFmtId="3" fontId="1" fillId="0" borderId="12" xfId="69" applyNumberFormat="1" applyFont="1" applyFill="1" applyBorder="1" applyAlignment="1" applyProtection="1">
      <alignment horizontal="right" vertical="center" wrapText="1"/>
      <protection locked="0"/>
    </xf>
    <xf numFmtId="3" fontId="1" fillId="0" borderId="19" xfId="69" applyNumberFormat="1" applyFont="1" applyBorder="1" applyAlignment="1">
      <alignment horizontal="right" vertical="center" wrapText="1"/>
      <protection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3" fontId="1" fillId="0" borderId="12" xfId="69" applyNumberFormat="1" applyFont="1" applyBorder="1" applyAlignment="1" applyProtection="1">
      <alignment horizontal="right" vertical="center" wrapText="1"/>
      <protection/>
    </xf>
    <xf numFmtId="3" fontId="1" fillId="0" borderId="12" xfId="69" applyNumberFormat="1" applyFont="1" applyFill="1" applyBorder="1" applyAlignment="1" applyProtection="1">
      <alignment horizontal="right" vertical="center" wrapText="1"/>
      <protection/>
    </xf>
    <xf numFmtId="3" fontId="4" fillId="0" borderId="12" xfId="69" applyNumberFormat="1" applyFont="1" applyFill="1" applyBorder="1" applyAlignment="1" applyProtection="1">
      <alignment horizontal="right" vertical="center" wrapText="1"/>
      <protection/>
    </xf>
    <xf numFmtId="3" fontId="4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1" fillId="33" borderId="11" xfId="0" applyFont="1" applyFill="1" applyBorder="1" applyAlignment="1">
      <alignment horizontal="center" vertical="center"/>
    </xf>
    <xf numFmtId="3" fontId="1" fillId="0" borderId="12" xfId="69" applyNumberFormat="1" applyFont="1" applyFill="1" applyBorder="1" applyAlignment="1">
      <alignment vertical="center" wrapText="1"/>
      <protection/>
    </xf>
    <xf numFmtId="0" fontId="20" fillId="0" borderId="0" xfId="0" applyFont="1" applyAlignment="1">
      <alignment vertical="center"/>
    </xf>
    <xf numFmtId="0" fontId="1" fillId="33" borderId="15" xfId="0" applyFont="1" applyFill="1" applyBorder="1" applyAlignment="1">
      <alignment horizontal="distributed" vertical="center"/>
    </xf>
    <xf numFmtId="38" fontId="1" fillId="0" borderId="17" xfId="48" applyFont="1" applyFill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38" fontId="4" fillId="0" borderId="17" xfId="48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3" fontId="1" fillId="0" borderId="12" xfId="70" applyNumberFormat="1" applyFont="1" applyFill="1" applyBorder="1" applyAlignment="1">
      <alignment horizontal="right" vertical="center"/>
      <protection/>
    </xf>
    <xf numFmtId="38" fontId="1" fillId="0" borderId="12" xfId="48" applyFont="1" applyFill="1" applyBorder="1" applyAlignment="1">
      <alignment vertical="center"/>
    </xf>
    <xf numFmtId="3" fontId="1" fillId="0" borderId="12" xfId="70" applyNumberFormat="1" applyFont="1" applyFill="1" applyBorder="1" applyAlignment="1" applyProtection="1">
      <alignment horizontal="right" vertical="center"/>
      <protection locked="0"/>
    </xf>
    <xf numFmtId="3" fontId="4" fillId="0" borderId="12" xfId="70" applyNumberFormat="1" applyFont="1" applyFill="1" applyBorder="1" applyAlignment="1" applyProtection="1">
      <alignment horizontal="right" vertical="center"/>
      <protection locked="0"/>
    </xf>
    <xf numFmtId="3" fontId="4" fillId="0" borderId="12" xfId="70" applyNumberFormat="1" applyFont="1" applyFill="1" applyBorder="1" applyAlignment="1">
      <alignment horizontal="right" vertical="center"/>
      <protection/>
    </xf>
    <xf numFmtId="0" fontId="4" fillId="33" borderId="20" xfId="0" applyFont="1" applyFill="1" applyBorder="1" applyAlignment="1">
      <alignment horizontal="distributed" vertical="center"/>
    </xf>
    <xf numFmtId="3" fontId="4" fillId="0" borderId="21" xfId="70" applyNumberFormat="1" applyFont="1" applyFill="1" applyBorder="1" applyAlignment="1" applyProtection="1">
      <alignment horizontal="right" vertical="center"/>
      <protection locked="0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1" fillId="0" borderId="22" xfId="0" applyNumberFormat="1" applyFont="1" applyFill="1" applyBorder="1" applyAlignment="1">
      <alignment horizontal="right" vertical="center"/>
    </xf>
    <xf numFmtId="3" fontId="1" fillId="0" borderId="22" xfId="70" applyNumberFormat="1" applyFont="1" applyFill="1" applyBorder="1" applyAlignment="1">
      <alignment horizontal="right" vertical="center"/>
      <protection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3" fontId="1" fillId="0" borderId="14" xfId="70" applyNumberFormat="1" applyFont="1" applyFill="1" applyBorder="1" applyAlignment="1">
      <alignment horizontal="right" vertical="center"/>
      <protection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177" fontId="1" fillId="0" borderId="12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0" fontId="22" fillId="33" borderId="10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center" vertical="center"/>
    </xf>
    <xf numFmtId="177" fontId="1" fillId="0" borderId="16" xfId="0" applyNumberFormat="1" applyFont="1" applyBorder="1" applyAlignment="1">
      <alignment vertical="center"/>
    </xf>
    <xf numFmtId="177" fontId="1" fillId="0" borderId="16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3" fontId="17" fillId="0" borderId="0" xfId="0" applyNumberFormat="1" applyFont="1" applyAlignment="1">
      <alignment horizontal="right" vertical="center"/>
    </xf>
    <xf numFmtId="38" fontId="1" fillId="0" borderId="12" xfId="48" applyFont="1" applyFill="1" applyBorder="1" applyAlignment="1" applyProtection="1">
      <alignment horizontal="right" vertical="center"/>
      <protection locked="0"/>
    </xf>
    <xf numFmtId="3" fontId="23" fillId="0" borderId="0" xfId="0" applyNumberFormat="1" applyFont="1" applyAlignment="1" applyProtection="1">
      <alignment horizontal="right" vertical="center"/>
      <protection locked="0"/>
    </xf>
    <xf numFmtId="0" fontId="13" fillId="0" borderId="0" xfId="70" applyBorder="1" applyAlignment="1">
      <alignment horizontal="center" vertical="center"/>
      <protection/>
    </xf>
    <xf numFmtId="38" fontId="1" fillId="0" borderId="12" xfId="48" applyFont="1" applyBorder="1" applyAlignment="1">
      <alignment horizontal="right" vertical="center"/>
    </xf>
    <xf numFmtId="3" fontId="1" fillId="0" borderId="12" xfId="70" applyNumberFormat="1" applyFont="1" applyBorder="1" applyAlignment="1" applyProtection="1">
      <alignment horizontal="right" vertical="center"/>
      <protection locked="0"/>
    </xf>
    <xf numFmtId="0" fontId="13" fillId="0" borderId="0" xfId="70" applyFont="1" applyBorder="1">
      <alignment/>
      <protection/>
    </xf>
    <xf numFmtId="3" fontId="24" fillId="0" borderId="0" xfId="70" applyNumberFormat="1" applyFont="1" applyBorder="1" applyAlignment="1">
      <alignment horizontal="right" vertical="center"/>
      <protection/>
    </xf>
    <xf numFmtId="3" fontId="24" fillId="0" borderId="0" xfId="70" applyNumberFormat="1" applyFont="1" applyBorder="1" applyAlignment="1" applyProtection="1">
      <alignment horizontal="right" vertical="center"/>
      <protection locked="0"/>
    </xf>
    <xf numFmtId="38" fontId="5" fillId="0" borderId="0" xfId="0" applyNumberFormat="1" applyFont="1" applyAlignment="1">
      <alignment vertical="center"/>
    </xf>
    <xf numFmtId="0" fontId="17" fillId="0" borderId="0" xfId="70" applyFont="1" applyBorder="1">
      <alignment/>
      <protection/>
    </xf>
    <xf numFmtId="3" fontId="17" fillId="0" borderId="0" xfId="70" applyNumberFormat="1" applyFont="1" applyBorder="1" applyAlignment="1">
      <alignment horizontal="right" vertical="center"/>
      <protection/>
    </xf>
    <xf numFmtId="0" fontId="13" fillId="0" borderId="0" xfId="70" applyBorder="1">
      <alignment/>
      <protection/>
    </xf>
    <xf numFmtId="0" fontId="13" fillId="0" borderId="0" xfId="70" applyBorder="1" applyAlignment="1">
      <alignment horizontal="distributed" vertical="center"/>
      <protection/>
    </xf>
    <xf numFmtId="3" fontId="13" fillId="0" borderId="0" xfId="70" applyNumberFormat="1" applyFont="1" applyBorder="1" applyAlignment="1">
      <alignment horizontal="right" vertical="center"/>
      <protection/>
    </xf>
    <xf numFmtId="3" fontId="25" fillId="0" borderId="0" xfId="7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3" fontId="1" fillId="0" borderId="12" xfId="70" applyNumberFormat="1" applyFont="1" applyFill="1" applyBorder="1" applyAlignment="1" applyProtection="1">
      <alignment horizontal="right" vertical="center"/>
      <protection/>
    </xf>
    <xf numFmtId="3" fontId="1" fillId="0" borderId="12" xfId="70" applyNumberFormat="1" applyFont="1" applyBorder="1" applyAlignment="1" applyProtection="1">
      <alignment horizontal="right" vertical="center"/>
      <protection/>
    </xf>
    <xf numFmtId="0" fontId="6" fillId="33" borderId="11" xfId="0" applyFont="1" applyFill="1" applyBorder="1" applyAlignment="1">
      <alignment horizontal="distributed" vertical="center"/>
    </xf>
    <xf numFmtId="177" fontId="1" fillId="0" borderId="16" xfId="0" applyNumberFormat="1" applyFont="1" applyBorder="1" applyAlignment="1">
      <alignment horizontal="center" vertical="top" textRotation="255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vertical="center"/>
    </xf>
    <xf numFmtId="0" fontId="1" fillId="33" borderId="11" xfId="70" applyFont="1" applyFill="1" applyBorder="1" applyAlignment="1">
      <alignment horizontal="distributed" vertical="center"/>
      <protection/>
    </xf>
    <xf numFmtId="177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top" textRotation="255"/>
    </xf>
    <xf numFmtId="0" fontId="1" fillId="0" borderId="0" xfId="0" applyFont="1" applyBorder="1" applyAlignment="1">
      <alignment horizontal="right" vertical="center"/>
    </xf>
    <xf numFmtId="181" fontId="1" fillId="0" borderId="12" xfId="42" applyNumberFormat="1" applyFont="1" applyBorder="1" applyAlignment="1">
      <alignment horizontal="right" vertical="center"/>
    </xf>
    <xf numFmtId="181" fontId="1" fillId="0" borderId="0" xfId="42" applyNumberFormat="1" applyFont="1" applyBorder="1" applyAlignment="1">
      <alignment horizontal="right" vertical="center"/>
    </xf>
    <xf numFmtId="181" fontId="4" fillId="0" borderId="12" xfId="42" applyNumberFormat="1" applyFont="1" applyFill="1" applyBorder="1" applyAlignment="1">
      <alignment horizontal="right" vertical="center"/>
    </xf>
    <xf numFmtId="181" fontId="4" fillId="0" borderId="0" xfId="42" applyNumberFormat="1" applyFont="1" applyBorder="1" applyAlignment="1">
      <alignment horizontal="right" vertical="center"/>
    </xf>
    <xf numFmtId="181" fontId="1" fillId="0" borderId="12" xfId="42" applyNumberFormat="1" applyFont="1" applyFill="1" applyBorder="1" applyAlignment="1">
      <alignment horizontal="right" vertical="center"/>
    </xf>
    <xf numFmtId="182" fontId="1" fillId="0" borderId="12" xfId="0" applyNumberFormat="1" applyFont="1" applyFill="1" applyBorder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89" fontId="1" fillId="0" borderId="0" xfId="0" applyNumberFormat="1" applyFont="1" applyAlignment="1">
      <alignment vertical="center"/>
    </xf>
    <xf numFmtId="177" fontId="21" fillId="0" borderId="0" xfId="0" applyNumberFormat="1" applyFont="1" applyAlignment="1">
      <alignment vertical="center"/>
    </xf>
    <xf numFmtId="183" fontId="1" fillId="0" borderId="0" xfId="42" applyNumberFormat="1" applyFont="1" applyAlignment="1">
      <alignment vertical="center"/>
    </xf>
    <xf numFmtId="181" fontId="4" fillId="0" borderId="12" xfId="42" applyNumberFormat="1" applyFont="1" applyBorder="1" applyAlignment="1">
      <alignment horizontal="right" vertical="center"/>
    </xf>
    <xf numFmtId="184" fontId="1" fillId="0" borderId="12" xfId="0" applyNumberFormat="1" applyFont="1" applyBorder="1" applyAlignment="1">
      <alignment horizontal="right" vertical="center"/>
    </xf>
    <xf numFmtId="182" fontId="1" fillId="0" borderId="12" xfId="0" applyNumberFormat="1" applyFont="1" applyBorder="1" applyAlignment="1">
      <alignment horizontal="right" vertical="center"/>
    </xf>
    <xf numFmtId="185" fontId="1" fillId="0" borderId="0" xfId="0" applyNumberFormat="1" applyFont="1" applyAlignment="1">
      <alignment vertical="center"/>
    </xf>
    <xf numFmtId="190" fontId="1" fillId="0" borderId="0" xfId="0" applyNumberFormat="1" applyFont="1" applyAlignment="1">
      <alignment vertical="center"/>
    </xf>
    <xf numFmtId="179" fontId="1" fillId="0" borderId="12" xfId="0" applyNumberFormat="1" applyFont="1" applyBorder="1" applyAlignment="1">
      <alignment horizontal="right" vertical="center"/>
    </xf>
    <xf numFmtId="179" fontId="1" fillId="0" borderId="12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38" fontId="27" fillId="0" borderId="0" xfId="48" applyFont="1" applyAlignment="1">
      <alignment vertical="center"/>
    </xf>
    <xf numFmtId="177" fontId="27" fillId="0" borderId="0" xfId="0" applyNumberFormat="1" applyFont="1" applyAlignment="1">
      <alignment vertical="center"/>
    </xf>
    <xf numFmtId="38" fontId="1" fillId="34" borderId="12" xfId="48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left" vertical="center"/>
    </xf>
    <xf numFmtId="177" fontId="1" fillId="0" borderId="12" xfId="0" applyNumberFormat="1" applyFont="1" applyBorder="1" applyAlignment="1">
      <alignment horizontal="right" vertical="center" wrapText="1"/>
    </xf>
    <xf numFmtId="38" fontId="1" fillId="0" borderId="12" xfId="48" applyFont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177" fontId="4" fillId="0" borderId="12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186" fontId="1" fillId="0" borderId="12" xfId="0" applyNumberFormat="1" applyFont="1" applyBorder="1" applyAlignment="1">
      <alignment horizontal="right" vertical="center" wrapText="1"/>
    </xf>
    <xf numFmtId="186" fontId="1" fillId="0" borderId="12" xfId="65" applyNumberFormat="1" applyFont="1" applyFill="1" applyBorder="1" applyAlignment="1">
      <alignment horizontal="right" vertical="center" wrapText="1"/>
      <protection/>
    </xf>
    <xf numFmtId="186" fontId="1" fillId="35" borderId="12" xfId="63" applyNumberFormat="1" applyFont="1" applyFill="1" applyBorder="1" applyAlignment="1">
      <alignment horizontal="right" vertical="center" wrapText="1"/>
      <protection/>
    </xf>
    <xf numFmtId="0" fontId="9" fillId="33" borderId="13" xfId="0" applyFont="1" applyFill="1" applyBorder="1" applyAlignment="1">
      <alignment horizontal="distributed" vertical="center"/>
    </xf>
    <xf numFmtId="176" fontId="1" fillId="35" borderId="12" xfId="65" applyNumberFormat="1" applyFont="1" applyFill="1" applyBorder="1" applyAlignment="1">
      <alignment horizontal="right" vertical="center" wrapText="1"/>
      <protection/>
    </xf>
    <xf numFmtId="176" fontId="1" fillId="35" borderId="12" xfId="63" applyNumberFormat="1" applyFont="1" applyFill="1" applyBorder="1" applyAlignment="1">
      <alignment horizontal="right" vertical="center" wrapText="1"/>
      <protection/>
    </xf>
    <xf numFmtId="186" fontId="1" fillId="35" borderId="12" xfId="65" applyNumberFormat="1" applyFont="1" applyFill="1" applyBorder="1" applyAlignment="1">
      <alignment horizontal="right" vertical="center" wrapText="1"/>
      <protection/>
    </xf>
    <xf numFmtId="186" fontId="1" fillId="35" borderId="12" xfId="64" applyNumberFormat="1" applyFont="1" applyFill="1" applyBorder="1" applyAlignment="1">
      <alignment horizontal="right" vertical="center" wrapText="1"/>
      <protection/>
    </xf>
    <xf numFmtId="186" fontId="1" fillId="35" borderId="12" xfId="62" applyNumberFormat="1" applyFont="1" applyFill="1" applyBorder="1" applyAlignment="1">
      <alignment horizontal="right" vertical="center" wrapText="1"/>
      <protection/>
    </xf>
    <xf numFmtId="186" fontId="1" fillId="0" borderId="12" xfId="63" applyNumberFormat="1" applyFont="1" applyFill="1" applyBorder="1" applyAlignment="1">
      <alignment horizontal="right" vertical="center" wrapText="1"/>
      <protection/>
    </xf>
    <xf numFmtId="38" fontId="1" fillId="33" borderId="10" xfId="48" applyFont="1" applyFill="1" applyBorder="1" applyAlignment="1">
      <alignment horizontal="distributed" vertical="center"/>
    </xf>
    <xf numFmtId="38" fontId="1" fillId="33" borderId="13" xfId="48" applyFont="1" applyFill="1" applyBorder="1" applyAlignment="1">
      <alignment horizontal="distributed" vertical="center"/>
    </xf>
    <xf numFmtId="0" fontId="27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8" fontId="1" fillId="0" borderId="12" xfId="0" applyNumberFormat="1" applyFont="1" applyBorder="1" applyAlignment="1">
      <alignment horizontal="right" vertical="center" wrapText="1"/>
    </xf>
    <xf numFmtId="38" fontId="4" fillId="0" borderId="12" xfId="48" applyFont="1" applyBorder="1" applyAlignment="1">
      <alignment horizontal="right" vertical="center" wrapText="1"/>
    </xf>
    <xf numFmtId="186" fontId="1" fillId="35" borderId="12" xfId="61" applyNumberFormat="1" applyFont="1" applyFill="1" applyBorder="1" applyAlignment="1">
      <alignment horizontal="right" vertical="center" wrapText="1"/>
      <protection/>
    </xf>
    <xf numFmtId="38" fontId="27" fillId="0" borderId="0" xfId="48" applyFont="1" applyAlignment="1">
      <alignment/>
    </xf>
    <xf numFmtId="186" fontId="31" fillId="35" borderId="0" xfId="61" applyNumberFormat="1" applyFont="1" applyFill="1" applyBorder="1" applyAlignment="1">
      <alignment horizontal="right" vertical="center"/>
      <protection/>
    </xf>
    <xf numFmtId="3" fontId="27" fillId="0" borderId="0" xfId="48" applyNumberFormat="1" applyFont="1" applyAlignment="1">
      <alignment/>
    </xf>
    <xf numFmtId="176" fontId="1" fillId="35" borderId="12" xfId="61" applyNumberFormat="1" applyFont="1" applyFill="1" applyBorder="1" applyAlignment="1">
      <alignment horizontal="right" vertical="center" wrapText="1"/>
      <protection/>
    </xf>
    <xf numFmtId="38" fontId="27" fillId="0" borderId="0" xfId="48" applyNumberFormat="1" applyFont="1" applyAlignment="1">
      <alignment vertical="center"/>
    </xf>
    <xf numFmtId="38" fontId="1" fillId="33" borderId="10" xfId="48" applyNumberFormat="1" applyFont="1" applyFill="1" applyBorder="1" applyAlignment="1">
      <alignment horizontal="distributed" vertical="center"/>
    </xf>
    <xf numFmtId="38" fontId="27" fillId="0" borderId="0" xfId="48" applyNumberFormat="1" applyFont="1" applyAlignment="1">
      <alignment/>
    </xf>
    <xf numFmtId="186" fontId="1" fillId="35" borderId="12" xfId="60" applyNumberFormat="1" applyFont="1" applyFill="1" applyBorder="1" applyAlignment="1">
      <alignment horizontal="right" vertical="center" wrapText="1"/>
      <protection/>
    </xf>
    <xf numFmtId="38" fontId="27" fillId="0" borderId="0" xfId="48" applyFont="1" applyAlignment="1">
      <alignment shrinkToFit="1"/>
    </xf>
    <xf numFmtId="38" fontId="27" fillId="0" borderId="0" xfId="0" applyNumberFormat="1" applyFont="1" applyAlignment="1">
      <alignment vertical="center"/>
    </xf>
    <xf numFmtId="186" fontId="27" fillId="0" borderId="0" xfId="0" applyNumberFormat="1" applyFont="1" applyAlignment="1">
      <alignment vertical="center"/>
    </xf>
    <xf numFmtId="187" fontId="1" fillId="35" borderId="12" xfId="48" applyNumberFormat="1" applyFont="1" applyFill="1" applyBorder="1" applyAlignment="1">
      <alignment horizontal="right" vertical="center" wrapText="1"/>
    </xf>
    <xf numFmtId="38" fontId="1" fillId="0" borderId="0" xfId="0" applyNumberFormat="1" applyFont="1" applyBorder="1" applyAlignment="1">
      <alignment vertical="center"/>
    </xf>
    <xf numFmtId="0" fontId="5" fillId="34" borderId="12" xfId="0" applyFont="1" applyFill="1" applyBorder="1" applyAlignment="1">
      <alignment horizontal="distributed" vertical="center"/>
    </xf>
    <xf numFmtId="38" fontId="1" fillId="0" borderId="12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1" fillId="0" borderId="12" xfId="48" applyFont="1" applyFill="1" applyBorder="1" applyAlignment="1">
      <alignment/>
    </xf>
    <xf numFmtId="38" fontId="1" fillId="0" borderId="12" xfId="48" applyFont="1" applyBorder="1" applyAlignment="1">
      <alignment horizontal="right"/>
    </xf>
    <xf numFmtId="38" fontId="1" fillId="0" borderId="12" xfId="48" applyFont="1" applyBorder="1" applyAlignment="1">
      <alignment/>
    </xf>
    <xf numFmtId="38" fontId="1" fillId="35" borderId="12" xfId="48" applyFont="1" applyFill="1" applyBorder="1" applyAlignment="1">
      <alignment horizontal="right" vertical="center"/>
    </xf>
    <xf numFmtId="0" fontId="32" fillId="33" borderId="13" xfId="0" applyFont="1" applyFill="1" applyBorder="1" applyAlignment="1">
      <alignment horizontal="distributed" vertical="center"/>
    </xf>
    <xf numFmtId="0" fontId="27" fillId="33" borderId="13" xfId="0" applyFont="1" applyFill="1" applyBorder="1" applyAlignment="1">
      <alignment horizontal="distributed" vertical="center"/>
    </xf>
    <xf numFmtId="38" fontId="1" fillId="0" borderId="0" xfId="48" applyFont="1" applyAlignment="1">
      <alignment vertical="center"/>
    </xf>
    <xf numFmtId="38" fontId="4" fillId="0" borderId="0" xfId="48" applyFont="1" applyBorder="1" applyAlignment="1">
      <alignment/>
    </xf>
    <xf numFmtId="38" fontId="1" fillId="0" borderId="12" xfId="0" applyNumberFormat="1" applyFont="1" applyBorder="1" applyAlignment="1">
      <alignment/>
    </xf>
    <xf numFmtId="38" fontId="1" fillId="0" borderId="12" xfId="48" applyFont="1" applyBorder="1" applyAlignment="1">
      <alignment/>
    </xf>
    <xf numFmtId="38" fontId="4" fillId="0" borderId="10" xfId="0" applyNumberFormat="1" applyFont="1" applyBorder="1" applyAlignment="1">
      <alignment horizontal="right" vertical="center" wrapText="1"/>
    </xf>
    <xf numFmtId="38" fontId="4" fillId="0" borderId="12" xfId="0" applyNumberFormat="1" applyFont="1" applyBorder="1" applyAlignment="1">
      <alignment horizontal="right" vertical="center" wrapText="1"/>
    </xf>
    <xf numFmtId="186" fontId="1" fillId="35" borderId="12" xfId="67" applyNumberFormat="1" applyFont="1" applyFill="1" applyBorder="1" applyAlignment="1">
      <alignment horizontal="right" vertical="center" wrapText="1"/>
      <protection/>
    </xf>
    <xf numFmtId="186" fontId="1" fillId="0" borderId="12" xfId="67" applyNumberFormat="1" applyFont="1" applyFill="1" applyBorder="1" applyAlignment="1">
      <alignment horizontal="right" vertical="center" wrapText="1"/>
      <protection/>
    </xf>
    <xf numFmtId="176" fontId="1" fillId="35" borderId="12" xfId="67" applyNumberFormat="1" applyFont="1" applyFill="1" applyBorder="1" applyAlignment="1">
      <alignment horizontal="right" vertical="center" wrapText="1"/>
      <protection/>
    </xf>
    <xf numFmtId="186" fontId="1" fillId="35" borderId="12" xfId="66" applyNumberFormat="1" applyFont="1" applyFill="1" applyBorder="1" applyAlignment="1">
      <alignment horizontal="right" vertical="center" wrapText="1"/>
      <protection/>
    </xf>
    <xf numFmtId="3" fontId="1" fillId="0" borderId="0" xfId="0" applyNumberFormat="1" applyFont="1" applyAlignment="1" quotePrefix="1">
      <alignment vertical="center"/>
    </xf>
    <xf numFmtId="38" fontId="1" fillId="0" borderId="11" xfId="48" applyFont="1" applyFill="1" applyBorder="1" applyAlignment="1">
      <alignment/>
    </xf>
    <xf numFmtId="38" fontId="1" fillId="0" borderId="11" xfId="48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/>
    </xf>
    <xf numFmtId="0" fontId="6" fillId="33" borderId="13" xfId="0" applyFont="1" applyFill="1" applyBorder="1" applyAlignment="1">
      <alignment horizontal="distributed" vertical="center"/>
    </xf>
    <xf numFmtId="0" fontId="1" fillId="34" borderId="0" xfId="0" applyFont="1" applyFill="1" applyAlignment="1">
      <alignment vertical="center"/>
    </xf>
    <xf numFmtId="188" fontId="8" fillId="0" borderId="12" xfId="0" applyNumberFormat="1" applyFont="1" applyFill="1" applyBorder="1" applyAlignment="1">
      <alignment horizontal="right" vertical="center" wrapText="1"/>
    </xf>
    <xf numFmtId="188" fontId="7" fillId="0" borderId="12" xfId="0" applyNumberFormat="1" applyFont="1" applyFill="1" applyBorder="1" applyAlignment="1">
      <alignment horizontal="right" vertical="center" wrapText="1"/>
    </xf>
    <xf numFmtId="188" fontId="0" fillId="0" borderId="12" xfId="0" applyNumberFormat="1" applyFill="1" applyBorder="1" applyAlignment="1">
      <alignment horizontal="right" wrapText="1"/>
    </xf>
    <xf numFmtId="3" fontId="34" fillId="35" borderId="0" xfId="0" applyNumberFormat="1" applyFont="1" applyFill="1" applyAlignment="1">
      <alignment horizontal="right" vertical="center" wrapText="1"/>
    </xf>
    <xf numFmtId="0" fontId="34" fillId="35" borderId="0" xfId="0" applyFont="1" applyFill="1" applyAlignment="1">
      <alignment horizontal="right" vertical="center" wrapText="1"/>
    </xf>
    <xf numFmtId="188" fontId="1" fillId="0" borderId="0" xfId="0" applyNumberFormat="1" applyFont="1" applyAlignment="1">
      <alignment vertical="center"/>
    </xf>
    <xf numFmtId="0" fontId="14" fillId="35" borderId="0" xfId="0" applyFont="1" applyFill="1" applyAlignment="1">
      <alignment wrapText="1"/>
    </xf>
    <xf numFmtId="3" fontId="14" fillId="35" borderId="0" xfId="0" applyNumberFormat="1" applyFont="1" applyFill="1" applyAlignment="1">
      <alignment horizontal="right" wrapText="1"/>
    </xf>
    <xf numFmtId="0" fontId="14" fillId="35" borderId="0" xfId="0" applyFont="1" applyFill="1" applyAlignment="1">
      <alignment horizontal="right" wrapText="1"/>
    </xf>
    <xf numFmtId="0" fontId="0" fillId="35" borderId="0" xfId="0" applyFill="1" applyAlignment="1">
      <alignment horizontal="right" wrapText="1"/>
    </xf>
    <xf numFmtId="0" fontId="0" fillId="36" borderId="0" xfId="0" applyFill="1" applyAlignment="1">
      <alignment/>
    </xf>
    <xf numFmtId="0" fontId="1" fillId="34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shrinkToFit="1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6" fillId="33" borderId="17" xfId="0" applyFont="1" applyFill="1" applyBorder="1" applyAlignment="1">
      <alignment vertical="center" textRotation="255"/>
    </xf>
    <xf numFmtId="0" fontId="6" fillId="33" borderId="18" xfId="0" applyFont="1" applyFill="1" applyBorder="1" applyAlignment="1">
      <alignment vertical="center" textRotation="255"/>
    </xf>
    <xf numFmtId="0" fontId="6" fillId="33" borderId="14" xfId="0" applyFont="1" applyFill="1" applyBorder="1" applyAlignment="1">
      <alignment vertical="center" textRotation="255"/>
    </xf>
    <xf numFmtId="0" fontId="1" fillId="33" borderId="13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vertical="center" textRotation="255"/>
    </xf>
    <xf numFmtId="0" fontId="1" fillId="33" borderId="18" xfId="0" applyFont="1" applyFill="1" applyBorder="1" applyAlignment="1">
      <alignment vertical="center" textRotation="255"/>
    </xf>
    <xf numFmtId="0" fontId="1" fillId="33" borderId="14" xfId="0" applyFont="1" applyFill="1" applyBorder="1" applyAlignment="1">
      <alignment vertical="center" textRotation="255"/>
    </xf>
    <xf numFmtId="0" fontId="1" fillId="33" borderId="10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vertical="distributed" textRotation="255"/>
    </xf>
    <xf numFmtId="0" fontId="1" fillId="33" borderId="18" xfId="0" applyFont="1" applyFill="1" applyBorder="1" applyAlignment="1">
      <alignment vertical="distributed" textRotation="255"/>
    </xf>
    <xf numFmtId="0" fontId="1" fillId="33" borderId="14" xfId="0" applyFont="1" applyFill="1" applyBorder="1" applyAlignment="1">
      <alignment vertical="distributed" textRotation="255"/>
    </xf>
    <xf numFmtId="0" fontId="6" fillId="33" borderId="17" xfId="0" applyFont="1" applyFill="1" applyBorder="1" applyAlignment="1">
      <alignment vertical="center" textRotation="255" shrinkToFit="1"/>
    </xf>
    <xf numFmtId="0" fontId="6" fillId="33" borderId="18" xfId="0" applyFont="1" applyFill="1" applyBorder="1" applyAlignment="1">
      <alignment vertical="center" textRotation="255" shrinkToFit="1"/>
    </xf>
    <xf numFmtId="0" fontId="6" fillId="33" borderId="14" xfId="0" applyFont="1" applyFill="1" applyBorder="1" applyAlignment="1">
      <alignment vertical="center" textRotation="255" shrinkToFit="1"/>
    </xf>
    <xf numFmtId="0" fontId="1" fillId="34" borderId="17" xfId="0" applyFont="1" applyFill="1" applyBorder="1" applyAlignment="1">
      <alignment horizontal="distributed" vertical="center" wrapText="1"/>
    </xf>
    <xf numFmtId="0" fontId="1" fillId="34" borderId="14" xfId="0" applyFont="1" applyFill="1" applyBorder="1" applyAlignment="1">
      <alignment horizontal="distributed" vertical="center"/>
    </xf>
    <xf numFmtId="0" fontId="5" fillId="34" borderId="10" xfId="0" applyFont="1" applyFill="1" applyBorder="1" applyAlignment="1">
      <alignment horizontal="distributed" vertical="center"/>
    </xf>
    <xf numFmtId="0" fontId="5" fillId="34" borderId="11" xfId="0" applyFont="1" applyFill="1" applyBorder="1" applyAlignment="1">
      <alignment horizontal="distributed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distributed" vertical="center"/>
    </xf>
    <xf numFmtId="0" fontId="1" fillId="34" borderId="14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vertical="center" textRotation="255" shrinkToFit="1"/>
    </xf>
    <xf numFmtId="0" fontId="1" fillId="33" borderId="18" xfId="0" applyFont="1" applyFill="1" applyBorder="1" applyAlignment="1">
      <alignment vertical="center" textRotation="255" shrinkToFit="1"/>
    </xf>
    <xf numFmtId="0" fontId="1" fillId="33" borderId="14" xfId="0" applyFont="1" applyFill="1" applyBorder="1" applyAlignment="1">
      <alignment vertical="center" textRotation="255" shrinkToFit="1"/>
    </xf>
    <xf numFmtId="0" fontId="9" fillId="33" borderId="17" xfId="0" applyFont="1" applyFill="1" applyBorder="1" applyAlignment="1">
      <alignment vertical="center" textRotation="255" shrinkToFit="1"/>
    </xf>
    <xf numFmtId="0" fontId="10" fillId="33" borderId="18" xfId="0" applyFont="1" applyFill="1" applyBorder="1" applyAlignment="1">
      <alignment vertical="center" textRotation="255" shrinkToFit="1"/>
    </xf>
    <xf numFmtId="0" fontId="10" fillId="33" borderId="14" xfId="0" applyFont="1" applyFill="1" applyBorder="1" applyAlignment="1">
      <alignment vertical="center" textRotation="255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/>
    </xf>
    <xf numFmtId="0" fontId="1" fillId="34" borderId="12" xfId="0" applyFont="1" applyFill="1" applyBorder="1" applyAlignment="1">
      <alignment horizontal="distributed" vertical="center"/>
    </xf>
    <xf numFmtId="0" fontId="1" fillId="34" borderId="10" xfId="0" applyFont="1" applyFill="1" applyBorder="1" applyAlignment="1">
      <alignment horizontal="distributed" vertical="center"/>
    </xf>
    <xf numFmtId="0" fontId="1" fillId="34" borderId="13" xfId="0" applyFont="1" applyFill="1" applyBorder="1" applyAlignment="1">
      <alignment horizontal="distributed" vertical="center"/>
    </xf>
    <xf numFmtId="0" fontId="1" fillId="34" borderId="11" xfId="0" applyFont="1" applyFill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1" fillId="33" borderId="23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24" xfId="0" applyFont="1" applyFill="1" applyBorder="1" applyAlignment="1">
      <alignment horizontal="distributed" vertical="center"/>
    </xf>
    <xf numFmtId="0" fontId="1" fillId="33" borderId="25" xfId="0" applyFont="1" applyFill="1" applyBorder="1" applyAlignment="1">
      <alignment horizontal="distributed" vertical="center"/>
    </xf>
    <xf numFmtId="0" fontId="1" fillId="33" borderId="26" xfId="0" applyFont="1" applyFill="1" applyBorder="1" applyAlignment="1">
      <alignment horizontal="distributed" vertical="center"/>
    </xf>
    <xf numFmtId="0" fontId="1" fillId="33" borderId="27" xfId="0" applyFont="1" applyFill="1" applyBorder="1" applyAlignment="1">
      <alignment horizontal="distributed" vertical="center"/>
    </xf>
    <xf numFmtId="0" fontId="1" fillId="34" borderId="18" xfId="0" applyFont="1" applyFill="1" applyBorder="1" applyAlignment="1">
      <alignment horizontal="distributed" vertical="center"/>
    </xf>
    <xf numFmtId="0" fontId="5" fillId="34" borderId="15" xfId="0" applyFont="1" applyFill="1" applyBorder="1" applyAlignment="1">
      <alignment horizontal="distributed" vertical="center"/>
    </xf>
    <xf numFmtId="0" fontId="5" fillId="34" borderId="23" xfId="0" applyFont="1" applyFill="1" applyBorder="1" applyAlignment="1">
      <alignment horizontal="distributed" vertical="center"/>
    </xf>
    <xf numFmtId="0" fontId="5" fillId="34" borderId="19" xfId="0" applyFont="1" applyFill="1" applyBorder="1" applyAlignment="1">
      <alignment horizontal="distributed" vertical="center"/>
    </xf>
    <xf numFmtId="0" fontId="5" fillId="34" borderId="24" xfId="0" applyFont="1" applyFill="1" applyBorder="1" applyAlignment="1">
      <alignment horizontal="distributed" vertical="center"/>
    </xf>
    <xf numFmtId="0" fontId="5" fillId="34" borderId="25" xfId="0" applyFont="1" applyFill="1" applyBorder="1" applyAlignment="1">
      <alignment horizontal="distributed" vertical="center"/>
    </xf>
    <xf numFmtId="0" fontId="5" fillId="34" borderId="27" xfId="0" applyFont="1" applyFill="1" applyBorder="1" applyAlignment="1">
      <alignment horizontal="distributed" vertical="center"/>
    </xf>
    <xf numFmtId="0" fontId="5" fillId="34" borderId="17" xfId="0" applyFont="1" applyFill="1" applyBorder="1" applyAlignment="1">
      <alignment horizontal="distributed" vertical="center"/>
    </xf>
    <xf numFmtId="0" fontId="5" fillId="34" borderId="18" xfId="0" applyFont="1" applyFill="1" applyBorder="1" applyAlignment="1">
      <alignment horizontal="distributed" vertical="center"/>
    </xf>
    <xf numFmtId="0" fontId="5" fillId="34" borderId="14" xfId="0" applyFont="1" applyFill="1" applyBorder="1" applyAlignment="1">
      <alignment horizontal="distributed" vertical="center"/>
    </xf>
    <xf numFmtId="0" fontId="1" fillId="34" borderId="15" xfId="0" applyFont="1" applyFill="1" applyBorder="1" applyAlignment="1">
      <alignment horizontal="distributed" vertical="center"/>
    </xf>
    <xf numFmtId="0" fontId="1" fillId="34" borderId="16" xfId="0" applyFont="1" applyFill="1" applyBorder="1" applyAlignment="1">
      <alignment horizontal="distributed" vertical="center"/>
    </xf>
    <xf numFmtId="0" fontId="1" fillId="34" borderId="23" xfId="0" applyFont="1" applyFill="1" applyBorder="1" applyAlignment="1">
      <alignment horizontal="distributed" vertical="center"/>
    </xf>
    <xf numFmtId="0" fontId="1" fillId="34" borderId="25" xfId="0" applyFont="1" applyFill="1" applyBorder="1" applyAlignment="1">
      <alignment horizontal="distributed" vertical="center"/>
    </xf>
    <xf numFmtId="0" fontId="1" fillId="34" borderId="26" xfId="0" applyFont="1" applyFill="1" applyBorder="1" applyAlignment="1">
      <alignment horizontal="distributed" vertical="center"/>
    </xf>
    <xf numFmtId="0" fontId="1" fillId="34" borderId="27" xfId="0" applyFont="1" applyFill="1" applyBorder="1" applyAlignment="1">
      <alignment horizontal="distributed" vertical="center"/>
    </xf>
    <xf numFmtId="0" fontId="9" fillId="34" borderId="17" xfId="0" applyFont="1" applyFill="1" applyBorder="1" applyAlignment="1">
      <alignment horizontal="distributed" vertical="center" wrapText="1"/>
    </xf>
    <xf numFmtId="0" fontId="1" fillId="34" borderId="17" xfId="0" applyFont="1" applyFill="1" applyBorder="1" applyAlignment="1">
      <alignment horizontal="distributed" vertical="center"/>
    </xf>
    <xf numFmtId="0" fontId="1" fillId="34" borderId="18" xfId="0" applyFont="1" applyFill="1" applyBorder="1" applyAlignment="1">
      <alignment horizontal="distributed" vertical="center"/>
    </xf>
    <xf numFmtId="0" fontId="5" fillId="34" borderId="17" xfId="0" applyFont="1" applyFill="1" applyBorder="1" applyAlignment="1">
      <alignment horizontal="distributed" vertical="center"/>
    </xf>
    <xf numFmtId="0" fontId="5" fillId="34" borderId="18" xfId="0" applyFont="1" applyFill="1" applyBorder="1" applyAlignment="1">
      <alignment horizontal="distributed" vertical="center"/>
    </xf>
    <xf numFmtId="0" fontId="5" fillId="34" borderId="14" xfId="0" applyFont="1" applyFill="1" applyBorder="1" applyAlignment="1">
      <alignment horizontal="distributed" vertical="center"/>
    </xf>
    <xf numFmtId="0" fontId="1" fillId="34" borderId="17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5" fillId="34" borderId="13" xfId="0" applyFont="1" applyFill="1" applyBorder="1" applyAlignment="1">
      <alignment horizontal="distributed" vertical="center"/>
    </xf>
    <xf numFmtId="0" fontId="6" fillId="34" borderId="17" xfId="0" applyFont="1" applyFill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14" fillId="34" borderId="10" xfId="0" applyFont="1" applyFill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9" fillId="34" borderId="10" xfId="0" applyFont="1" applyFill="1" applyBorder="1" applyAlignment="1">
      <alignment horizontal="distributed" vertical="center"/>
    </xf>
    <xf numFmtId="0" fontId="19" fillId="34" borderId="11" xfId="0" applyFont="1" applyFill="1" applyBorder="1" applyAlignment="1">
      <alignment horizontal="distributed" vertical="center"/>
    </xf>
    <xf numFmtId="0" fontId="0" fillId="34" borderId="14" xfId="0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33" borderId="12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1" fillId="33" borderId="23" xfId="0" applyFont="1" applyFill="1" applyBorder="1" applyAlignment="1">
      <alignment horizontal="distributed" vertical="center"/>
    </xf>
    <xf numFmtId="0" fontId="1" fillId="33" borderId="25" xfId="0" applyFont="1" applyFill="1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5" fillId="33" borderId="15" xfId="0" applyFont="1" applyFill="1" applyBorder="1" applyAlignment="1">
      <alignment horizontal="distributed" vertical="center"/>
    </xf>
    <xf numFmtId="0" fontId="15" fillId="33" borderId="16" xfId="0" applyFont="1" applyFill="1" applyBorder="1" applyAlignment="1">
      <alignment horizontal="distributed" vertical="center"/>
    </xf>
    <xf numFmtId="0" fontId="15" fillId="33" borderId="23" xfId="0" applyFont="1" applyFill="1" applyBorder="1" applyAlignment="1">
      <alignment horizontal="distributed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distributed" textRotation="255"/>
    </xf>
    <xf numFmtId="0" fontId="4" fillId="33" borderId="18" xfId="0" applyFont="1" applyFill="1" applyBorder="1" applyAlignment="1">
      <alignment horizontal="center" vertical="distributed" textRotation="255"/>
    </xf>
    <xf numFmtId="0" fontId="4" fillId="33" borderId="14" xfId="0" applyFont="1" applyFill="1" applyBorder="1" applyAlignment="1">
      <alignment horizontal="center" vertical="distributed" textRotation="255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distributed" vertical="center"/>
    </xf>
    <xf numFmtId="0" fontId="21" fillId="33" borderId="11" xfId="0" applyFont="1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21" fillId="33" borderId="28" xfId="0" applyFont="1" applyFill="1" applyBorder="1" applyAlignment="1">
      <alignment horizontal="distributed" vertical="center"/>
    </xf>
    <xf numFmtId="0" fontId="21" fillId="33" borderId="29" xfId="0" applyFont="1" applyFill="1" applyBorder="1" applyAlignment="1">
      <alignment horizontal="distributed" vertical="center"/>
    </xf>
    <xf numFmtId="0" fontId="19" fillId="34" borderId="15" xfId="0" applyFont="1" applyFill="1" applyBorder="1" applyAlignment="1">
      <alignment horizontal="distributed" vertical="center" wrapText="1"/>
    </xf>
    <xf numFmtId="0" fontId="19" fillId="34" borderId="23" xfId="0" applyFont="1" applyFill="1" applyBorder="1" applyAlignment="1">
      <alignment horizontal="distributed" vertical="center"/>
    </xf>
    <xf numFmtId="0" fontId="19" fillId="34" borderId="25" xfId="0" applyFont="1" applyFill="1" applyBorder="1" applyAlignment="1">
      <alignment horizontal="distributed" vertical="center"/>
    </xf>
    <xf numFmtId="0" fontId="19" fillId="34" borderId="27" xfId="0" applyFont="1" applyFill="1" applyBorder="1" applyAlignment="1">
      <alignment horizontal="distributed" vertical="center"/>
    </xf>
    <xf numFmtId="0" fontId="1" fillId="0" borderId="0" xfId="0" applyFont="1" applyAlignment="1">
      <alignment vertical="center" wrapText="1"/>
    </xf>
    <xf numFmtId="0" fontId="1" fillId="34" borderId="15" xfId="0" applyFont="1" applyFill="1" applyBorder="1" applyAlignment="1">
      <alignment horizontal="distributed" vertical="center" wrapText="1"/>
    </xf>
    <xf numFmtId="0" fontId="1" fillId="34" borderId="23" xfId="0" applyFont="1" applyFill="1" applyBorder="1" applyAlignment="1">
      <alignment horizontal="distributed" vertical="center"/>
    </xf>
    <xf numFmtId="0" fontId="1" fillId="34" borderId="25" xfId="0" applyFont="1" applyFill="1" applyBorder="1" applyAlignment="1">
      <alignment horizontal="distributed" vertical="center"/>
    </xf>
    <xf numFmtId="0" fontId="1" fillId="34" borderId="27" xfId="0" applyFont="1" applyFill="1" applyBorder="1" applyAlignment="1">
      <alignment horizontal="distributed" vertical="center"/>
    </xf>
    <xf numFmtId="0" fontId="6" fillId="34" borderId="15" xfId="0" applyFont="1" applyFill="1" applyBorder="1" applyAlignment="1">
      <alignment horizontal="distributed" vertical="center" wrapText="1"/>
    </xf>
    <xf numFmtId="0" fontId="6" fillId="34" borderId="23" xfId="0" applyFont="1" applyFill="1" applyBorder="1" applyAlignment="1">
      <alignment horizontal="distributed" vertical="center" wrapText="1"/>
    </xf>
    <xf numFmtId="0" fontId="6" fillId="34" borderId="25" xfId="0" applyFont="1" applyFill="1" applyBorder="1" applyAlignment="1">
      <alignment horizontal="distributed" vertical="center" wrapText="1"/>
    </xf>
    <xf numFmtId="0" fontId="6" fillId="34" borderId="27" xfId="0" applyFont="1" applyFill="1" applyBorder="1" applyAlignment="1">
      <alignment horizontal="distributed" vertical="center" wrapText="1"/>
    </xf>
    <xf numFmtId="0" fontId="13" fillId="0" borderId="0" xfId="70" applyBorder="1" applyAlignment="1">
      <alignment horizontal="center" vertical="center"/>
      <protection/>
    </xf>
    <xf numFmtId="0" fontId="5" fillId="0" borderId="0" xfId="70" applyFont="1" applyBorder="1" applyAlignment="1">
      <alignment horizontal="center" vertical="center"/>
      <protection/>
    </xf>
    <xf numFmtId="0" fontId="17" fillId="0" borderId="0" xfId="70" applyFont="1" applyBorder="1" applyAlignment="1" quotePrefix="1">
      <alignment horizontal="distributed" vertical="center"/>
      <protection/>
    </xf>
    <xf numFmtId="0" fontId="17" fillId="0" borderId="0" xfId="70" applyFont="1" applyBorder="1" applyAlignment="1">
      <alignment horizontal="distributed" vertical="center"/>
      <protection/>
    </xf>
    <xf numFmtId="0" fontId="13" fillId="0" borderId="0" xfId="70" applyFont="1" applyBorder="1" applyAlignment="1">
      <alignment horizontal="distributed" vertical="center"/>
      <protection/>
    </xf>
    <xf numFmtId="0" fontId="1" fillId="33" borderId="1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34" borderId="17" xfId="0" applyFont="1" applyFill="1" applyBorder="1" applyAlignment="1">
      <alignment horizontal="distributed" vertical="center" wrapText="1"/>
    </xf>
    <xf numFmtId="0" fontId="1" fillId="33" borderId="13" xfId="0" applyFont="1" applyFill="1" applyBorder="1" applyAlignment="1">
      <alignment horizontal="distributed" vertical="center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" fillId="34" borderId="14" xfId="0" applyFont="1" applyFill="1" applyBorder="1" applyAlignment="1">
      <alignment horizontal="distributed" vertical="center" wrapText="1"/>
    </xf>
    <xf numFmtId="0" fontId="1" fillId="34" borderId="18" xfId="0" applyFont="1" applyFill="1" applyBorder="1" applyAlignment="1">
      <alignment horizontal="distributed" vertical="center" wrapText="1"/>
    </xf>
    <xf numFmtId="0" fontId="1" fillId="34" borderId="14" xfId="0" applyFont="1" applyFill="1" applyBorder="1" applyAlignment="1">
      <alignment horizontal="distributed" vertical="center" wrapText="1"/>
    </xf>
    <xf numFmtId="0" fontId="1" fillId="0" borderId="0" xfId="0" applyFont="1" applyAlignment="1">
      <alignment horizontal="left" vertical="center"/>
    </xf>
    <xf numFmtId="0" fontId="1" fillId="34" borderId="18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6" fillId="34" borderId="17" xfId="0" applyFont="1" applyFill="1" applyBorder="1" applyAlignment="1">
      <alignment horizontal="distributed" vertical="center"/>
    </xf>
    <xf numFmtId="0" fontId="6" fillId="34" borderId="14" xfId="0" applyFont="1" applyFill="1" applyBorder="1" applyAlignment="1">
      <alignment horizontal="distributed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個人貸出Ⅰ" xfId="60"/>
    <cellStyle name="標準_個人貸出Ⅰ_1" xfId="61"/>
    <cellStyle name="標準_蔵書Ⅰ" xfId="62"/>
    <cellStyle name="標準_蔵書Ⅰ_1" xfId="63"/>
    <cellStyle name="標準_蔵書Ⅱ" xfId="64"/>
    <cellStyle name="標準_蔵書Ⅱ_1" xfId="65"/>
    <cellStyle name="標準_貸出サービス概況" xfId="66"/>
    <cellStyle name="標準_貸出サービス概況_1" xfId="67"/>
    <cellStyle name="標準_第１表～１４表" xfId="68"/>
    <cellStyle name="標準_第３０表～６７表" xfId="69"/>
    <cellStyle name="標準_第６８表～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40</xdr:row>
      <xdr:rowOff>57150</xdr:rowOff>
    </xdr:from>
    <xdr:to>
      <xdr:col>13</xdr:col>
      <xdr:colOff>0</xdr:colOff>
      <xdr:row>41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10277475" y="62007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53</xdr:row>
      <xdr:rowOff>66675</xdr:rowOff>
    </xdr:from>
    <xdr:to>
      <xdr:col>13</xdr:col>
      <xdr:colOff>0</xdr:colOff>
      <xdr:row>54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 flipV="1">
          <a:off x="10277475" y="81915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59</xdr:row>
      <xdr:rowOff>47625</xdr:rowOff>
    </xdr:from>
    <xdr:to>
      <xdr:col>13</xdr:col>
      <xdr:colOff>0</xdr:colOff>
      <xdr:row>60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10277475" y="91059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 flipV="1">
          <a:off x="10277475" y="9858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27</xdr:row>
      <xdr:rowOff>57150</xdr:rowOff>
    </xdr:from>
    <xdr:to>
      <xdr:col>13</xdr:col>
      <xdr:colOff>0</xdr:colOff>
      <xdr:row>28</xdr:row>
      <xdr:rowOff>142875</xdr:rowOff>
    </xdr:to>
    <xdr:sp>
      <xdr:nvSpPr>
        <xdr:cNvPr id="5" name="Text Box 5"/>
        <xdr:cNvSpPr txBox="1">
          <a:spLocks noChangeArrowheads="1"/>
        </xdr:cNvSpPr>
      </xdr:nvSpPr>
      <xdr:spPr>
        <a:xfrm flipV="1">
          <a:off x="10277475" y="42195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47</xdr:row>
      <xdr:rowOff>66675</xdr:rowOff>
    </xdr:from>
    <xdr:to>
      <xdr:col>13</xdr:col>
      <xdr:colOff>0</xdr:colOff>
      <xdr:row>48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 flipV="1">
          <a:off x="10277475" y="72771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53</xdr:row>
      <xdr:rowOff>47625</xdr:rowOff>
    </xdr:from>
    <xdr:to>
      <xdr:col>13</xdr:col>
      <xdr:colOff>0</xdr:colOff>
      <xdr:row>54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 flipV="1">
          <a:off x="10277475" y="81724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58</xdr:row>
      <xdr:rowOff>47625</xdr:rowOff>
    </xdr:from>
    <xdr:to>
      <xdr:col>13</xdr:col>
      <xdr:colOff>0</xdr:colOff>
      <xdr:row>59</xdr:row>
      <xdr:rowOff>133350</xdr:rowOff>
    </xdr:to>
    <xdr:sp>
      <xdr:nvSpPr>
        <xdr:cNvPr id="8" name="Text Box 8"/>
        <xdr:cNvSpPr txBox="1">
          <a:spLocks noChangeArrowheads="1"/>
        </xdr:cNvSpPr>
      </xdr:nvSpPr>
      <xdr:spPr>
        <a:xfrm flipV="1">
          <a:off x="10277475" y="893445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9"/>
  <sheetViews>
    <sheetView zoomScaleSheetLayoutView="100" zoomScalePageLayoutView="0" workbookViewId="0" topLeftCell="A13">
      <selection activeCell="J8" sqref="J8"/>
    </sheetView>
  </sheetViews>
  <sheetFormatPr defaultColWidth="9.00390625" defaultRowHeight="13.5"/>
  <cols>
    <col min="1" max="1" width="2.625" style="1" customWidth="1"/>
    <col min="2" max="2" width="2.50390625" style="1" customWidth="1"/>
    <col min="3" max="3" width="2.625" style="1" customWidth="1"/>
    <col min="4" max="4" width="1.875" style="1" customWidth="1"/>
    <col min="5" max="5" width="8.375" style="1" customWidth="1"/>
    <col min="6" max="7" width="6.00390625" style="1" bestFit="1" customWidth="1"/>
    <col min="8" max="8" width="4.875" style="1" bestFit="1" customWidth="1"/>
    <col min="9" max="9" width="8.00390625" style="1" bestFit="1" customWidth="1"/>
    <col min="10" max="10" width="10.125" style="1" bestFit="1" customWidth="1"/>
    <col min="11" max="12" width="9.125" style="1" bestFit="1" customWidth="1"/>
    <col min="13" max="14" width="8.00390625" style="1" bestFit="1" customWidth="1"/>
    <col min="15" max="15" width="7.75390625" style="1" customWidth="1"/>
    <col min="16" max="16" width="8.00390625" style="1" bestFit="1" customWidth="1"/>
    <col min="17" max="18" width="6.625" style="1" customWidth="1"/>
    <col min="19" max="16384" width="9.00390625" style="1" customWidth="1"/>
  </cols>
  <sheetData>
    <row r="1" ht="14.25">
      <c r="B1" s="2" t="s">
        <v>32</v>
      </c>
    </row>
    <row r="3" spans="2:18" ht="12">
      <c r="B3" s="289" t="s">
        <v>0</v>
      </c>
      <c r="C3" s="289"/>
      <c r="D3" s="289"/>
      <c r="E3" s="289"/>
      <c r="F3" s="305" t="s">
        <v>1</v>
      </c>
      <c r="G3" s="306"/>
      <c r="H3" s="307"/>
      <c r="I3" s="308" t="s">
        <v>2</v>
      </c>
      <c r="J3" s="305" t="s">
        <v>3</v>
      </c>
      <c r="K3" s="306"/>
      <c r="L3" s="307"/>
      <c r="M3" s="305" t="s">
        <v>4</v>
      </c>
      <c r="N3" s="306"/>
      <c r="O3" s="307"/>
      <c r="P3" s="301" t="s">
        <v>5</v>
      </c>
      <c r="Q3" s="303" t="s">
        <v>25</v>
      </c>
      <c r="R3" s="304"/>
    </row>
    <row r="4" spans="2:18" ht="12">
      <c r="B4" s="289"/>
      <c r="C4" s="289"/>
      <c r="D4" s="289"/>
      <c r="E4" s="289"/>
      <c r="F4" s="14" t="s">
        <v>26</v>
      </c>
      <c r="G4" s="14" t="s">
        <v>6</v>
      </c>
      <c r="H4" s="14" t="s">
        <v>7</v>
      </c>
      <c r="I4" s="309"/>
      <c r="J4" s="14" t="s">
        <v>26</v>
      </c>
      <c r="K4" s="5" t="s">
        <v>8</v>
      </c>
      <c r="L4" s="5" t="s">
        <v>9</v>
      </c>
      <c r="M4" s="14" t="s">
        <v>26</v>
      </c>
      <c r="N4" s="5" t="s">
        <v>8</v>
      </c>
      <c r="O4" s="5" t="s">
        <v>9</v>
      </c>
      <c r="P4" s="302"/>
      <c r="Q4" s="5" t="s">
        <v>8</v>
      </c>
      <c r="R4" s="5" t="s">
        <v>9</v>
      </c>
    </row>
    <row r="5" spans="2:18" ht="12" customHeight="1">
      <c r="B5" s="7"/>
      <c r="C5" s="8"/>
      <c r="D5" s="8"/>
      <c r="E5" s="9"/>
      <c r="F5" s="10"/>
      <c r="G5" s="10"/>
      <c r="H5" s="10"/>
      <c r="I5" s="11"/>
      <c r="J5" s="6" t="s">
        <v>10</v>
      </c>
      <c r="K5" s="6" t="s">
        <v>10</v>
      </c>
      <c r="L5" s="6" t="s">
        <v>10</v>
      </c>
      <c r="M5" s="6" t="s">
        <v>10</v>
      </c>
      <c r="N5" s="6" t="s">
        <v>10</v>
      </c>
      <c r="O5" s="6" t="s">
        <v>10</v>
      </c>
      <c r="P5" s="6" t="s">
        <v>10</v>
      </c>
      <c r="Q5" s="6" t="s">
        <v>10</v>
      </c>
      <c r="R5" s="6" t="s">
        <v>10</v>
      </c>
    </row>
    <row r="6" spans="2:18" ht="12" customHeight="1">
      <c r="B6" s="291" t="s">
        <v>11</v>
      </c>
      <c r="C6" s="290" t="s">
        <v>26</v>
      </c>
      <c r="D6" s="290"/>
      <c r="E6" s="290"/>
      <c r="F6" s="22">
        <f>SUM(F7:F9)</f>
        <v>209</v>
      </c>
      <c r="G6" s="22">
        <f>SUM(G7:G9)</f>
        <v>208</v>
      </c>
      <c r="H6" s="22">
        <f>SUM(H7:H9)</f>
        <v>1</v>
      </c>
      <c r="I6" s="22">
        <f>SUM(I7:I9)</f>
        <v>1167</v>
      </c>
      <c r="J6" s="22">
        <f aca="true" t="shared" si="0" ref="J6:R6">SUM(J7:J9)</f>
        <v>21895</v>
      </c>
      <c r="K6" s="22">
        <f t="shared" si="0"/>
        <v>11032</v>
      </c>
      <c r="L6" s="22">
        <f t="shared" si="0"/>
        <v>10863</v>
      </c>
      <c r="M6" s="22">
        <f t="shared" si="0"/>
        <v>1806</v>
      </c>
      <c r="N6" s="22">
        <f t="shared" si="0"/>
        <v>155</v>
      </c>
      <c r="O6" s="22">
        <f t="shared" si="0"/>
        <v>1651</v>
      </c>
      <c r="P6" s="22">
        <f t="shared" si="0"/>
        <v>307</v>
      </c>
      <c r="Q6" s="22">
        <f t="shared" si="0"/>
        <v>175</v>
      </c>
      <c r="R6" s="22">
        <f t="shared" si="0"/>
        <v>149</v>
      </c>
    </row>
    <row r="7" spans="2:18" ht="12" customHeight="1">
      <c r="B7" s="292"/>
      <c r="C7" s="3"/>
      <c r="D7" s="280" t="s">
        <v>12</v>
      </c>
      <c r="E7" s="281"/>
      <c r="F7" s="21">
        <v>1</v>
      </c>
      <c r="G7" s="23">
        <v>1</v>
      </c>
      <c r="H7" s="23" t="s">
        <v>28</v>
      </c>
      <c r="I7" s="23">
        <v>5</v>
      </c>
      <c r="J7" s="21">
        <v>138</v>
      </c>
      <c r="K7" s="23">
        <v>69</v>
      </c>
      <c r="L7" s="23">
        <v>69</v>
      </c>
      <c r="M7" s="21">
        <v>9</v>
      </c>
      <c r="N7" s="23">
        <v>2</v>
      </c>
      <c r="O7" s="23">
        <v>7</v>
      </c>
      <c r="P7" s="16">
        <v>4</v>
      </c>
      <c r="Q7" s="19" t="s">
        <v>28</v>
      </c>
      <c r="R7" s="16">
        <v>1</v>
      </c>
    </row>
    <row r="8" spans="2:18" ht="12" customHeight="1">
      <c r="B8" s="292"/>
      <c r="C8" s="3"/>
      <c r="D8" s="280" t="s">
        <v>13</v>
      </c>
      <c r="E8" s="281"/>
      <c r="F8" s="21">
        <v>83</v>
      </c>
      <c r="G8" s="23">
        <v>82</v>
      </c>
      <c r="H8" s="23">
        <v>1</v>
      </c>
      <c r="I8" s="23">
        <v>345</v>
      </c>
      <c r="J8" s="21">
        <v>5914</v>
      </c>
      <c r="K8" s="23">
        <v>3055</v>
      </c>
      <c r="L8" s="23">
        <v>2859</v>
      </c>
      <c r="M8" s="21">
        <v>508</v>
      </c>
      <c r="N8" s="23">
        <v>34</v>
      </c>
      <c r="O8" s="23">
        <v>474</v>
      </c>
      <c r="P8" s="16">
        <v>44</v>
      </c>
      <c r="Q8" s="16">
        <v>22</v>
      </c>
      <c r="R8" s="16">
        <v>46</v>
      </c>
    </row>
    <row r="9" spans="2:18" ht="12" customHeight="1">
      <c r="B9" s="293"/>
      <c r="C9" s="3"/>
      <c r="D9" s="280" t="s">
        <v>14</v>
      </c>
      <c r="E9" s="281"/>
      <c r="F9" s="21">
        <v>125</v>
      </c>
      <c r="G9" s="23">
        <v>125</v>
      </c>
      <c r="H9" s="23" t="s">
        <v>28</v>
      </c>
      <c r="I9" s="23">
        <v>817</v>
      </c>
      <c r="J9" s="21">
        <v>15843</v>
      </c>
      <c r="K9" s="23">
        <v>7908</v>
      </c>
      <c r="L9" s="23">
        <v>7935</v>
      </c>
      <c r="M9" s="21">
        <v>1289</v>
      </c>
      <c r="N9" s="23">
        <v>119</v>
      </c>
      <c r="O9" s="23">
        <v>1170</v>
      </c>
      <c r="P9" s="16">
        <v>259</v>
      </c>
      <c r="Q9" s="16">
        <v>153</v>
      </c>
      <c r="R9" s="16">
        <v>102</v>
      </c>
    </row>
    <row r="10" spans="2:18" s="15" customFormat="1" ht="12" customHeight="1">
      <c r="B10" s="291" t="s">
        <v>15</v>
      </c>
      <c r="C10" s="290" t="s">
        <v>26</v>
      </c>
      <c r="D10" s="290"/>
      <c r="E10" s="290"/>
      <c r="F10" s="22">
        <f aca="true" t="shared" si="1" ref="F10:R10">SUM(F11:F13)</f>
        <v>333</v>
      </c>
      <c r="G10" s="22">
        <f t="shared" si="1"/>
        <v>330</v>
      </c>
      <c r="H10" s="22">
        <f t="shared" si="1"/>
        <v>3</v>
      </c>
      <c r="I10" s="22">
        <f t="shared" si="1"/>
        <v>4685</v>
      </c>
      <c r="J10" s="22">
        <f t="shared" si="1"/>
        <v>111769</v>
      </c>
      <c r="K10" s="22">
        <f t="shared" si="1"/>
        <v>57131</v>
      </c>
      <c r="L10" s="22">
        <f t="shared" si="1"/>
        <v>54638</v>
      </c>
      <c r="M10" s="22">
        <f t="shared" si="1"/>
        <v>7015</v>
      </c>
      <c r="N10" s="22">
        <f t="shared" si="1"/>
        <v>2556</v>
      </c>
      <c r="O10" s="22">
        <f t="shared" si="1"/>
        <v>4459</v>
      </c>
      <c r="P10" s="22">
        <f t="shared" si="1"/>
        <v>404</v>
      </c>
      <c r="Q10" s="22">
        <f t="shared" si="1"/>
        <v>508</v>
      </c>
      <c r="R10" s="22">
        <f t="shared" si="1"/>
        <v>1738</v>
      </c>
    </row>
    <row r="11" spans="2:18" s="15" customFormat="1" ht="12" customHeight="1">
      <c r="B11" s="292"/>
      <c r="C11" s="3"/>
      <c r="D11" s="280" t="s">
        <v>12</v>
      </c>
      <c r="E11" s="281"/>
      <c r="F11" s="21">
        <v>1</v>
      </c>
      <c r="G11" s="23">
        <v>1</v>
      </c>
      <c r="H11" s="23" t="s">
        <v>28</v>
      </c>
      <c r="I11" s="23">
        <v>21</v>
      </c>
      <c r="J11" s="21">
        <v>768</v>
      </c>
      <c r="K11" s="23">
        <v>382</v>
      </c>
      <c r="L11" s="23">
        <v>386</v>
      </c>
      <c r="M11" s="21">
        <v>31</v>
      </c>
      <c r="N11" s="23">
        <v>24</v>
      </c>
      <c r="O11" s="23">
        <v>7</v>
      </c>
      <c r="P11" s="16">
        <v>16</v>
      </c>
      <c r="Q11" s="16">
        <v>2</v>
      </c>
      <c r="R11" s="16">
        <v>2</v>
      </c>
    </row>
    <row r="12" spans="2:18" s="15" customFormat="1" ht="12" customHeight="1">
      <c r="B12" s="292"/>
      <c r="C12" s="3"/>
      <c r="D12" s="280" t="s">
        <v>13</v>
      </c>
      <c r="E12" s="281"/>
      <c r="F12" s="21">
        <v>330</v>
      </c>
      <c r="G12" s="23">
        <v>327</v>
      </c>
      <c r="H12" s="23">
        <v>3</v>
      </c>
      <c r="I12" s="23">
        <v>4640</v>
      </c>
      <c r="J12" s="21">
        <v>110375</v>
      </c>
      <c r="K12" s="23">
        <v>56464</v>
      </c>
      <c r="L12" s="23">
        <v>53911</v>
      </c>
      <c r="M12" s="21">
        <v>6931</v>
      </c>
      <c r="N12" s="23">
        <v>2509</v>
      </c>
      <c r="O12" s="23">
        <v>4422</v>
      </c>
      <c r="P12" s="16">
        <v>384</v>
      </c>
      <c r="Q12" s="16">
        <v>504</v>
      </c>
      <c r="R12" s="16">
        <v>1729</v>
      </c>
    </row>
    <row r="13" spans="2:18" s="15" customFormat="1" ht="12" customHeight="1">
      <c r="B13" s="293"/>
      <c r="C13" s="3"/>
      <c r="D13" s="280" t="s">
        <v>14</v>
      </c>
      <c r="E13" s="281"/>
      <c r="F13" s="21">
        <v>2</v>
      </c>
      <c r="G13" s="23">
        <v>2</v>
      </c>
      <c r="H13" s="23" t="s">
        <v>28</v>
      </c>
      <c r="I13" s="23">
        <v>24</v>
      </c>
      <c r="J13" s="23">
        <v>626</v>
      </c>
      <c r="K13" s="23">
        <v>285</v>
      </c>
      <c r="L13" s="23">
        <v>341</v>
      </c>
      <c r="M13" s="23">
        <v>53</v>
      </c>
      <c r="N13" s="23">
        <v>23</v>
      </c>
      <c r="O13" s="23">
        <v>30</v>
      </c>
      <c r="P13" s="23">
        <v>4</v>
      </c>
      <c r="Q13" s="23">
        <v>2</v>
      </c>
      <c r="R13" s="23">
        <v>7</v>
      </c>
    </row>
    <row r="14" spans="2:18" s="15" customFormat="1" ht="12" customHeight="1">
      <c r="B14" s="291" t="s">
        <v>16</v>
      </c>
      <c r="C14" s="290" t="s">
        <v>26</v>
      </c>
      <c r="D14" s="290"/>
      <c r="E14" s="290"/>
      <c r="F14" s="22">
        <f aca="true" t="shared" si="2" ref="F14:R14">SUM(F15:F17)</f>
        <v>176</v>
      </c>
      <c r="G14" s="22">
        <f t="shared" si="2"/>
        <v>174</v>
      </c>
      <c r="H14" s="22">
        <f t="shared" si="2"/>
        <v>2</v>
      </c>
      <c r="I14" s="22">
        <f t="shared" si="2"/>
        <v>1991</v>
      </c>
      <c r="J14" s="22">
        <f t="shared" si="2"/>
        <v>58045</v>
      </c>
      <c r="K14" s="22">
        <f t="shared" si="2"/>
        <v>29646</v>
      </c>
      <c r="L14" s="22">
        <f t="shared" si="2"/>
        <v>28399</v>
      </c>
      <c r="M14" s="22">
        <f t="shared" si="2"/>
        <v>4211</v>
      </c>
      <c r="N14" s="22">
        <f t="shared" si="2"/>
        <v>2604</v>
      </c>
      <c r="O14" s="22">
        <f t="shared" si="2"/>
        <v>1607</v>
      </c>
      <c r="P14" s="22">
        <f t="shared" si="2"/>
        <v>499</v>
      </c>
      <c r="Q14" s="22">
        <f t="shared" si="2"/>
        <v>360</v>
      </c>
      <c r="R14" s="22">
        <f t="shared" si="2"/>
        <v>754</v>
      </c>
    </row>
    <row r="15" spans="2:18" s="15" customFormat="1" ht="12" customHeight="1">
      <c r="B15" s="292"/>
      <c r="C15" s="3"/>
      <c r="D15" s="280" t="s">
        <v>12</v>
      </c>
      <c r="E15" s="281"/>
      <c r="F15" s="21">
        <v>1</v>
      </c>
      <c r="G15" s="23">
        <v>1</v>
      </c>
      <c r="H15" s="23" t="s">
        <v>28</v>
      </c>
      <c r="I15" s="23">
        <v>12</v>
      </c>
      <c r="J15" s="21">
        <v>478</v>
      </c>
      <c r="K15" s="23">
        <v>240</v>
      </c>
      <c r="L15" s="23">
        <v>238</v>
      </c>
      <c r="M15" s="21">
        <v>23</v>
      </c>
      <c r="N15" s="23">
        <v>19</v>
      </c>
      <c r="O15" s="23">
        <v>4</v>
      </c>
      <c r="P15" s="16">
        <v>11</v>
      </c>
      <c r="Q15" s="16">
        <v>1</v>
      </c>
      <c r="R15" s="16">
        <v>2</v>
      </c>
    </row>
    <row r="16" spans="2:18" s="15" customFormat="1" ht="12" customHeight="1">
      <c r="B16" s="292"/>
      <c r="C16" s="3"/>
      <c r="D16" s="280" t="s">
        <v>13</v>
      </c>
      <c r="E16" s="281"/>
      <c r="F16" s="21">
        <v>169</v>
      </c>
      <c r="G16" s="23">
        <v>167</v>
      </c>
      <c r="H16" s="23">
        <v>2</v>
      </c>
      <c r="I16" s="23">
        <v>1934</v>
      </c>
      <c r="J16" s="21">
        <v>56241</v>
      </c>
      <c r="K16" s="23">
        <v>28871</v>
      </c>
      <c r="L16" s="23">
        <v>27370</v>
      </c>
      <c r="M16" s="21">
        <v>4099</v>
      </c>
      <c r="N16" s="23">
        <v>2525</v>
      </c>
      <c r="O16" s="23">
        <v>1574</v>
      </c>
      <c r="P16" s="16">
        <v>379</v>
      </c>
      <c r="Q16" s="16">
        <v>350</v>
      </c>
      <c r="R16" s="16">
        <v>745</v>
      </c>
    </row>
    <row r="17" spans="2:18" s="15" customFormat="1" ht="12" customHeight="1">
      <c r="B17" s="293"/>
      <c r="C17" s="3"/>
      <c r="D17" s="280" t="s">
        <v>14</v>
      </c>
      <c r="E17" s="281"/>
      <c r="F17" s="21">
        <v>6</v>
      </c>
      <c r="G17" s="23">
        <v>6</v>
      </c>
      <c r="H17" s="23" t="s">
        <v>28</v>
      </c>
      <c r="I17" s="23">
        <v>45</v>
      </c>
      <c r="J17" s="21">
        <v>1326</v>
      </c>
      <c r="K17" s="23">
        <v>535</v>
      </c>
      <c r="L17" s="23">
        <v>791</v>
      </c>
      <c r="M17" s="21">
        <v>89</v>
      </c>
      <c r="N17" s="23">
        <v>60</v>
      </c>
      <c r="O17" s="23">
        <v>29</v>
      </c>
      <c r="P17" s="16">
        <v>109</v>
      </c>
      <c r="Q17" s="16">
        <v>9</v>
      </c>
      <c r="R17" s="16">
        <v>7</v>
      </c>
    </row>
    <row r="18" spans="2:19" s="15" customFormat="1" ht="12" customHeight="1">
      <c r="B18" s="298" t="s">
        <v>17</v>
      </c>
      <c r="C18" s="282" t="s">
        <v>26</v>
      </c>
      <c r="D18" s="283"/>
      <c r="E18" s="284"/>
      <c r="F18" s="22">
        <f>SUM(F19:F20)</f>
        <v>82</v>
      </c>
      <c r="G18" s="22">
        <f>SUM(G19:G20)</f>
        <v>82</v>
      </c>
      <c r="H18" s="22" t="s">
        <v>28</v>
      </c>
      <c r="I18" s="19" t="s">
        <v>29</v>
      </c>
      <c r="J18" s="22">
        <f aca="true" t="shared" si="3" ref="J18:R18">SUM(J19:J20)</f>
        <v>54133</v>
      </c>
      <c r="K18" s="22">
        <f t="shared" si="3"/>
        <v>27416</v>
      </c>
      <c r="L18" s="22">
        <f t="shared" si="3"/>
        <v>26717</v>
      </c>
      <c r="M18" s="22">
        <f t="shared" si="3"/>
        <v>3897</v>
      </c>
      <c r="N18" s="22">
        <f t="shared" si="3"/>
        <v>2805</v>
      </c>
      <c r="O18" s="22">
        <f t="shared" si="3"/>
        <v>1092</v>
      </c>
      <c r="P18" s="22">
        <f t="shared" si="3"/>
        <v>818</v>
      </c>
      <c r="Q18" s="22">
        <f t="shared" si="3"/>
        <v>560</v>
      </c>
      <c r="R18" s="22">
        <f t="shared" si="3"/>
        <v>307</v>
      </c>
      <c r="S18" s="17"/>
    </row>
    <row r="19" spans="2:19" s="15" customFormat="1" ht="12" customHeight="1">
      <c r="B19" s="299"/>
      <c r="C19" s="13"/>
      <c r="D19" s="288" t="s">
        <v>13</v>
      </c>
      <c r="E19" s="280"/>
      <c r="F19" s="19">
        <v>69</v>
      </c>
      <c r="G19" s="19">
        <v>69</v>
      </c>
      <c r="H19" s="19" t="s">
        <v>28</v>
      </c>
      <c r="I19" s="19" t="s">
        <v>29</v>
      </c>
      <c r="J19" s="19">
        <v>41807</v>
      </c>
      <c r="K19" s="19">
        <v>21786</v>
      </c>
      <c r="L19" s="19">
        <v>20021</v>
      </c>
      <c r="M19" s="19">
        <v>3224</v>
      </c>
      <c r="N19" s="19">
        <v>2314</v>
      </c>
      <c r="O19" s="19">
        <v>910</v>
      </c>
      <c r="P19" s="16">
        <v>496</v>
      </c>
      <c r="Q19" s="16">
        <v>490</v>
      </c>
      <c r="R19" s="16">
        <v>255</v>
      </c>
      <c r="S19" s="17"/>
    </row>
    <row r="20" spans="2:19" s="15" customFormat="1" ht="12" customHeight="1">
      <c r="B20" s="300"/>
      <c r="C20" s="13"/>
      <c r="D20" s="288" t="s">
        <v>14</v>
      </c>
      <c r="E20" s="280"/>
      <c r="F20" s="19">
        <v>13</v>
      </c>
      <c r="G20" s="19">
        <v>13</v>
      </c>
      <c r="H20" s="19" t="s">
        <v>28</v>
      </c>
      <c r="I20" s="19" t="s">
        <v>29</v>
      </c>
      <c r="J20" s="19">
        <v>12326</v>
      </c>
      <c r="K20" s="19">
        <v>5630</v>
      </c>
      <c r="L20" s="19">
        <v>6696</v>
      </c>
      <c r="M20" s="19">
        <v>673</v>
      </c>
      <c r="N20" s="19">
        <v>491</v>
      </c>
      <c r="O20" s="19">
        <v>182</v>
      </c>
      <c r="P20" s="16">
        <v>322</v>
      </c>
      <c r="Q20" s="16">
        <v>70</v>
      </c>
      <c r="R20" s="16">
        <v>52</v>
      </c>
      <c r="S20" s="17"/>
    </row>
    <row r="21" spans="2:19" s="15" customFormat="1" ht="14.25" customHeight="1">
      <c r="B21" s="298" t="s">
        <v>18</v>
      </c>
      <c r="C21" s="282" t="s">
        <v>26</v>
      </c>
      <c r="D21" s="283"/>
      <c r="E21" s="284"/>
      <c r="F21" s="22">
        <v>2</v>
      </c>
      <c r="G21" s="22">
        <v>2</v>
      </c>
      <c r="H21" s="22" t="s">
        <v>28</v>
      </c>
      <c r="I21" s="23" t="s">
        <v>29</v>
      </c>
      <c r="J21" s="22">
        <v>1263</v>
      </c>
      <c r="K21" s="22">
        <v>625</v>
      </c>
      <c r="L21" s="22">
        <v>638</v>
      </c>
      <c r="M21" s="22">
        <v>101</v>
      </c>
      <c r="N21" s="22">
        <v>77</v>
      </c>
      <c r="O21" s="22">
        <v>24</v>
      </c>
      <c r="P21" s="22">
        <f>SUM(P22:P23)</f>
        <v>38</v>
      </c>
      <c r="Q21" s="22">
        <f>SUM(Q22:Q23)</f>
        <v>5</v>
      </c>
      <c r="R21" s="22">
        <f>SUM(R22:R23)</f>
        <v>5</v>
      </c>
      <c r="S21" s="17"/>
    </row>
    <row r="22" spans="2:19" s="15" customFormat="1" ht="14.25" customHeight="1">
      <c r="B22" s="299"/>
      <c r="C22" s="13"/>
      <c r="D22" s="288" t="s">
        <v>13</v>
      </c>
      <c r="E22" s="280"/>
      <c r="F22" s="21">
        <v>2</v>
      </c>
      <c r="G22" s="23">
        <v>2</v>
      </c>
      <c r="H22" s="19" t="s">
        <v>28</v>
      </c>
      <c r="I22" s="23" t="s">
        <v>29</v>
      </c>
      <c r="J22" s="21">
        <v>1263</v>
      </c>
      <c r="K22" s="23">
        <v>625</v>
      </c>
      <c r="L22" s="23">
        <v>638</v>
      </c>
      <c r="M22" s="21">
        <v>101</v>
      </c>
      <c r="N22" s="23">
        <v>77</v>
      </c>
      <c r="O22" s="23">
        <v>24</v>
      </c>
      <c r="P22" s="16">
        <v>38</v>
      </c>
      <c r="Q22" s="16">
        <v>5</v>
      </c>
      <c r="R22" s="16">
        <v>5</v>
      </c>
      <c r="S22" s="17"/>
    </row>
    <row r="23" spans="2:19" s="15" customFormat="1" ht="14.25" customHeight="1">
      <c r="B23" s="300"/>
      <c r="C23" s="13"/>
      <c r="D23" s="288" t="s">
        <v>14</v>
      </c>
      <c r="E23" s="280"/>
      <c r="F23" s="21" t="s">
        <v>28</v>
      </c>
      <c r="G23" s="23" t="s">
        <v>28</v>
      </c>
      <c r="H23" s="19" t="s">
        <v>28</v>
      </c>
      <c r="I23" s="23" t="s">
        <v>29</v>
      </c>
      <c r="J23" s="21" t="s">
        <v>28</v>
      </c>
      <c r="K23" s="23" t="s">
        <v>28</v>
      </c>
      <c r="L23" s="23" t="s">
        <v>28</v>
      </c>
      <c r="M23" s="21" t="s">
        <v>28</v>
      </c>
      <c r="N23" s="23" t="s">
        <v>28</v>
      </c>
      <c r="O23" s="23" t="s">
        <v>28</v>
      </c>
      <c r="P23" s="23" t="s">
        <v>28</v>
      </c>
      <c r="Q23" s="19" t="s">
        <v>28</v>
      </c>
      <c r="R23" s="19" t="s">
        <v>28</v>
      </c>
      <c r="S23" s="17"/>
    </row>
    <row r="24" spans="2:19" s="15" customFormat="1" ht="14.25" customHeight="1">
      <c r="B24" s="313" t="s">
        <v>27</v>
      </c>
      <c r="C24" s="316" t="s">
        <v>26</v>
      </c>
      <c r="D24" s="317"/>
      <c r="E24" s="318"/>
      <c r="F24" s="22">
        <f aca="true" t="shared" si="4" ref="F24:O24">SUM(F25:F27)</f>
        <v>28</v>
      </c>
      <c r="G24" s="22">
        <f t="shared" si="4"/>
        <v>21</v>
      </c>
      <c r="H24" s="22">
        <f t="shared" si="4"/>
        <v>7</v>
      </c>
      <c r="I24" s="22">
        <f t="shared" si="4"/>
        <v>575</v>
      </c>
      <c r="J24" s="22">
        <f t="shared" si="4"/>
        <v>2098</v>
      </c>
      <c r="K24" s="22">
        <f t="shared" si="4"/>
        <v>1423</v>
      </c>
      <c r="L24" s="22">
        <f t="shared" si="4"/>
        <v>675</v>
      </c>
      <c r="M24" s="22">
        <f t="shared" si="4"/>
        <v>1309</v>
      </c>
      <c r="N24" s="22">
        <f t="shared" si="4"/>
        <v>513</v>
      </c>
      <c r="O24" s="22">
        <f t="shared" si="4"/>
        <v>796</v>
      </c>
      <c r="P24" s="22">
        <v>42</v>
      </c>
      <c r="Q24" s="22">
        <v>133</v>
      </c>
      <c r="R24" s="22">
        <v>183</v>
      </c>
      <c r="S24" s="17"/>
    </row>
    <row r="25" spans="2:19" s="15" customFormat="1" ht="14.25" customHeight="1">
      <c r="B25" s="314"/>
      <c r="C25" s="13"/>
      <c r="D25" s="280" t="s">
        <v>12</v>
      </c>
      <c r="E25" s="281"/>
      <c r="F25" s="21">
        <v>1</v>
      </c>
      <c r="G25" s="23">
        <v>1</v>
      </c>
      <c r="H25" s="19" t="s">
        <v>28</v>
      </c>
      <c r="I25" s="23">
        <v>9</v>
      </c>
      <c r="J25" s="21">
        <v>57</v>
      </c>
      <c r="K25" s="23">
        <v>35</v>
      </c>
      <c r="L25" s="23">
        <v>22</v>
      </c>
      <c r="M25" s="21">
        <v>28</v>
      </c>
      <c r="N25" s="23">
        <v>19</v>
      </c>
      <c r="O25" s="23">
        <v>9</v>
      </c>
      <c r="P25" s="16">
        <v>6</v>
      </c>
      <c r="Q25" s="16">
        <v>1</v>
      </c>
      <c r="R25" s="19" t="s">
        <v>30</v>
      </c>
      <c r="S25" s="17"/>
    </row>
    <row r="26" spans="2:19" s="15" customFormat="1" ht="14.25" customHeight="1">
      <c r="B26" s="314"/>
      <c r="C26" s="13"/>
      <c r="D26" s="280" t="s">
        <v>13</v>
      </c>
      <c r="E26" s="281"/>
      <c r="F26" s="21">
        <v>26</v>
      </c>
      <c r="G26" s="23">
        <v>19</v>
      </c>
      <c r="H26" s="19">
        <v>7</v>
      </c>
      <c r="I26" s="23">
        <v>561</v>
      </c>
      <c r="J26" s="21">
        <v>2011</v>
      </c>
      <c r="K26" s="23">
        <v>1363</v>
      </c>
      <c r="L26" s="23">
        <v>648</v>
      </c>
      <c r="M26" s="21">
        <v>1271</v>
      </c>
      <c r="N26" s="23">
        <v>488</v>
      </c>
      <c r="O26" s="23">
        <v>783</v>
      </c>
      <c r="P26" s="16">
        <v>36</v>
      </c>
      <c r="Q26" s="16">
        <v>130</v>
      </c>
      <c r="R26" s="16">
        <v>179</v>
      </c>
      <c r="S26" s="17"/>
    </row>
    <row r="27" spans="2:19" s="15" customFormat="1" ht="14.25" customHeight="1">
      <c r="B27" s="315"/>
      <c r="C27" s="13"/>
      <c r="D27" s="280" t="s">
        <v>14</v>
      </c>
      <c r="E27" s="281"/>
      <c r="F27" s="21">
        <v>1</v>
      </c>
      <c r="G27" s="23">
        <v>1</v>
      </c>
      <c r="H27" s="19" t="s">
        <v>28</v>
      </c>
      <c r="I27" s="23">
        <v>5</v>
      </c>
      <c r="J27" s="21">
        <v>30</v>
      </c>
      <c r="K27" s="23">
        <v>25</v>
      </c>
      <c r="L27" s="23">
        <v>5</v>
      </c>
      <c r="M27" s="21">
        <v>10</v>
      </c>
      <c r="N27" s="23">
        <v>6</v>
      </c>
      <c r="O27" s="23">
        <v>4</v>
      </c>
      <c r="P27" s="19" t="s">
        <v>30</v>
      </c>
      <c r="Q27" s="16">
        <v>2</v>
      </c>
      <c r="R27" s="16">
        <v>4</v>
      </c>
      <c r="S27" s="17"/>
    </row>
    <row r="28" spans="2:18" s="15" customFormat="1" ht="12" customHeight="1">
      <c r="B28" s="285" t="s">
        <v>20</v>
      </c>
      <c r="C28" s="282" t="s">
        <v>26</v>
      </c>
      <c r="D28" s="283"/>
      <c r="E28" s="284"/>
      <c r="F28" s="22">
        <f>SUM(F29:F30)</f>
        <v>72</v>
      </c>
      <c r="G28" s="22">
        <f>SUM(G29:G30)</f>
        <v>72</v>
      </c>
      <c r="H28" s="22" t="s">
        <v>28</v>
      </c>
      <c r="I28" s="21" t="s">
        <v>29</v>
      </c>
      <c r="J28" s="22">
        <f aca="true" t="shared" si="5" ref="J28:R28">SUM(J29:J30)</f>
        <v>9737</v>
      </c>
      <c r="K28" s="22">
        <f t="shared" si="5"/>
        <v>4551</v>
      </c>
      <c r="L28" s="22">
        <f t="shared" si="5"/>
        <v>5186</v>
      </c>
      <c r="M28" s="22">
        <f t="shared" si="5"/>
        <v>717</v>
      </c>
      <c r="N28" s="22">
        <f t="shared" si="5"/>
        <v>395</v>
      </c>
      <c r="O28" s="22">
        <f t="shared" si="5"/>
        <v>322</v>
      </c>
      <c r="P28" s="22">
        <f t="shared" si="5"/>
        <v>1651</v>
      </c>
      <c r="Q28" s="22">
        <f t="shared" si="5"/>
        <v>157</v>
      </c>
      <c r="R28" s="22">
        <f t="shared" si="5"/>
        <v>133</v>
      </c>
    </row>
    <row r="29" spans="2:18" s="15" customFormat="1" ht="12" customHeight="1">
      <c r="B29" s="286"/>
      <c r="C29" s="3"/>
      <c r="D29" s="288" t="s">
        <v>13</v>
      </c>
      <c r="E29" s="280"/>
      <c r="F29" s="21">
        <v>3</v>
      </c>
      <c r="G29" s="23">
        <v>3</v>
      </c>
      <c r="H29" s="19" t="s">
        <v>28</v>
      </c>
      <c r="I29" s="21" t="s">
        <v>29</v>
      </c>
      <c r="J29" s="21">
        <v>351</v>
      </c>
      <c r="K29" s="23">
        <v>176</v>
      </c>
      <c r="L29" s="23">
        <v>175</v>
      </c>
      <c r="M29" s="21">
        <v>46</v>
      </c>
      <c r="N29" s="23">
        <v>27</v>
      </c>
      <c r="O29" s="23">
        <v>19</v>
      </c>
      <c r="P29" s="16">
        <v>185</v>
      </c>
      <c r="Q29" s="16">
        <v>25</v>
      </c>
      <c r="R29" s="16">
        <v>9</v>
      </c>
    </row>
    <row r="30" spans="2:18" s="15" customFormat="1" ht="12" customHeight="1">
      <c r="B30" s="287"/>
      <c r="C30" s="3"/>
      <c r="D30" s="288" t="s">
        <v>14</v>
      </c>
      <c r="E30" s="280"/>
      <c r="F30" s="21">
        <v>69</v>
      </c>
      <c r="G30" s="23">
        <v>69</v>
      </c>
      <c r="H30" s="19" t="s">
        <v>28</v>
      </c>
      <c r="I30" s="21" t="s">
        <v>29</v>
      </c>
      <c r="J30" s="21">
        <v>9386</v>
      </c>
      <c r="K30" s="23">
        <v>4375</v>
      </c>
      <c r="L30" s="23">
        <v>5011</v>
      </c>
      <c r="M30" s="21">
        <v>671</v>
      </c>
      <c r="N30" s="23">
        <v>368</v>
      </c>
      <c r="O30" s="23">
        <v>303</v>
      </c>
      <c r="P30" s="16">
        <v>1466</v>
      </c>
      <c r="Q30" s="16">
        <v>132</v>
      </c>
      <c r="R30" s="16">
        <v>124</v>
      </c>
    </row>
    <row r="31" spans="2:19" s="15" customFormat="1" ht="12" customHeight="1">
      <c r="B31" s="310" t="s">
        <v>19</v>
      </c>
      <c r="C31" s="282" t="s">
        <v>26</v>
      </c>
      <c r="D31" s="283"/>
      <c r="E31" s="284"/>
      <c r="F31" s="22">
        <v>26</v>
      </c>
      <c r="G31" s="22">
        <v>26</v>
      </c>
      <c r="H31" s="19" t="s">
        <v>28</v>
      </c>
      <c r="I31" s="21" t="s">
        <v>29</v>
      </c>
      <c r="J31" s="22">
        <f>SUM(J32:J33)</f>
        <v>1494</v>
      </c>
      <c r="K31" s="22">
        <f aca="true" t="shared" si="6" ref="K31:R31">SUM(K32:K33)</f>
        <v>546</v>
      </c>
      <c r="L31" s="22">
        <f t="shared" si="6"/>
        <v>948</v>
      </c>
      <c r="M31" s="22">
        <f t="shared" si="6"/>
        <v>89</v>
      </c>
      <c r="N31" s="22">
        <f t="shared" si="6"/>
        <v>18</v>
      </c>
      <c r="O31" s="22">
        <f t="shared" si="6"/>
        <v>71</v>
      </c>
      <c r="P31" s="22">
        <f t="shared" si="6"/>
        <v>449</v>
      </c>
      <c r="Q31" s="22">
        <f t="shared" si="6"/>
        <v>12</v>
      </c>
      <c r="R31" s="22">
        <f t="shared" si="6"/>
        <v>18</v>
      </c>
      <c r="S31" s="17"/>
    </row>
    <row r="32" spans="2:19" s="15" customFormat="1" ht="12" customHeight="1">
      <c r="B32" s="311"/>
      <c r="C32" s="12"/>
      <c r="D32" s="288" t="s">
        <v>13</v>
      </c>
      <c r="E32" s="280"/>
      <c r="F32" s="21" t="s">
        <v>28</v>
      </c>
      <c r="G32" s="23" t="s">
        <v>28</v>
      </c>
      <c r="H32" s="19" t="s">
        <v>28</v>
      </c>
      <c r="I32" s="21" t="s">
        <v>29</v>
      </c>
      <c r="J32" s="21" t="s">
        <v>28</v>
      </c>
      <c r="K32" s="23" t="s">
        <v>28</v>
      </c>
      <c r="L32" s="23" t="s">
        <v>28</v>
      </c>
      <c r="M32" s="21" t="s">
        <v>28</v>
      </c>
      <c r="N32" s="23" t="s">
        <v>28</v>
      </c>
      <c r="O32" s="23" t="s">
        <v>28</v>
      </c>
      <c r="P32" s="19" t="s">
        <v>28</v>
      </c>
      <c r="Q32" s="19" t="s">
        <v>28</v>
      </c>
      <c r="R32" s="19" t="s">
        <v>28</v>
      </c>
      <c r="S32" s="17"/>
    </row>
    <row r="33" spans="2:19" s="15" customFormat="1" ht="12" customHeight="1">
      <c r="B33" s="312"/>
      <c r="C33" s="12"/>
      <c r="D33" s="288" t="s">
        <v>14</v>
      </c>
      <c r="E33" s="280"/>
      <c r="F33" s="21">
        <v>26</v>
      </c>
      <c r="G33" s="23">
        <v>26</v>
      </c>
      <c r="H33" s="19" t="s">
        <v>28</v>
      </c>
      <c r="I33" s="21" t="s">
        <v>29</v>
      </c>
      <c r="J33" s="21">
        <v>1494</v>
      </c>
      <c r="K33" s="23">
        <v>546</v>
      </c>
      <c r="L33" s="23">
        <v>948</v>
      </c>
      <c r="M33" s="21">
        <v>89</v>
      </c>
      <c r="N33" s="23">
        <v>18</v>
      </c>
      <c r="O33" s="23">
        <v>71</v>
      </c>
      <c r="P33" s="16">
        <v>449</v>
      </c>
      <c r="Q33" s="16">
        <v>12</v>
      </c>
      <c r="R33" s="16">
        <v>18</v>
      </c>
      <c r="S33" s="17"/>
    </row>
    <row r="34" spans="2:18" s="15" customFormat="1" ht="12" customHeight="1">
      <c r="B34" s="295" t="s">
        <v>21</v>
      </c>
      <c r="C34" s="290" t="s">
        <v>26</v>
      </c>
      <c r="D34" s="290"/>
      <c r="E34" s="290"/>
      <c r="F34" s="20">
        <f>SUM(F36:F37,F39:F40,F42:F43)</f>
        <v>23</v>
      </c>
      <c r="G34" s="20">
        <f>SUM(G36:G37,G39:G40,G42:G43)</f>
        <v>23</v>
      </c>
      <c r="H34" s="19" t="s">
        <v>28</v>
      </c>
      <c r="I34" s="19" t="s">
        <v>28</v>
      </c>
      <c r="J34" s="20">
        <f aca="true" t="shared" si="7" ref="J34:O34">SUM(J35,J38,J41)</f>
        <v>31343</v>
      </c>
      <c r="K34" s="20">
        <f t="shared" si="7"/>
        <v>16007</v>
      </c>
      <c r="L34" s="20">
        <f t="shared" si="7"/>
        <v>15336</v>
      </c>
      <c r="M34" s="20">
        <f t="shared" si="7"/>
        <v>1853</v>
      </c>
      <c r="N34" s="20">
        <f t="shared" si="7"/>
        <v>1323</v>
      </c>
      <c r="O34" s="20">
        <f t="shared" si="7"/>
        <v>530</v>
      </c>
      <c r="P34" s="19" t="s">
        <v>28</v>
      </c>
      <c r="Q34" s="20">
        <f>SUM(Q35,Q38,Q41)</f>
        <v>689</v>
      </c>
      <c r="R34" s="20">
        <f>SUM(R35,R38,R41)</f>
        <v>1012</v>
      </c>
    </row>
    <row r="35" spans="2:18" s="15" customFormat="1" ht="12" customHeight="1">
      <c r="B35" s="296"/>
      <c r="C35" s="295" t="s">
        <v>12</v>
      </c>
      <c r="D35" s="294" t="s">
        <v>26</v>
      </c>
      <c r="E35" s="280"/>
      <c r="F35" s="16">
        <f>SUM(F36:F37)</f>
        <v>1</v>
      </c>
      <c r="G35" s="16">
        <f>SUM(G36:G37)</f>
        <v>1</v>
      </c>
      <c r="H35" s="19" t="s">
        <v>28</v>
      </c>
      <c r="I35" s="19" t="s">
        <v>28</v>
      </c>
      <c r="J35" s="16">
        <f aca="true" t="shared" si="8" ref="J35:R35">SUM(J36:J37)</f>
        <v>6680</v>
      </c>
      <c r="K35" s="16">
        <f t="shared" si="8"/>
        <v>4296</v>
      </c>
      <c r="L35" s="16">
        <f t="shared" si="8"/>
        <v>2384</v>
      </c>
      <c r="M35" s="16">
        <f t="shared" si="8"/>
        <v>840</v>
      </c>
      <c r="N35" s="16">
        <f t="shared" si="8"/>
        <v>718</v>
      </c>
      <c r="O35" s="16">
        <f t="shared" si="8"/>
        <v>122</v>
      </c>
      <c r="P35" s="19" t="s">
        <v>28</v>
      </c>
      <c r="Q35" s="16">
        <f t="shared" si="8"/>
        <v>411</v>
      </c>
      <c r="R35" s="16">
        <f t="shared" si="8"/>
        <v>795</v>
      </c>
    </row>
    <row r="36" spans="2:18" s="15" customFormat="1" ht="12" customHeight="1">
      <c r="B36" s="296"/>
      <c r="C36" s="296"/>
      <c r="D36" s="3"/>
      <c r="E36" s="4" t="s">
        <v>21</v>
      </c>
      <c r="F36" s="16">
        <v>1</v>
      </c>
      <c r="G36" s="16">
        <v>1</v>
      </c>
      <c r="H36" s="19" t="s">
        <v>28</v>
      </c>
      <c r="I36" s="21" t="s">
        <v>24</v>
      </c>
      <c r="J36" s="16">
        <v>6680</v>
      </c>
      <c r="K36" s="16">
        <v>4296</v>
      </c>
      <c r="L36" s="16">
        <v>2384</v>
      </c>
      <c r="M36" s="16">
        <v>840</v>
      </c>
      <c r="N36" s="16">
        <v>718</v>
      </c>
      <c r="O36" s="16">
        <v>122</v>
      </c>
      <c r="P36" s="19" t="s">
        <v>28</v>
      </c>
      <c r="Q36" s="16">
        <v>411</v>
      </c>
      <c r="R36" s="16">
        <v>795</v>
      </c>
    </row>
    <row r="37" spans="2:18" s="15" customFormat="1" ht="12" customHeight="1">
      <c r="B37" s="296"/>
      <c r="C37" s="296"/>
      <c r="D37" s="3"/>
      <c r="E37" s="4" t="s">
        <v>22</v>
      </c>
      <c r="F37" s="19" t="s">
        <v>28</v>
      </c>
      <c r="G37" s="19" t="s">
        <v>28</v>
      </c>
      <c r="H37" s="19" t="s">
        <v>28</v>
      </c>
      <c r="I37" s="19" t="s">
        <v>28</v>
      </c>
      <c r="J37" s="19" t="s">
        <v>28</v>
      </c>
      <c r="K37" s="19" t="s">
        <v>28</v>
      </c>
      <c r="L37" s="19" t="s">
        <v>28</v>
      </c>
      <c r="M37" s="19" t="s">
        <v>28</v>
      </c>
      <c r="N37" s="19" t="s">
        <v>28</v>
      </c>
      <c r="O37" s="19" t="s">
        <v>28</v>
      </c>
      <c r="P37" s="19" t="s">
        <v>28</v>
      </c>
      <c r="Q37" s="19" t="s">
        <v>28</v>
      </c>
      <c r="R37" s="19" t="s">
        <v>28</v>
      </c>
    </row>
    <row r="38" spans="2:18" s="15" customFormat="1" ht="12" customHeight="1">
      <c r="B38" s="296"/>
      <c r="C38" s="295" t="s">
        <v>13</v>
      </c>
      <c r="D38" s="294" t="s">
        <v>26</v>
      </c>
      <c r="E38" s="280"/>
      <c r="F38" s="16">
        <f aca="true" t="shared" si="9" ref="F38:R38">SUM(F39:F40)</f>
        <v>4</v>
      </c>
      <c r="G38" s="16">
        <f t="shared" si="9"/>
        <v>4</v>
      </c>
      <c r="H38" s="19" t="s">
        <v>28</v>
      </c>
      <c r="I38" s="19" t="s">
        <v>28</v>
      </c>
      <c r="J38" s="16">
        <f t="shared" si="9"/>
        <v>7077</v>
      </c>
      <c r="K38" s="16">
        <f t="shared" si="9"/>
        <v>4090</v>
      </c>
      <c r="L38" s="16">
        <f t="shared" si="9"/>
        <v>2987</v>
      </c>
      <c r="M38" s="16">
        <f t="shared" si="9"/>
        <v>297</v>
      </c>
      <c r="N38" s="16">
        <f t="shared" si="9"/>
        <v>207</v>
      </c>
      <c r="O38" s="16">
        <f t="shared" si="9"/>
        <v>90</v>
      </c>
      <c r="P38" s="19" t="s">
        <v>28</v>
      </c>
      <c r="Q38" s="16">
        <f t="shared" si="9"/>
        <v>86</v>
      </c>
      <c r="R38" s="16">
        <f t="shared" si="9"/>
        <v>64</v>
      </c>
    </row>
    <row r="39" spans="2:18" s="15" customFormat="1" ht="12" customHeight="1">
      <c r="B39" s="296"/>
      <c r="C39" s="296"/>
      <c r="D39" s="3"/>
      <c r="E39" s="4" t="s">
        <v>21</v>
      </c>
      <c r="F39" s="16">
        <v>4</v>
      </c>
      <c r="G39" s="16">
        <v>4</v>
      </c>
      <c r="H39" s="19" t="s">
        <v>28</v>
      </c>
      <c r="I39" s="21" t="s">
        <v>24</v>
      </c>
      <c r="J39" s="16">
        <v>7077</v>
      </c>
      <c r="K39" s="16">
        <v>4090</v>
      </c>
      <c r="L39" s="16">
        <v>2987</v>
      </c>
      <c r="M39" s="16">
        <v>297</v>
      </c>
      <c r="N39" s="16">
        <v>207</v>
      </c>
      <c r="O39" s="16">
        <v>90</v>
      </c>
      <c r="P39" s="19" t="s">
        <v>28</v>
      </c>
      <c r="Q39" s="16">
        <v>86</v>
      </c>
      <c r="R39" s="16">
        <v>64</v>
      </c>
    </row>
    <row r="40" spans="2:18" s="15" customFormat="1" ht="12" customHeight="1">
      <c r="B40" s="296"/>
      <c r="C40" s="296"/>
      <c r="D40" s="3"/>
      <c r="E40" s="4" t="s">
        <v>22</v>
      </c>
      <c r="F40" s="19" t="s">
        <v>28</v>
      </c>
      <c r="G40" s="19" t="s">
        <v>28</v>
      </c>
      <c r="H40" s="19" t="s">
        <v>28</v>
      </c>
      <c r="I40" s="19" t="s">
        <v>28</v>
      </c>
      <c r="J40" s="19" t="s">
        <v>28</v>
      </c>
      <c r="K40" s="19" t="s">
        <v>28</v>
      </c>
      <c r="L40" s="19" t="s">
        <v>28</v>
      </c>
      <c r="M40" s="19" t="s">
        <v>28</v>
      </c>
      <c r="N40" s="19" t="s">
        <v>28</v>
      </c>
      <c r="O40" s="19" t="s">
        <v>28</v>
      </c>
      <c r="P40" s="19" t="s">
        <v>28</v>
      </c>
      <c r="Q40" s="19" t="s">
        <v>28</v>
      </c>
      <c r="R40" s="19" t="s">
        <v>28</v>
      </c>
    </row>
    <row r="41" spans="2:18" s="15" customFormat="1" ht="12" customHeight="1">
      <c r="B41" s="296"/>
      <c r="C41" s="295" t="s">
        <v>14</v>
      </c>
      <c r="D41" s="294" t="s">
        <v>26</v>
      </c>
      <c r="E41" s="280"/>
      <c r="F41" s="16">
        <f>SUM(F42:F43)</f>
        <v>18</v>
      </c>
      <c r="G41" s="16">
        <f>SUM(G42:G43)</f>
        <v>18</v>
      </c>
      <c r="H41" s="19" t="s">
        <v>28</v>
      </c>
      <c r="I41" s="19" t="s">
        <v>28</v>
      </c>
      <c r="J41" s="16">
        <f aca="true" t="shared" si="10" ref="J41:R41">SUM(J42:J43)</f>
        <v>17586</v>
      </c>
      <c r="K41" s="16">
        <f t="shared" si="10"/>
        <v>7621</v>
      </c>
      <c r="L41" s="16">
        <f t="shared" si="10"/>
        <v>9965</v>
      </c>
      <c r="M41" s="16">
        <f t="shared" si="10"/>
        <v>716</v>
      </c>
      <c r="N41" s="16">
        <f t="shared" si="10"/>
        <v>398</v>
      </c>
      <c r="O41" s="16">
        <f t="shared" si="10"/>
        <v>318</v>
      </c>
      <c r="P41" s="19" t="s">
        <v>28</v>
      </c>
      <c r="Q41" s="16">
        <f t="shared" si="10"/>
        <v>192</v>
      </c>
      <c r="R41" s="16">
        <f t="shared" si="10"/>
        <v>153</v>
      </c>
    </row>
    <row r="42" spans="2:18" s="15" customFormat="1" ht="12" customHeight="1">
      <c r="B42" s="296"/>
      <c r="C42" s="296"/>
      <c r="D42" s="3"/>
      <c r="E42" s="4" t="s">
        <v>21</v>
      </c>
      <c r="F42" s="16">
        <v>9</v>
      </c>
      <c r="G42" s="16">
        <v>9</v>
      </c>
      <c r="H42" s="19" t="s">
        <v>28</v>
      </c>
      <c r="I42" s="21" t="s">
        <v>24</v>
      </c>
      <c r="J42" s="16">
        <v>15490</v>
      </c>
      <c r="K42" s="16">
        <v>7440</v>
      </c>
      <c r="L42" s="16">
        <v>8050</v>
      </c>
      <c r="M42" s="16">
        <v>551</v>
      </c>
      <c r="N42" s="16">
        <v>312</v>
      </c>
      <c r="O42" s="16">
        <v>239</v>
      </c>
      <c r="P42" s="19" t="s">
        <v>28</v>
      </c>
      <c r="Q42" s="16">
        <v>147</v>
      </c>
      <c r="R42" s="16">
        <v>116</v>
      </c>
    </row>
    <row r="43" spans="2:18" s="15" customFormat="1" ht="12" customHeight="1">
      <c r="B43" s="297"/>
      <c r="C43" s="297"/>
      <c r="D43" s="3"/>
      <c r="E43" s="4" t="s">
        <v>22</v>
      </c>
      <c r="F43" s="16">
        <v>9</v>
      </c>
      <c r="G43" s="16">
        <v>9</v>
      </c>
      <c r="H43" s="19" t="s">
        <v>28</v>
      </c>
      <c r="I43" s="21" t="s">
        <v>24</v>
      </c>
      <c r="J43" s="16">
        <v>2096</v>
      </c>
      <c r="K43" s="16">
        <v>181</v>
      </c>
      <c r="L43" s="16">
        <v>1915</v>
      </c>
      <c r="M43" s="16">
        <v>165</v>
      </c>
      <c r="N43" s="16">
        <v>86</v>
      </c>
      <c r="O43" s="16">
        <v>79</v>
      </c>
      <c r="P43" s="19" t="s">
        <v>28</v>
      </c>
      <c r="Q43" s="16">
        <v>45</v>
      </c>
      <c r="R43" s="16">
        <v>37</v>
      </c>
    </row>
    <row r="44" spans="2:18" s="15" customFormat="1" ht="12" customHeight="1">
      <c r="B44" s="294" t="s">
        <v>23</v>
      </c>
      <c r="C44" s="288"/>
      <c r="D44" s="288"/>
      <c r="E44" s="280"/>
      <c r="F44" s="16">
        <v>1</v>
      </c>
      <c r="G44" s="16">
        <v>1</v>
      </c>
      <c r="H44" s="19" t="s">
        <v>28</v>
      </c>
      <c r="I44" s="21" t="s">
        <v>24</v>
      </c>
      <c r="J44" s="16">
        <v>1131</v>
      </c>
      <c r="K44" s="16">
        <v>949</v>
      </c>
      <c r="L44" s="16">
        <v>182</v>
      </c>
      <c r="M44" s="16">
        <v>81</v>
      </c>
      <c r="N44" s="16">
        <v>77</v>
      </c>
      <c r="O44" s="16">
        <v>4</v>
      </c>
      <c r="P44" s="19" t="s">
        <v>28</v>
      </c>
      <c r="Q44" s="21" t="s">
        <v>24</v>
      </c>
      <c r="R44" s="21" t="s">
        <v>24</v>
      </c>
    </row>
    <row r="45" ht="12" customHeight="1"/>
    <row r="46" ht="12" customHeight="1">
      <c r="B46" s="31" t="s">
        <v>31</v>
      </c>
    </row>
    <row r="48" spans="6:18" ht="12"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ht="12">
      <c r="H49" s="15"/>
    </row>
  </sheetData>
  <sheetProtection/>
  <mergeCells count="52">
    <mergeCell ref="D23:E23"/>
    <mergeCell ref="D33:E33"/>
    <mergeCell ref="B31:B33"/>
    <mergeCell ref="B21:B23"/>
    <mergeCell ref="C21:E21"/>
    <mergeCell ref="D22:E22"/>
    <mergeCell ref="C31:E31"/>
    <mergeCell ref="D32:E32"/>
    <mergeCell ref="B24:B27"/>
    <mergeCell ref="C24:E24"/>
    <mergeCell ref="C18:E18"/>
    <mergeCell ref="D19:E19"/>
    <mergeCell ref="D20:E20"/>
    <mergeCell ref="B18:B20"/>
    <mergeCell ref="P3:P4"/>
    <mergeCell ref="Q3:R3"/>
    <mergeCell ref="F3:H3"/>
    <mergeCell ref="J3:L3"/>
    <mergeCell ref="I3:I4"/>
    <mergeCell ref="M3:O3"/>
    <mergeCell ref="B44:E44"/>
    <mergeCell ref="C41:C43"/>
    <mergeCell ref="B34:B43"/>
    <mergeCell ref="D35:E35"/>
    <mergeCell ref="D38:E38"/>
    <mergeCell ref="D41:E41"/>
    <mergeCell ref="C34:E34"/>
    <mergeCell ref="C35:C37"/>
    <mergeCell ref="C38:C40"/>
    <mergeCell ref="D11:E11"/>
    <mergeCell ref="D12:E12"/>
    <mergeCell ref="D13:E13"/>
    <mergeCell ref="B14:B17"/>
    <mergeCell ref="C14:E14"/>
    <mergeCell ref="D15:E15"/>
    <mergeCell ref="D16:E16"/>
    <mergeCell ref="D17:E17"/>
    <mergeCell ref="B10:B13"/>
    <mergeCell ref="C10:E10"/>
    <mergeCell ref="B3:E4"/>
    <mergeCell ref="D7:E7"/>
    <mergeCell ref="D8:E8"/>
    <mergeCell ref="D9:E9"/>
    <mergeCell ref="C6:E6"/>
    <mergeCell ref="B6:B9"/>
    <mergeCell ref="D25:E25"/>
    <mergeCell ref="D26:E26"/>
    <mergeCell ref="D27:E27"/>
    <mergeCell ref="C28:E28"/>
    <mergeCell ref="B28:B30"/>
    <mergeCell ref="D29:E29"/>
    <mergeCell ref="D30:E3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88" r:id="rId1"/>
  <headerFooter alignWithMargins="0">
    <oddHeader>&amp;L&amp;F</oddHeader>
  </headerFooter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D17" sqref="D17"/>
    </sheetView>
  </sheetViews>
  <sheetFormatPr defaultColWidth="9.00390625" defaultRowHeight="13.5"/>
  <cols>
    <col min="1" max="2" width="2.625" style="1" customWidth="1"/>
    <col min="3" max="3" width="1.875" style="1" customWidth="1"/>
    <col min="4" max="4" width="31.125" style="1" customWidth="1"/>
    <col min="5" max="9" width="7.375" style="1" customWidth="1"/>
    <col min="10" max="12" width="7.125" style="1" customWidth="1"/>
    <col min="13" max="16" width="6.50390625" style="1" customWidth="1"/>
    <col min="17" max="16384" width="9.00390625" style="1" customWidth="1"/>
  </cols>
  <sheetData>
    <row r="1" ht="14.25">
      <c r="B1" s="2" t="s">
        <v>254</v>
      </c>
    </row>
    <row r="2" spans="2:10" ht="13.5">
      <c r="B2" s="110" t="s">
        <v>255</v>
      </c>
      <c r="C2" s="31"/>
      <c r="D2" s="31"/>
      <c r="E2" s="31"/>
      <c r="F2" s="31"/>
      <c r="H2" s="43"/>
      <c r="I2" s="43"/>
      <c r="J2" s="43"/>
    </row>
    <row r="3" spans="2:16" ht="12" customHeight="1">
      <c r="B3" s="328" t="s">
        <v>0</v>
      </c>
      <c r="C3" s="329"/>
      <c r="D3" s="330"/>
      <c r="E3" s="321" t="s">
        <v>16</v>
      </c>
      <c r="F3" s="322"/>
      <c r="G3" s="323"/>
      <c r="H3" s="321" t="s">
        <v>256</v>
      </c>
      <c r="I3" s="322"/>
      <c r="J3" s="323"/>
      <c r="K3" s="321" t="s">
        <v>257</v>
      </c>
      <c r="L3" s="322"/>
      <c r="M3" s="323"/>
      <c r="N3" s="321" t="s">
        <v>258</v>
      </c>
      <c r="O3" s="322"/>
      <c r="P3" s="323"/>
    </row>
    <row r="4" spans="2:16" ht="12" customHeight="1">
      <c r="B4" s="334"/>
      <c r="C4" s="335"/>
      <c r="D4" s="336"/>
      <c r="E4" s="14" t="s">
        <v>26</v>
      </c>
      <c r="F4" s="93" t="s">
        <v>8</v>
      </c>
      <c r="G4" s="93" t="s">
        <v>9</v>
      </c>
      <c r="H4" s="14" t="s">
        <v>26</v>
      </c>
      <c r="I4" s="93" t="s">
        <v>8</v>
      </c>
      <c r="J4" s="93" t="s">
        <v>9</v>
      </c>
      <c r="K4" s="14" t="s">
        <v>26</v>
      </c>
      <c r="L4" s="93" t="s">
        <v>8</v>
      </c>
      <c r="M4" s="93" t="s">
        <v>9</v>
      </c>
      <c r="N4" s="14" t="s">
        <v>26</v>
      </c>
      <c r="O4" s="93" t="s">
        <v>8</v>
      </c>
      <c r="P4" s="93" t="s">
        <v>9</v>
      </c>
    </row>
    <row r="5" spans="2:16" ht="12" customHeight="1">
      <c r="B5" s="28"/>
      <c r="C5" s="24"/>
      <c r="D5" s="24"/>
      <c r="E5" s="6" t="s">
        <v>10</v>
      </c>
      <c r="F5" s="6" t="s">
        <v>10</v>
      </c>
      <c r="G5" s="6" t="s">
        <v>10</v>
      </c>
      <c r="H5" s="6" t="s">
        <v>10</v>
      </c>
      <c r="I5" s="6" t="s">
        <v>10</v>
      </c>
      <c r="J5" s="6" t="s">
        <v>10</v>
      </c>
      <c r="K5" s="6" t="s">
        <v>10</v>
      </c>
      <c r="L5" s="6" t="s">
        <v>10</v>
      </c>
      <c r="M5" s="6" t="s">
        <v>10</v>
      </c>
      <c r="N5" s="6" t="s">
        <v>10</v>
      </c>
      <c r="O5" s="6" t="s">
        <v>10</v>
      </c>
      <c r="P5" s="6" t="s">
        <v>10</v>
      </c>
    </row>
    <row r="6" spans="2:20" ht="12" customHeight="1">
      <c r="B6" s="385" t="s">
        <v>259</v>
      </c>
      <c r="C6" s="386"/>
      <c r="D6" s="387"/>
      <c r="E6" s="112">
        <v>19438</v>
      </c>
      <c r="F6" s="112">
        <v>9897</v>
      </c>
      <c r="G6" s="112">
        <v>9541</v>
      </c>
      <c r="H6" s="112">
        <v>151</v>
      </c>
      <c r="I6" s="112">
        <v>98</v>
      </c>
      <c r="J6" s="112">
        <v>53</v>
      </c>
      <c r="K6" s="112">
        <v>17007</v>
      </c>
      <c r="L6" s="112">
        <v>8599</v>
      </c>
      <c r="M6" s="112">
        <v>8408</v>
      </c>
      <c r="N6" s="112">
        <v>286</v>
      </c>
      <c r="O6" s="112">
        <v>171</v>
      </c>
      <c r="P6" s="112">
        <v>115</v>
      </c>
      <c r="Q6" s="113"/>
      <c r="R6" s="18"/>
      <c r="S6" s="18"/>
      <c r="T6" s="18"/>
    </row>
    <row r="7" spans="1:17" ht="12" customHeight="1">
      <c r="A7" s="114"/>
      <c r="B7" s="391" t="s">
        <v>260</v>
      </c>
      <c r="C7" s="392"/>
      <c r="D7" s="393"/>
      <c r="E7" s="115">
        <f>SUM(E9,E23,E24,E25,E26,E28,E27,E29)</f>
        <v>19934</v>
      </c>
      <c r="F7" s="115">
        <f>SUM(F9,F23,F24,F25,F26,F28,F27,F29)</f>
        <v>10178</v>
      </c>
      <c r="G7" s="115">
        <f>SUM(G9,G23,G24,G25,G26,G28,G27,G29)</f>
        <v>9756</v>
      </c>
      <c r="H7" s="115">
        <f>SUM(H9,H23,H24,H25,H26,H28,H27,H29)</f>
        <v>151</v>
      </c>
      <c r="I7" s="115">
        <v>88</v>
      </c>
      <c r="J7" s="115">
        <v>63</v>
      </c>
      <c r="K7" s="115">
        <f aca="true" t="shared" si="0" ref="K7:P7">SUM(K9,K23:K29)</f>
        <v>16874</v>
      </c>
      <c r="L7" s="115">
        <f t="shared" si="0"/>
        <v>8550</v>
      </c>
      <c r="M7" s="115">
        <f t="shared" si="0"/>
        <v>8324</v>
      </c>
      <c r="N7" s="115">
        <f t="shared" si="0"/>
        <v>296</v>
      </c>
      <c r="O7" s="115">
        <f t="shared" si="0"/>
        <v>193</v>
      </c>
      <c r="P7" s="115">
        <f t="shared" si="0"/>
        <v>103</v>
      </c>
      <c r="Q7" s="18"/>
    </row>
    <row r="8" spans="2:16" ht="12" customHeight="1">
      <c r="B8" s="394" t="s">
        <v>261</v>
      </c>
      <c r="C8" s="395"/>
      <c r="D8" s="39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9" spans="2:20" ht="12" customHeight="1">
      <c r="B9" s="397" t="s">
        <v>262</v>
      </c>
      <c r="C9" s="400" t="s">
        <v>26</v>
      </c>
      <c r="D9" s="401"/>
      <c r="E9" s="37">
        <f aca="true" t="shared" si="1" ref="E9:P9">SUM(E10:E22)</f>
        <v>19564</v>
      </c>
      <c r="F9" s="37">
        <f t="shared" si="1"/>
        <v>9934</v>
      </c>
      <c r="G9" s="37">
        <f t="shared" si="1"/>
        <v>9630</v>
      </c>
      <c r="H9" s="37">
        <f t="shared" si="1"/>
        <v>149</v>
      </c>
      <c r="I9" s="37">
        <f t="shared" si="1"/>
        <v>88</v>
      </c>
      <c r="J9" s="37">
        <f t="shared" si="1"/>
        <v>61</v>
      </c>
      <c r="K9" s="37">
        <f t="shared" si="1"/>
        <v>8888</v>
      </c>
      <c r="L9" s="37">
        <f t="shared" si="1"/>
        <v>4363</v>
      </c>
      <c r="M9" s="37">
        <f t="shared" si="1"/>
        <v>4525</v>
      </c>
      <c r="N9" s="37">
        <f t="shared" si="1"/>
        <v>9</v>
      </c>
      <c r="O9" s="37">
        <f t="shared" si="1"/>
        <v>6</v>
      </c>
      <c r="P9" s="37">
        <f t="shared" si="1"/>
        <v>3</v>
      </c>
      <c r="Q9" s="43"/>
      <c r="R9" s="43"/>
      <c r="S9" s="43"/>
      <c r="T9" s="43"/>
    </row>
    <row r="10" spans="2:17" ht="12" customHeight="1">
      <c r="B10" s="398"/>
      <c r="C10" s="24"/>
      <c r="D10" s="24" t="s">
        <v>263</v>
      </c>
      <c r="E10" s="35" t="s">
        <v>264</v>
      </c>
      <c r="F10" s="35" t="s">
        <v>264</v>
      </c>
      <c r="G10" s="35" t="s">
        <v>264</v>
      </c>
      <c r="H10" s="35" t="s">
        <v>264</v>
      </c>
      <c r="I10" s="35" t="s">
        <v>264</v>
      </c>
      <c r="J10" s="35" t="s">
        <v>264</v>
      </c>
      <c r="K10" s="117">
        <f>SUM(L10:M10)</f>
        <v>7952</v>
      </c>
      <c r="L10" s="117">
        <v>4293</v>
      </c>
      <c r="M10" s="117">
        <v>3659</v>
      </c>
      <c r="N10" s="35">
        <f>SUM(O10:P10)</f>
        <v>1</v>
      </c>
      <c r="O10" s="35">
        <v>1</v>
      </c>
      <c r="P10" s="37" t="s">
        <v>264</v>
      </c>
      <c r="Q10" s="66"/>
    </row>
    <row r="11" spans="2:16" ht="12" customHeight="1">
      <c r="B11" s="398"/>
      <c r="C11" s="24"/>
      <c r="D11" s="24" t="s">
        <v>265</v>
      </c>
      <c r="E11" s="35" t="s">
        <v>264</v>
      </c>
      <c r="F11" s="35" t="s">
        <v>264</v>
      </c>
      <c r="G11" s="35" t="s">
        <v>264</v>
      </c>
      <c r="H11" s="35" t="s">
        <v>264</v>
      </c>
      <c r="I11" s="35" t="s">
        <v>264</v>
      </c>
      <c r="J11" s="35" t="s">
        <v>264</v>
      </c>
      <c r="K11" s="117">
        <f>SUM(L11:M11)</f>
        <v>928</v>
      </c>
      <c r="L11" s="117">
        <v>66</v>
      </c>
      <c r="M11" s="117">
        <v>862</v>
      </c>
      <c r="N11" s="35" t="s">
        <v>264</v>
      </c>
      <c r="O11" s="35" t="s">
        <v>264</v>
      </c>
      <c r="P11" s="35" t="s">
        <v>264</v>
      </c>
    </row>
    <row r="12" spans="2:16" ht="12" customHeight="1">
      <c r="B12" s="398"/>
      <c r="C12" s="24"/>
      <c r="D12" s="24" t="s">
        <v>266</v>
      </c>
      <c r="E12" s="35" t="s">
        <v>264</v>
      </c>
      <c r="F12" s="35" t="s">
        <v>264</v>
      </c>
      <c r="G12" s="35" t="s">
        <v>264</v>
      </c>
      <c r="H12" s="35" t="s">
        <v>264</v>
      </c>
      <c r="I12" s="35" t="s">
        <v>264</v>
      </c>
      <c r="J12" s="35" t="s">
        <v>264</v>
      </c>
      <c r="K12" s="117">
        <f>SUM(L12:M12)</f>
        <v>7</v>
      </c>
      <c r="L12" s="35">
        <v>3</v>
      </c>
      <c r="M12" s="117">
        <v>4</v>
      </c>
      <c r="N12" s="35" t="s">
        <v>264</v>
      </c>
      <c r="O12" s="35" t="s">
        <v>264</v>
      </c>
      <c r="P12" s="35" t="s">
        <v>264</v>
      </c>
    </row>
    <row r="13" spans="2:16" ht="12" customHeight="1">
      <c r="B13" s="398"/>
      <c r="C13" s="24"/>
      <c r="D13" s="24" t="s">
        <v>267</v>
      </c>
      <c r="E13" s="35" t="s">
        <v>264</v>
      </c>
      <c r="F13" s="35" t="s">
        <v>264</v>
      </c>
      <c r="G13" s="35" t="s">
        <v>264</v>
      </c>
      <c r="H13" s="35" t="s">
        <v>264</v>
      </c>
      <c r="I13" s="35" t="s">
        <v>264</v>
      </c>
      <c r="J13" s="35" t="s">
        <v>264</v>
      </c>
      <c r="K13" s="35" t="s">
        <v>264</v>
      </c>
      <c r="L13" s="35" t="s">
        <v>264</v>
      </c>
      <c r="M13" s="35" t="s">
        <v>264</v>
      </c>
      <c r="N13" s="35" t="s">
        <v>264</v>
      </c>
      <c r="O13" s="35" t="s">
        <v>264</v>
      </c>
      <c r="P13" s="35" t="s">
        <v>264</v>
      </c>
    </row>
    <row r="14" spans="2:16" ht="12" customHeight="1">
      <c r="B14" s="398"/>
      <c r="C14" s="24"/>
      <c r="D14" s="24" t="s">
        <v>268</v>
      </c>
      <c r="E14" s="35" t="s">
        <v>264</v>
      </c>
      <c r="F14" s="35" t="s">
        <v>264</v>
      </c>
      <c r="G14" s="35" t="s">
        <v>264</v>
      </c>
      <c r="H14" s="35" t="s">
        <v>264</v>
      </c>
      <c r="I14" s="35" t="s">
        <v>264</v>
      </c>
      <c r="J14" s="35" t="s">
        <v>264</v>
      </c>
      <c r="K14" s="117">
        <f>SUM(L14:M14)</f>
        <v>1</v>
      </c>
      <c r="L14" s="35">
        <v>1</v>
      </c>
      <c r="M14" s="35" t="s">
        <v>264</v>
      </c>
      <c r="N14" s="35">
        <f>SUM(O14:P14)</f>
        <v>4</v>
      </c>
      <c r="O14" s="35">
        <v>2</v>
      </c>
      <c r="P14" s="35">
        <v>2</v>
      </c>
    </row>
    <row r="15" spans="2:16" ht="12" customHeight="1">
      <c r="B15" s="398"/>
      <c r="C15" s="24"/>
      <c r="D15" s="24" t="s">
        <v>269</v>
      </c>
      <c r="E15" s="35" t="s">
        <v>264</v>
      </c>
      <c r="F15" s="35" t="s">
        <v>264</v>
      </c>
      <c r="G15" s="35" t="s">
        <v>264</v>
      </c>
      <c r="H15" s="35" t="s">
        <v>264</v>
      </c>
      <c r="I15" s="35" t="s">
        <v>264</v>
      </c>
      <c r="J15" s="35" t="s">
        <v>264</v>
      </c>
      <c r="K15" s="35" t="s">
        <v>264</v>
      </c>
      <c r="L15" s="117" t="s">
        <v>264</v>
      </c>
      <c r="M15" s="117" t="s">
        <v>264</v>
      </c>
      <c r="N15" s="35">
        <f>SUM(O15:P15)</f>
        <v>4</v>
      </c>
      <c r="O15" s="35">
        <v>3</v>
      </c>
      <c r="P15" s="35">
        <v>1</v>
      </c>
    </row>
    <row r="16" spans="2:16" ht="12" customHeight="1">
      <c r="B16" s="398"/>
      <c r="C16" s="24"/>
      <c r="D16" s="24" t="s">
        <v>270</v>
      </c>
      <c r="E16" s="35">
        <f>SUM(F16:G16)</f>
        <v>18992</v>
      </c>
      <c r="F16" s="118">
        <v>9573</v>
      </c>
      <c r="G16" s="118">
        <v>9419</v>
      </c>
      <c r="H16" s="35">
        <v>2</v>
      </c>
      <c r="I16" s="35">
        <v>1</v>
      </c>
      <c r="J16" s="35">
        <v>1</v>
      </c>
      <c r="K16" s="35" t="s">
        <v>264</v>
      </c>
      <c r="L16" s="117" t="s">
        <v>264</v>
      </c>
      <c r="M16" s="117" t="s">
        <v>264</v>
      </c>
      <c r="N16" s="35" t="s">
        <v>264</v>
      </c>
      <c r="O16" s="35" t="s">
        <v>264</v>
      </c>
      <c r="P16" s="35" t="s">
        <v>264</v>
      </c>
    </row>
    <row r="17" spans="2:16" ht="12" customHeight="1">
      <c r="B17" s="398"/>
      <c r="C17" s="24"/>
      <c r="D17" s="24"/>
      <c r="E17" s="35" t="s">
        <v>264</v>
      </c>
      <c r="F17" s="35" t="s">
        <v>264</v>
      </c>
      <c r="G17" s="35" t="s">
        <v>264</v>
      </c>
      <c r="H17" s="35" t="s">
        <v>264</v>
      </c>
      <c r="I17" s="35" t="s">
        <v>264</v>
      </c>
      <c r="J17" s="35" t="s">
        <v>264</v>
      </c>
      <c r="K17" s="35" t="s">
        <v>264</v>
      </c>
      <c r="L17" s="117" t="s">
        <v>264</v>
      </c>
      <c r="M17" s="117" t="s">
        <v>264</v>
      </c>
      <c r="N17" s="35" t="s">
        <v>264</v>
      </c>
      <c r="O17" s="35" t="s">
        <v>264</v>
      </c>
      <c r="P17" s="35" t="s">
        <v>264</v>
      </c>
    </row>
    <row r="18" spans="2:16" ht="12" customHeight="1">
      <c r="B18" s="398"/>
      <c r="C18" s="24"/>
      <c r="D18" s="24" t="s">
        <v>272</v>
      </c>
      <c r="E18" s="35" t="s">
        <v>264</v>
      </c>
      <c r="F18" s="35" t="s">
        <v>264</v>
      </c>
      <c r="G18" s="35" t="s">
        <v>264</v>
      </c>
      <c r="H18" s="35" t="s">
        <v>264</v>
      </c>
      <c r="I18" s="35" t="s">
        <v>264</v>
      </c>
      <c r="J18" s="35" t="s">
        <v>264</v>
      </c>
      <c r="K18" s="35" t="s">
        <v>264</v>
      </c>
      <c r="L18" s="117" t="s">
        <v>264</v>
      </c>
      <c r="M18" s="117" t="s">
        <v>264</v>
      </c>
      <c r="N18" s="35" t="s">
        <v>264</v>
      </c>
      <c r="O18" s="35" t="s">
        <v>264</v>
      </c>
      <c r="P18" s="35" t="s">
        <v>264</v>
      </c>
    </row>
    <row r="19" spans="2:16" ht="12" customHeight="1">
      <c r="B19" s="398"/>
      <c r="C19" s="24"/>
      <c r="D19" s="24" t="s">
        <v>273</v>
      </c>
      <c r="E19" s="35">
        <f>SUM(F19:G19)</f>
        <v>166</v>
      </c>
      <c r="F19" s="119">
        <v>143</v>
      </c>
      <c r="G19" s="119">
        <v>23</v>
      </c>
      <c r="H19" s="35" t="s">
        <v>264</v>
      </c>
      <c r="I19" s="35" t="s">
        <v>264</v>
      </c>
      <c r="J19" s="35" t="s">
        <v>264</v>
      </c>
      <c r="K19" s="117" t="s">
        <v>264</v>
      </c>
      <c r="L19" s="117" t="s">
        <v>264</v>
      </c>
      <c r="M19" s="117" t="s">
        <v>264</v>
      </c>
      <c r="N19" s="35" t="s">
        <v>264</v>
      </c>
      <c r="O19" s="35" t="s">
        <v>264</v>
      </c>
      <c r="P19" s="35" t="s">
        <v>264</v>
      </c>
    </row>
    <row r="20" spans="2:16" ht="12" customHeight="1">
      <c r="B20" s="398"/>
      <c r="C20" s="24"/>
      <c r="D20" s="24" t="s">
        <v>274</v>
      </c>
      <c r="E20" s="35">
        <f>SUM(F20:G20)</f>
        <v>167</v>
      </c>
      <c r="F20" s="119">
        <v>106</v>
      </c>
      <c r="G20" s="119">
        <v>61</v>
      </c>
      <c r="H20" s="35">
        <v>147</v>
      </c>
      <c r="I20" s="35">
        <v>87</v>
      </c>
      <c r="J20" s="35">
        <v>60</v>
      </c>
      <c r="K20" s="35" t="s">
        <v>264</v>
      </c>
      <c r="L20" s="117" t="s">
        <v>264</v>
      </c>
      <c r="M20" s="117" t="s">
        <v>264</v>
      </c>
      <c r="N20" s="35" t="s">
        <v>264</v>
      </c>
      <c r="O20" s="35" t="s">
        <v>264</v>
      </c>
      <c r="P20" s="35" t="s">
        <v>264</v>
      </c>
    </row>
    <row r="21" spans="2:16" ht="12" customHeight="1">
      <c r="B21" s="398"/>
      <c r="C21" s="24"/>
      <c r="D21" s="24" t="s">
        <v>275</v>
      </c>
      <c r="E21" s="35" t="s">
        <v>264</v>
      </c>
      <c r="F21" s="119" t="s">
        <v>264</v>
      </c>
      <c r="G21" s="119" t="s">
        <v>264</v>
      </c>
      <c r="H21" s="35" t="s">
        <v>264</v>
      </c>
      <c r="I21" s="35" t="s">
        <v>264</v>
      </c>
      <c r="J21" s="35" t="s">
        <v>264</v>
      </c>
      <c r="K21" s="35" t="s">
        <v>264</v>
      </c>
      <c r="L21" s="117" t="s">
        <v>264</v>
      </c>
      <c r="M21" s="117" t="s">
        <v>264</v>
      </c>
      <c r="N21" s="35" t="s">
        <v>264</v>
      </c>
      <c r="O21" s="35" t="s">
        <v>264</v>
      </c>
      <c r="P21" s="35" t="s">
        <v>264</v>
      </c>
    </row>
    <row r="22" spans="2:16" ht="12" customHeight="1">
      <c r="B22" s="399"/>
      <c r="C22" s="24"/>
      <c r="D22" s="24" t="s">
        <v>276</v>
      </c>
      <c r="E22" s="35">
        <f aca="true" t="shared" si="2" ref="E22:E29">SUM(F22:G22)</f>
        <v>239</v>
      </c>
      <c r="F22" s="119">
        <v>112</v>
      </c>
      <c r="G22" s="119">
        <v>127</v>
      </c>
      <c r="H22" s="35" t="s">
        <v>264</v>
      </c>
      <c r="I22" s="35" t="s">
        <v>264</v>
      </c>
      <c r="J22" s="35" t="s">
        <v>264</v>
      </c>
      <c r="K22" s="35" t="s">
        <v>264</v>
      </c>
      <c r="L22" s="117" t="s">
        <v>264</v>
      </c>
      <c r="M22" s="117" t="s">
        <v>264</v>
      </c>
      <c r="N22" s="35" t="s">
        <v>264</v>
      </c>
      <c r="O22" s="35" t="s">
        <v>264</v>
      </c>
      <c r="P22" s="35" t="s">
        <v>264</v>
      </c>
    </row>
    <row r="23" spans="2:16" ht="12" customHeight="1">
      <c r="B23" s="25" t="s">
        <v>277</v>
      </c>
      <c r="C23" s="402" t="s">
        <v>278</v>
      </c>
      <c r="D23" s="403"/>
      <c r="E23" s="37">
        <f t="shared" si="2"/>
        <v>41</v>
      </c>
      <c r="F23" s="120">
        <v>23</v>
      </c>
      <c r="G23" s="120">
        <v>18</v>
      </c>
      <c r="H23" s="35" t="s">
        <v>264</v>
      </c>
      <c r="I23" s="35" t="s">
        <v>264</v>
      </c>
      <c r="J23" s="35" t="s">
        <v>264</v>
      </c>
      <c r="K23" s="37">
        <f>SUM(L23:M23)</f>
        <v>3250</v>
      </c>
      <c r="L23" s="121">
        <v>1348</v>
      </c>
      <c r="M23" s="121">
        <v>1902</v>
      </c>
      <c r="N23" s="37">
        <f>SUM(O23:P23)</f>
        <v>2</v>
      </c>
      <c r="O23" s="37">
        <v>1</v>
      </c>
      <c r="P23" s="37">
        <v>1</v>
      </c>
    </row>
    <row r="24" spans="2:16" ht="12" customHeight="1">
      <c r="B24" s="25" t="s">
        <v>279</v>
      </c>
      <c r="C24" s="402" t="s">
        <v>280</v>
      </c>
      <c r="D24" s="403"/>
      <c r="E24" s="37">
        <f t="shared" si="2"/>
        <v>24</v>
      </c>
      <c r="F24" s="120">
        <v>13</v>
      </c>
      <c r="G24" s="120">
        <v>11</v>
      </c>
      <c r="H24" s="35" t="s">
        <v>264</v>
      </c>
      <c r="I24" s="35" t="s">
        <v>264</v>
      </c>
      <c r="J24" s="35" t="s">
        <v>264</v>
      </c>
      <c r="K24" s="37">
        <f aca="true" t="shared" si="3" ref="K24:K29">SUM(L24:M24)</f>
        <v>882</v>
      </c>
      <c r="L24" s="121">
        <v>562</v>
      </c>
      <c r="M24" s="121">
        <v>320</v>
      </c>
      <c r="N24" s="35" t="s">
        <v>264</v>
      </c>
      <c r="O24" s="35" t="s">
        <v>264</v>
      </c>
      <c r="P24" s="35" t="s">
        <v>264</v>
      </c>
    </row>
    <row r="25" spans="2:16" ht="12" customHeight="1">
      <c r="B25" s="25" t="s">
        <v>281</v>
      </c>
      <c r="C25" s="402" t="s">
        <v>282</v>
      </c>
      <c r="D25" s="408"/>
      <c r="E25" s="37">
        <f t="shared" si="2"/>
        <v>4</v>
      </c>
      <c r="F25" s="120">
        <v>3</v>
      </c>
      <c r="G25" s="120">
        <v>1</v>
      </c>
      <c r="H25" s="35" t="s">
        <v>264</v>
      </c>
      <c r="I25" s="35" t="s">
        <v>264</v>
      </c>
      <c r="J25" s="35" t="s">
        <v>264</v>
      </c>
      <c r="K25" s="37">
        <f t="shared" si="3"/>
        <v>135</v>
      </c>
      <c r="L25" s="121">
        <v>126</v>
      </c>
      <c r="M25" s="121">
        <v>9</v>
      </c>
      <c r="N25" s="37">
        <f>SUM(O25:P25)</f>
        <v>2</v>
      </c>
      <c r="O25" s="121">
        <v>1</v>
      </c>
      <c r="P25" s="121">
        <v>1</v>
      </c>
    </row>
    <row r="26" spans="2:16" ht="12" customHeight="1">
      <c r="B26" s="25" t="s">
        <v>283</v>
      </c>
      <c r="C26" s="402" t="s">
        <v>284</v>
      </c>
      <c r="D26" s="403"/>
      <c r="E26" s="37">
        <f t="shared" si="2"/>
        <v>84</v>
      </c>
      <c r="F26" s="120">
        <v>69</v>
      </c>
      <c r="G26" s="120">
        <v>15</v>
      </c>
      <c r="H26" s="35" t="s">
        <v>264</v>
      </c>
      <c r="I26" s="35" t="s">
        <v>264</v>
      </c>
      <c r="J26" s="35" t="s">
        <v>264</v>
      </c>
      <c r="K26" s="37">
        <f t="shared" si="3"/>
        <v>2958</v>
      </c>
      <c r="L26" s="121">
        <v>1824</v>
      </c>
      <c r="M26" s="121">
        <v>1134</v>
      </c>
      <c r="N26" s="37">
        <f>SUM(O26:P26)</f>
        <v>90</v>
      </c>
      <c r="O26" s="121">
        <v>61</v>
      </c>
      <c r="P26" s="121">
        <v>29</v>
      </c>
    </row>
    <row r="27" spans="2:16" ht="12" customHeight="1">
      <c r="B27" s="25" t="s">
        <v>285</v>
      </c>
      <c r="C27" s="402" t="s">
        <v>286</v>
      </c>
      <c r="D27" s="403"/>
      <c r="E27" s="35" t="s">
        <v>264</v>
      </c>
      <c r="F27" s="120" t="s">
        <v>264</v>
      </c>
      <c r="G27" s="120" t="s">
        <v>264</v>
      </c>
      <c r="H27" s="35" t="s">
        <v>264</v>
      </c>
      <c r="I27" s="35" t="s">
        <v>264</v>
      </c>
      <c r="J27" s="35" t="s">
        <v>264</v>
      </c>
      <c r="K27" s="37">
        <f t="shared" si="3"/>
        <v>122</v>
      </c>
      <c r="L27" s="121">
        <v>36</v>
      </c>
      <c r="M27" s="121">
        <v>86</v>
      </c>
      <c r="N27" s="35" t="s">
        <v>264</v>
      </c>
      <c r="O27" s="35" t="s">
        <v>264</v>
      </c>
      <c r="P27" s="35" t="s">
        <v>264</v>
      </c>
    </row>
    <row r="28" spans="2:16" ht="12" customHeight="1">
      <c r="B28" s="25" t="s">
        <v>287</v>
      </c>
      <c r="C28" s="402" t="s">
        <v>288</v>
      </c>
      <c r="D28" s="403"/>
      <c r="E28" s="37">
        <f t="shared" si="2"/>
        <v>210</v>
      </c>
      <c r="F28" s="120">
        <v>132</v>
      </c>
      <c r="G28" s="120">
        <v>78</v>
      </c>
      <c r="H28" s="37">
        <f>SUM(I28:J28)</f>
        <v>2</v>
      </c>
      <c r="I28" s="120" t="s">
        <v>264</v>
      </c>
      <c r="J28" s="120">
        <v>2</v>
      </c>
      <c r="K28" s="37">
        <f t="shared" si="3"/>
        <v>637</v>
      </c>
      <c r="L28" s="121">
        <v>290</v>
      </c>
      <c r="M28" s="121">
        <v>347</v>
      </c>
      <c r="N28" s="37">
        <f>SUM(O28:P28)</f>
        <v>191</v>
      </c>
      <c r="O28" s="121">
        <v>124</v>
      </c>
      <c r="P28" s="121">
        <v>67</v>
      </c>
    </row>
    <row r="29" spans="2:16" ht="12" customHeight="1" thickBot="1">
      <c r="B29" s="122" t="s">
        <v>289</v>
      </c>
      <c r="C29" s="409" t="s">
        <v>290</v>
      </c>
      <c r="D29" s="410"/>
      <c r="E29" s="37">
        <f t="shared" si="2"/>
        <v>7</v>
      </c>
      <c r="F29" s="123">
        <v>4</v>
      </c>
      <c r="G29" s="123">
        <v>3</v>
      </c>
      <c r="H29" s="124" t="s">
        <v>291</v>
      </c>
      <c r="I29" s="124" t="s">
        <v>291</v>
      </c>
      <c r="J29" s="124" t="s">
        <v>291</v>
      </c>
      <c r="K29" s="125">
        <f t="shared" si="3"/>
        <v>2</v>
      </c>
      <c r="L29" s="124">
        <v>1</v>
      </c>
      <c r="M29" s="124">
        <v>1</v>
      </c>
      <c r="N29" s="125">
        <f>SUM(O29:P29)</f>
        <v>2</v>
      </c>
      <c r="O29" s="124" t="s">
        <v>291</v>
      </c>
      <c r="P29" s="124">
        <v>2</v>
      </c>
    </row>
    <row r="30" spans="2:16" ht="12" customHeight="1">
      <c r="B30" s="388" t="s">
        <v>292</v>
      </c>
      <c r="C30" s="389"/>
      <c r="D30" s="390"/>
      <c r="E30" s="126">
        <v>9</v>
      </c>
      <c r="F30" s="116">
        <v>6</v>
      </c>
      <c r="G30" s="116">
        <v>3</v>
      </c>
      <c r="H30" s="116" t="s">
        <v>291</v>
      </c>
      <c r="I30" s="116" t="s">
        <v>291</v>
      </c>
      <c r="J30" s="116" t="s">
        <v>291</v>
      </c>
      <c r="K30" s="127">
        <f>SUM(L30:M30)</f>
        <v>1</v>
      </c>
      <c r="L30" s="116">
        <v>1</v>
      </c>
      <c r="M30" s="116" t="s">
        <v>291</v>
      </c>
      <c r="N30" s="128" t="s">
        <v>291</v>
      </c>
      <c r="O30" s="129" t="s">
        <v>291</v>
      </c>
      <c r="P30" s="129" t="s">
        <v>291</v>
      </c>
    </row>
    <row r="31" spans="2:16" ht="12" customHeight="1">
      <c r="B31" s="294" t="s">
        <v>293</v>
      </c>
      <c r="C31" s="404"/>
      <c r="D31" s="405"/>
      <c r="E31" s="35" t="s">
        <v>291</v>
      </c>
      <c r="F31" s="35" t="s">
        <v>291</v>
      </c>
      <c r="G31" s="35" t="s">
        <v>291</v>
      </c>
      <c r="H31" s="35" t="s">
        <v>291</v>
      </c>
      <c r="I31" s="35" t="s">
        <v>291</v>
      </c>
      <c r="J31" s="35" t="s">
        <v>291</v>
      </c>
      <c r="K31" s="130">
        <f>SUM(L31:M31)</f>
        <v>13</v>
      </c>
      <c r="L31" s="35">
        <v>4</v>
      </c>
      <c r="M31" s="35">
        <v>9</v>
      </c>
      <c r="N31" s="37" t="s">
        <v>291</v>
      </c>
      <c r="O31" s="37" t="s">
        <v>291</v>
      </c>
      <c r="P31" s="37" t="s">
        <v>291</v>
      </c>
    </row>
    <row r="32" spans="2:16" ht="12" customHeight="1">
      <c r="B32" s="294" t="s">
        <v>294</v>
      </c>
      <c r="C32" s="404"/>
      <c r="D32" s="405"/>
      <c r="E32" s="35" t="s">
        <v>291</v>
      </c>
      <c r="F32" s="35" t="s">
        <v>291</v>
      </c>
      <c r="G32" s="35" t="s">
        <v>291</v>
      </c>
      <c r="H32" s="35" t="s">
        <v>291</v>
      </c>
      <c r="I32" s="35" t="s">
        <v>291</v>
      </c>
      <c r="J32" s="35" t="s">
        <v>291</v>
      </c>
      <c r="K32" s="130">
        <f>SUM(L32:M32)</f>
        <v>41</v>
      </c>
      <c r="L32" s="35">
        <v>7</v>
      </c>
      <c r="M32" s="35">
        <v>34</v>
      </c>
      <c r="N32" s="37" t="s">
        <v>291</v>
      </c>
      <c r="O32" s="37" t="s">
        <v>291</v>
      </c>
      <c r="P32" s="37" t="s">
        <v>291</v>
      </c>
    </row>
    <row r="33" spans="2:16" ht="12" customHeight="1">
      <c r="B33" s="294" t="s">
        <v>295</v>
      </c>
      <c r="C33" s="404"/>
      <c r="D33" s="405"/>
      <c r="E33" s="37" t="s">
        <v>291</v>
      </c>
      <c r="F33" s="35" t="s">
        <v>291</v>
      </c>
      <c r="G33" s="35" t="s">
        <v>291</v>
      </c>
      <c r="H33" s="35" t="s">
        <v>291</v>
      </c>
      <c r="I33" s="35" t="s">
        <v>291</v>
      </c>
      <c r="J33" s="35" t="s">
        <v>291</v>
      </c>
      <c r="K33" s="35" t="s">
        <v>291</v>
      </c>
      <c r="L33" s="35" t="s">
        <v>291</v>
      </c>
      <c r="M33" s="35" t="s">
        <v>291</v>
      </c>
      <c r="N33" s="37" t="s">
        <v>291</v>
      </c>
      <c r="O33" s="37" t="s">
        <v>291</v>
      </c>
      <c r="P33" s="37" t="s">
        <v>291</v>
      </c>
    </row>
    <row r="34" spans="2:16" ht="12" customHeight="1">
      <c r="B34" s="406" t="s">
        <v>296</v>
      </c>
      <c r="C34" s="406"/>
      <c r="D34" s="406"/>
      <c r="E34" s="37" t="s">
        <v>291</v>
      </c>
      <c r="F34" s="35" t="s">
        <v>291</v>
      </c>
      <c r="G34" s="35" t="s">
        <v>291</v>
      </c>
      <c r="H34" s="35">
        <f>SUM(I34:J34)</f>
        <v>1</v>
      </c>
      <c r="I34" s="35" t="s">
        <v>291</v>
      </c>
      <c r="J34" s="35">
        <v>1</v>
      </c>
      <c r="K34" s="35" t="s">
        <v>291</v>
      </c>
      <c r="L34" s="35" t="s">
        <v>291</v>
      </c>
      <c r="M34" s="35" t="s">
        <v>291</v>
      </c>
      <c r="N34" s="35">
        <f>SUM(O34:P34)</f>
        <v>188</v>
      </c>
      <c r="O34" s="35">
        <v>122</v>
      </c>
      <c r="P34" s="35">
        <v>66</v>
      </c>
    </row>
    <row r="35" ht="12" customHeight="1">
      <c r="E35" s="43"/>
    </row>
    <row r="36" spans="2:16" ht="12" customHeight="1">
      <c r="B36" s="31" t="s">
        <v>70</v>
      </c>
      <c r="E36" s="43"/>
      <c r="F36" s="43"/>
      <c r="G36" s="43"/>
      <c r="H36" s="43"/>
      <c r="I36" s="43"/>
      <c r="J36" s="43"/>
      <c r="K36" s="66"/>
      <c r="L36" s="66"/>
      <c r="M36" s="66"/>
      <c r="N36" s="66"/>
      <c r="O36" s="66"/>
      <c r="P36" s="66"/>
    </row>
    <row r="37" spans="2:16" ht="12" customHeight="1">
      <c r="B37" s="31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2:16" ht="12" customHeight="1">
      <c r="B38" s="31"/>
      <c r="D38" s="103"/>
      <c r="E38" s="407"/>
      <c r="F38" s="407"/>
      <c r="G38" s="407"/>
      <c r="K38" s="66"/>
      <c r="L38" s="66"/>
      <c r="M38" s="66"/>
      <c r="N38" s="43"/>
      <c r="O38" s="43"/>
      <c r="P38" s="43"/>
    </row>
    <row r="39" spans="4:16" ht="12">
      <c r="D39" s="103"/>
      <c r="E39" s="131"/>
      <c r="F39" s="132"/>
      <c r="G39" s="132"/>
      <c r="H39" s="43"/>
      <c r="I39" s="43"/>
      <c r="J39" s="43"/>
      <c r="K39" s="43"/>
      <c r="L39" s="43"/>
      <c r="M39" s="43"/>
      <c r="N39" s="43"/>
      <c r="O39" s="43"/>
      <c r="P39" s="43"/>
    </row>
    <row r="40" spans="4:7" ht="12">
      <c r="D40" s="102"/>
      <c r="E40" s="103"/>
      <c r="F40" s="103"/>
      <c r="G40" s="103"/>
    </row>
    <row r="41" spans="4:7" ht="12">
      <c r="D41" s="102"/>
      <c r="E41" s="103"/>
      <c r="F41" s="103"/>
      <c r="G41" s="103"/>
    </row>
    <row r="42" spans="4:7" ht="12">
      <c r="D42" s="102"/>
      <c r="E42" s="103"/>
      <c r="F42" s="103"/>
      <c r="G42" s="103"/>
    </row>
    <row r="43" spans="4:7" ht="12">
      <c r="D43" s="102"/>
      <c r="E43" s="103"/>
      <c r="F43" s="103"/>
      <c r="G43" s="103"/>
    </row>
    <row r="44" spans="4:7" ht="12">
      <c r="D44" s="102"/>
      <c r="E44" s="103"/>
      <c r="F44" s="103"/>
      <c r="G44" s="103"/>
    </row>
    <row r="45" spans="4:7" ht="12">
      <c r="D45" s="102"/>
      <c r="E45" s="103"/>
      <c r="F45" s="103"/>
      <c r="G45" s="103"/>
    </row>
    <row r="46" spans="4:7" ht="12">
      <c r="D46" s="102"/>
      <c r="E46" s="103"/>
      <c r="F46" s="103"/>
      <c r="G46" s="103"/>
    </row>
    <row r="47" spans="4:7" ht="12">
      <c r="D47" s="102"/>
      <c r="E47" s="103"/>
      <c r="F47" s="103"/>
      <c r="G47" s="103"/>
    </row>
    <row r="48" spans="4:7" ht="12">
      <c r="D48" s="102"/>
      <c r="E48" s="103"/>
      <c r="F48" s="103"/>
      <c r="G48" s="103"/>
    </row>
    <row r="49" spans="4:7" ht="12">
      <c r="D49" s="102"/>
      <c r="E49" s="103"/>
      <c r="F49" s="103"/>
      <c r="G49" s="103"/>
    </row>
    <row r="50" spans="4:7" ht="12">
      <c r="D50" s="102"/>
      <c r="E50" s="103"/>
      <c r="F50" s="103"/>
      <c r="G50" s="103"/>
    </row>
    <row r="51" spans="4:7" ht="12">
      <c r="D51" s="102"/>
      <c r="E51" s="103"/>
      <c r="F51" s="103"/>
      <c r="G51" s="103"/>
    </row>
    <row r="52" spans="4:7" ht="12">
      <c r="D52" s="102"/>
      <c r="E52" s="103"/>
      <c r="F52" s="103"/>
      <c r="G52" s="103"/>
    </row>
  </sheetData>
  <sheetProtection/>
  <mergeCells count="23">
    <mergeCell ref="B31:D31"/>
    <mergeCell ref="B32:D32"/>
    <mergeCell ref="B33:D33"/>
    <mergeCell ref="B34:D34"/>
    <mergeCell ref="E38:G38"/>
    <mergeCell ref="C25:D25"/>
    <mergeCell ref="C26:D26"/>
    <mergeCell ref="C27:D27"/>
    <mergeCell ref="C28:D28"/>
    <mergeCell ref="C29:D29"/>
    <mergeCell ref="B30:D30"/>
    <mergeCell ref="B7:D7"/>
    <mergeCell ref="B8:D8"/>
    <mergeCell ref="B9:B22"/>
    <mergeCell ref="C9:D9"/>
    <mergeCell ref="C23:D23"/>
    <mergeCell ref="C24:D24"/>
    <mergeCell ref="B3:D4"/>
    <mergeCell ref="E3:G3"/>
    <mergeCell ref="H3:J3"/>
    <mergeCell ref="K3:M3"/>
    <mergeCell ref="N3:P3"/>
    <mergeCell ref="B6:D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27"/>
  <sheetViews>
    <sheetView zoomScalePageLayoutView="0" workbookViewId="0" topLeftCell="A1">
      <selection activeCell="E25" sqref="E25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34.50390625" style="1" customWidth="1"/>
    <col min="4" max="8" width="7.625" style="1" customWidth="1"/>
    <col min="9" max="11" width="8.25390625" style="1" customWidth="1"/>
    <col min="12" max="16384" width="9.00390625" style="1" customWidth="1"/>
  </cols>
  <sheetData>
    <row r="1" ht="14.25">
      <c r="B1" s="2" t="s">
        <v>297</v>
      </c>
    </row>
    <row r="2" spans="2:3" ht="13.5">
      <c r="B2" s="110" t="s">
        <v>298</v>
      </c>
      <c r="C2" s="110"/>
    </row>
    <row r="3" spans="2:9" ht="12" customHeight="1">
      <c r="B3" s="328" t="s">
        <v>0</v>
      </c>
      <c r="C3" s="330"/>
      <c r="D3" s="321" t="s">
        <v>21</v>
      </c>
      <c r="E3" s="322"/>
      <c r="F3" s="323"/>
      <c r="G3" s="321" t="s">
        <v>22</v>
      </c>
      <c r="H3" s="322"/>
      <c r="I3" s="323"/>
    </row>
    <row r="4" spans="2:9" ht="12">
      <c r="B4" s="334"/>
      <c r="C4" s="336"/>
      <c r="D4" s="14" t="s">
        <v>26</v>
      </c>
      <c r="E4" s="93" t="s">
        <v>8</v>
      </c>
      <c r="F4" s="93" t="s">
        <v>9</v>
      </c>
      <c r="G4" s="14" t="s">
        <v>26</v>
      </c>
      <c r="H4" s="93" t="s">
        <v>8</v>
      </c>
      <c r="I4" s="93" t="s">
        <v>9</v>
      </c>
    </row>
    <row r="5" spans="2:9" ht="12">
      <c r="B5" s="133"/>
      <c r="C5" s="134"/>
      <c r="D5" s="6" t="s">
        <v>10</v>
      </c>
      <c r="E5" s="6" t="s">
        <v>10</v>
      </c>
      <c r="F5" s="6" t="s">
        <v>10</v>
      </c>
      <c r="G5" s="6" t="s">
        <v>10</v>
      </c>
      <c r="H5" s="6" t="s">
        <v>10</v>
      </c>
      <c r="I5" s="6" t="s">
        <v>10</v>
      </c>
    </row>
    <row r="6" spans="2:9" ht="12" customHeight="1">
      <c r="B6" s="294" t="s">
        <v>299</v>
      </c>
      <c r="C6" s="280"/>
      <c r="D6" s="135">
        <v>5140</v>
      </c>
      <c r="E6" s="135">
        <v>2908</v>
      </c>
      <c r="F6" s="135">
        <v>2232</v>
      </c>
      <c r="G6" s="135">
        <v>1025</v>
      </c>
      <c r="H6" s="135">
        <v>88</v>
      </c>
      <c r="I6" s="135">
        <v>937</v>
      </c>
    </row>
    <row r="7" spans="2:16" ht="12" customHeight="1">
      <c r="B7" s="282" t="s">
        <v>300</v>
      </c>
      <c r="C7" s="284"/>
      <c r="D7" s="136">
        <v>5373</v>
      </c>
      <c r="E7" s="136">
        <f>SUM(E8:E14)</f>
        <v>2874</v>
      </c>
      <c r="F7" s="136">
        <f>SUM(F8:F14)</f>
        <v>2499</v>
      </c>
      <c r="G7" s="136">
        <f>SUM(G8:G14)</f>
        <v>1047</v>
      </c>
      <c r="H7" s="136">
        <f>G7-I7</f>
        <v>90</v>
      </c>
      <c r="I7" s="136">
        <f>SUM(I8:I14)</f>
        <v>957</v>
      </c>
      <c r="J7" s="43"/>
      <c r="K7" s="43"/>
      <c r="L7" s="43"/>
      <c r="M7" s="43"/>
      <c r="N7" s="43"/>
      <c r="O7" s="43"/>
      <c r="P7" s="43"/>
    </row>
    <row r="8" spans="2:10" ht="12" customHeight="1">
      <c r="B8" s="28"/>
      <c r="C8" s="4" t="s">
        <v>301</v>
      </c>
      <c r="D8" s="135">
        <v>581</v>
      </c>
      <c r="E8" s="135">
        <v>424</v>
      </c>
      <c r="F8" s="135">
        <v>157</v>
      </c>
      <c r="G8" s="135">
        <v>72</v>
      </c>
      <c r="H8" s="135">
        <f aca="true" t="shared" si="0" ref="H8:H13">G8-I8</f>
        <v>17</v>
      </c>
      <c r="I8" s="135">
        <v>55</v>
      </c>
      <c r="J8" s="43"/>
    </row>
    <row r="9" spans="2:10" ht="12" customHeight="1">
      <c r="B9" s="28"/>
      <c r="C9" s="4" t="s">
        <v>302</v>
      </c>
      <c r="D9" s="135">
        <v>3797</v>
      </c>
      <c r="E9" s="135">
        <v>1857</v>
      </c>
      <c r="F9" s="135">
        <v>1940</v>
      </c>
      <c r="G9" s="135">
        <v>829</v>
      </c>
      <c r="H9" s="135">
        <f t="shared" si="0"/>
        <v>59</v>
      </c>
      <c r="I9" s="135">
        <v>770</v>
      </c>
      <c r="J9" s="43"/>
    </row>
    <row r="10" spans="2:10" ht="12" customHeight="1">
      <c r="B10" s="28"/>
      <c r="C10" s="4" t="s">
        <v>303</v>
      </c>
      <c r="D10" s="135">
        <v>87</v>
      </c>
      <c r="E10" s="135">
        <v>62</v>
      </c>
      <c r="F10" s="135">
        <v>25</v>
      </c>
      <c r="G10" s="135" t="s">
        <v>291</v>
      </c>
      <c r="H10" s="135" t="s">
        <v>291</v>
      </c>
      <c r="I10" s="135" t="s">
        <v>291</v>
      </c>
      <c r="J10" s="43"/>
    </row>
    <row r="11" spans="2:10" ht="12" customHeight="1">
      <c r="B11" s="28"/>
      <c r="C11" s="4" t="s">
        <v>304</v>
      </c>
      <c r="D11" s="135">
        <v>45</v>
      </c>
      <c r="E11" s="135">
        <v>23</v>
      </c>
      <c r="F11" s="135">
        <v>22</v>
      </c>
      <c r="G11" s="135">
        <v>11</v>
      </c>
      <c r="H11" s="135">
        <f t="shared" si="0"/>
        <v>1</v>
      </c>
      <c r="I11" s="135">
        <v>10</v>
      </c>
      <c r="J11" s="43"/>
    </row>
    <row r="12" spans="2:10" ht="12" customHeight="1">
      <c r="B12" s="28"/>
      <c r="C12" s="4" t="s">
        <v>305</v>
      </c>
      <c r="D12" s="135">
        <v>121</v>
      </c>
      <c r="E12" s="135">
        <v>68</v>
      </c>
      <c r="F12" s="135">
        <v>53</v>
      </c>
      <c r="G12" s="135">
        <v>40</v>
      </c>
      <c r="H12" s="135">
        <f t="shared" si="0"/>
        <v>2</v>
      </c>
      <c r="I12" s="135">
        <v>38</v>
      </c>
      <c r="J12" s="43"/>
    </row>
    <row r="13" spans="2:10" ht="12" customHeight="1">
      <c r="B13" s="28"/>
      <c r="C13" s="4" t="s">
        <v>306</v>
      </c>
      <c r="D13" s="135">
        <v>651</v>
      </c>
      <c r="E13" s="135">
        <v>374</v>
      </c>
      <c r="F13" s="135">
        <v>277</v>
      </c>
      <c r="G13" s="135">
        <v>95</v>
      </c>
      <c r="H13" s="135">
        <f t="shared" si="0"/>
        <v>11</v>
      </c>
      <c r="I13" s="135">
        <v>84</v>
      </c>
      <c r="J13" s="43"/>
    </row>
    <row r="14" spans="2:10" ht="12" customHeight="1">
      <c r="B14" s="137"/>
      <c r="C14" s="4" t="s">
        <v>307</v>
      </c>
      <c r="D14" s="135">
        <v>91</v>
      </c>
      <c r="E14" s="135">
        <v>66</v>
      </c>
      <c r="F14" s="135">
        <v>25</v>
      </c>
      <c r="G14" s="135" t="s">
        <v>291</v>
      </c>
      <c r="H14" s="135" t="s">
        <v>291</v>
      </c>
      <c r="I14" s="135" t="s">
        <v>291</v>
      </c>
      <c r="J14" s="43"/>
    </row>
    <row r="15" spans="2:10" ht="12" customHeight="1">
      <c r="B15" s="138"/>
      <c r="C15" s="263" t="s">
        <v>308</v>
      </c>
      <c r="D15" s="135" t="s">
        <v>291</v>
      </c>
      <c r="E15" s="135" t="s">
        <v>291</v>
      </c>
      <c r="F15" s="135" t="s">
        <v>291</v>
      </c>
      <c r="G15" s="135" t="s">
        <v>291</v>
      </c>
      <c r="H15" s="136" t="s">
        <v>291</v>
      </c>
      <c r="I15" s="135" t="s">
        <v>291</v>
      </c>
      <c r="J15" s="43"/>
    </row>
    <row r="16" spans="4:9" ht="12">
      <c r="D16" s="43"/>
      <c r="E16" s="43"/>
      <c r="F16" s="139"/>
      <c r="G16" s="140"/>
      <c r="H16" s="140"/>
      <c r="I16" s="140"/>
    </row>
    <row r="17" ht="12">
      <c r="B17" s="31" t="s">
        <v>309</v>
      </c>
    </row>
    <row r="18" spans="2:9" ht="12">
      <c r="B18" s="31"/>
      <c r="D18" s="43"/>
      <c r="E18" s="43"/>
      <c r="F18" s="43"/>
      <c r="G18" s="43"/>
      <c r="H18" s="43"/>
      <c r="I18" s="43"/>
    </row>
    <row r="19" spans="4:9" ht="12">
      <c r="D19" s="43"/>
      <c r="E19" s="43"/>
      <c r="F19" s="43"/>
      <c r="G19" s="43"/>
      <c r="H19" s="43"/>
      <c r="I19" s="43"/>
    </row>
    <row r="20" spans="4:7" ht="12">
      <c r="D20" s="43"/>
      <c r="G20" s="43"/>
    </row>
    <row r="21" spans="4:7" ht="12">
      <c r="D21" s="43"/>
      <c r="G21" s="43"/>
    </row>
    <row r="22" spans="4:7" ht="12">
      <c r="D22" s="43"/>
      <c r="G22" s="43"/>
    </row>
    <row r="23" spans="4:7" ht="12">
      <c r="D23" s="43"/>
      <c r="G23" s="43"/>
    </row>
    <row r="24" spans="4:7" ht="12">
      <c r="D24" s="43"/>
      <c r="G24" s="43"/>
    </row>
    <row r="25" spans="4:7" ht="12">
      <c r="D25" s="43"/>
      <c r="G25" s="43"/>
    </row>
    <row r="26" spans="4:7" ht="12">
      <c r="D26" s="43"/>
      <c r="G26" s="43"/>
    </row>
    <row r="27" spans="4:7" ht="12">
      <c r="D27" s="43"/>
      <c r="G27" s="43"/>
    </row>
  </sheetData>
  <sheetProtection/>
  <mergeCells count="5">
    <mergeCell ref="B3:C4"/>
    <mergeCell ref="D3:F3"/>
    <mergeCell ref="G3:I3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7"/>
  <sheetViews>
    <sheetView zoomScalePageLayoutView="0" workbookViewId="0" topLeftCell="A1">
      <selection activeCell="H39" sqref="H39"/>
    </sheetView>
  </sheetViews>
  <sheetFormatPr defaultColWidth="9.00390625" defaultRowHeight="13.5"/>
  <cols>
    <col min="1" max="1" width="2.625" style="1" customWidth="1"/>
    <col min="2" max="3" width="1.875" style="1" customWidth="1"/>
    <col min="4" max="30" width="7.875" style="1" customWidth="1"/>
    <col min="31" max="16384" width="9.00390625" style="1" customWidth="1"/>
  </cols>
  <sheetData>
    <row r="1" spans="2:9" ht="14.25">
      <c r="B1" s="2" t="s">
        <v>310</v>
      </c>
      <c r="C1" s="36"/>
      <c r="D1" s="36"/>
      <c r="E1" s="36"/>
      <c r="F1" s="36"/>
      <c r="G1" s="36"/>
      <c r="H1" s="36"/>
      <c r="I1" s="36"/>
    </row>
    <row r="2" spans="2:7" ht="12" customHeight="1">
      <c r="B2" s="110" t="s">
        <v>311</v>
      </c>
      <c r="C2" s="141"/>
      <c r="D2" s="141"/>
      <c r="E2" s="141"/>
      <c r="F2" s="141"/>
      <c r="G2" s="141"/>
    </row>
    <row r="3" spans="2:30" ht="12" customHeight="1">
      <c r="B3" s="328" t="s">
        <v>0</v>
      </c>
      <c r="C3" s="329"/>
      <c r="D3" s="330"/>
      <c r="E3" s="321" t="s">
        <v>312</v>
      </c>
      <c r="F3" s="322"/>
      <c r="G3" s="322"/>
      <c r="H3" s="322"/>
      <c r="I3" s="322"/>
      <c r="J3" s="322"/>
      <c r="K3" s="322"/>
      <c r="L3" s="322"/>
      <c r="M3" s="322"/>
      <c r="N3" s="323"/>
      <c r="O3" s="321" t="s">
        <v>313</v>
      </c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3"/>
    </row>
    <row r="4" spans="2:30" ht="12" customHeight="1">
      <c r="B4" s="331"/>
      <c r="C4" s="332"/>
      <c r="D4" s="333"/>
      <c r="E4" s="321" t="s">
        <v>270</v>
      </c>
      <c r="F4" s="322"/>
      <c r="G4" s="322"/>
      <c r="H4" s="323"/>
      <c r="I4" s="321" t="s">
        <v>271</v>
      </c>
      <c r="J4" s="323"/>
      <c r="K4" s="416" t="s">
        <v>314</v>
      </c>
      <c r="L4" s="417"/>
      <c r="M4" s="411" t="s">
        <v>315</v>
      </c>
      <c r="N4" s="412"/>
      <c r="O4" s="321" t="s">
        <v>270</v>
      </c>
      <c r="P4" s="322"/>
      <c r="Q4" s="322"/>
      <c r="R4" s="323"/>
      <c r="S4" s="321" t="s">
        <v>316</v>
      </c>
      <c r="T4" s="323"/>
      <c r="U4" s="416" t="s">
        <v>317</v>
      </c>
      <c r="V4" s="417"/>
      <c r="W4" s="416" t="s">
        <v>314</v>
      </c>
      <c r="X4" s="417"/>
      <c r="Y4" s="411" t="s">
        <v>315</v>
      </c>
      <c r="Z4" s="412"/>
      <c r="AA4" s="411" t="s">
        <v>318</v>
      </c>
      <c r="AB4" s="412"/>
      <c r="AC4" s="411" t="s">
        <v>319</v>
      </c>
      <c r="AD4" s="412"/>
    </row>
    <row r="5" spans="2:30" ht="12" customHeight="1">
      <c r="B5" s="331"/>
      <c r="C5" s="332"/>
      <c r="D5" s="333"/>
      <c r="E5" s="321" t="s">
        <v>320</v>
      </c>
      <c r="F5" s="323"/>
      <c r="G5" s="321" t="s">
        <v>321</v>
      </c>
      <c r="H5" s="323"/>
      <c r="I5" s="321" t="s">
        <v>320</v>
      </c>
      <c r="J5" s="323"/>
      <c r="K5" s="418"/>
      <c r="L5" s="419"/>
      <c r="M5" s="413"/>
      <c r="N5" s="414"/>
      <c r="O5" s="321" t="s">
        <v>320</v>
      </c>
      <c r="P5" s="323"/>
      <c r="Q5" s="321" t="s">
        <v>321</v>
      </c>
      <c r="R5" s="323"/>
      <c r="S5" s="321" t="s">
        <v>320</v>
      </c>
      <c r="T5" s="323"/>
      <c r="U5" s="418"/>
      <c r="V5" s="419"/>
      <c r="W5" s="418"/>
      <c r="X5" s="419"/>
      <c r="Y5" s="413"/>
      <c r="Z5" s="414"/>
      <c r="AA5" s="413"/>
      <c r="AB5" s="414"/>
      <c r="AC5" s="413"/>
      <c r="AD5" s="414"/>
    </row>
    <row r="6" spans="2:30" ht="12" customHeight="1">
      <c r="B6" s="334"/>
      <c r="C6" s="335"/>
      <c r="D6" s="336"/>
      <c r="E6" s="93" t="s">
        <v>8</v>
      </c>
      <c r="F6" s="93" t="s">
        <v>9</v>
      </c>
      <c r="G6" s="93" t="s">
        <v>8</v>
      </c>
      <c r="H6" s="93" t="s">
        <v>9</v>
      </c>
      <c r="I6" s="93" t="s">
        <v>8</v>
      </c>
      <c r="J6" s="93" t="s">
        <v>9</v>
      </c>
      <c r="K6" s="93" t="s">
        <v>8</v>
      </c>
      <c r="L6" s="93" t="s">
        <v>9</v>
      </c>
      <c r="M6" s="93" t="s">
        <v>8</v>
      </c>
      <c r="N6" s="93" t="s">
        <v>9</v>
      </c>
      <c r="O6" s="93" t="s">
        <v>8</v>
      </c>
      <c r="P6" s="93" t="s">
        <v>9</v>
      </c>
      <c r="Q6" s="93" t="s">
        <v>8</v>
      </c>
      <c r="R6" s="93" t="s">
        <v>9</v>
      </c>
      <c r="S6" s="93" t="s">
        <v>8</v>
      </c>
      <c r="T6" s="93" t="s">
        <v>9</v>
      </c>
      <c r="U6" s="93" t="s">
        <v>8</v>
      </c>
      <c r="V6" s="93" t="s">
        <v>9</v>
      </c>
      <c r="W6" s="93" t="s">
        <v>8</v>
      </c>
      <c r="X6" s="93" t="s">
        <v>9</v>
      </c>
      <c r="Y6" s="93" t="s">
        <v>8</v>
      </c>
      <c r="Z6" s="93" t="s">
        <v>9</v>
      </c>
      <c r="AA6" s="93" t="s">
        <v>8</v>
      </c>
      <c r="AB6" s="93" t="s">
        <v>9</v>
      </c>
      <c r="AC6" s="93" t="s">
        <v>8</v>
      </c>
      <c r="AD6" s="93" t="s">
        <v>9</v>
      </c>
    </row>
    <row r="7" spans="2:30" ht="12" customHeight="1">
      <c r="B7" s="3"/>
      <c r="C7" s="32"/>
      <c r="D7" s="33"/>
      <c r="E7" s="6" t="s">
        <v>10</v>
      </c>
      <c r="F7" s="6" t="s">
        <v>10</v>
      </c>
      <c r="G7" s="6" t="s">
        <v>10</v>
      </c>
      <c r="H7" s="6" t="s">
        <v>10</v>
      </c>
      <c r="I7" s="6" t="s">
        <v>10</v>
      </c>
      <c r="J7" s="6" t="s">
        <v>10</v>
      </c>
      <c r="K7" s="6" t="s">
        <v>10</v>
      </c>
      <c r="L7" s="6" t="s">
        <v>10</v>
      </c>
      <c r="M7" s="6" t="s">
        <v>10</v>
      </c>
      <c r="N7" s="6" t="s">
        <v>10</v>
      </c>
      <c r="O7" s="6" t="s">
        <v>10</v>
      </c>
      <c r="P7" s="6" t="s">
        <v>10</v>
      </c>
      <c r="Q7" s="6" t="s">
        <v>10</v>
      </c>
      <c r="R7" s="6" t="s">
        <v>10</v>
      </c>
      <c r="S7" s="6" t="s">
        <v>10</v>
      </c>
      <c r="T7" s="6" t="s">
        <v>10</v>
      </c>
      <c r="U7" s="6" t="s">
        <v>10</v>
      </c>
      <c r="V7" s="6" t="s">
        <v>10</v>
      </c>
      <c r="W7" s="6" t="s">
        <v>10</v>
      </c>
      <c r="X7" s="6" t="s">
        <v>10</v>
      </c>
      <c r="Y7" s="6" t="s">
        <v>10</v>
      </c>
      <c r="Z7" s="6" t="s">
        <v>10</v>
      </c>
      <c r="AA7" s="6" t="s">
        <v>10</v>
      </c>
      <c r="AB7" s="6" t="s">
        <v>10</v>
      </c>
      <c r="AC7" s="6" t="s">
        <v>10</v>
      </c>
      <c r="AD7" s="6" t="s">
        <v>10</v>
      </c>
    </row>
    <row r="8" spans="2:30" ht="12" customHeight="1">
      <c r="B8" s="294" t="s">
        <v>299</v>
      </c>
      <c r="C8" s="288"/>
      <c r="D8" s="280"/>
      <c r="E8" s="70">
        <v>9171</v>
      </c>
      <c r="F8" s="70">
        <v>9064</v>
      </c>
      <c r="G8" s="70">
        <v>244</v>
      </c>
      <c r="H8" s="70">
        <v>188</v>
      </c>
      <c r="I8" s="70">
        <v>3</v>
      </c>
      <c r="J8" s="70">
        <v>4</v>
      </c>
      <c r="K8" s="70">
        <v>142</v>
      </c>
      <c r="L8" s="70">
        <v>30</v>
      </c>
      <c r="M8" s="70">
        <v>101</v>
      </c>
      <c r="N8" s="70">
        <v>58</v>
      </c>
      <c r="O8" s="16">
        <v>9116</v>
      </c>
      <c r="P8" s="16">
        <v>9018</v>
      </c>
      <c r="Q8" s="16">
        <v>237</v>
      </c>
      <c r="R8" s="16">
        <v>179</v>
      </c>
      <c r="S8" s="70">
        <v>1</v>
      </c>
      <c r="T8" s="70" t="s">
        <v>322</v>
      </c>
      <c r="U8" s="70" t="s">
        <v>322</v>
      </c>
      <c r="V8" s="70" t="s">
        <v>322</v>
      </c>
      <c r="W8" s="16">
        <v>138</v>
      </c>
      <c r="X8" s="16">
        <v>28</v>
      </c>
      <c r="Y8" s="16">
        <v>100</v>
      </c>
      <c r="Z8" s="16">
        <v>58</v>
      </c>
      <c r="AA8" s="16" t="s">
        <v>322</v>
      </c>
      <c r="AB8" s="16" t="s">
        <v>322</v>
      </c>
      <c r="AC8" s="16">
        <v>86</v>
      </c>
      <c r="AD8" s="16">
        <v>116</v>
      </c>
    </row>
    <row r="9" spans="2:33" ht="12" customHeight="1">
      <c r="B9" s="282" t="s">
        <v>300</v>
      </c>
      <c r="C9" s="283"/>
      <c r="D9" s="284"/>
      <c r="E9" s="20">
        <f>SUM(E10:E12)</f>
        <v>9395</v>
      </c>
      <c r="F9" s="20">
        <f aca="true" t="shared" si="0" ref="F9:N9">SUM(F10:F12)</f>
        <v>9278</v>
      </c>
      <c r="G9" s="20">
        <f t="shared" si="0"/>
        <v>269</v>
      </c>
      <c r="H9" s="20">
        <f t="shared" si="0"/>
        <v>207</v>
      </c>
      <c r="I9" s="20">
        <f t="shared" si="0"/>
        <v>4</v>
      </c>
      <c r="J9" s="20" t="s">
        <v>323</v>
      </c>
      <c r="K9" s="20">
        <f t="shared" si="0"/>
        <v>147</v>
      </c>
      <c r="L9" s="20">
        <f t="shared" si="0"/>
        <v>24</v>
      </c>
      <c r="M9" s="20">
        <f t="shared" si="0"/>
        <v>106</v>
      </c>
      <c r="N9" s="20">
        <f t="shared" si="0"/>
        <v>61</v>
      </c>
      <c r="O9" s="20">
        <f>SUM(O10:O12)</f>
        <v>9311</v>
      </c>
      <c r="P9" s="20">
        <f>SUM(P10:P12)</f>
        <v>9222</v>
      </c>
      <c r="Q9" s="20">
        <f>SUM(Q10:Q12)</f>
        <v>262</v>
      </c>
      <c r="R9" s="20">
        <f>SUM(R10:R12)</f>
        <v>197</v>
      </c>
      <c r="S9" s="20" t="s">
        <v>62</v>
      </c>
      <c r="T9" s="20" t="s">
        <v>62</v>
      </c>
      <c r="U9" s="20" t="s">
        <v>62</v>
      </c>
      <c r="V9" s="20" t="s">
        <v>62</v>
      </c>
      <c r="W9" s="20">
        <f>SUM(W10:W12)</f>
        <v>143</v>
      </c>
      <c r="X9" s="20">
        <f>SUM(X10:X12)</f>
        <v>23</v>
      </c>
      <c r="Y9" s="20">
        <f>SUM(Y10:Y12)</f>
        <v>106</v>
      </c>
      <c r="Z9" s="20">
        <f>SUM(Z10:Z12)</f>
        <v>61</v>
      </c>
      <c r="AA9" s="16" t="s">
        <v>322</v>
      </c>
      <c r="AB9" s="16" t="s">
        <v>322</v>
      </c>
      <c r="AC9" s="20">
        <f>SUM(AC10:AC12)</f>
        <v>112</v>
      </c>
      <c r="AD9" s="20">
        <f>SUM(AD10:AD12)</f>
        <v>127</v>
      </c>
      <c r="AE9" s="142"/>
      <c r="AF9" s="142"/>
      <c r="AG9" s="142"/>
    </row>
    <row r="10" spans="2:33" ht="12" customHeight="1">
      <c r="B10" s="3"/>
      <c r="C10" s="32"/>
      <c r="D10" s="4" t="s">
        <v>12</v>
      </c>
      <c r="E10" s="143">
        <v>79</v>
      </c>
      <c r="F10" s="143">
        <v>79</v>
      </c>
      <c r="G10" s="143" t="s">
        <v>62</v>
      </c>
      <c r="H10" s="143" t="s">
        <v>62</v>
      </c>
      <c r="I10" s="143" t="s">
        <v>62</v>
      </c>
      <c r="J10" s="143" t="s">
        <v>62</v>
      </c>
      <c r="K10" s="143" t="s">
        <v>62</v>
      </c>
      <c r="L10" s="143" t="s">
        <v>62</v>
      </c>
      <c r="M10" s="143" t="s">
        <v>62</v>
      </c>
      <c r="N10" s="143" t="s">
        <v>62</v>
      </c>
      <c r="O10" s="143">
        <v>79</v>
      </c>
      <c r="P10" s="143">
        <v>79</v>
      </c>
      <c r="Q10" s="143" t="s">
        <v>62</v>
      </c>
      <c r="R10" s="143" t="s">
        <v>62</v>
      </c>
      <c r="S10" s="143" t="s">
        <v>62</v>
      </c>
      <c r="T10" s="143" t="s">
        <v>62</v>
      </c>
      <c r="U10" s="143" t="s">
        <v>62</v>
      </c>
      <c r="V10" s="143" t="s">
        <v>62</v>
      </c>
      <c r="W10" s="143" t="s">
        <v>62</v>
      </c>
      <c r="X10" s="143" t="s">
        <v>62</v>
      </c>
      <c r="Y10" s="143" t="s">
        <v>62</v>
      </c>
      <c r="Z10" s="143" t="s">
        <v>62</v>
      </c>
      <c r="AA10" s="143" t="s">
        <v>62</v>
      </c>
      <c r="AB10" s="143" t="s">
        <v>62</v>
      </c>
      <c r="AC10" s="143" t="s">
        <v>62</v>
      </c>
      <c r="AD10" s="143" t="s">
        <v>62</v>
      </c>
      <c r="AE10" s="144"/>
      <c r="AF10" s="144"/>
      <c r="AG10" s="144"/>
    </row>
    <row r="11" spans="2:33" ht="12" customHeight="1">
      <c r="B11" s="3"/>
      <c r="C11" s="32"/>
      <c r="D11" s="4" t="s">
        <v>13</v>
      </c>
      <c r="E11" s="143">
        <v>9189</v>
      </c>
      <c r="F11" s="143">
        <v>8945</v>
      </c>
      <c r="G11" s="143">
        <v>269</v>
      </c>
      <c r="H11" s="143">
        <v>207</v>
      </c>
      <c r="I11" s="143">
        <v>4</v>
      </c>
      <c r="J11" s="143" t="s">
        <v>62</v>
      </c>
      <c r="K11" s="143">
        <v>147</v>
      </c>
      <c r="L11" s="143">
        <v>24</v>
      </c>
      <c r="M11" s="143">
        <v>106</v>
      </c>
      <c r="N11" s="143">
        <v>61</v>
      </c>
      <c r="O11" s="143">
        <v>9105</v>
      </c>
      <c r="P11" s="143">
        <v>8889</v>
      </c>
      <c r="Q11" s="143">
        <v>262</v>
      </c>
      <c r="R11" s="143">
        <v>197</v>
      </c>
      <c r="S11" s="143" t="s">
        <v>62</v>
      </c>
      <c r="T11" s="143" t="s">
        <v>62</v>
      </c>
      <c r="U11" s="143" t="s">
        <v>62</v>
      </c>
      <c r="V11" s="143" t="s">
        <v>62</v>
      </c>
      <c r="W11" s="143">
        <v>143</v>
      </c>
      <c r="X11" s="143">
        <v>23</v>
      </c>
      <c r="Y11" s="143">
        <v>106</v>
      </c>
      <c r="Z11" s="143">
        <v>61</v>
      </c>
      <c r="AA11" s="143" t="s">
        <v>62</v>
      </c>
      <c r="AB11" s="143" t="s">
        <v>62</v>
      </c>
      <c r="AC11" s="143">
        <v>112</v>
      </c>
      <c r="AD11" s="143">
        <v>126</v>
      </c>
      <c r="AE11" s="144"/>
      <c r="AF11" s="144"/>
      <c r="AG11" s="144"/>
    </row>
    <row r="12" spans="2:33" ht="12" customHeight="1">
      <c r="B12" s="3"/>
      <c r="C12" s="32"/>
      <c r="D12" s="4" t="s">
        <v>14</v>
      </c>
      <c r="E12" s="143">
        <v>127</v>
      </c>
      <c r="F12" s="143">
        <v>254</v>
      </c>
      <c r="G12" s="143" t="s">
        <v>63</v>
      </c>
      <c r="H12" s="143" t="s">
        <v>63</v>
      </c>
      <c r="I12" s="143" t="s">
        <v>63</v>
      </c>
      <c r="J12" s="143" t="s">
        <v>63</v>
      </c>
      <c r="K12" s="143" t="s">
        <v>63</v>
      </c>
      <c r="L12" s="143" t="s">
        <v>63</v>
      </c>
      <c r="M12" s="143" t="s">
        <v>63</v>
      </c>
      <c r="N12" s="143" t="s">
        <v>63</v>
      </c>
      <c r="O12" s="143">
        <v>127</v>
      </c>
      <c r="P12" s="143">
        <v>254</v>
      </c>
      <c r="Q12" s="143" t="s">
        <v>63</v>
      </c>
      <c r="R12" s="143" t="s">
        <v>63</v>
      </c>
      <c r="S12" s="143" t="s">
        <v>63</v>
      </c>
      <c r="T12" s="143" t="s">
        <v>63</v>
      </c>
      <c r="U12" s="143" t="s">
        <v>63</v>
      </c>
      <c r="V12" s="143" t="s">
        <v>63</v>
      </c>
      <c r="W12" s="143" t="s">
        <v>63</v>
      </c>
      <c r="X12" s="143" t="s">
        <v>63</v>
      </c>
      <c r="Y12" s="143" t="s">
        <v>63</v>
      </c>
      <c r="Z12" s="143" t="s">
        <v>63</v>
      </c>
      <c r="AA12" s="143" t="s">
        <v>63</v>
      </c>
      <c r="AB12" s="143" t="s">
        <v>63</v>
      </c>
      <c r="AC12" s="143" t="s">
        <v>63</v>
      </c>
      <c r="AD12" s="143">
        <v>1</v>
      </c>
      <c r="AE12" s="144"/>
      <c r="AF12" s="144"/>
      <c r="AG12" s="144"/>
    </row>
    <row r="13" spans="2:15" ht="12" customHeight="1">
      <c r="B13" s="31"/>
      <c r="O13" s="18"/>
    </row>
    <row r="14" spans="1:19" ht="12" customHeight="1">
      <c r="A14" s="1" t="s">
        <v>324</v>
      </c>
      <c r="B14" s="31" t="s">
        <v>70</v>
      </c>
      <c r="N14" s="78"/>
      <c r="O14" s="415"/>
      <c r="P14" s="327"/>
      <c r="Q14" s="327"/>
      <c r="R14" s="327"/>
      <c r="S14" s="327"/>
    </row>
    <row r="15" spans="2:10" ht="13.5" customHeight="1">
      <c r="B15" s="31" t="s">
        <v>325</v>
      </c>
      <c r="G15" s="44"/>
      <c r="H15" s="44"/>
      <c r="I15" s="44"/>
      <c r="J15" s="44"/>
    </row>
    <row r="17" spans="5:30" ht="12"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25" ht="13.5" customHeight="1"/>
    <row r="27" ht="13.5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sheetProtection/>
  <mergeCells count="23">
    <mergeCell ref="E4:H4"/>
    <mergeCell ref="I4:J4"/>
    <mergeCell ref="K4:L5"/>
    <mergeCell ref="B8:D8"/>
    <mergeCell ref="B9:D9"/>
    <mergeCell ref="O14:S14"/>
    <mergeCell ref="O4:R4"/>
    <mergeCell ref="S4:T4"/>
    <mergeCell ref="U4:V5"/>
    <mergeCell ref="B3:D6"/>
    <mergeCell ref="E3:N3"/>
    <mergeCell ref="O3:AD3"/>
    <mergeCell ref="M4:N5"/>
    <mergeCell ref="AC4:AD5"/>
    <mergeCell ref="E5:F5"/>
    <mergeCell ref="G5:H5"/>
    <mergeCell ref="I5:J5"/>
    <mergeCell ref="O5:P5"/>
    <mergeCell ref="Q5:R5"/>
    <mergeCell ref="S5:T5"/>
    <mergeCell ref="W4:X5"/>
    <mergeCell ref="Y4:Z5"/>
    <mergeCell ref="AA4:AB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22"/>
  <sheetViews>
    <sheetView zoomScalePageLayoutView="0" workbookViewId="0" topLeftCell="A1">
      <selection activeCell="G23" sqref="G23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375" style="1" customWidth="1"/>
    <col min="5" max="6" width="8.00390625" style="1" bestFit="1" customWidth="1"/>
    <col min="7" max="7" width="6.375" style="1" customWidth="1"/>
    <col min="8" max="10" width="8.00390625" style="1" bestFit="1" customWidth="1"/>
    <col min="11" max="11" width="6.375" style="1" customWidth="1"/>
    <col min="12" max="12" width="8.00390625" style="1" bestFit="1" customWidth="1"/>
    <col min="13" max="18" width="7.00390625" style="1" customWidth="1"/>
    <col min="19" max="25" width="9.25390625" style="1" customWidth="1"/>
    <col min="26" max="16384" width="9.00390625" style="1" customWidth="1"/>
  </cols>
  <sheetData>
    <row r="1" spans="1:8" ht="14.25">
      <c r="A1" s="1" t="s">
        <v>326</v>
      </c>
      <c r="B1" s="2" t="s">
        <v>310</v>
      </c>
      <c r="C1" s="36"/>
      <c r="D1" s="36"/>
      <c r="E1" s="36"/>
      <c r="F1" s="36"/>
      <c r="G1" s="36"/>
      <c r="H1" s="36"/>
    </row>
    <row r="2" spans="2:8" ht="13.5">
      <c r="B2" s="110" t="s">
        <v>327</v>
      </c>
      <c r="C2" s="141"/>
      <c r="D2" s="141"/>
      <c r="E2" s="141"/>
      <c r="F2" s="141"/>
      <c r="G2" s="141"/>
      <c r="H2" s="141"/>
    </row>
    <row r="3" spans="2:18" ht="12" customHeight="1">
      <c r="B3" s="328" t="s">
        <v>0</v>
      </c>
      <c r="C3" s="329"/>
      <c r="D3" s="330"/>
      <c r="E3" s="321" t="s">
        <v>312</v>
      </c>
      <c r="F3" s="322"/>
      <c r="G3" s="322"/>
      <c r="H3" s="323"/>
      <c r="I3" s="321" t="s">
        <v>328</v>
      </c>
      <c r="J3" s="322"/>
      <c r="K3" s="322"/>
      <c r="L3" s="322"/>
      <c r="M3" s="322"/>
      <c r="N3" s="322"/>
      <c r="O3" s="322"/>
      <c r="P3" s="322"/>
      <c r="Q3" s="322"/>
      <c r="R3" s="323"/>
    </row>
    <row r="4" spans="2:58" ht="12" customHeight="1">
      <c r="B4" s="331"/>
      <c r="C4" s="332"/>
      <c r="D4" s="333"/>
      <c r="E4" s="347" t="s">
        <v>263</v>
      </c>
      <c r="F4" s="349"/>
      <c r="G4" s="347" t="s">
        <v>329</v>
      </c>
      <c r="H4" s="349"/>
      <c r="I4" s="347" t="s">
        <v>263</v>
      </c>
      <c r="J4" s="349"/>
      <c r="K4" s="347" t="s">
        <v>329</v>
      </c>
      <c r="L4" s="349"/>
      <c r="M4" s="420" t="s">
        <v>330</v>
      </c>
      <c r="N4" s="421"/>
      <c r="O4" s="420" t="s">
        <v>331</v>
      </c>
      <c r="P4" s="421"/>
      <c r="Q4" s="420" t="s">
        <v>332</v>
      </c>
      <c r="R4" s="421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</row>
    <row r="5" spans="2:58" ht="12" customHeight="1">
      <c r="B5" s="331"/>
      <c r="C5" s="332"/>
      <c r="D5" s="333"/>
      <c r="E5" s="350"/>
      <c r="F5" s="352"/>
      <c r="G5" s="350"/>
      <c r="H5" s="352"/>
      <c r="I5" s="350"/>
      <c r="J5" s="352"/>
      <c r="K5" s="350"/>
      <c r="L5" s="352"/>
      <c r="M5" s="422"/>
      <c r="N5" s="423"/>
      <c r="O5" s="422"/>
      <c r="P5" s="423"/>
      <c r="Q5" s="422"/>
      <c r="R5" s="423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5"/>
      <c r="AO5" s="425"/>
      <c r="AP5" s="425"/>
      <c r="AQ5" s="425"/>
      <c r="AR5" s="424"/>
      <c r="AS5" s="424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</row>
    <row r="6" spans="2:58" ht="12" customHeight="1">
      <c r="B6" s="334"/>
      <c r="C6" s="335"/>
      <c r="D6" s="336"/>
      <c r="E6" s="93" t="s">
        <v>8</v>
      </c>
      <c r="F6" s="93" t="s">
        <v>9</v>
      </c>
      <c r="G6" s="93" t="s">
        <v>8</v>
      </c>
      <c r="H6" s="93" t="s">
        <v>9</v>
      </c>
      <c r="I6" s="93" t="s">
        <v>8</v>
      </c>
      <c r="J6" s="93" t="s">
        <v>9</v>
      </c>
      <c r="K6" s="93" t="s">
        <v>8</v>
      </c>
      <c r="L6" s="93" t="s">
        <v>9</v>
      </c>
      <c r="M6" s="93" t="s">
        <v>8</v>
      </c>
      <c r="N6" s="93" t="s">
        <v>9</v>
      </c>
      <c r="O6" s="93" t="s">
        <v>8</v>
      </c>
      <c r="P6" s="93" t="s">
        <v>9</v>
      </c>
      <c r="Q6" s="93" t="s">
        <v>8</v>
      </c>
      <c r="R6" s="93" t="s">
        <v>9</v>
      </c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5"/>
      <c r="AO6" s="425"/>
      <c r="AP6" s="425"/>
      <c r="AQ6" s="425"/>
      <c r="AR6" s="424"/>
      <c r="AS6" s="424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2:58" ht="14.25" customHeight="1">
      <c r="B7" s="3"/>
      <c r="C7" s="32"/>
      <c r="D7" s="33"/>
      <c r="E7" s="6" t="s">
        <v>10</v>
      </c>
      <c r="F7" s="6" t="s">
        <v>10</v>
      </c>
      <c r="G7" s="6" t="s">
        <v>10</v>
      </c>
      <c r="H7" s="6" t="s">
        <v>10</v>
      </c>
      <c r="I7" s="6" t="s">
        <v>10</v>
      </c>
      <c r="J7" s="6" t="s">
        <v>10</v>
      </c>
      <c r="K7" s="6" t="s">
        <v>10</v>
      </c>
      <c r="L7" s="6" t="s">
        <v>10</v>
      </c>
      <c r="M7" s="6" t="s">
        <v>10</v>
      </c>
      <c r="N7" s="6" t="s">
        <v>10</v>
      </c>
      <c r="O7" s="6" t="s">
        <v>10</v>
      </c>
      <c r="P7" s="6" t="s">
        <v>10</v>
      </c>
      <c r="Q7" s="6" t="s">
        <v>10</v>
      </c>
      <c r="R7" s="6" t="s">
        <v>10</v>
      </c>
      <c r="W7" s="424"/>
      <c r="X7" s="424"/>
      <c r="Y7" s="424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spans="2:58" ht="14.25" customHeight="1">
      <c r="B8" s="294" t="s">
        <v>299</v>
      </c>
      <c r="C8" s="288"/>
      <c r="D8" s="280"/>
      <c r="E8" s="146">
        <v>5033</v>
      </c>
      <c r="F8" s="146">
        <v>3921</v>
      </c>
      <c r="G8" s="146">
        <v>87</v>
      </c>
      <c r="H8" s="146">
        <v>958</v>
      </c>
      <c r="I8" s="146">
        <v>4313</v>
      </c>
      <c r="J8" s="146">
        <v>3574</v>
      </c>
      <c r="K8" s="146">
        <v>80</v>
      </c>
      <c r="L8" s="146">
        <v>954</v>
      </c>
      <c r="M8" s="146" t="s">
        <v>322</v>
      </c>
      <c r="N8" s="146" t="s">
        <v>322</v>
      </c>
      <c r="O8" s="147" t="s">
        <v>322</v>
      </c>
      <c r="P8" s="147" t="s">
        <v>322</v>
      </c>
      <c r="Q8" s="71" t="s">
        <v>333</v>
      </c>
      <c r="R8" s="71" t="s">
        <v>333</v>
      </c>
      <c r="S8" s="31"/>
      <c r="W8" s="428"/>
      <c r="X8" s="428"/>
      <c r="Y8" s="148"/>
      <c r="Z8" s="149"/>
      <c r="AA8" s="149"/>
      <c r="AB8" s="149"/>
      <c r="AC8" s="150"/>
      <c r="AD8" s="150"/>
      <c r="AE8" s="150"/>
      <c r="AF8" s="150"/>
      <c r="AG8" s="149"/>
      <c r="AH8" s="149"/>
      <c r="AI8" s="149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</row>
    <row r="9" spans="2:58" ht="14.25" customHeight="1">
      <c r="B9" s="282" t="s">
        <v>300</v>
      </c>
      <c r="C9" s="283"/>
      <c r="D9" s="284"/>
      <c r="E9" s="71">
        <f>SUM(E10:E17)</f>
        <v>4969</v>
      </c>
      <c r="F9" s="71">
        <f aca="true" t="shared" si="0" ref="F9:R9">SUM(F10:F17)</f>
        <v>3964</v>
      </c>
      <c r="G9" s="71">
        <f t="shared" si="0"/>
        <v>68</v>
      </c>
      <c r="H9" s="71">
        <f t="shared" si="0"/>
        <v>877</v>
      </c>
      <c r="I9" s="71">
        <f t="shared" si="0"/>
        <v>4293</v>
      </c>
      <c r="J9" s="71">
        <f t="shared" si="0"/>
        <v>3659</v>
      </c>
      <c r="K9" s="71">
        <f t="shared" si="0"/>
        <v>66</v>
      </c>
      <c r="L9" s="71">
        <f t="shared" si="0"/>
        <v>862</v>
      </c>
      <c r="M9" s="71">
        <f t="shared" si="0"/>
        <v>1</v>
      </c>
      <c r="N9" s="70" t="s">
        <v>322</v>
      </c>
      <c r="O9" s="70" t="s">
        <v>322</v>
      </c>
      <c r="P9" s="70" t="s">
        <v>322</v>
      </c>
      <c r="Q9" s="71">
        <f>SUM(Q10:Q17)</f>
        <v>3</v>
      </c>
      <c r="R9" s="71">
        <f t="shared" si="0"/>
        <v>4</v>
      </c>
      <c r="S9" s="151"/>
      <c r="W9" s="426"/>
      <c r="X9" s="427"/>
      <c r="Y9" s="152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</row>
    <row r="10" spans="2:58" ht="14.25" customHeight="1">
      <c r="B10" s="3"/>
      <c r="C10" s="32"/>
      <c r="D10" s="4" t="s">
        <v>334</v>
      </c>
      <c r="E10" s="143">
        <f>4042+18</f>
        <v>4060</v>
      </c>
      <c r="F10" s="143">
        <f>3331+8</f>
        <v>3339</v>
      </c>
      <c r="G10" s="143">
        <f>42+3</f>
        <v>45</v>
      </c>
      <c r="H10" s="143">
        <f>592+8</f>
        <v>600</v>
      </c>
      <c r="I10" s="143">
        <f>3416+14</f>
        <v>3430</v>
      </c>
      <c r="J10" s="143">
        <f>3055+7</f>
        <v>3062</v>
      </c>
      <c r="K10" s="143">
        <f>41+3</f>
        <v>44</v>
      </c>
      <c r="L10" s="143">
        <f>587+8</f>
        <v>595</v>
      </c>
      <c r="M10" s="70">
        <v>1</v>
      </c>
      <c r="N10" s="70" t="s">
        <v>322</v>
      </c>
      <c r="O10" s="70" t="s">
        <v>322</v>
      </c>
      <c r="P10" s="70" t="s">
        <v>322</v>
      </c>
      <c r="Q10" s="70" t="s">
        <v>335</v>
      </c>
      <c r="R10" s="70">
        <v>4</v>
      </c>
      <c r="W10" s="154"/>
      <c r="X10" s="155"/>
      <c r="Y10" s="154"/>
      <c r="Z10" s="156"/>
      <c r="AA10" s="156"/>
      <c r="AB10" s="156"/>
      <c r="AC10" s="157"/>
      <c r="AD10" s="157"/>
      <c r="AE10" s="157"/>
      <c r="AF10" s="157"/>
      <c r="AG10" s="156"/>
      <c r="AH10" s="156"/>
      <c r="AI10" s="156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</row>
    <row r="11" spans="2:58" ht="14.25" customHeight="1">
      <c r="B11" s="3"/>
      <c r="C11" s="32"/>
      <c r="D11" s="4" t="s">
        <v>336</v>
      </c>
      <c r="E11" s="143">
        <v>35</v>
      </c>
      <c r="F11" s="143">
        <v>30</v>
      </c>
      <c r="G11" s="143">
        <v>4</v>
      </c>
      <c r="H11" s="143">
        <v>29</v>
      </c>
      <c r="I11" s="143">
        <v>34</v>
      </c>
      <c r="J11" s="143">
        <v>26</v>
      </c>
      <c r="K11" s="143">
        <v>4</v>
      </c>
      <c r="L11" s="143">
        <v>29</v>
      </c>
      <c r="M11" s="70" t="s">
        <v>322</v>
      </c>
      <c r="N11" s="70" t="s">
        <v>322</v>
      </c>
      <c r="O11" s="70" t="s">
        <v>322</v>
      </c>
      <c r="P11" s="70" t="s">
        <v>322</v>
      </c>
      <c r="Q11" s="70" t="s">
        <v>322</v>
      </c>
      <c r="R11" s="70" t="s">
        <v>322</v>
      </c>
      <c r="W11" s="154"/>
      <c r="X11" s="155"/>
      <c r="Y11" s="154"/>
      <c r="Z11" s="156"/>
      <c r="AA11" s="156"/>
      <c r="AB11" s="156"/>
      <c r="AC11" s="157"/>
      <c r="AD11" s="157"/>
      <c r="AE11" s="157"/>
      <c r="AF11" s="157"/>
      <c r="AG11" s="156"/>
      <c r="AH11" s="156"/>
      <c r="AI11" s="156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</row>
    <row r="12" spans="2:58" ht="14.25" customHeight="1">
      <c r="B12" s="3"/>
      <c r="C12" s="32"/>
      <c r="D12" s="4" t="s">
        <v>337</v>
      </c>
      <c r="E12" s="143">
        <f>244+1</f>
        <v>245</v>
      </c>
      <c r="F12" s="143">
        <v>16</v>
      </c>
      <c r="G12" s="143">
        <v>4</v>
      </c>
      <c r="H12" s="143">
        <v>7</v>
      </c>
      <c r="I12" s="143">
        <f>230+1</f>
        <v>231</v>
      </c>
      <c r="J12" s="143">
        <v>15</v>
      </c>
      <c r="K12" s="143">
        <v>4</v>
      </c>
      <c r="L12" s="143">
        <v>6</v>
      </c>
      <c r="M12" s="70" t="s">
        <v>322</v>
      </c>
      <c r="N12" s="70" t="s">
        <v>322</v>
      </c>
      <c r="O12" s="70" t="s">
        <v>322</v>
      </c>
      <c r="P12" s="70" t="s">
        <v>322</v>
      </c>
      <c r="Q12" s="70">
        <v>1</v>
      </c>
      <c r="R12" s="70" t="s">
        <v>322</v>
      </c>
      <c r="W12" s="154"/>
      <c r="X12" s="155"/>
      <c r="Y12" s="154"/>
      <c r="Z12" s="156"/>
      <c r="AA12" s="156"/>
      <c r="AB12" s="156"/>
      <c r="AC12" s="157"/>
      <c r="AD12" s="157"/>
      <c r="AE12" s="157"/>
      <c r="AF12" s="157"/>
      <c r="AG12" s="156"/>
      <c r="AH12" s="156"/>
      <c r="AI12" s="156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</row>
    <row r="13" spans="2:58" ht="14.25" customHeight="1">
      <c r="B13" s="3"/>
      <c r="C13" s="32"/>
      <c r="D13" s="4" t="s">
        <v>338</v>
      </c>
      <c r="E13" s="143">
        <v>314</v>
      </c>
      <c r="F13" s="143">
        <v>151</v>
      </c>
      <c r="G13" s="143">
        <v>5</v>
      </c>
      <c r="H13" s="143">
        <v>104</v>
      </c>
      <c r="I13" s="143">
        <v>312</v>
      </c>
      <c r="J13" s="143">
        <v>150</v>
      </c>
      <c r="K13" s="143">
        <v>5</v>
      </c>
      <c r="L13" s="143">
        <v>104</v>
      </c>
      <c r="M13" s="70" t="s">
        <v>322</v>
      </c>
      <c r="N13" s="70" t="s">
        <v>322</v>
      </c>
      <c r="O13" s="70" t="s">
        <v>322</v>
      </c>
      <c r="P13" s="70" t="s">
        <v>322</v>
      </c>
      <c r="Q13" s="70">
        <v>2</v>
      </c>
      <c r="R13" s="70" t="s">
        <v>322</v>
      </c>
      <c r="W13" s="154"/>
      <c r="X13" s="155"/>
      <c r="Y13" s="154"/>
      <c r="Z13" s="156"/>
      <c r="AA13" s="156"/>
      <c r="AB13" s="156"/>
      <c r="AC13" s="157"/>
      <c r="AD13" s="157"/>
      <c r="AE13" s="157"/>
      <c r="AF13" s="157"/>
      <c r="AG13" s="156"/>
      <c r="AH13" s="156"/>
      <c r="AI13" s="156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</row>
    <row r="14" spans="2:58" ht="14.25" customHeight="1">
      <c r="B14" s="3"/>
      <c r="C14" s="32"/>
      <c r="D14" s="4" t="s">
        <v>339</v>
      </c>
      <c r="E14" s="143">
        <v>3</v>
      </c>
      <c r="F14" s="143">
        <v>4</v>
      </c>
      <c r="G14" s="143">
        <v>2</v>
      </c>
      <c r="H14" s="143">
        <v>55</v>
      </c>
      <c r="I14" s="119">
        <v>3</v>
      </c>
      <c r="J14" s="143">
        <v>2</v>
      </c>
      <c r="K14" s="143">
        <v>2</v>
      </c>
      <c r="L14" s="143">
        <v>49</v>
      </c>
      <c r="M14" s="70" t="s">
        <v>322</v>
      </c>
      <c r="N14" s="70" t="s">
        <v>322</v>
      </c>
      <c r="O14" s="70" t="s">
        <v>322</v>
      </c>
      <c r="P14" s="70" t="s">
        <v>322</v>
      </c>
      <c r="Q14" s="70" t="s">
        <v>322</v>
      </c>
      <c r="R14" s="70" t="s">
        <v>322</v>
      </c>
      <c r="V14" s="158"/>
      <c r="W14" s="100"/>
      <c r="X14" s="155"/>
      <c r="Y14" s="154"/>
      <c r="Z14" s="156"/>
      <c r="AA14" s="156"/>
      <c r="AB14" s="156"/>
      <c r="AC14" s="157"/>
      <c r="AD14" s="157"/>
      <c r="AE14" s="157"/>
      <c r="AF14" s="157"/>
      <c r="AG14" s="156"/>
      <c r="AH14" s="156"/>
      <c r="AI14" s="156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</row>
    <row r="15" spans="2:58" ht="14.25" customHeight="1">
      <c r="B15" s="3"/>
      <c r="C15" s="32"/>
      <c r="D15" s="4" t="s">
        <v>340</v>
      </c>
      <c r="E15" s="143" t="s">
        <v>335</v>
      </c>
      <c r="F15" s="143">
        <v>6</v>
      </c>
      <c r="G15" s="143" t="s">
        <v>335</v>
      </c>
      <c r="H15" s="143">
        <v>3</v>
      </c>
      <c r="I15" s="119" t="s">
        <v>335</v>
      </c>
      <c r="J15" s="143">
        <v>6</v>
      </c>
      <c r="K15" s="143" t="s">
        <v>335</v>
      </c>
      <c r="L15" s="143">
        <v>3</v>
      </c>
      <c r="M15" s="70" t="s">
        <v>322</v>
      </c>
      <c r="N15" s="70" t="s">
        <v>322</v>
      </c>
      <c r="O15" s="70" t="s">
        <v>322</v>
      </c>
      <c r="P15" s="70" t="s">
        <v>322</v>
      </c>
      <c r="Q15" s="70" t="s">
        <v>322</v>
      </c>
      <c r="R15" s="70" t="s">
        <v>322</v>
      </c>
      <c r="V15" s="158"/>
      <c r="W15" s="100"/>
      <c r="X15" s="155"/>
      <c r="Y15" s="154"/>
      <c r="Z15" s="156"/>
      <c r="AA15" s="156"/>
      <c r="AB15" s="156"/>
      <c r="AC15" s="157"/>
      <c r="AD15" s="157"/>
      <c r="AE15" s="157"/>
      <c r="AF15" s="157"/>
      <c r="AG15" s="156"/>
      <c r="AH15" s="156"/>
      <c r="AI15" s="156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</row>
    <row r="16" spans="2:45" ht="14.25" customHeight="1">
      <c r="B16" s="3"/>
      <c r="C16" s="32"/>
      <c r="D16" s="4" t="s">
        <v>188</v>
      </c>
      <c r="E16" s="143">
        <v>149</v>
      </c>
      <c r="F16" s="143">
        <v>242</v>
      </c>
      <c r="G16" s="143">
        <v>2</v>
      </c>
      <c r="H16" s="143">
        <v>22</v>
      </c>
      <c r="I16" s="119">
        <v>141</v>
      </c>
      <c r="J16" s="143">
        <v>232</v>
      </c>
      <c r="K16" s="143">
        <v>2</v>
      </c>
      <c r="L16" s="143">
        <v>22</v>
      </c>
      <c r="M16" s="70" t="s">
        <v>322</v>
      </c>
      <c r="N16" s="70" t="s">
        <v>322</v>
      </c>
      <c r="O16" s="70" t="s">
        <v>322</v>
      </c>
      <c r="P16" s="70" t="s">
        <v>322</v>
      </c>
      <c r="Q16" s="70" t="s">
        <v>322</v>
      </c>
      <c r="R16" s="70" t="s">
        <v>322</v>
      </c>
      <c r="S16" s="31"/>
      <c r="W16" s="154"/>
      <c r="X16" s="155"/>
      <c r="Y16" s="154"/>
      <c r="Z16" s="156"/>
      <c r="AA16" s="156"/>
      <c r="AB16" s="156"/>
      <c r="AC16" s="157"/>
      <c r="AD16" s="157"/>
      <c r="AE16" s="157"/>
      <c r="AF16" s="157"/>
      <c r="AG16" s="156"/>
      <c r="AH16" s="156"/>
      <c r="AI16" s="156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</row>
    <row r="17" spans="2:45" ht="14.25" customHeight="1">
      <c r="B17" s="3"/>
      <c r="C17" s="32"/>
      <c r="D17" s="4" t="s">
        <v>341</v>
      </c>
      <c r="E17" s="143">
        <v>163</v>
      </c>
      <c r="F17" s="143">
        <v>176</v>
      </c>
      <c r="G17" s="143">
        <v>6</v>
      </c>
      <c r="H17" s="143">
        <v>57</v>
      </c>
      <c r="I17" s="143">
        <v>142</v>
      </c>
      <c r="J17" s="143">
        <v>166</v>
      </c>
      <c r="K17" s="143">
        <v>5</v>
      </c>
      <c r="L17" s="143">
        <v>54</v>
      </c>
      <c r="M17" s="70" t="s">
        <v>322</v>
      </c>
      <c r="N17" s="70" t="s">
        <v>322</v>
      </c>
      <c r="O17" s="70" t="s">
        <v>322</v>
      </c>
      <c r="P17" s="70" t="s">
        <v>322</v>
      </c>
      <c r="Q17" s="70" t="s">
        <v>322</v>
      </c>
      <c r="R17" s="70" t="s">
        <v>342</v>
      </c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</row>
    <row r="19" ht="12">
      <c r="B19" s="31" t="s">
        <v>70</v>
      </c>
    </row>
    <row r="20" spans="2:11" ht="13.5">
      <c r="B20" s="31" t="s">
        <v>343</v>
      </c>
      <c r="C20" s="159"/>
      <c r="D20" s="159"/>
      <c r="E20" s="159"/>
      <c r="F20" s="159"/>
      <c r="G20" s="44"/>
      <c r="H20" s="44"/>
      <c r="I20" s="44"/>
      <c r="J20" s="44"/>
      <c r="K20" s="44"/>
    </row>
    <row r="22" spans="5:18" ht="12"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</sheetData>
  <sheetProtection/>
  <mergeCells count="29">
    <mergeCell ref="B9:D9"/>
    <mergeCell ref="W9:X9"/>
    <mergeCell ref="AP5:AQ5"/>
    <mergeCell ref="AR5:AS5"/>
    <mergeCell ref="AN6:AO6"/>
    <mergeCell ref="AP6:AQ6"/>
    <mergeCell ref="AR6:AS6"/>
    <mergeCell ref="B8:D8"/>
    <mergeCell ref="W8:X8"/>
    <mergeCell ref="W4:Y7"/>
    <mergeCell ref="Z4:AF4"/>
    <mergeCell ref="AG4:AS4"/>
    <mergeCell ref="Z5:AB6"/>
    <mergeCell ref="AC5:AD6"/>
    <mergeCell ref="AE5:AF6"/>
    <mergeCell ref="AG5:AI6"/>
    <mergeCell ref="AJ5:AK6"/>
    <mergeCell ref="AL5:AM6"/>
    <mergeCell ref="AN5:AO5"/>
    <mergeCell ref="B3:D6"/>
    <mergeCell ref="E3:H3"/>
    <mergeCell ref="I3:R3"/>
    <mergeCell ref="E4:F5"/>
    <mergeCell ref="G4:H5"/>
    <mergeCell ref="I4:J5"/>
    <mergeCell ref="K4:L5"/>
    <mergeCell ref="M4:N5"/>
    <mergeCell ref="O4:P5"/>
    <mergeCell ref="Q4:R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42"/>
  <sheetViews>
    <sheetView zoomScalePageLayoutView="0" workbookViewId="0" topLeftCell="A1">
      <selection activeCell="C33" sqref="C33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6.375" style="1" customWidth="1"/>
    <col min="4" max="11" width="7.625" style="1" customWidth="1"/>
    <col min="12" max="14" width="7.375" style="1" customWidth="1"/>
    <col min="15" max="16384" width="9.00390625" style="1" customWidth="1"/>
  </cols>
  <sheetData>
    <row r="1" spans="2:5" ht="14.25" customHeight="1">
      <c r="B1" s="2" t="s">
        <v>310</v>
      </c>
      <c r="C1" s="36"/>
      <c r="D1" s="36"/>
      <c r="E1" s="36"/>
    </row>
    <row r="2" spans="2:12" ht="12" customHeight="1">
      <c r="B2" s="110" t="s">
        <v>344</v>
      </c>
      <c r="C2" s="141"/>
      <c r="D2" s="66"/>
      <c r="E2" s="66"/>
      <c r="F2" s="66"/>
      <c r="G2" s="66"/>
      <c r="H2" s="66"/>
      <c r="I2" s="66"/>
      <c r="J2" s="66"/>
      <c r="K2" s="66"/>
      <c r="L2" s="66"/>
    </row>
    <row r="3" spans="2:12" ht="12" customHeight="1">
      <c r="B3" s="429" t="s">
        <v>345</v>
      </c>
      <c r="C3" s="430"/>
      <c r="D3" s="14" t="s">
        <v>26</v>
      </c>
      <c r="E3" s="14" t="s">
        <v>346</v>
      </c>
      <c r="F3" s="14" t="s">
        <v>227</v>
      </c>
      <c r="G3" s="14" t="s">
        <v>347</v>
      </c>
      <c r="H3" s="14" t="s">
        <v>242</v>
      </c>
      <c r="I3" s="14" t="s">
        <v>348</v>
      </c>
      <c r="J3" s="14" t="s">
        <v>349</v>
      </c>
      <c r="K3" s="14" t="s">
        <v>188</v>
      </c>
      <c r="L3" s="14" t="s">
        <v>350</v>
      </c>
    </row>
    <row r="4" spans="2:12" ht="12" customHeight="1">
      <c r="B4" s="133"/>
      <c r="C4" s="134"/>
      <c r="D4" s="6" t="s">
        <v>10</v>
      </c>
      <c r="E4" s="6" t="s">
        <v>10</v>
      </c>
      <c r="F4" s="6" t="s">
        <v>10</v>
      </c>
      <c r="G4" s="6" t="s">
        <v>10</v>
      </c>
      <c r="H4" s="6" t="s">
        <v>10</v>
      </c>
      <c r="I4" s="6" t="s">
        <v>10</v>
      </c>
      <c r="J4" s="6" t="s">
        <v>351</v>
      </c>
      <c r="K4" s="6" t="s">
        <v>10</v>
      </c>
      <c r="L4" s="6" t="s">
        <v>10</v>
      </c>
    </row>
    <row r="5" spans="2:12" ht="12" customHeight="1">
      <c r="B5" s="294" t="s">
        <v>299</v>
      </c>
      <c r="C5" s="280"/>
      <c r="D5" s="117">
        <v>2950</v>
      </c>
      <c r="E5" s="117">
        <v>831</v>
      </c>
      <c r="F5" s="117">
        <v>322</v>
      </c>
      <c r="G5" s="117">
        <v>892</v>
      </c>
      <c r="H5" s="117">
        <v>531</v>
      </c>
      <c r="I5" s="117">
        <v>27</v>
      </c>
      <c r="J5" s="117">
        <v>16</v>
      </c>
      <c r="K5" s="117">
        <v>36</v>
      </c>
      <c r="L5" s="117">
        <v>295</v>
      </c>
    </row>
    <row r="6" spans="2:13" ht="12" customHeight="1">
      <c r="B6" s="282" t="s">
        <v>300</v>
      </c>
      <c r="C6" s="284"/>
      <c r="D6" s="61">
        <f>SUM(E6:L6)</f>
        <v>3013</v>
      </c>
      <c r="E6" s="61">
        <f aca="true" t="shared" si="0" ref="E6:L6">SUM(E7:E26)</f>
        <v>860</v>
      </c>
      <c r="F6" s="61">
        <f t="shared" si="0"/>
        <v>328</v>
      </c>
      <c r="G6" s="61">
        <f t="shared" si="0"/>
        <v>912</v>
      </c>
      <c r="H6" s="61">
        <f t="shared" si="0"/>
        <v>557</v>
      </c>
      <c r="I6" s="61">
        <f t="shared" si="0"/>
        <v>10</v>
      </c>
      <c r="J6" s="61">
        <f t="shared" si="0"/>
        <v>22</v>
      </c>
      <c r="K6" s="61">
        <f t="shared" si="0"/>
        <v>31</v>
      </c>
      <c r="L6" s="61">
        <f t="shared" si="0"/>
        <v>293</v>
      </c>
      <c r="M6" s="43"/>
    </row>
    <row r="7" spans="2:13" ht="12" customHeight="1">
      <c r="B7" s="28"/>
      <c r="C7" s="4" t="s">
        <v>352</v>
      </c>
      <c r="D7" s="160">
        <f aca="true" t="shared" si="1" ref="D7:D24">SUM(E7:L7)</f>
        <v>25</v>
      </c>
      <c r="E7" s="119">
        <v>12</v>
      </c>
      <c r="F7" s="119">
        <v>6</v>
      </c>
      <c r="G7" s="119">
        <v>1</v>
      </c>
      <c r="H7" s="119">
        <v>2</v>
      </c>
      <c r="I7" s="119" t="s">
        <v>62</v>
      </c>
      <c r="J7" s="119" t="s">
        <v>62</v>
      </c>
      <c r="K7" s="119" t="s">
        <v>62</v>
      </c>
      <c r="L7" s="119">
        <v>4</v>
      </c>
      <c r="M7" s="43"/>
    </row>
    <row r="8" spans="2:13" ht="12" customHeight="1">
      <c r="B8" s="28"/>
      <c r="C8" s="4" t="s">
        <v>353</v>
      </c>
      <c r="D8" s="119" t="s">
        <v>62</v>
      </c>
      <c r="E8" s="119" t="s">
        <v>62</v>
      </c>
      <c r="F8" s="119" t="s">
        <v>62</v>
      </c>
      <c r="G8" s="119" t="s">
        <v>62</v>
      </c>
      <c r="H8" s="119" t="s">
        <v>62</v>
      </c>
      <c r="I8" s="119" t="s">
        <v>62</v>
      </c>
      <c r="J8" s="119" t="s">
        <v>62</v>
      </c>
      <c r="K8" s="119" t="s">
        <v>62</v>
      </c>
      <c r="L8" s="119" t="s">
        <v>62</v>
      </c>
      <c r="M8" s="43"/>
    </row>
    <row r="9" spans="2:13" ht="12" customHeight="1">
      <c r="B9" s="28"/>
      <c r="C9" s="4" t="s">
        <v>354</v>
      </c>
      <c r="D9" s="160" t="s">
        <v>62</v>
      </c>
      <c r="E9" s="119" t="s">
        <v>62</v>
      </c>
      <c r="F9" s="119" t="s">
        <v>62</v>
      </c>
      <c r="G9" s="119" t="s">
        <v>62</v>
      </c>
      <c r="H9" s="119" t="s">
        <v>62</v>
      </c>
      <c r="I9" s="119" t="s">
        <v>62</v>
      </c>
      <c r="J9" s="119" t="s">
        <v>62</v>
      </c>
      <c r="K9" s="119" t="s">
        <v>62</v>
      </c>
      <c r="L9" s="119" t="s">
        <v>62</v>
      </c>
      <c r="M9" s="43"/>
    </row>
    <row r="10" spans="2:13" ht="12" customHeight="1">
      <c r="B10" s="28"/>
      <c r="C10" s="4" t="s">
        <v>355</v>
      </c>
      <c r="D10" s="161">
        <f t="shared" si="1"/>
        <v>204</v>
      </c>
      <c r="E10" s="161">
        <v>38</v>
      </c>
      <c r="F10" s="161">
        <v>21</v>
      </c>
      <c r="G10" s="161">
        <v>115</v>
      </c>
      <c r="H10" s="161">
        <v>15</v>
      </c>
      <c r="I10" s="161" t="s">
        <v>62</v>
      </c>
      <c r="J10" s="147" t="s">
        <v>62</v>
      </c>
      <c r="K10" s="161">
        <v>1</v>
      </c>
      <c r="L10" s="161">
        <v>14</v>
      </c>
      <c r="M10" s="43"/>
    </row>
    <row r="11" spans="2:13" ht="12" customHeight="1">
      <c r="B11" s="28"/>
      <c r="C11" s="4" t="s">
        <v>356</v>
      </c>
      <c r="D11" s="161">
        <f t="shared" si="1"/>
        <v>1605</v>
      </c>
      <c r="E11" s="147">
        <v>372</v>
      </c>
      <c r="F11" s="147">
        <v>154</v>
      </c>
      <c r="G11" s="147">
        <v>652</v>
      </c>
      <c r="H11" s="147">
        <v>280</v>
      </c>
      <c r="I11" s="147" t="s">
        <v>62</v>
      </c>
      <c r="J11" s="147" t="s">
        <v>62</v>
      </c>
      <c r="K11" s="147">
        <v>15</v>
      </c>
      <c r="L11" s="147">
        <v>132</v>
      </c>
      <c r="M11" s="43"/>
    </row>
    <row r="12" spans="2:13" ht="12" customHeight="1">
      <c r="B12" s="28"/>
      <c r="C12" s="4" t="s">
        <v>357</v>
      </c>
      <c r="D12" s="161">
        <f t="shared" si="1"/>
        <v>15</v>
      </c>
      <c r="E12" s="147">
        <v>3</v>
      </c>
      <c r="F12" s="147">
        <v>2</v>
      </c>
      <c r="G12" s="147">
        <v>1</v>
      </c>
      <c r="H12" s="147">
        <v>8</v>
      </c>
      <c r="I12" s="147" t="s">
        <v>62</v>
      </c>
      <c r="J12" s="147" t="s">
        <v>62</v>
      </c>
      <c r="K12" s="147" t="s">
        <v>62</v>
      </c>
      <c r="L12" s="147">
        <v>1</v>
      </c>
      <c r="M12" s="43"/>
    </row>
    <row r="13" spans="2:13" ht="12" customHeight="1">
      <c r="B13" s="28"/>
      <c r="C13" s="4" t="s">
        <v>358</v>
      </c>
      <c r="D13" s="161">
        <f t="shared" si="1"/>
        <v>9</v>
      </c>
      <c r="E13" s="147">
        <v>4</v>
      </c>
      <c r="F13" s="147" t="s">
        <v>62</v>
      </c>
      <c r="G13" s="147">
        <v>4</v>
      </c>
      <c r="H13" s="147">
        <v>1</v>
      </c>
      <c r="I13" s="147" t="s">
        <v>62</v>
      </c>
      <c r="J13" s="147" t="s">
        <v>62</v>
      </c>
      <c r="K13" s="147" t="s">
        <v>62</v>
      </c>
      <c r="L13" s="147" t="s">
        <v>62</v>
      </c>
      <c r="M13" s="43"/>
    </row>
    <row r="14" spans="2:13" ht="12" customHeight="1">
      <c r="B14" s="28"/>
      <c r="C14" s="4" t="s">
        <v>359</v>
      </c>
      <c r="D14" s="161">
        <f t="shared" si="1"/>
        <v>58</v>
      </c>
      <c r="E14" s="147">
        <v>19</v>
      </c>
      <c r="F14" s="147" t="s">
        <v>62</v>
      </c>
      <c r="G14" s="147">
        <v>18</v>
      </c>
      <c r="H14" s="147">
        <v>10</v>
      </c>
      <c r="I14" s="147" t="s">
        <v>62</v>
      </c>
      <c r="J14" s="147" t="s">
        <v>62</v>
      </c>
      <c r="K14" s="147">
        <v>1</v>
      </c>
      <c r="L14" s="147">
        <v>10</v>
      </c>
      <c r="M14" s="43"/>
    </row>
    <row r="15" spans="2:13" ht="12" customHeight="1">
      <c r="B15" s="28"/>
      <c r="C15" s="4" t="s">
        <v>360</v>
      </c>
      <c r="D15" s="161">
        <f t="shared" si="1"/>
        <v>218</v>
      </c>
      <c r="E15" s="147">
        <v>66</v>
      </c>
      <c r="F15" s="147">
        <v>26</v>
      </c>
      <c r="G15" s="147">
        <v>33</v>
      </c>
      <c r="H15" s="147">
        <v>53</v>
      </c>
      <c r="I15" s="147">
        <v>3</v>
      </c>
      <c r="J15" s="147" t="s">
        <v>62</v>
      </c>
      <c r="K15" s="147">
        <v>4</v>
      </c>
      <c r="L15" s="147">
        <v>33</v>
      </c>
      <c r="M15" s="43"/>
    </row>
    <row r="16" spans="2:13" ht="12" customHeight="1">
      <c r="B16" s="28"/>
      <c r="C16" s="4" t="s">
        <v>361</v>
      </c>
      <c r="D16" s="161">
        <f t="shared" si="1"/>
        <v>16</v>
      </c>
      <c r="E16" s="147">
        <v>3</v>
      </c>
      <c r="F16" s="147">
        <v>2</v>
      </c>
      <c r="G16" s="147" t="s">
        <v>62</v>
      </c>
      <c r="H16" s="147">
        <v>11</v>
      </c>
      <c r="I16" s="147" t="s">
        <v>62</v>
      </c>
      <c r="J16" s="147" t="s">
        <v>62</v>
      </c>
      <c r="K16" s="147" t="s">
        <v>62</v>
      </c>
      <c r="L16" s="147" t="s">
        <v>62</v>
      </c>
      <c r="M16" s="43"/>
    </row>
    <row r="17" spans="2:13" ht="12" customHeight="1">
      <c r="B17" s="28"/>
      <c r="C17" s="4" t="s">
        <v>362</v>
      </c>
      <c r="D17" s="161">
        <f t="shared" si="1"/>
        <v>11</v>
      </c>
      <c r="E17" s="147">
        <v>1</v>
      </c>
      <c r="F17" s="147" t="s">
        <v>62</v>
      </c>
      <c r="G17" s="147">
        <v>5</v>
      </c>
      <c r="H17" s="147">
        <v>3</v>
      </c>
      <c r="I17" s="147" t="s">
        <v>62</v>
      </c>
      <c r="J17" s="147" t="s">
        <v>62</v>
      </c>
      <c r="K17" s="147" t="s">
        <v>62</v>
      </c>
      <c r="L17" s="147">
        <v>2</v>
      </c>
      <c r="M17" s="43"/>
    </row>
    <row r="18" spans="2:13" ht="12" customHeight="1">
      <c r="B18" s="28"/>
      <c r="C18" s="4" t="s">
        <v>363</v>
      </c>
      <c r="D18" s="161">
        <f t="shared" si="1"/>
        <v>17</v>
      </c>
      <c r="E18" s="147">
        <v>3</v>
      </c>
      <c r="F18" s="147">
        <v>4</v>
      </c>
      <c r="G18" s="147">
        <v>2</v>
      </c>
      <c r="H18" s="147">
        <v>6</v>
      </c>
      <c r="I18" s="147" t="s">
        <v>62</v>
      </c>
      <c r="J18" s="147" t="s">
        <v>62</v>
      </c>
      <c r="K18" s="147" t="s">
        <v>62</v>
      </c>
      <c r="L18" s="147">
        <v>2</v>
      </c>
      <c r="M18" s="43"/>
    </row>
    <row r="19" spans="2:13" ht="12" customHeight="1">
      <c r="B19" s="28"/>
      <c r="C19" s="4" t="s">
        <v>364</v>
      </c>
      <c r="D19" s="161">
        <f t="shared" si="1"/>
        <v>144</v>
      </c>
      <c r="E19" s="147">
        <v>50</v>
      </c>
      <c r="F19" s="147">
        <v>32</v>
      </c>
      <c r="G19" s="147">
        <v>15</v>
      </c>
      <c r="H19" s="147">
        <v>20</v>
      </c>
      <c r="I19" s="147">
        <v>7</v>
      </c>
      <c r="J19" s="147" t="s">
        <v>62</v>
      </c>
      <c r="K19" s="147">
        <v>2</v>
      </c>
      <c r="L19" s="147">
        <v>18</v>
      </c>
      <c r="M19" s="43"/>
    </row>
    <row r="20" spans="2:13" ht="12" customHeight="1">
      <c r="B20" s="28"/>
      <c r="C20" s="4" t="s">
        <v>365</v>
      </c>
      <c r="D20" s="161">
        <f t="shared" si="1"/>
        <v>105</v>
      </c>
      <c r="E20" s="147">
        <v>48</v>
      </c>
      <c r="F20" s="147">
        <v>14</v>
      </c>
      <c r="G20" s="147">
        <v>3</v>
      </c>
      <c r="H20" s="147">
        <v>23</v>
      </c>
      <c r="I20" s="147" t="s">
        <v>62</v>
      </c>
      <c r="J20" s="147" t="s">
        <v>62</v>
      </c>
      <c r="K20" s="147" t="s">
        <v>62</v>
      </c>
      <c r="L20" s="147">
        <v>17</v>
      </c>
      <c r="M20" s="43"/>
    </row>
    <row r="21" spans="2:13" ht="12" customHeight="1">
      <c r="B21" s="28"/>
      <c r="C21" s="4" t="s">
        <v>366</v>
      </c>
      <c r="D21" s="161">
        <f t="shared" si="1"/>
        <v>10</v>
      </c>
      <c r="E21" s="147">
        <v>1</v>
      </c>
      <c r="F21" s="147">
        <v>3</v>
      </c>
      <c r="G21" s="147" t="s">
        <v>62</v>
      </c>
      <c r="H21" s="147">
        <v>4</v>
      </c>
      <c r="I21" s="147" t="s">
        <v>62</v>
      </c>
      <c r="J21" s="147" t="s">
        <v>62</v>
      </c>
      <c r="K21" s="147" t="s">
        <v>62</v>
      </c>
      <c r="L21" s="147">
        <v>2</v>
      </c>
      <c r="M21" s="43"/>
    </row>
    <row r="22" spans="2:13" ht="12" customHeight="1">
      <c r="B22" s="28"/>
      <c r="C22" s="4" t="s">
        <v>367</v>
      </c>
      <c r="D22" s="161">
        <f t="shared" si="1"/>
        <v>305</v>
      </c>
      <c r="E22" s="147">
        <v>142</v>
      </c>
      <c r="F22" s="147">
        <v>39</v>
      </c>
      <c r="G22" s="147">
        <v>7</v>
      </c>
      <c r="H22" s="147">
        <v>43</v>
      </c>
      <c r="I22" s="147" t="s">
        <v>62</v>
      </c>
      <c r="J22" s="147">
        <v>22</v>
      </c>
      <c r="K22" s="147">
        <v>2</v>
      </c>
      <c r="L22" s="147">
        <v>50</v>
      </c>
      <c r="M22" s="43"/>
    </row>
    <row r="23" spans="2:13" ht="12" customHeight="1">
      <c r="B23" s="28"/>
      <c r="C23" s="4" t="s">
        <v>368</v>
      </c>
      <c r="D23" s="161">
        <f t="shared" si="1"/>
        <v>50</v>
      </c>
      <c r="E23" s="147">
        <v>13</v>
      </c>
      <c r="F23" s="147">
        <v>8</v>
      </c>
      <c r="G23" s="147">
        <v>1</v>
      </c>
      <c r="H23" s="147">
        <v>24</v>
      </c>
      <c r="I23" s="147" t="s">
        <v>62</v>
      </c>
      <c r="J23" s="147" t="s">
        <v>62</v>
      </c>
      <c r="K23" s="147">
        <v>2</v>
      </c>
      <c r="L23" s="147">
        <v>2</v>
      </c>
      <c r="M23" s="43"/>
    </row>
    <row r="24" spans="2:14" ht="12" customHeight="1">
      <c r="B24" s="28"/>
      <c r="C24" s="162" t="s">
        <v>369</v>
      </c>
      <c r="D24" s="161">
        <f t="shared" si="1"/>
        <v>83</v>
      </c>
      <c r="E24" s="147">
        <v>16</v>
      </c>
      <c r="F24" s="147">
        <v>6</v>
      </c>
      <c r="G24" s="147">
        <v>32</v>
      </c>
      <c r="H24" s="147">
        <v>25</v>
      </c>
      <c r="I24" s="147" t="s">
        <v>62</v>
      </c>
      <c r="J24" s="147" t="s">
        <v>62</v>
      </c>
      <c r="K24" s="147">
        <v>1</v>
      </c>
      <c r="L24" s="147">
        <v>3</v>
      </c>
      <c r="M24" s="43"/>
      <c r="N24" s="66"/>
    </row>
    <row r="25" spans="2:13" ht="12" customHeight="1">
      <c r="B25" s="28"/>
      <c r="C25" s="162" t="s">
        <v>370</v>
      </c>
      <c r="D25" s="161">
        <f>SUM(E25:L25)</f>
        <v>128</v>
      </c>
      <c r="E25" s="147">
        <v>63</v>
      </c>
      <c r="F25" s="147">
        <v>11</v>
      </c>
      <c r="G25" s="147">
        <v>20</v>
      </c>
      <c r="H25" s="147">
        <v>28</v>
      </c>
      <c r="I25" s="147" t="s">
        <v>62</v>
      </c>
      <c r="J25" s="147" t="s">
        <v>62</v>
      </c>
      <c r="K25" s="147">
        <v>3</v>
      </c>
      <c r="L25" s="147">
        <v>3</v>
      </c>
      <c r="M25" s="43"/>
    </row>
    <row r="26" spans="2:13" ht="12" customHeight="1">
      <c r="B26" s="28"/>
      <c r="C26" s="4" t="s">
        <v>371</v>
      </c>
      <c r="D26" s="161">
        <f>SUM(E26:L26)</f>
        <v>10</v>
      </c>
      <c r="E26" s="147">
        <v>6</v>
      </c>
      <c r="F26" s="147" t="s">
        <v>62</v>
      </c>
      <c r="G26" s="147">
        <v>3</v>
      </c>
      <c r="H26" s="147">
        <v>1</v>
      </c>
      <c r="I26" s="147" t="s">
        <v>62</v>
      </c>
      <c r="J26" s="147" t="s">
        <v>62</v>
      </c>
      <c r="K26" s="147" t="s">
        <v>62</v>
      </c>
      <c r="L26" s="147" t="s">
        <v>62</v>
      </c>
      <c r="M26" s="43"/>
    </row>
    <row r="27" spans="4:12" ht="12" customHeight="1">
      <c r="D27" s="43"/>
      <c r="E27" s="43"/>
      <c r="F27" s="43"/>
      <c r="G27" s="43"/>
      <c r="H27" s="43"/>
      <c r="I27" s="43"/>
      <c r="J27" s="43"/>
      <c r="K27" s="163"/>
      <c r="L27" s="43"/>
    </row>
    <row r="28" spans="2:11" ht="12" customHeight="1">
      <c r="B28" s="31" t="s">
        <v>70</v>
      </c>
      <c r="K28" s="164"/>
    </row>
    <row r="29" spans="2:11" ht="12" customHeight="1">
      <c r="B29" s="431" t="s">
        <v>372</v>
      </c>
      <c r="C29" s="431"/>
      <c r="D29" s="431"/>
      <c r="E29" s="431"/>
      <c r="F29" s="431"/>
      <c r="G29" s="431"/>
      <c r="H29" s="431"/>
      <c r="I29" s="431"/>
      <c r="J29" s="431"/>
      <c r="K29" s="164"/>
    </row>
    <row r="30" spans="2:11" ht="12" customHeight="1">
      <c r="B30" s="431" t="s">
        <v>373</v>
      </c>
      <c r="C30" s="431"/>
      <c r="D30" s="431"/>
      <c r="E30" s="431"/>
      <c r="F30" s="431"/>
      <c r="G30" s="431"/>
      <c r="H30" s="431"/>
      <c r="I30" s="431"/>
      <c r="J30" s="431"/>
      <c r="K30" s="164"/>
    </row>
    <row r="31" spans="3:11" ht="10.5" customHeight="1">
      <c r="C31" s="165"/>
      <c r="D31" s="166"/>
      <c r="E31" s="44"/>
      <c r="F31" s="44"/>
      <c r="G31" s="167"/>
      <c r="K31" s="164"/>
    </row>
    <row r="32" ht="13.5">
      <c r="K32" s="164"/>
    </row>
    <row r="33" spans="4:13" ht="12"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ht="13.5">
      <c r="K34" s="164"/>
    </row>
    <row r="35" ht="13.5">
      <c r="K35" s="164"/>
    </row>
    <row r="36" ht="13.5">
      <c r="K36" s="164"/>
    </row>
    <row r="37" spans="4:11" ht="13.5">
      <c r="D37" s="31"/>
      <c r="K37" s="164"/>
    </row>
    <row r="38" ht="13.5">
      <c r="K38" s="164"/>
    </row>
    <row r="39" ht="13.5">
      <c r="K39" s="164"/>
    </row>
    <row r="40" ht="13.5">
      <c r="K40" s="164"/>
    </row>
    <row r="41" ht="13.5">
      <c r="K41" s="164"/>
    </row>
    <row r="42" ht="13.5">
      <c r="K42" s="164"/>
    </row>
  </sheetData>
  <sheetProtection/>
  <mergeCells count="5">
    <mergeCell ref="B3:C3"/>
    <mergeCell ref="B5:C5"/>
    <mergeCell ref="B6:C6"/>
    <mergeCell ref="B29:J29"/>
    <mergeCell ref="B30:J3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35"/>
  <sheetViews>
    <sheetView zoomScalePageLayoutView="0" workbookViewId="0" topLeftCell="A1">
      <selection activeCell="D25" sqref="D25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8.125" style="1" customWidth="1"/>
    <col min="4" max="12" width="7.625" style="1" customWidth="1"/>
    <col min="13" max="16384" width="9.00390625" style="1" customWidth="1"/>
  </cols>
  <sheetData>
    <row r="1" spans="2:5" ht="14.25">
      <c r="B1" s="2" t="s">
        <v>310</v>
      </c>
      <c r="C1" s="36"/>
      <c r="D1" s="36"/>
      <c r="E1" s="36"/>
    </row>
    <row r="2" spans="2:3" ht="13.5">
      <c r="B2" s="110" t="s">
        <v>374</v>
      </c>
      <c r="C2" s="141"/>
    </row>
    <row r="3" spans="2:12" ht="12">
      <c r="B3" s="289" t="s">
        <v>0</v>
      </c>
      <c r="C3" s="289"/>
      <c r="D3" s="14" t="s">
        <v>26</v>
      </c>
      <c r="E3" s="14" t="s">
        <v>346</v>
      </c>
      <c r="F3" s="14" t="s">
        <v>227</v>
      </c>
      <c r="G3" s="14" t="s">
        <v>347</v>
      </c>
      <c r="H3" s="14" t="s">
        <v>242</v>
      </c>
      <c r="I3" s="14" t="s">
        <v>348</v>
      </c>
      <c r="J3" s="14" t="s">
        <v>349</v>
      </c>
      <c r="K3" s="14" t="s">
        <v>188</v>
      </c>
      <c r="L3" s="14" t="s">
        <v>350</v>
      </c>
    </row>
    <row r="4" spans="2:12" ht="13.5" customHeight="1">
      <c r="B4" s="133"/>
      <c r="C4" s="134"/>
      <c r="D4" s="6" t="s">
        <v>10</v>
      </c>
      <c r="E4" s="6" t="s">
        <v>10</v>
      </c>
      <c r="F4" s="6" t="s">
        <v>10</v>
      </c>
      <c r="G4" s="6" t="s">
        <v>10</v>
      </c>
      <c r="H4" s="6" t="s">
        <v>10</v>
      </c>
      <c r="I4" s="6" t="s">
        <v>10</v>
      </c>
      <c r="J4" s="6" t="s">
        <v>10</v>
      </c>
      <c r="K4" s="6" t="s">
        <v>10</v>
      </c>
      <c r="L4" s="6" t="s">
        <v>10</v>
      </c>
    </row>
    <row r="5" spans="2:13" ht="12" customHeight="1">
      <c r="B5" s="294" t="s">
        <v>299</v>
      </c>
      <c r="C5" s="280"/>
      <c r="D5" s="168">
        <v>2950</v>
      </c>
      <c r="E5" s="168">
        <v>831</v>
      </c>
      <c r="F5" s="168">
        <v>322</v>
      </c>
      <c r="G5" s="168">
        <v>892</v>
      </c>
      <c r="H5" s="168">
        <v>531</v>
      </c>
      <c r="I5" s="168">
        <v>27</v>
      </c>
      <c r="J5" s="168">
        <v>16</v>
      </c>
      <c r="K5" s="168">
        <v>36</v>
      </c>
      <c r="L5" s="168">
        <v>295</v>
      </c>
      <c r="M5" s="43"/>
    </row>
    <row r="6" spans="2:13" ht="12" customHeight="1">
      <c r="B6" s="282" t="s">
        <v>300</v>
      </c>
      <c r="C6" s="284"/>
      <c r="D6" s="169">
        <f>SUM(E6:L6)</f>
        <v>3013</v>
      </c>
      <c r="E6" s="169">
        <f>SUM(E7:E22)</f>
        <v>860</v>
      </c>
      <c r="F6" s="169">
        <f aca="true" t="shared" si="0" ref="F6:L6">SUM(F7:F22)</f>
        <v>328</v>
      </c>
      <c r="G6" s="169">
        <f t="shared" si="0"/>
        <v>912</v>
      </c>
      <c r="H6" s="169">
        <f t="shared" si="0"/>
        <v>557</v>
      </c>
      <c r="I6" s="169">
        <f t="shared" si="0"/>
        <v>10</v>
      </c>
      <c r="J6" s="169">
        <f t="shared" si="0"/>
        <v>22</v>
      </c>
      <c r="K6" s="169">
        <f t="shared" si="0"/>
        <v>31</v>
      </c>
      <c r="L6" s="169">
        <f t="shared" si="0"/>
        <v>293</v>
      </c>
      <c r="M6" s="43"/>
    </row>
    <row r="7" spans="2:13" ht="12" customHeight="1">
      <c r="B7" s="28"/>
      <c r="C7" s="170" t="s">
        <v>375</v>
      </c>
      <c r="D7" s="171">
        <f aca="true" t="shared" si="1" ref="D7:D22">SUM(E7:L7)</f>
        <v>185</v>
      </c>
      <c r="E7" s="172">
        <v>47</v>
      </c>
      <c r="F7" s="172">
        <v>33</v>
      </c>
      <c r="G7" s="172">
        <v>52</v>
      </c>
      <c r="H7" s="172">
        <v>11</v>
      </c>
      <c r="I7" s="172" t="s">
        <v>376</v>
      </c>
      <c r="J7" s="172">
        <v>20</v>
      </c>
      <c r="K7" s="172" t="s">
        <v>376</v>
      </c>
      <c r="L7" s="172">
        <v>22</v>
      </c>
      <c r="M7" s="43"/>
    </row>
    <row r="8" spans="2:13" ht="12" customHeight="1">
      <c r="B8" s="28"/>
      <c r="C8" s="170" t="s">
        <v>377</v>
      </c>
      <c r="D8" s="171">
        <f t="shared" si="1"/>
        <v>279</v>
      </c>
      <c r="E8" s="172">
        <v>64</v>
      </c>
      <c r="F8" s="172">
        <v>29</v>
      </c>
      <c r="G8" s="172">
        <v>6</v>
      </c>
      <c r="H8" s="172">
        <v>160</v>
      </c>
      <c r="I8" s="172" t="s">
        <v>376</v>
      </c>
      <c r="J8" s="172" t="s">
        <v>376</v>
      </c>
      <c r="K8" s="172">
        <v>3</v>
      </c>
      <c r="L8" s="172">
        <v>17</v>
      </c>
      <c r="M8" s="43"/>
    </row>
    <row r="9" spans="2:13" ht="12" customHeight="1">
      <c r="B9" s="28"/>
      <c r="C9" s="170" t="s">
        <v>378</v>
      </c>
      <c r="D9" s="171">
        <f t="shared" si="1"/>
        <v>177</v>
      </c>
      <c r="E9" s="172">
        <v>62</v>
      </c>
      <c r="F9" s="172">
        <v>24</v>
      </c>
      <c r="G9" s="172">
        <v>23</v>
      </c>
      <c r="H9" s="172">
        <v>45</v>
      </c>
      <c r="I9" s="172">
        <v>2</v>
      </c>
      <c r="J9" s="172" t="s">
        <v>376</v>
      </c>
      <c r="K9" s="172">
        <v>2</v>
      </c>
      <c r="L9" s="172">
        <v>19</v>
      </c>
      <c r="M9" s="43"/>
    </row>
    <row r="10" spans="2:13" ht="12" customHeight="1">
      <c r="B10" s="28"/>
      <c r="C10" s="170" t="s">
        <v>379</v>
      </c>
      <c r="D10" s="171">
        <f t="shared" si="1"/>
        <v>438</v>
      </c>
      <c r="E10" s="172">
        <v>217</v>
      </c>
      <c r="F10" s="172">
        <v>47</v>
      </c>
      <c r="G10" s="172">
        <v>29</v>
      </c>
      <c r="H10" s="172">
        <v>65</v>
      </c>
      <c r="I10" s="172">
        <v>8</v>
      </c>
      <c r="J10" s="172">
        <v>2</v>
      </c>
      <c r="K10" s="172">
        <v>5</v>
      </c>
      <c r="L10" s="172">
        <v>65</v>
      </c>
      <c r="M10" s="43"/>
    </row>
    <row r="11" spans="2:13" ht="12" customHeight="1">
      <c r="B11" s="28"/>
      <c r="C11" s="170" t="s">
        <v>380</v>
      </c>
      <c r="D11" s="171">
        <f t="shared" si="1"/>
        <v>97</v>
      </c>
      <c r="E11" s="172">
        <v>47</v>
      </c>
      <c r="F11" s="172">
        <v>10</v>
      </c>
      <c r="G11" s="172">
        <v>16</v>
      </c>
      <c r="H11" s="172">
        <v>19</v>
      </c>
      <c r="I11" s="172" t="s">
        <v>376</v>
      </c>
      <c r="J11" s="172" t="s">
        <v>376</v>
      </c>
      <c r="K11" s="172">
        <v>3</v>
      </c>
      <c r="L11" s="172">
        <v>2</v>
      </c>
      <c r="M11" s="43"/>
    </row>
    <row r="12" spans="2:13" ht="12" customHeight="1">
      <c r="B12" s="28"/>
      <c r="C12" s="170" t="s">
        <v>381</v>
      </c>
      <c r="D12" s="171">
        <f t="shared" si="1"/>
        <v>24</v>
      </c>
      <c r="E12" s="172">
        <v>11</v>
      </c>
      <c r="F12" s="172">
        <v>7</v>
      </c>
      <c r="G12" s="172">
        <v>1</v>
      </c>
      <c r="H12" s="172" t="s">
        <v>376</v>
      </c>
      <c r="I12" s="172" t="s">
        <v>376</v>
      </c>
      <c r="J12" s="172" t="s">
        <v>376</v>
      </c>
      <c r="K12" s="172" t="s">
        <v>376</v>
      </c>
      <c r="L12" s="172">
        <v>5</v>
      </c>
      <c r="M12" s="43"/>
    </row>
    <row r="13" spans="2:13" ht="12" customHeight="1">
      <c r="B13" s="28"/>
      <c r="C13" s="170" t="s">
        <v>382</v>
      </c>
      <c r="D13" s="35" t="s">
        <v>376</v>
      </c>
      <c r="E13" s="172" t="s">
        <v>376</v>
      </c>
      <c r="F13" s="172" t="s">
        <v>376</v>
      </c>
      <c r="G13" s="172" t="s">
        <v>376</v>
      </c>
      <c r="H13" s="172" t="s">
        <v>376</v>
      </c>
      <c r="I13" s="172" t="s">
        <v>376</v>
      </c>
      <c r="J13" s="172" t="s">
        <v>376</v>
      </c>
      <c r="K13" s="172" t="s">
        <v>376</v>
      </c>
      <c r="L13" s="172" t="s">
        <v>376</v>
      </c>
      <c r="M13" s="43"/>
    </row>
    <row r="14" spans="2:13" ht="12" customHeight="1">
      <c r="B14" s="28"/>
      <c r="C14" s="170" t="s">
        <v>383</v>
      </c>
      <c r="D14" s="171">
        <f t="shared" si="1"/>
        <v>1217</v>
      </c>
      <c r="E14" s="172">
        <v>295</v>
      </c>
      <c r="F14" s="172">
        <v>129</v>
      </c>
      <c r="G14" s="172">
        <v>474</v>
      </c>
      <c r="H14" s="172">
        <v>190</v>
      </c>
      <c r="I14" s="172" t="s">
        <v>376</v>
      </c>
      <c r="J14" s="172" t="s">
        <v>376</v>
      </c>
      <c r="K14" s="172">
        <v>7</v>
      </c>
      <c r="L14" s="172">
        <v>122</v>
      </c>
      <c r="M14" s="43"/>
    </row>
    <row r="15" spans="2:13" ht="12" customHeight="1">
      <c r="B15" s="28"/>
      <c r="C15" s="170" t="s">
        <v>384</v>
      </c>
      <c r="D15" s="171">
        <f t="shared" si="1"/>
        <v>210</v>
      </c>
      <c r="E15" s="172">
        <v>30</v>
      </c>
      <c r="F15" s="172">
        <v>9</v>
      </c>
      <c r="G15" s="172">
        <v>100</v>
      </c>
      <c r="H15" s="172">
        <v>42</v>
      </c>
      <c r="I15" s="172" t="s">
        <v>376</v>
      </c>
      <c r="J15" s="172" t="s">
        <v>376</v>
      </c>
      <c r="K15" s="172">
        <v>8</v>
      </c>
      <c r="L15" s="172">
        <v>21</v>
      </c>
      <c r="M15" s="43"/>
    </row>
    <row r="16" spans="2:13" ht="12" customHeight="1">
      <c r="B16" s="28"/>
      <c r="C16" s="170" t="s">
        <v>385</v>
      </c>
      <c r="D16" s="171">
        <f t="shared" si="1"/>
        <v>48</v>
      </c>
      <c r="E16" s="172">
        <v>4</v>
      </c>
      <c r="F16" s="172">
        <v>5</v>
      </c>
      <c r="G16" s="172">
        <v>34</v>
      </c>
      <c r="H16" s="172">
        <v>2</v>
      </c>
      <c r="I16" s="172" t="s">
        <v>376</v>
      </c>
      <c r="J16" s="172" t="s">
        <v>376</v>
      </c>
      <c r="K16" s="172">
        <v>1</v>
      </c>
      <c r="L16" s="172">
        <v>2</v>
      </c>
      <c r="M16" s="43"/>
    </row>
    <row r="17" spans="2:13" ht="12" customHeight="1">
      <c r="B17" s="28"/>
      <c r="C17" s="170" t="s">
        <v>386</v>
      </c>
      <c r="D17" s="171">
        <f t="shared" si="1"/>
        <v>70</v>
      </c>
      <c r="E17" s="172">
        <v>10</v>
      </c>
      <c r="F17" s="172">
        <v>14</v>
      </c>
      <c r="G17" s="172">
        <v>40</v>
      </c>
      <c r="H17" s="172">
        <v>6</v>
      </c>
      <c r="I17" s="172" t="s">
        <v>376</v>
      </c>
      <c r="J17" s="172" t="s">
        <v>376</v>
      </c>
      <c r="K17" s="172" t="s">
        <v>376</v>
      </c>
      <c r="L17" s="172" t="s">
        <v>376</v>
      </c>
      <c r="M17" s="43"/>
    </row>
    <row r="18" spans="2:13" ht="12" customHeight="1">
      <c r="B18" s="28"/>
      <c r="C18" s="170" t="s">
        <v>387</v>
      </c>
      <c r="D18" s="171">
        <f t="shared" si="1"/>
        <v>18</v>
      </c>
      <c r="E18" s="172" t="s">
        <v>376</v>
      </c>
      <c r="F18" s="172">
        <v>1</v>
      </c>
      <c r="G18" s="172">
        <v>15</v>
      </c>
      <c r="H18" s="172">
        <v>2</v>
      </c>
      <c r="I18" s="172" t="s">
        <v>376</v>
      </c>
      <c r="J18" s="172" t="s">
        <v>376</v>
      </c>
      <c r="K18" s="172" t="s">
        <v>376</v>
      </c>
      <c r="L18" s="172" t="s">
        <v>376</v>
      </c>
      <c r="M18" s="43"/>
    </row>
    <row r="19" spans="2:13" ht="12" customHeight="1">
      <c r="B19" s="28"/>
      <c r="C19" s="170" t="s">
        <v>388</v>
      </c>
      <c r="D19" s="171">
        <f t="shared" si="1"/>
        <v>64</v>
      </c>
      <c r="E19" s="172">
        <v>38</v>
      </c>
      <c r="F19" s="172" t="s">
        <v>376</v>
      </c>
      <c r="G19" s="172">
        <v>14</v>
      </c>
      <c r="H19" s="172">
        <v>8</v>
      </c>
      <c r="I19" s="172" t="s">
        <v>376</v>
      </c>
      <c r="J19" s="172" t="s">
        <v>376</v>
      </c>
      <c r="K19" s="172" t="s">
        <v>376</v>
      </c>
      <c r="L19" s="172">
        <v>4</v>
      </c>
      <c r="M19" s="43"/>
    </row>
    <row r="20" spans="2:13" ht="12" customHeight="1">
      <c r="B20" s="28"/>
      <c r="C20" s="170" t="s">
        <v>389</v>
      </c>
      <c r="D20" s="171">
        <f t="shared" si="1"/>
        <v>143</v>
      </c>
      <c r="E20" s="172">
        <v>22</v>
      </c>
      <c r="F20" s="172">
        <v>17</v>
      </c>
      <c r="G20" s="172">
        <v>92</v>
      </c>
      <c r="H20" s="172" t="s">
        <v>376</v>
      </c>
      <c r="I20" s="172" t="s">
        <v>376</v>
      </c>
      <c r="J20" s="172" t="s">
        <v>376</v>
      </c>
      <c r="K20" s="172" t="s">
        <v>376</v>
      </c>
      <c r="L20" s="172">
        <v>12</v>
      </c>
      <c r="M20" s="43"/>
    </row>
    <row r="21" spans="2:13" ht="12" customHeight="1">
      <c r="B21" s="28"/>
      <c r="C21" s="170" t="s">
        <v>390</v>
      </c>
      <c r="D21" s="171">
        <f t="shared" si="1"/>
        <v>31</v>
      </c>
      <c r="E21" s="172">
        <v>9</v>
      </c>
      <c r="F21" s="172">
        <v>2</v>
      </c>
      <c r="G21" s="172">
        <v>15</v>
      </c>
      <c r="H21" s="172">
        <v>1</v>
      </c>
      <c r="I21" s="172" t="s">
        <v>376</v>
      </c>
      <c r="J21" s="172" t="s">
        <v>376</v>
      </c>
      <c r="K21" s="172">
        <v>2</v>
      </c>
      <c r="L21" s="172">
        <v>2</v>
      </c>
      <c r="M21" s="43"/>
    </row>
    <row r="22" spans="2:13" ht="12" customHeight="1">
      <c r="B22" s="28"/>
      <c r="C22" s="170" t="s">
        <v>391</v>
      </c>
      <c r="D22" s="171">
        <f t="shared" si="1"/>
        <v>12</v>
      </c>
      <c r="E22" s="172">
        <v>4</v>
      </c>
      <c r="F22" s="172">
        <v>1</v>
      </c>
      <c r="G22" s="172">
        <v>1</v>
      </c>
      <c r="H22" s="172">
        <v>6</v>
      </c>
      <c r="I22" s="172" t="s">
        <v>376</v>
      </c>
      <c r="J22" s="172" t="s">
        <v>376</v>
      </c>
      <c r="K22" s="172" t="s">
        <v>376</v>
      </c>
      <c r="L22" s="172" t="s">
        <v>376</v>
      </c>
      <c r="M22" s="43"/>
    </row>
    <row r="23" spans="4:12" ht="12">
      <c r="D23" s="43"/>
      <c r="E23" s="43"/>
      <c r="F23" s="43"/>
      <c r="G23" s="43"/>
      <c r="H23" s="43"/>
      <c r="I23" s="43"/>
      <c r="J23" s="43"/>
      <c r="K23" s="163"/>
      <c r="L23" s="43"/>
    </row>
    <row r="24" spans="2:11" ht="12">
      <c r="B24" s="31" t="s">
        <v>70</v>
      </c>
      <c r="K24" s="173"/>
    </row>
    <row r="25" spans="2:11" ht="12">
      <c r="B25" s="31" t="s">
        <v>392</v>
      </c>
      <c r="K25" s="173"/>
    </row>
    <row r="26" spans="2:12" ht="12">
      <c r="B26" s="31"/>
      <c r="D26" s="43"/>
      <c r="E26" s="43"/>
      <c r="F26" s="43"/>
      <c r="G26" s="43"/>
      <c r="H26" s="43"/>
      <c r="I26" s="43"/>
      <c r="J26" s="43"/>
      <c r="K26" s="43"/>
      <c r="L26" s="43"/>
    </row>
    <row r="27" ht="12">
      <c r="K27" s="173"/>
    </row>
    <row r="28" ht="12">
      <c r="K28" s="173"/>
    </row>
    <row r="29" ht="12">
      <c r="K29" s="173"/>
    </row>
    <row r="30" ht="12">
      <c r="K30" s="173"/>
    </row>
    <row r="31" ht="12">
      <c r="K31" s="173"/>
    </row>
    <row r="32" ht="12">
      <c r="K32" s="173"/>
    </row>
    <row r="33" ht="12">
      <c r="K33" s="173"/>
    </row>
    <row r="34" ht="12">
      <c r="K34" s="173"/>
    </row>
    <row r="35" ht="12">
      <c r="K35" s="173"/>
    </row>
  </sheetData>
  <sheetProtection/>
  <mergeCells count="3">
    <mergeCell ref="B3:C3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33"/>
  <sheetViews>
    <sheetView zoomScalePageLayoutView="0" workbookViewId="0" topLeftCell="A1">
      <selection activeCell="J42" sqref="J42"/>
    </sheetView>
  </sheetViews>
  <sheetFormatPr defaultColWidth="9.00390625" defaultRowHeight="13.5"/>
  <cols>
    <col min="1" max="1" width="2.125" style="1" customWidth="1"/>
    <col min="2" max="3" width="1.875" style="1" customWidth="1"/>
    <col min="4" max="4" width="8.125" style="1" customWidth="1"/>
    <col min="5" max="5" width="7.75390625" style="1" customWidth="1"/>
    <col min="6" max="6" width="9.125" style="1" bestFit="1" customWidth="1"/>
    <col min="7" max="10" width="7.75390625" style="1" customWidth="1"/>
    <col min="11" max="12" width="7.875" style="1" customWidth="1"/>
    <col min="13" max="15" width="8.625" style="1" customWidth="1"/>
    <col min="16" max="16384" width="9.00390625" style="1" customWidth="1"/>
  </cols>
  <sheetData>
    <row r="1" spans="2:8" ht="14.25">
      <c r="B1" s="2" t="s">
        <v>393</v>
      </c>
      <c r="C1" s="36"/>
      <c r="D1" s="36"/>
      <c r="E1" s="36"/>
      <c r="F1" s="36"/>
      <c r="G1" s="36"/>
      <c r="H1" s="36"/>
    </row>
    <row r="2" spans="2:6" ht="13.5">
      <c r="B2" s="110" t="s">
        <v>394</v>
      </c>
      <c r="F2" s="31"/>
    </row>
    <row r="3" spans="2:14" ht="12" customHeight="1">
      <c r="B3" s="328" t="s">
        <v>395</v>
      </c>
      <c r="C3" s="329"/>
      <c r="D3" s="330"/>
      <c r="E3" s="308" t="s">
        <v>34</v>
      </c>
      <c r="F3" s="359" t="s">
        <v>396</v>
      </c>
      <c r="G3" s="321" t="s">
        <v>397</v>
      </c>
      <c r="H3" s="322"/>
      <c r="I3" s="323"/>
      <c r="J3" s="359" t="s">
        <v>398</v>
      </c>
      <c r="K3" s="432" t="s">
        <v>399</v>
      </c>
      <c r="L3" s="301" t="s">
        <v>400</v>
      </c>
      <c r="M3" s="301" t="s">
        <v>401</v>
      </c>
      <c r="N3" s="174"/>
    </row>
    <row r="4" spans="2:14" ht="12">
      <c r="B4" s="334"/>
      <c r="C4" s="335"/>
      <c r="D4" s="336"/>
      <c r="E4" s="309"/>
      <c r="F4" s="309"/>
      <c r="G4" s="14" t="s">
        <v>402</v>
      </c>
      <c r="H4" s="14" t="s">
        <v>403</v>
      </c>
      <c r="I4" s="14" t="s">
        <v>404</v>
      </c>
      <c r="J4" s="309"/>
      <c r="K4" s="346"/>
      <c r="L4" s="302"/>
      <c r="M4" s="302"/>
      <c r="N4" s="174"/>
    </row>
    <row r="5" spans="2:14" ht="12">
      <c r="B5" s="28"/>
      <c r="C5" s="24"/>
      <c r="D5" s="4"/>
      <c r="E5" s="6"/>
      <c r="F5" s="6" t="s">
        <v>405</v>
      </c>
      <c r="G5" s="6" t="s">
        <v>405</v>
      </c>
      <c r="H5" s="6" t="s">
        <v>405</v>
      </c>
      <c r="I5" s="6" t="s">
        <v>405</v>
      </c>
      <c r="J5" s="6" t="s">
        <v>405</v>
      </c>
      <c r="K5" s="6" t="s">
        <v>405</v>
      </c>
      <c r="L5" s="6" t="s">
        <v>405</v>
      </c>
      <c r="M5" s="6" t="s">
        <v>406</v>
      </c>
      <c r="N5" s="174"/>
    </row>
    <row r="6" spans="2:14" ht="12" customHeight="1">
      <c r="B6" s="294" t="s">
        <v>407</v>
      </c>
      <c r="C6" s="288"/>
      <c r="D6" s="280"/>
      <c r="E6" s="135">
        <v>84</v>
      </c>
      <c r="F6" s="135">
        <v>70970</v>
      </c>
      <c r="G6" s="135">
        <v>35340</v>
      </c>
      <c r="H6" s="135">
        <v>36897</v>
      </c>
      <c r="I6" s="135">
        <v>9535</v>
      </c>
      <c r="J6" s="135">
        <v>317</v>
      </c>
      <c r="K6" s="135">
        <v>5059</v>
      </c>
      <c r="L6" s="135" t="s">
        <v>322</v>
      </c>
      <c r="M6" s="175">
        <v>11.66047057672553</v>
      </c>
      <c r="N6" s="176"/>
    </row>
    <row r="7" spans="2:14" ht="12">
      <c r="B7" s="282" t="s">
        <v>408</v>
      </c>
      <c r="C7" s="283"/>
      <c r="D7" s="284"/>
      <c r="E7" s="37">
        <f>SUM(E8,E21)</f>
        <v>83</v>
      </c>
      <c r="F7" s="37">
        <f aca="true" t="shared" si="0" ref="F7:K7">SUM(F8,F21)</f>
        <v>70898</v>
      </c>
      <c r="G7" s="37">
        <f t="shared" si="0"/>
        <v>35223</v>
      </c>
      <c r="H7" s="37">
        <f t="shared" si="0"/>
        <v>37943</v>
      </c>
      <c r="I7" s="37">
        <f t="shared" si="0"/>
        <v>7901</v>
      </c>
      <c r="J7" s="37" t="s">
        <v>412</v>
      </c>
      <c r="K7" s="37">
        <f t="shared" si="0"/>
        <v>4706</v>
      </c>
      <c r="L7" s="37" t="s">
        <v>412</v>
      </c>
      <c r="M7" s="177">
        <f>I7/(G7+H7+I7)*100</f>
        <v>9.74625926702604</v>
      </c>
      <c r="N7" s="178"/>
    </row>
    <row r="8" spans="2:14" ht="12" customHeight="1">
      <c r="B8" s="25"/>
      <c r="C8" s="283" t="s">
        <v>409</v>
      </c>
      <c r="D8" s="284"/>
      <c r="E8" s="37">
        <f>SUM(E9:E20)</f>
        <v>50</v>
      </c>
      <c r="F8" s="37">
        <f aca="true" t="shared" si="1" ref="F8:K8">SUM(F9:F20)</f>
        <v>43148</v>
      </c>
      <c r="G8" s="37">
        <f t="shared" si="1"/>
        <v>27327</v>
      </c>
      <c r="H8" s="37">
        <f t="shared" si="1"/>
        <v>18989</v>
      </c>
      <c r="I8" s="37">
        <f t="shared" si="1"/>
        <v>4656</v>
      </c>
      <c r="J8" s="37" t="s">
        <v>412</v>
      </c>
      <c r="K8" s="37">
        <f t="shared" si="1"/>
        <v>2514</v>
      </c>
      <c r="L8" s="37" t="s">
        <v>412</v>
      </c>
      <c r="M8" s="177">
        <f>I8/(G8+H8+I8)*100</f>
        <v>9.134426744094796</v>
      </c>
      <c r="N8" s="178"/>
    </row>
    <row r="9" spans="2:14" ht="12">
      <c r="B9" s="28"/>
      <c r="C9" s="24"/>
      <c r="D9" s="4" t="s">
        <v>46</v>
      </c>
      <c r="E9" s="35">
        <v>4</v>
      </c>
      <c r="F9" s="35">
        <v>4467</v>
      </c>
      <c r="G9" s="35">
        <v>2907</v>
      </c>
      <c r="H9" s="35">
        <v>3367</v>
      </c>
      <c r="I9" s="35">
        <v>8</v>
      </c>
      <c r="J9" s="35" t="s">
        <v>322</v>
      </c>
      <c r="K9" s="35" t="s">
        <v>322</v>
      </c>
      <c r="L9" s="35" t="s">
        <v>322</v>
      </c>
      <c r="M9" s="179">
        <f>I9/(G9+H9+I9)*100</f>
        <v>0.1273479783508437</v>
      </c>
      <c r="N9" s="176"/>
    </row>
    <row r="10" spans="2:14" ht="12">
      <c r="B10" s="28"/>
      <c r="C10" s="24"/>
      <c r="D10" s="4" t="s">
        <v>47</v>
      </c>
      <c r="E10" s="35">
        <v>8</v>
      </c>
      <c r="F10" s="35">
        <v>7088</v>
      </c>
      <c r="G10" s="35">
        <v>5006</v>
      </c>
      <c r="H10" s="35">
        <v>2016</v>
      </c>
      <c r="I10" s="35">
        <v>803</v>
      </c>
      <c r="J10" s="35" t="s">
        <v>322</v>
      </c>
      <c r="K10" s="35">
        <v>783</v>
      </c>
      <c r="L10" s="35" t="s">
        <v>322</v>
      </c>
      <c r="M10" s="179">
        <f aca="true" t="shared" si="2" ref="M10:M16">I10/(G10+H10+I10)*100</f>
        <v>10.261980830670927</v>
      </c>
      <c r="N10" s="176"/>
    </row>
    <row r="11" spans="2:14" ht="12">
      <c r="B11" s="28"/>
      <c r="C11" s="24"/>
      <c r="D11" s="4" t="s">
        <v>48</v>
      </c>
      <c r="E11" s="35">
        <v>7</v>
      </c>
      <c r="F11" s="35">
        <v>5075</v>
      </c>
      <c r="G11" s="35">
        <v>5319</v>
      </c>
      <c r="H11" s="35">
        <v>789</v>
      </c>
      <c r="I11" s="35">
        <v>109</v>
      </c>
      <c r="J11" s="35" t="s">
        <v>322</v>
      </c>
      <c r="K11" s="35">
        <v>91</v>
      </c>
      <c r="L11" s="35" t="s">
        <v>322</v>
      </c>
      <c r="M11" s="179">
        <f t="shared" si="2"/>
        <v>1.753257198005469</v>
      </c>
      <c r="N11" s="176"/>
    </row>
    <row r="12" spans="2:14" ht="12">
      <c r="B12" s="28"/>
      <c r="C12" s="24"/>
      <c r="D12" s="4" t="s">
        <v>49</v>
      </c>
      <c r="E12" s="35">
        <v>10</v>
      </c>
      <c r="F12" s="35">
        <v>6061</v>
      </c>
      <c r="G12" s="35">
        <v>3090</v>
      </c>
      <c r="H12" s="35">
        <v>4335</v>
      </c>
      <c r="I12" s="35">
        <v>488</v>
      </c>
      <c r="J12" s="35" t="s">
        <v>322</v>
      </c>
      <c r="K12" s="35">
        <v>202</v>
      </c>
      <c r="L12" s="35" t="s">
        <v>322</v>
      </c>
      <c r="M12" s="179">
        <f t="shared" si="2"/>
        <v>6.167066852015671</v>
      </c>
      <c r="N12" s="176"/>
    </row>
    <row r="13" spans="2:14" ht="12">
      <c r="B13" s="28"/>
      <c r="C13" s="24"/>
      <c r="D13" s="4" t="s">
        <v>50</v>
      </c>
      <c r="E13" s="35">
        <v>4</v>
      </c>
      <c r="F13" s="35">
        <v>4188</v>
      </c>
      <c r="G13" s="35">
        <v>1941</v>
      </c>
      <c r="H13" s="35">
        <v>2247</v>
      </c>
      <c r="I13" s="35">
        <v>547</v>
      </c>
      <c r="J13" s="35" t="s">
        <v>322</v>
      </c>
      <c r="K13" s="35">
        <v>49</v>
      </c>
      <c r="L13" s="35" t="s">
        <v>322</v>
      </c>
      <c r="M13" s="179">
        <f t="shared" si="2"/>
        <v>11.552270327349525</v>
      </c>
      <c r="N13" s="176"/>
    </row>
    <row r="14" spans="2:14" ht="12">
      <c r="B14" s="28"/>
      <c r="C14" s="24"/>
      <c r="D14" s="4" t="s">
        <v>51</v>
      </c>
      <c r="E14" s="35">
        <v>5</v>
      </c>
      <c r="F14" s="35">
        <v>3786</v>
      </c>
      <c r="G14" s="35">
        <v>2179</v>
      </c>
      <c r="H14" s="35">
        <v>519</v>
      </c>
      <c r="I14" s="35">
        <v>464</v>
      </c>
      <c r="J14" s="35" t="s">
        <v>322</v>
      </c>
      <c r="K14" s="35">
        <v>746</v>
      </c>
      <c r="L14" s="35" t="s">
        <v>322</v>
      </c>
      <c r="M14" s="179">
        <f t="shared" si="2"/>
        <v>14.674256799493989</v>
      </c>
      <c r="N14" s="176"/>
    </row>
    <row r="15" spans="2:14" ht="12">
      <c r="B15" s="28"/>
      <c r="C15" s="24"/>
      <c r="D15" s="4" t="s">
        <v>52</v>
      </c>
      <c r="E15" s="35">
        <v>5</v>
      </c>
      <c r="F15" s="35">
        <v>4913</v>
      </c>
      <c r="G15" s="35">
        <v>4409</v>
      </c>
      <c r="H15" s="35">
        <v>196</v>
      </c>
      <c r="I15" s="35">
        <v>202</v>
      </c>
      <c r="J15" s="35" t="s">
        <v>322</v>
      </c>
      <c r="K15" s="35">
        <v>314</v>
      </c>
      <c r="L15" s="35" t="s">
        <v>322</v>
      </c>
      <c r="M15" s="179">
        <f t="shared" si="2"/>
        <v>4.202205117536925</v>
      </c>
      <c r="N15" s="176"/>
    </row>
    <row r="16" spans="2:14" ht="12">
      <c r="B16" s="28"/>
      <c r="C16" s="24"/>
      <c r="D16" s="4" t="s">
        <v>53</v>
      </c>
      <c r="E16" s="35">
        <v>5</v>
      </c>
      <c r="F16" s="35">
        <v>5381</v>
      </c>
      <c r="G16" s="35">
        <v>160</v>
      </c>
      <c r="H16" s="35">
        <v>4655</v>
      </c>
      <c r="I16" s="35">
        <v>2035</v>
      </c>
      <c r="J16" s="35" t="s">
        <v>322</v>
      </c>
      <c r="K16" s="35">
        <v>243</v>
      </c>
      <c r="L16" s="35" t="s">
        <v>322</v>
      </c>
      <c r="M16" s="179">
        <f t="shared" si="2"/>
        <v>29.708029197080293</v>
      </c>
      <c r="N16" s="176"/>
    </row>
    <row r="17" spans="2:14" ht="12">
      <c r="B17" s="28"/>
      <c r="C17" s="24"/>
      <c r="D17" s="4" t="s">
        <v>54</v>
      </c>
      <c r="E17" s="35" t="s">
        <v>322</v>
      </c>
      <c r="F17" s="35" t="s">
        <v>322</v>
      </c>
      <c r="G17" s="35" t="s">
        <v>322</v>
      </c>
      <c r="H17" s="35" t="s">
        <v>322</v>
      </c>
      <c r="I17" s="35" t="s">
        <v>322</v>
      </c>
      <c r="J17" s="35" t="s">
        <v>322</v>
      </c>
      <c r="K17" s="35" t="s">
        <v>322</v>
      </c>
      <c r="L17" s="35" t="s">
        <v>322</v>
      </c>
      <c r="M17" s="179" t="s">
        <v>412</v>
      </c>
      <c r="N17" s="176"/>
    </row>
    <row r="18" spans="2:14" ht="12">
      <c r="B18" s="28"/>
      <c r="C18" s="24"/>
      <c r="D18" s="4" t="s">
        <v>55</v>
      </c>
      <c r="E18" s="35">
        <v>1</v>
      </c>
      <c r="F18" s="35">
        <v>813</v>
      </c>
      <c r="G18" s="35" t="s">
        <v>322</v>
      </c>
      <c r="H18" s="35">
        <v>727</v>
      </c>
      <c r="I18" s="35" t="s">
        <v>322</v>
      </c>
      <c r="J18" s="35" t="s">
        <v>322</v>
      </c>
      <c r="K18" s="35">
        <v>86</v>
      </c>
      <c r="L18" s="35" t="s">
        <v>322</v>
      </c>
      <c r="M18" s="179" t="s">
        <v>412</v>
      </c>
      <c r="N18" s="176"/>
    </row>
    <row r="19" spans="2:14" ht="12">
      <c r="B19" s="28"/>
      <c r="C19" s="24"/>
      <c r="D19" s="4" t="s">
        <v>56</v>
      </c>
      <c r="E19" s="35" t="s">
        <v>322</v>
      </c>
      <c r="F19" s="35" t="s">
        <v>322</v>
      </c>
      <c r="G19" s="35" t="s">
        <v>322</v>
      </c>
      <c r="H19" s="35" t="s">
        <v>322</v>
      </c>
      <c r="I19" s="35" t="s">
        <v>322</v>
      </c>
      <c r="J19" s="35" t="s">
        <v>322</v>
      </c>
      <c r="K19" s="35" t="s">
        <v>322</v>
      </c>
      <c r="L19" s="35" t="s">
        <v>322</v>
      </c>
      <c r="M19" s="179" t="s">
        <v>412</v>
      </c>
      <c r="N19" s="176"/>
    </row>
    <row r="20" spans="2:14" ht="12">
      <c r="B20" s="28"/>
      <c r="C20" s="24"/>
      <c r="D20" s="4" t="s">
        <v>57</v>
      </c>
      <c r="E20" s="35">
        <v>1</v>
      </c>
      <c r="F20" s="35">
        <v>1376</v>
      </c>
      <c r="G20" s="35">
        <v>2316</v>
      </c>
      <c r="H20" s="35">
        <v>138</v>
      </c>
      <c r="I20" s="35" t="s">
        <v>322</v>
      </c>
      <c r="J20" s="35" t="s">
        <v>322</v>
      </c>
      <c r="K20" s="35" t="s">
        <v>322</v>
      </c>
      <c r="L20" s="35" t="s">
        <v>322</v>
      </c>
      <c r="M20" s="179" t="s">
        <v>412</v>
      </c>
      <c r="N20" s="176"/>
    </row>
    <row r="21" spans="2:14" ht="12" customHeight="1">
      <c r="B21" s="25"/>
      <c r="C21" s="283" t="s">
        <v>410</v>
      </c>
      <c r="D21" s="284"/>
      <c r="E21" s="37">
        <f>SUM(E22:E28)</f>
        <v>33</v>
      </c>
      <c r="F21" s="37">
        <f aca="true" t="shared" si="3" ref="F21:K21">SUM(F22:F28)</f>
        <v>27750</v>
      </c>
      <c r="G21" s="37">
        <f t="shared" si="3"/>
        <v>7896</v>
      </c>
      <c r="H21" s="37">
        <f t="shared" si="3"/>
        <v>18954</v>
      </c>
      <c r="I21" s="37">
        <f t="shared" si="3"/>
        <v>3245</v>
      </c>
      <c r="J21" s="37" t="s">
        <v>412</v>
      </c>
      <c r="K21" s="37">
        <f t="shared" si="3"/>
        <v>2192</v>
      </c>
      <c r="L21" s="37" t="s">
        <v>412</v>
      </c>
      <c r="M21" s="177">
        <f>I21/(G21+H21+I21)*100</f>
        <v>10.782522013623526</v>
      </c>
      <c r="N21" s="178"/>
    </row>
    <row r="22" spans="2:14" ht="12">
      <c r="B22" s="28"/>
      <c r="C22" s="24"/>
      <c r="D22" s="4" t="s">
        <v>60</v>
      </c>
      <c r="E22" s="35">
        <v>2</v>
      </c>
      <c r="F22" s="35">
        <v>1450</v>
      </c>
      <c r="G22" s="35">
        <v>1024</v>
      </c>
      <c r="H22" s="35">
        <v>274</v>
      </c>
      <c r="I22" s="35" t="s">
        <v>322</v>
      </c>
      <c r="J22" s="35" t="s">
        <v>322</v>
      </c>
      <c r="K22" s="35">
        <v>152</v>
      </c>
      <c r="L22" s="35" t="s">
        <v>322</v>
      </c>
      <c r="M22" s="179" t="s">
        <v>412</v>
      </c>
      <c r="N22" s="176"/>
    </row>
    <row r="23" spans="2:14" ht="12" customHeight="1">
      <c r="B23" s="25"/>
      <c r="C23" s="26"/>
      <c r="D23" s="4" t="s">
        <v>61</v>
      </c>
      <c r="E23" s="35" t="s">
        <v>322</v>
      </c>
      <c r="F23" s="35" t="s">
        <v>322</v>
      </c>
      <c r="G23" s="35" t="s">
        <v>322</v>
      </c>
      <c r="H23" s="35" t="s">
        <v>322</v>
      </c>
      <c r="I23" s="35" t="s">
        <v>322</v>
      </c>
      <c r="J23" s="35" t="s">
        <v>322</v>
      </c>
      <c r="K23" s="35" t="s">
        <v>322</v>
      </c>
      <c r="L23" s="35" t="s">
        <v>322</v>
      </c>
      <c r="M23" s="179" t="s">
        <v>412</v>
      </c>
      <c r="N23" s="176"/>
    </row>
    <row r="24" spans="2:14" ht="12">
      <c r="B24" s="28"/>
      <c r="C24" s="24"/>
      <c r="D24" s="4" t="s">
        <v>64</v>
      </c>
      <c r="E24" s="35">
        <v>3</v>
      </c>
      <c r="F24" s="35">
        <v>2175</v>
      </c>
      <c r="G24" s="35" t="s">
        <v>322</v>
      </c>
      <c r="H24" s="35">
        <v>1897</v>
      </c>
      <c r="I24" s="35">
        <v>6</v>
      </c>
      <c r="J24" s="35" t="s">
        <v>322</v>
      </c>
      <c r="K24" s="35">
        <v>312</v>
      </c>
      <c r="L24" s="35" t="s">
        <v>322</v>
      </c>
      <c r="M24" s="179" t="s">
        <v>412</v>
      </c>
      <c r="N24" s="176"/>
    </row>
    <row r="25" spans="2:14" ht="12">
      <c r="B25" s="28"/>
      <c r="C25" s="24"/>
      <c r="D25" s="4" t="s">
        <v>65</v>
      </c>
      <c r="E25" s="35">
        <v>15</v>
      </c>
      <c r="F25" s="35">
        <v>12334</v>
      </c>
      <c r="G25" s="35">
        <v>2870</v>
      </c>
      <c r="H25" s="35">
        <v>8603</v>
      </c>
      <c r="I25" s="35">
        <v>1840</v>
      </c>
      <c r="J25" s="35" t="s">
        <v>322</v>
      </c>
      <c r="K25" s="35">
        <v>1163</v>
      </c>
      <c r="L25" s="35" t="s">
        <v>322</v>
      </c>
      <c r="M25" s="179">
        <f>I25/(G25+H25+I25)*100</f>
        <v>13.82107714264253</v>
      </c>
      <c r="N25" s="176"/>
    </row>
    <row r="26" spans="2:14" ht="12">
      <c r="B26" s="28"/>
      <c r="C26" s="24"/>
      <c r="D26" s="4" t="s">
        <v>66</v>
      </c>
      <c r="E26" s="35">
        <v>5</v>
      </c>
      <c r="F26" s="35">
        <v>3612</v>
      </c>
      <c r="G26" s="35">
        <v>2066</v>
      </c>
      <c r="H26" s="35">
        <v>712</v>
      </c>
      <c r="I26" s="35">
        <v>1399</v>
      </c>
      <c r="J26" s="35" t="s">
        <v>322</v>
      </c>
      <c r="K26" s="35">
        <v>114</v>
      </c>
      <c r="L26" s="35" t="s">
        <v>322</v>
      </c>
      <c r="M26" s="179">
        <f>I26/(G26+H26+I26)*100</f>
        <v>33.49293751496289</v>
      </c>
      <c r="N26" s="176"/>
    </row>
    <row r="27" spans="2:14" ht="12">
      <c r="B27" s="28"/>
      <c r="C27" s="24"/>
      <c r="D27" s="4" t="s">
        <v>68</v>
      </c>
      <c r="E27" s="35">
        <v>2</v>
      </c>
      <c r="F27" s="35">
        <v>1933</v>
      </c>
      <c r="G27" s="35" t="s">
        <v>322</v>
      </c>
      <c r="H27" s="35">
        <v>2254</v>
      </c>
      <c r="I27" s="35" t="s">
        <v>322</v>
      </c>
      <c r="J27" s="35" t="s">
        <v>322</v>
      </c>
      <c r="K27" s="35">
        <v>71</v>
      </c>
      <c r="L27" s="35" t="s">
        <v>322</v>
      </c>
      <c r="M27" s="179" t="s">
        <v>412</v>
      </c>
      <c r="N27" s="176"/>
    </row>
    <row r="28" spans="2:14" ht="12">
      <c r="B28" s="28"/>
      <c r="C28" s="24"/>
      <c r="D28" s="4" t="s">
        <v>69</v>
      </c>
      <c r="E28" s="180">
        <v>6</v>
      </c>
      <c r="F28" s="180">
        <v>6246</v>
      </c>
      <c r="G28" s="180">
        <v>1936</v>
      </c>
      <c r="H28" s="180">
        <v>5214</v>
      </c>
      <c r="I28" s="180" t="s">
        <v>322</v>
      </c>
      <c r="J28" s="35" t="s">
        <v>322</v>
      </c>
      <c r="K28" s="35">
        <v>380</v>
      </c>
      <c r="L28" s="35" t="s">
        <v>322</v>
      </c>
      <c r="M28" s="179" t="s">
        <v>412</v>
      </c>
      <c r="N28" s="176"/>
    </row>
    <row r="29" spans="2:10" ht="12">
      <c r="B29" s="31"/>
      <c r="J29" s="140"/>
    </row>
    <row r="30" spans="2:13" ht="12">
      <c r="B30" s="31" t="s">
        <v>411</v>
      </c>
      <c r="M30" s="181"/>
    </row>
    <row r="31" spans="5:13" ht="12">
      <c r="E31" s="43"/>
      <c r="F31" s="43"/>
      <c r="G31" s="43"/>
      <c r="H31" s="43"/>
      <c r="I31" s="43"/>
      <c r="J31" s="43"/>
      <c r="K31" s="43"/>
      <c r="L31" s="43"/>
      <c r="M31" s="182"/>
    </row>
    <row r="32" spans="5:13" ht="12">
      <c r="E32" s="43"/>
      <c r="F32" s="43"/>
      <c r="G32" s="43"/>
      <c r="H32" s="43"/>
      <c r="I32" s="43"/>
      <c r="J32" s="43"/>
      <c r="K32" s="43"/>
      <c r="L32" s="43"/>
      <c r="M32" s="182"/>
    </row>
    <row r="33" spans="5:13" ht="12">
      <c r="E33" s="43"/>
      <c r="F33" s="43"/>
      <c r="G33" s="43"/>
      <c r="H33" s="43"/>
      <c r="I33" s="43"/>
      <c r="J33" s="43"/>
      <c r="K33" s="43"/>
      <c r="L33" s="43"/>
      <c r="M33" s="182"/>
    </row>
  </sheetData>
  <sheetProtection/>
  <mergeCells count="12">
    <mergeCell ref="J3:J4"/>
    <mergeCell ref="K3:K4"/>
    <mergeCell ref="L3:L4"/>
    <mergeCell ref="M3:M4"/>
    <mergeCell ref="B6:D6"/>
    <mergeCell ref="B7:D7"/>
    <mergeCell ref="C8:D8"/>
    <mergeCell ref="C21:D21"/>
    <mergeCell ref="B3:D4"/>
    <mergeCell ref="E3:E4"/>
    <mergeCell ref="F3:F4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32"/>
  <sheetViews>
    <sheetView zoomScalePageLayoutView="0" workbookViewId="0" topLeftCell="A1">
      <selection activeCell="E35" sqref="E35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75390625" style="1" customWidth="1"/>
    <col min="5" max="5" width="7.75390625" style="1" customWidth="1"/>
    <col min="6" max="7" width="12.375" style="1" bestFit="1" customWidth="1"/>
    <col min="8" max="10" width="7.75390625" style="1" customWidth="1"/>
    <col min="11" max="11" width="9.25390625" style="1" bestFit="1" customWidth="1"/>
    <col min="12" max="13" width="7.75390625" style="1" customWidth="1"/>
    <col min="14" max="14" width="9.875" style="1" bestFit="1" customWidth="1"/>
    <col min="15" max="15" width="9.25390625" style="1" bestFit="1" customWidth="1"/>
    <col min="16" max="16384" width="9.00390625" style="1" customWidth="1"/>
  </cols>
  <sheetData>
    <row r="1" spans="2:7" ht="14.25">
      <c r="B1" s="2" t="s">
        <v>393</v>
      </c>
      <c r="C1" s="36"/>
      <c r="D1" s="36"/>
      <c r="E1" s="36"/>
      <c r="F1" s="36"/>
      <c r="G1" s="36"/>
    </row>
    <row r="2" spans="2:13" ht="13.5">
      <c r="B2" s="110" t="s">
        <v>413</v>
      </c>
      <c r="C2" s="141"/>
      <c r="D2" s="141"/>
      <c r="E2" s="183"/>
      <c r="F2" s="183"/>
      <c r="G2" s="43"/>
      <c r="H2" s="43"/>
      <c r="I2" s="43"/>
      <c r="K2" s="43"/>
      <c r="M2" s="43"/>
    </row>
    <row r="3" spans="2:13" ht="12" customHeight="1">
      <c r="B3" s="328" t="s">
        <v>395</v>
      </c>
      <c r="C3" s="329"/>
      <c r="D3" s="330"/>
      <c r="E3" s="308" t="s">
        <v>73</v>
      </c>
      <c r="F3" s="359" t="s">
        <v>396</v>
      </c>
      <c r="G3" s="321" t="s">
        <v>397</v>
      </c>
      <c r="H3" s="322"/>
      <c r="I3" s="323"/>
      <c r="J3" s="359" t="s">
        <v>398</v>
      </c>
      <c r="K3" s="301" t="s">
        <v>399</v>
      </c>
      <c r="L3" s="301" t="s">
        <v>400</v>
      </c>
      <c r="M3" s="301" t="s">
        <v>401</v>
      </c>
    </row>
    <row r="4" spans="2:13" ht="12">
      <c r="B4" s="334"/>
      <c r="C4" s="335"/>
      <c r="D4" s="336"/>
      <c r="E4" s="309"/>
      <c r="F4" s="309"/>
      <c r="G4" s="14" t="s">
        <v>402</v>
      </c>
      <c r="H4" s="14" t="s">
        <v>403</v>
      </c>
      <c r="I4" s="14" t="s">
        <v>404</v>
      </c>
      <c r="J4" s="309"/>
      <c r="K4" s="302"/>
      <c r="L4" s="302"/>
      <c r="M4" s="302"/>
    </row>
    <row r="5" spans="2:13" ht="12">
      <c r="B5" s="28"/>
      <c r="C5" s="24"/>
      <c r="D5" s="4"/>
      <c r="E5" s="6"/>
      <c r="F5" s="6" t="s">
        <v>405</v>
      </c>
      <c r="G5" s="6" t="s">
        <v>405</v>
      </c>
      <c r="H5" s="6" t="s">
        <v>405</v>
      </c>
      <c r="I5" s="6" t="s">
        <v>405</v>
      </c>
      <c r="J5" s="6" t="s">
        <v>405</v>
      </c>
      <c r="K5" s="6" t="s">
        <v>405</v>
      </c>
      <c r="L5" s="6" t="s">
        <v>405</v>
      </c>
      <c r="M5" s="6" t="s">
        <v>406</v>
      </c>
    </row>
    <row r="6" spans="2:15" ht="12" customHeight="1">
      <c r="B6" s="294" t="s">
        <v>407</v>
      </c>
      <c r="C6" s="288"/>
      <c r="D6" s="280"/>
      <c r="E6" s="135">
        <v>334</v>
      </c>
      <c r="F6" s="135">
        <v>1345662</v>
      </c>
      <c r="G6" s="135">
        <v>1370771</v>
      </c>
      <c r="H6" s="135">
        <v>53160</v>
      </c>
      <c r="I6" s="135">
        <v>10901</v>
      </c>
      <c r="J6" s="135">
        <v>5754</v>
      </c>
      <c r="K6" s="135">
        <v>78520</v>
      </c>
      <c r="L6" s="135">
        <v>4814</v>
      </c>
      <c r="M6" s="175">
        <v>0.7597405131750616</v>
      </c>
      <c r="N6" s="43"/>
      <c r="O6" s="184"/>
    </row>
    <row r="7" spans="2:15" ht="12">
      <c r="B7" s="282" t="s">
        <v>414</v>
      </c>
      <c r="C7" s="283"/>
      <c r="D7" s="284"/>
      <c r="E7" s="136">
        <f>SUM(E8,E21)</f>
        <v>330</v>
      </c>
      <c r="F7" s="136">
        <f aca="true" t="shared" si="0" ref="F7:L7">SUM(F8,F21)</f>
        <v>1325637</v>
      </c>
      <c r="G7" s="136">
        <f t="shared" si="0"/>
        <v>1362696</v>
      </c>
      <c r="H7" s="136">
        <f t="shared" si="0"/>
        <v>53587</v>
      </c>
      <c r="I7" s="136">
        <f t="shared" si="0"/>
        <v>10936</v>
      </c>
      <c r="J7" s="136">
        <f t="shared" si="0"/>
        <v>15969</v>
      </c>
      <c r="K7" s="136">
        <f t="shared" si="0"/>
        <v>74296</v>
      </c>
      <c r="L7" s="136">
        <f t="shared" si="0"/>
        <v>13009</v>
      </c>
      <c r="M7" s="185">
        <f>I7/(G7+H7+I7)*100</f>
        <v>0.7662454045244633</v>
      </c>
      <c r="N7" s="43"/>
      <c r="O7" s="184"/>
    </row>
    <row r="8" spans="2:15" ht="12" customHeight="1">
      <c r="B8" s="25"/>
      <c r="C8" s="283" t="s">
        <v>409</v>
      </c>
      <c r="D8" s="284"/>
      <c r="E8" s="136">
        <f>SUM(E9:E20)</f>
        <v>262</v>
      </c>
      <c r="F8" s="136">
        <f aca="true" t="shared" si="1" ref="F8:L8">SUM(F9:F20)</f>
        <v>1087526</v>
      </c>
      <c r="G8" s="136">
        <f t="shared" si="1"/>
        <v>1125613</v>
      </c>
      <c r="H8" s="136">
        <f t="shared" si="1"/>
        <v>39747</v>
      </c>
      <c r="I8" s="136">
        <f t="shared" si="1"/>
        <v>7805</v>
      </c>
      <c r="J8" s="136">
        <f t="shared" si="1"/>
        <v>10927</v>
      </c>
      <c r="K8" s="136">
        <f t="shared" si="1"/>
        <v>60417</v>
      </c>
      <c r="L8" s="136">
        <f t="shared" si="1"/>
        <v>10545</v>
      </c>
      <c r="M8" s="185">
        <f>I8/(G8+H8+I8)*100</f>
        <v>0.6652943106894597</v>
      </c>
      <c r="N8" s="43"/>
      <c r="O8" s="184"/>
    </row>
    <row r="9" spans="2:15" ht="12">
      <c r="B9" s="28"/>
      <c r="C9" s="24"/>
      <c r="D9" s="4" t="s">
        <v>46</v>
      </c>
      <c r="E9" s="135">
        <v>52</v>
      </c>
      <c r="F9" s="135">
        <v>200404</v>
      </c>
      <c r="G9" s="135">
        <v>214174</v>
      </c>
      <c r="H9" s="135">
        <v>8431</v>
      </c>
      <c r="I9" s="135">
        <v>285</v>
      </c>
      <c r="J9" s="135">
        <v>3496</v>
      </c>
      <c r="K9" s="135">
        <v>7061</v>
      </c>
      <c r="L9" s="135">
        <v>3136</v>
      </c>
      <c r="M9" s="175">
        <f aca="true" t="shared" si="2" ref="M9:M20">I9/(G9+H9+I9)*100</f>
        <v>0.12786576338103997</v>
      </c>
      <c r="N9" s="43"/>
      <c r="O9" s="184"/>
    </row>
    <row r="10" spans="2:15" ht="12">
      <c r="B10" s="28"/>
      <c r="C10" s="24"/>
      <c r="D10" s="4" t="s">
        <v>47</v>
      </c>
      <c r="E10" s="135">
        <v>58</v>
      </c>
      <c r="F10" s="135">
        <v>244767</v>
      </c>
      <c r="G10" s="135">
        <v>234952</v>
      </c>
      <c r="H10" s="135">
        <v>8217</v>
      </c>
      <c r="I10" s="135">
        <v>358</v>
      </c>
      <c r="J10" s="135">
        <v>712</v>
      </c>
      <c r="K10" s="135">
        <v>18561</v>
      </c>
      <c r="L10" s="135">
        <v>690</v>
      </c>
      <c r="M10" s="175">
        <f t="shared" si="2"/>
        <v>0.1470062867772362</v>
      </c>
      <c r="N10" s="43"/>
      <c r="O10" s="184"/>
    </row>
    <row r="11" spans="2:15" ht="12">
      <c r="B11" s="28"/>
      <c r="C11" s="24"/>
      <c r="D11" s="4" t="s">
        <v>48</v>
      </c>
      <c r="E11" s="135">
        <v>18</v>
      </c>
      <c r="F11" s="135">
        <v>68825</v>
      </c>
      <c r="G11" s="135">
        <v>108286</v>
      </c>
      <c r="H11" s="135">
        <v>868</v>
      </c>
      <c r="I11" s="135">
        <v>100</v>
      </c>
      <c r="J11" s="136" t="s">
        <v>322</v>
      </c>
      <c r="K11" s="135">
        <v>547</v>
      </c>
      <c r="L11" s="136" t="s">
        <v>322</v>
      </c>
      <c r="M11" s="175">
        <f t="shared" si="2"/>
        <v>0.09152982957145735</v>
      </c>
      <c r="N11" s="43"/>
      <c r="O11" s="184"/>
    </row>
    <row r="12" spans="2:15" ht="12">
      <c r="B12" s="28"/>
      <c r="C12" s="24"/>
      <c r="D12" s="4" t="s">
        <v>49</v>
      </c>
      <c r="E12" s="135">
        <v>24</v>
      </c>
      <c r="F12" s="135">
        <v>124930</v>
      </c>
      <c r="G12" s="135">
        <v>114986</v>
      </c>
      <c r="H12" s="135">
        <v>7925</v>
      </c>
      <c r="I12" s="135">
        <v>79</v>
      </c>
      <c r="J12" s="135">
        <v>3641</v>
      </c>
      <c r="K12" s="135">
        <v>8962</v>
      </c>
      <c r="L12" s="135">
        <v>3641</v>
      </c>
      <c r="M12" s="175">
        <f t="shared" si="2"/>
        <v>0.06423286446052524</v>
      </c>
      <c r="N12" s="43"/>
      <c r="O12" s="184"/>
    </row>
    <row r="13" spans="2:15" ht="12">
      <c r="B13" s="28"/>
      <c r="C13" s="24"/>
      <c r="D13" s="4" t="s">
        <v>50</v>
      </c>
      <c r="E13" s="135">
        <v>26</v>
      </c>
      <c r="F13" s="135">
        <v>128133</v>
      </c>
      <c r="G13" s="135">
        <v>139043</v>
      </c>
      <c r="H13" s="135">
        <v>3078</v>
      </c>
      <c r="I13" s="135">
        <v>427</v>
      </c>
      <c r="J13" s="135">
        <v>3078</v>
      </c>
      <c r="K13" s="135">
        <v>3892</v>
      </c>
      <c r="L13" s="135">
        <v>3078</v>
      </c>
      <c r="M13" s="175">
        <f t="shared" si="2"/>
        <v>0.29954822235317224</v>
      </c>
      <c r="N13" s="43"/>
      <c r="O13" s="184"/>
    </row>
    <row r="14" spans="2:15" ht="12">
      <c r="B14" s="28"/>
      <c r="C14" s="24"/>
      <c r="D14" s="4" t="s">
        <v>51</v>
      </c>
      <c r="E14" s="135">
        <v>13</v>
      </c>
      <c r="F14" s="135">
        <v>45243</v>
      </c>
      <c r="G14" s="135">
        <v>43290</v>
      </c>
      <c r="H14" s="135">
        <v>1447</v>
      </c>
      <c r="I14" s="135">
        <v>2194</v>
      </c>
      <c r="J14" s="136" t="s">
        <v>322</v>
      </c>
      <c r="K14" s="135">
        <v>4758</v>
      </c>
      <c r="L14" s="136" t="s">
        <v>322</v>
      </c>
      <c r="M14" s="175">
        <f t="shared" si="2"/>
        <v>4.674948328397009</v>
      </c>
      <c r="N14" s="43"/>
      <c r="O14" s="184"/>
    </row>
    <row r="15" spans="2:15" ht="12">
      <c r="B15" s="28"/>
      <c r="C15" s="24"/>
      <c r="D15" s="4" t="s">
        <v>52</v>
      </c>
      <c r="E15" s="135">
        <v>11</v>
      </c>
      <c r="F15" s="135">
        <v>51856</v>
      </c>
      <c r="G15" s="135">
        <v>48748</v>
      </c>
      <c r="H15" s="135">
        <v>1581</v>
      </c>
      <c r="I15" s="135">
        <v>315</v>
      </c>
      <c r="J15" s="136" t="s">
        <v>322</v>
      </c>
      <c r="K15" s="135">
        <v>3135</v>
      </c>
      <c r="L15" s="136" t="s">
        <v>322</v>
      </c>
      <c r="M15" s="175">
        <f t="shared" si="2"/>
        <v>0.6219887844562041</v>
      </c>
      <c r="N15" s="43"/>
      <c r="O15" s="184"/>
    </row>
    <row r="16" spans="2:15" ht="12">
      <c r="B16" s="28"/>
      <c r="C16" s="24"/>
      <c r="D16" s="4" t="s">
        <v>53</v>
      </c>
      <c r="E16" s="135">
        <v>17</v>
      </c>
      <c r="F16" s="135">
        <v>59627</v>
      </c>
      <c r="G16" s="135">
        <v>66459</v>
      </c>
      <c r="H16" s="135">
        <v>1768</v>
      </c>
      <c r="I16" s="135">
        <v>241</v>
      </c>
      <c r="J16" s="136" t="s">
        <v>322</v>
      </c>
      <c r="K16" s="135">
        <v>1754</v>
      </c>
      <c r="L16" s="136" t="s">
        <v>322</v>
      </c>
      <c r="M16" s="175">
        <f t="shared" si="2"/>
        <v>0.35198925045276624</v>
      </c>
      <c r="N16" s="43"/>
      <c r="O16" s="184"/>
    </row>
    <row r="17" spans="2:15" ht="12">
      <c r="B17" s="28"/>
      <c r="C17" s="24"/>
      <c r="D17" s="4" t="s">
        <v>54</v>
      </c>
      <c r="E17" s="135">
        <v>11</v>
      </c>
      <c r="F17" s="135">
        <v>42386</v>
      </c>
      <c r="G17" s="135">
        <v>38694</v>
      </c>
      <c r="H17" s="135">
        <v>1363</v>
      </c>
      <c r="I17" s="135">
        <v>343</v>
      </c>
      <c r="J17" s="136" t="s">
        <v>322</v>
      </c>
      <c r="K17" s="135">
        <v>3455</v>
      </c>
      <c r="L17" s="136" t="s">
        <v>322</v>
      </c>
      <c r="M17" s="175">
        <f t="shared" si="2"/>
        <v>0.8490099009900991</v>
      </c>
      <c r="N17" s="43"/>
      <c r="O17" s="184"/>
    </row>
    <row r="18" spans="2:15" ht="12">
      <c r="B18" s="28"/>
      <c r="C18" s="24"/>
      <c r="D18" s="4" t="s">
        <v>55</v>
      </c>
      <c r="E18" s="135">
        <v>11</v>
      </c>
      <c r="F18" s="135">
        <v>39246</v>
      </c>
      <c r="G18" s="135">
        <v>38575</v>
      </c>
      <c r="H18" s="135">
        <v>1307</v>
      </c>
      <c r="I18" s="135">
        <v>106</v>
      </c>
      <c r="J18" s="136" t="s">
        <v>322</v>
      </c>
      <c r="K18" s="135">
        <v>3344</v>
      </c>
      <c r="L18" s="136" t="s">
        <v>322</v>
      </c>
      <c r="M18" s="175">
        <f t="shared" si="2"/>
        <v>0.26507952385715716</v>
      </c>
      <c r="N18" s="43"/>
      <c r="O18" s="184"/>
    </row>
    <row r="19" spans="2:15" ht="12">
      <c r="B19" s="28"/>
      <c r="C19" s="24"/>
      <c r="D19" s="4" t="s">
        <v>56</v>
      </c>
      <c r="E19" s="135">
        <v>13</v>
      </c>
      <c r="F19" s="135">
        <v>44691</v>
      </c>
      <c r="G19" s="135">
        <v>41345</v>
      </c>
      <c r="H19" s="135">
        <v>2007</v>
      </c>
      <c r="I19" s="135">
        <v>3189</v>
      </c>
      <c r="J19" s="136" t="s">
        <v>322</v>
      </c>
      <c r="K19" s="135">
        <v>2812</v>
      </c>
      <c r="L19" s="136" t="s">
        <v>322</v>
      </c>
      <c r="M19" s="175">
        <f t="shared" si="2"/>
        <v>6.852022947508648</v>
      </c>
      <c r="N19" s="43"/>
      <c r="O19" s="184"/>
    </row>
    <row r="20" spans="2:15" ht="12">
      <c r="B20" s="28"/>
      <c r="C20" s="24"/>
      <c r="D20" s="4" t="s">
        <v>57</v>
      </c>
      <c r="E20" s="135">
        <v>8</v>
      </c>
      <c r="F20" s="135">
        <v>37418</v>
      </c>
      <c r="G20" s="135">
        <v>37061</v>
      </c>
      <c r="H20" s="135">
        <v>1755</v>
      </c>
      <c r="I20" s="135">
        <v>168</v>
      </c>
      <c r="J20" s="136" t="s">
        <v>322</v>
      </c>
      <c r="K20" s="135">
        <v>2136</v>
      </c>
      <c r="L20" s="136" t="s">
        <v>322</v>
      </c>
      <c r="M20" s="175">
        <f t="shared" si="2"/>
        <v>0.4309460291401601</v>
      </c>
      <c r="N20" s="43"/>
      <c r="O20" s="184"/>
    </row>
    <row r="21" spans="2:15" ht="12" customHeight="1">
      <c r="B21" s="25"/>
      <c r="C21" s="283" t="s">
        <v>410</v>
      </c>
      <c r="D21" s="284"/>
      <c r="E21" s="136">
        <f>SUM(E22:E28)</f>
        <v>68</v>
      </c>
      <c r="F21" s="136">
        <f aca="true" t="shared" si="3" ref="F21:L21">SUM(F22:F28)</f>
        <v>238111</v>
      </c>
      <c r="G21" s="136">
        <f t="shared" si="3"/>
        <v>237083</v>
      </c>
      <c r="H21" s="136">
        <f t="shared" si="3"/>
        <v>13840</v>
      </c>
      <c r="I21" s="136">
        <f t="shared" si="3"/>
        <v>3131</v>
      </c>
      <c r="J21" s="136">
        <f t="shared" si="3"/>
        <v>5042</v>
      </c>
      <c r="K21" s="136">
        <f t="shared" si="3"/>
        <v>13879</v>
      </c>
      <c r="L21" s="136">
        <f t="shared" si="3"/>
        <v>2464</v>
      </c>
      <c r="M21" s="185">
        <f>I21/(G21+H21+I21)*100</f>
        <v>1.2324151558330119</v>
      </c>
      <c r="N21" s="43"/>
      <c r="O21" s="184"/>
    </row>
    <row r="22" spans="2:15" ht="12">
      <c r="B22" s="28"/>
      <c r="C22" s="24"/>
      <c r="D22" s="4" t="s">
        <v>60</v>
      </c>
      <c r="E22" s="135">
        <v>4</v>
      </c>
      <c r="F22" s="135">
        <v>21296</v>
      </c>
      <c r="G22" s="135">
        <v>20059</v>
      </c>
      <c r="H22" s="135">
        <v>258</v>
      </c>
      <c r="I22" s="135">
        <v>66</v>
      </c>
      <c r="J22" s="136" t="s">
        <v>322</v>
      </c>
      <c r="K22" s="135">
        <v>1632</v>
      </c>
      <c r="L22" s="136" t="s">
        <v>322</v>
      </c>
      <c r="M22" s="175">
        <f>I22/(G22+H22+I22)*100</f>
        <v>0.32379924446842956</v>
      </c>
      <c r="N22" s="43"/>
      <c r="O22" s="184"/>
    </row>
    <row r="23" spans="2:15" ht="12" customHeight="1">
      <c r="B23" s="25"/>
      <c r="C23" s="26"/>
      <c r="D23" s="4" t="s">
        <v>61</v>
      </c>
      <c r="E23" s="135">
        <v>2</v>
      </c>
      <c r="F23" s="135">
        <v>4809</v>
      </c>
      <c r="G23" s="135">
        <v>7027</v>
      </c>
      <c r="H23" s="135">
        <v>385</v>
      </c>
      <c r="I23" s="135" t="s">
        <v>322</v>
      </c>
      <c r="J23" s="135">
        <v>2322</v>
      </c>
      <c r="K23" s="135" t="s">
        <v>322</v>
      </c>
      <c r="L23" s="135" t="s">
        <v>322</v>
      </c>
      <c r="M23" s="175" t="s">
        <v>412</v>
      </c>
      <c r="N23" s="43"/>
      <c r="O23" s="184"/>
    </row>
    <row r="24" spans="2:15" ht="12">
      <c r="B24" s="28"/>
      <c r="C24" s="24"/>
      <c r="D24" s="4" t="s">
        <v>64</v>
      </c>
      <c r="E24" s="135">
        <v>6</v>
      </c>
      <c r="F24" s="135">
        <v>17080</v>
      </c>
      <c r="G24" s="135">
        <v>15950</v>
      </c>
      <c r="H24" s="135">
        <v>255</v>
      </c>
      <c r="I24" s="135">
        <v>1344</v>
      </c>
      <c r="J24" s="135" t="s">
        <v>322</v>
      </c>
      <c r="K24" s="135">
        <v>1029</v>
      </c>
      <c r="L24" s="135" t="s">
        <v>322</v>
      </c>
      <c r="M24" s="175">
        <f>I24/(G24+H24+I24)*100</f>
        <v>7.658556043079377</v>
      </c>
      <c r="N24" s="43"/>
      <c r="O24" s="184"/>
    </row>
    <row r="25" spans="2:15" ht="12">
      <c r="B25" s="28"/>
      <c r="C25" s="24"/>
      <c r="D25" s="4" t="s">
        <v>65</v>
      </c>
      <c r="E25" s="135">
        <v>21</v>
      </c>
      <c r="F25" s="135">
        <v>66481</v>
      </c>
      <c r="G25" s="135">
        <v>63776</v>
      </c>
      <c r="H25" s="135">
        <v>6539</v>
      </c>
      <c r="I25" s="135">
        <v>205</v>
      </c>
      <c r="J25" s="135">
        <v>2720</v>
      </c>
      <c r="K25" s="135">
        <v>5674</v>
      </c>
      <c r="L25" s="135">
        <v>2464</v>
      </c>
      <c r="M25" s="175">
        <f>I25/(G25+H25+I25)*100</f>
        <v>0.29069767441860467</v>
      </c>
      <c r="N25" s="43"/>
      <c r="O25" s="184"/>
    </row>
    <row r="26" spans="2:15" ht="12">
      <c r="B26" s="28"/>
      <c r="C26" s="24"/>
      <c r="D26" s="4" t="s">
        <v>66</v>
      </c>
      <c r="E26" s="135">
        <v>14</v>
      </c>
      <c r="F26" s="135">
        <v>40670</v>
      </c>
      <c r="G26" s="135">
        <v>36932</v>
      </c>
      <c r="H26" s="135">
        <v>2448</v>
      </c>
      <c r="I26" s="135">
        <v>1304</v>
      </c>
      <c r="J26" s="136" t="s">
        <v>322</v>
      </c>
      <c r="K26" s="135">
        <v>3045</v>
      </c>
      <c r="L26" s="136" t="s">
        <v>322</v>
      </c>
      <c r="M26" s="175">
        <f>I26/(G26+H26+I26)*100</f>
        <v>3.205191229967555</v>
      </c>
      <c r="N26" s="43"/>
      <c r="O26" s="184"/>
    </row>
    <row r="27" spans="2:15" ht="12">
      <c r="B27" s="28"/>
      <c r="C27" s="24"/>
      <c r="D27" s="4" t="s">
        <v>68</v>
      </c>
      <c r="E27" s="135">
        <v>5</v>
      </c>
      <c r="F27" s="135">
        <v>23984</v>
      </c>
      <c r="G27" s="135">
        <v>23078</v>
      </c>
      <c r="H27" s="135">
        <v>1351</v>
      </c>
      <c r="I27" s="136" t="s">
        <v>322</v>
      </c>
      <c r="J27" s="136" t="s">
        <v>322</v>
      </c>
      <c r="K27" s="135">
        <v>1083</v>
      </c>
      <c r="L27" s="136" t="s">
        <v>322</v>
      </c>
      <c r="M27" s="175" t="s">
        <v>412</v>
      </c>
      <c r="N27" s="43"/>
      <c r="O27" s="184"/>
    </row>
    <row r="28" spans="2:15" ht="12">
      <c r="B28" s="28"/>
      <c r="C28" s="24"/>
      <c r="D28" s="4" t="s">
        <v>69</v>
      </c>
      <c r="E28" s="186">
        <v>16</v>
      </c>
      <c r="F28" s="187">
        <v>63791</v>
      </c>
      <c r="G28" s="187">
        <v>70261</v>
      </c>
      <c r="H28" s="187">
        <v>2604</v>
      </c>
      <c r="I28" s="187">
        <v>212</v>
      </c>
      <c r="J28" s="136" t="s">
        <v>322</v>
      </c>
      <c r="K28" s="187">
        <v>1416</v>
      </c>
      <c r="L28" s="136" t="s">
        <v>322</v>
      </c>
      <c r="M28" s="175">
        <f>I28/(G28+H28+I28)*100</f>
        <v>0.29010495778425494</v>
      </c>
      <c r="N28" s="43"/>
      <c r="O28" s="184"/>
    </row>
    <row r="29" spans="2:13" ht="12">
      <c r="B29" s="31"/>
      <c r="M29" s="188"/>
    </row>
    <row r="30" ht="12">
      <c r="B30" s="31" t="s">
        <v>411</v>
      </c>
    </row>
    <row r="32" spans="5:13" ht="12">
      <c r="E32" s="43"/>
      <c r="F32" s="43"/>
      <c r="G32" s="43"/>
      <c r="H32" s="43"/>
      <c r="I32" s="43"/>
      <c r="J32" s="43"/>
      <c r="K32" s="43"/>
      <c r="L32" s="43"/>
      <c r="M32" s="189"/>
    </row>
  </sheetData>
  <sheetProtection/>
  <mergeCells count="12">
    <mergeCell ref="J3:J4"/>
    <mergeCell ref="K3:K4"/>
    <mergeCell ref="L3:L4"/>
    <mergeCell ref="M3:M4"/>
    <mergeCell ref="B6:D6"/>
    <mergeCell ref="B7:D7"/>
    <mergeCell ref="C8:D8"/>
    <mergeCell ref="C21:D21"/>
    <mergeCell ref="B3:D4"/>
    <mergeCell ref="E3:E4"/>
    <mergeCell ref="F3:F4"/>
    <mergeCell ref="G3:I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F40" sqref="F40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5" width="7.75390625" style="1" customWidth="1"/>
    <col min="6" max="7" width="10.125" style="1" bestFit="1" customWidth="1"/>
    <col min="8" max="10" width="7.75390625" style="1" customWidth="1"/>
    <col min="11" max="11" width="8.00390625" style="1" customWidth="1"/>
    <col min="12" max="13" width="7.75390625" style="1" customWidth="1"/>
    <col min="14" max="15" width="9.125" style="1" bestFit="1" customWidth="1"/>
    <col min="16" max="16384" width="9.00390625" style="1" customWidth="1"/>
  </cols>
  <sheetData>
    <row r="1" spans="2:8" ht="14.25">
      <c r="B1" s="2" t="s">
        <v>393</v>
      </c>
      <c r="C1" s="36"/>
      <c r="D1" s="36"/>
      <c r="E1" s="36"/>
      <c r="F1" s="36"/>
      <c r="G1" s="36"/>
      <c r="H1" s="36"/>
    </row>
    <row r="2" spans="2:11" ht="13.5">
      <c r="B2" s="110" t="s">
        <v>415</v>
      </c>
      <c r="C2" s="141"/>
      <c r="D2" s="141"/>
      <c r="E2" s="183"/>
      <c r="F2" s="183"/>
      <c r="G2" s="43"/>
      <c r="H2" s="43"/>
      <c r="I2" s="43"/>
      <c r="K2" s="43"/>
    </row>
    <row r="3" spans="2:13" ht="12" customHeight="1">
      <c r="B3" s="328" t="s">
        <v>395</v>
      </c>
      <c r="C3" s="329"/>
      <c r="D3" s="330"/>
      <c r="E3" s="308" t="s">
        <v>73</v>
      </c>
      <c r="F3" s="359" t="s">
        <v>396</v>
      </c>
      <c r="G3" s="321" t="s">
        <v>397</v>
      </c>
      <c r="H3" s="322"/>
      <c r="I3" s="323"/>
      <c r="J3" s="359" t="s">
        <v>398</v>
      </c>
      <c r="K3" s="301" t="s">
        <v>399</v>
      </c>
      <c r="L3" s="301" t="s">
        <v>400</v>
      </c>
      <c r="M3" s="301" t="s">
        <v>401</v>
      </c>
    </row>
    <row r="4" spans="2:13" ht="12">
      <c r="B4" s="334"/>
      <c r="C4" s="335"/>
      <c r="D4" s="336"/>
      <c r="E4" s="309"/>
      <c r="F4" s="309"/>
      <c r="G4" s="14" t="s">
        <v>402</v>
      </c>
      <c r="H4" s="14" t="s">
        <v>403</v>
      </c>
      <c r="I4" s="14" t="s">
        <v>404</v>
      </c>
      <c r="J4" s="309"/>
      <c r="K4" s="302"/>
      <c r="L4" s="302"/>
      <c r="M4" s="302"/>
    </row>
    <row r="5" spans="2:13" ht="12">
      <c r="B5" s="28"/>
      <c r="C5" s="24"/>
      <c r="D5" s="4"/>
      <c r="E5" s="6"/>
      <c r="F5" s="6" t="s">
        <v>405</v>
      </c>
      <c r="G5" s="6" t="s">
        <v>405</v>
      </c>
      <c r="H5" s="6" t="s">
        <v>405</v>
      </c>
      <c r="I5" s="6" t="s">
        <v>405</v>
      </c>
      <c r="J5" s="6" t="s">
        <v>405</v>
      </c>
      <c r="K5" s="6" t="s">
        <v>405</v>
      </c>
      <c r="L5" s="6" t="s">
        <v>405</v>
      </c>
      <c r="M5" s="6" t="s">
        <v>406</v>
      </c>
    </row>
    <row r="6" spans="2:15" ht="12" customHeight="1">
      <c r="B6" s="294" t="s">
        <v>407</v>
      </c>
      <c r="C6" s="288"/>
      <c r="D6" s="280"/>
      <c r="E6" s="135">
        <v>172</v>
      </c>
      <c r="F6" s="135">
        <v>790375</v>
      </c>
      <c r="G6" s="135">
        <v>827609</v>
      </c>
      <c r="H6" s="135">
        <v>33136</v>
      </c>
      <c r="I6" s="135">
        <v>3431</v>
      </c>
      <c r="J6" s="135">
        <v>12175</v>
      </c>
      <c r="K6" s="135">
        <v>32044</v>
      </c>
      <c r="L6" s="135">
        <v>5570</v>
      </c>
      <c r="M6" s="175">
        <v>0.39702560589509545</v>
      </c>
      <c r="N6" s="43"/>
      <c r="O6" s="184"/>
    </row>
    <row r="7" spans="2:15" ht="12" customHeight="1">
      <c r="B7" s="282" t="s">
        <v>414</v>
      </c>
      <c r="C7" s="283"/>
      <c r="D7" s="284"/>
      <c r="E7" s="136">
        <f>SUM(E8,E21)</f>
        <v>171</v>
      </c>
      <c r="F7" s="136">
        <f aca="true" t="shared" si="0" ref="F7:L7">SUM(F8,F21)</f>
        <v>784951</v>
      </c>
      <c r="G7" s="136">
        <f t="shared" si="0"/>
        <v>815117</v>
      </c>
      <c r="H7" s="136">
        <f t="shared" si="0"/>
        <v>33539</v>
      </c>
      <c r="I7" s="136">
        <f t="shared" si="0"/>
        <v>3431</v>
      </c>
      <c r="J7" s="136">
        <f t="shared" si="0"/>
        <v>13356</v>
      </c>
      <c r="K7" s="136">
        <f t="shared" si="0"/>
        <v>34014</v>
      </c>
      <c r="L7" s="136">
        <f t="shared" si="0"/>
        <v>9936</v>
      </c>
      <c r="M7" s="185">
        <f>I7/(G7+H7+I7)*100</f>
        <v>0.402658413988243</v>
      </c>
      <c r="N7" s="43"/>
      <c r="O7" s="184"/>
    </row>
    <row r="8" spans="2:15" ht="12" customHeight="1">
      <c r="B8" s="25"/>
      <c r="C8" s="283" t="s">
        <v>409</v>
      </c>
      <c r="D8" s="284"/>
      <c r="E8" s="136">
        <f>SUM(E9:E20)</f>
        <v>133</v>
      </c>
      <c r="F8" s="136">
        <f aca="true" t="shared" si="1" ref="F8:L8">SUM(F9:F20)</f>
        <v>638427</v>
      </c>
      <c r="G8" s="136">
        <f t="shared" si="1"/>
        <v>662490</v>
      </c>
      <c r="H8" s="136">
        <f t="shared" si="1"/>
        <v>25585</v>
      </c>
      <c r="I8" s="136">
        <f t="shared" si="1"/>
        <v>2489</v>
      </c>
      <c r="J8" s="136">
        <f t="shared" si="1"/>
        <v>13356</v>
      </c>
      <c r="K8" s="136">
        <f t="shared" si="1"/>
        <v>27631</v>
      </c>
      <c r="L8" s="136">
        <f t="shared" si="1"/>
        <v>9936</v>
      </c>
      <c r="M8" s="185">
        <f>I8/(G8+H8+I8)*100</f>
        <v>0.360430025312643</v>
      </c>
      <c r="N8" s="43"/>
      <c r="O8" s="184"/>
    </row>
    <row r="9" spans="2:15" ht="12">
      <c r="B9" s="28"/>
      <c r="C9" s="24"/>
      <c r="D9" s="4" t="s">
        <v>46</v>
      </c>
      <c r="E9" s="135">
        <v>23</v>
      </c>
      <c r="F9" s="135">
        <v>112454</v>
      </c>
      <c r="G9" s="135">
        <v>116309</v>
      </c>
      <c r="H9" s="135">
        <v>4919</v>
      </c>
      <c r="I9" s="135">
        <v>157</v>
      </c>
      <c r="J9" s="135">
        <v>4432</v>
      </c>
      <c r="K9" s="135">
        <v>5094</v>
      </c>
      <c r="L9" s="135">
        <v>3032</v>
      </c>
      <c r="M9" s="175">
        <f aca="true" t="shared" si="2" ref="M9:M19">I9/(G9+H9+I9)*100</f>
        <v>0.12934052807183755</v>
      </c>
      <c r="N9" s="43"/>
      <c r="O9" s="184"/>
    </row>
    <row r="10" spans="2:15" ht="12">
      <c r="B10" s="28"/>
      <c r="C10" s="24"/>
      <c r="D10" s="4" t="s">
        <v>47</v>
      </c>
      <c r="E10" s="135">
        <v>26</v>
      </c>
      <c r="F10" s="135">
        <v>133287</v>
      </c>
      <c r="G10" s="135">
        <v>133774</v>
      </c>
      <c r="H10" s="135">
        <v>4875</v>
      </c>
      <c r="I10" s="135">
        <v>1057</v>
      </c>
      <c r="J10" s="135">
        <v>375</v>
      </c>
      <c r="K10" s="135">
        <v>5751</v>
      </c>
      <c r="L10" s="135" t="s">
        <v>322</v>
      </c>
      <c r="M10" s="175">
        <f t="shared" si="2"/>
        <v>0.7565888365567692</v>
      </c>
      <c r="N10" s="43"/>
      <c r="O10" s="184"/>
    </row>
    <row r="11" spans="2:15" ht="12">
      <c r="B11" s="28"/>
      <c r="C11" s="24"/>
      <c r="D11" s="4" t="s">
        <v>48</v>
      </c>
      <c r="E11" s="135">
        <v>10</v>
      </c>
      <c r="F11" s="135">
        <v>44816</v>
      </c>
      <c r="G11" s="135">
        <v>60339</v>
      </c>
      <c r="H11" s="135">
        <v>713</v>
      </c>
      <c r="I11" s="136" t="s">
        <v>322</v>
      </c>
      <c r="J11" s="136" t="s">
        <v>322</v>
      </c>
      <c r="K11" s="135">
        <v>368</v>
      </c>
      <c r="L11" s="136" t="s">
        <v>322</v>
      </c>
      <c r="M11" s="175" t="s">
        <v>62</v>
      </c>
      <c r="N11" s="43"/>
      <c r="O11" s="184"/>
    </row>
    <row r="12" spans="2:15" ht="12">
      <c r="B12" s="28"/>
      <c r="C12" s="24"/>
      <c r="D12" s="4" t="s">
        <v>49</v>
      </c>
      <c r="E12" s="135">
        <v>12</v>
      </c>
      <c r="F12" s="135">
        <v>71459</v>
      </c>
      <c r="G12" s="135">
        <v>68106</v>
      </c>
      <c r="H12" s="135">
        <v>4132</v>
      </c>
      <c r="I12" s="136" t="s">
        <v>322</v>
      </c>
      <c r="J12" s="135">
        <v>3477</v>
      </c>
      <c r="K12" s="135">
        <v>3240</v>
      </c>
      <c r="L12" s="135">
        <v>3477</v>
      </c>
      <c r="M12" s="175" t="s">
        <v>62</v>
      </c>
      <c r="N12" s="43"/>
      <c r="O12" s="184"/>
    </row>
    <row r="13" spans="2:15" ht="12">
      <c r="B13" s="28"/>
      <c r="C13" s="24"/>
      <c r="D13" s="4" t="s">
        <v>50</v>
      </c>
      <c r="E13" s="135">
        <v>17</v>
      </c>
      <c r="F13" s="135">
        <v>84139</v>
      </c>
      <c r="G13" s="135">
        <v>85968</v>
      </c>
      <c r="H13" s="135">
        <v>2371</v>
      </c>
      <c r="I13" s="135">
        <v>153</v>
      </c>
      <c r="J13" s="136" t="s">
        <v>322</v>
      </c>
      <c r="K13" s="135">
        <v>4525</v>
      </c>
      <c r="L13" s="136" t="s">
        <v>322</v>
      </c>
      <c r="M13" s="175">
        <f t="shared" si="2"/>
        <v>0.17289698503819556</v>
      </c>
      <c r="N13" s="43"/>
      <c r="O13" s="184"/>
    </row>
    <row r="14" spans="2:15" ht="12">
      <c r="B14" s="28"/>
      <c r="C14" s="24"/>
      <c r="D14" s="4" t="s">
        <v>51</v>
      </c>
      <c r="E14" s="135">
        <v>9</v>
      </c>
      <c r="F14" s="135">
        <v>30430</v>
      </c>
      <c r="G14" s="135">
        <v>31433</v>
      </c>
      <c r="H14" s="135">
        <v>2192</v>
      </c>
      <c r="I14" s="135">
        <v>221</v>
      </c>
      <c r="J14" s="135">
        <v>5072</v>
      </c>
      <c r="K14" s="135">
        <v>2793</v>
      </c>
      <c r="L14" s="135">
        <v>3427</v>
      </c>
      <c r="M14" s="175">
        <f t="shared" si="2"/>
        <v>0.6529575134432429</v>
      </c>
      <c r="N14" s="43"/>
      <c r="O14" s="184"/>
    </row>
    <row r="15" spans="2:15" ht="12">
      <c r="B15" s="28"/>
      <c r="C15" s="24"/>
      <c r="D15" s="4" t="s">
        <v>52</v>
      </c>
      <c r="E15" s="135">
        <v>5</v>
      </c>
      <c r="F15" s="135">
        <v>28697</v>
      </c>
      <c r="G15" s="135">
        <v>26557</v>
      </c>
      <c r="H15" s="135">
        <v>454</v>
      </c>
      <c r="I15" s="135">
        <v>51</v>
      </c>
      <c r="J15" s="136" t="s">
        <v>322</v>
      </c>
      <c r="K15" s="135">
        <v>3087</v>
      </c>
      <c r="L15" s="136" t="s">
        <v>322</v>
      </c>
      <c r="M15" s="175">
        <f t="shared" si="2"/>
        <v>0.18845613775774148</v>
      </c>
      <c r="N15" s="43"/>
      <c r="O15" s="184"/>
    </row>
    <row r="16" spans="2:15" ht="12">
      <c r="B16" s="28"/>
      <c r="C16" s="24"/>
      <c r="D16" s="4" t="s">
        <v>53</v>
      </c>
      <c r="E16" s="135">
        <v>10</v>
      </c>
      <c r="F16" s="135">
        <v>38066</v>
      </c>
      <c r="G16" s="135">
        <v>38472</v>
      </c>
      <c r="H16" s="135">
        <v>2169</v>
      </c>
      <c r="I16" s="135">
        <v>689</v>
      </c>
      <c r="J16" s="136" t="s">
        <v>322</v>
      </c>
      <c r="K16" s="135">
        <v>118</v>
      </c>
      <c r="L16" s="136" t="s">
        <v>322</v>
      </c>
      <c r="M16" s="175">
        <f t="shared" si="2"/>
        <v>1.6670699249939511</v>
      </c>
      <c r="N16" s="43"/>
      <c r="O16" s="184"/>
    </row>
    <row r="17" spans="2:15" ht="12">
      <c r="B17" s="28"/>
      <c r="C17" s="24"/>
      <c r="D17" s="4" t="s">
        <v>54</v>
      </c>
      <c r="E17" s="135">
        <v>5</v>
      </c>
      <c r="F17" s="135">
        <v>26834</v>
      </c>
      <c r="G17" s="135">
        <v>26011</v>
      </c>
      <c r="H17" s="135">
        <v>885</v>
      </c>
      <c r="I17" s="136" t="s">
        <v>322</v>
      </c>
      <c r="J17" s="136" t="s">
        <v>322</v>
      </c>
      <c r="K17" s="135">
        <v>1081</v>
      </c>
      <c r="L17" s="136" t="s">
        <v>322</v>
      </c>
      <c r="M17" s="175" t="s">
        <v>62</v>
      </c>
      <c r="N17" s="43"/>
      <c r="O17" s="184"/>
    </row>
    <row r="18" spans="2:15" ht="12">
      <c r="B18" s="28"/>
      <c r="C18" s="24"/>
      <c r="D18" s="4" t="s">
        <v>55</v>
      </c>
      <c r="E18" s="135">
        <v>6</v>
      </c>
      <c r="F18" s="135">
        <v>23518</v>
      </c>
      <c r="G18" s="135">
        <v>23977</v>
      </c>
      <c r="H18" s="135">
        <v>1037</v>
      </c>
      <c r="I18" s="135">
        <v>134</v>
      </c>
      <c r="J18" s="136" t="s">
        <v>322</v>
      </c>
      <c r="K18" s="135">
        <v>1198</v>
      </c>
      <c r="L18" s="136" t="s">
        <v>322</v>
      </c>
      <c r="M18" s="175">
        <f t="shared" si="2"/>
        <v>0.5328455543184348</v>
      </c>
      <c r="N18" s="43"/>
      <c r="O18" s="184"/>
    </row>
    <row r="19" spans="2:15" ht="12">
      <c r="B19" s="28"/>
      <c r="C19" s="24"/>
      <c r="D19" s="4" t="s">
        <v>56</v>
      </c>
      <c r="E19" s="135">
        <v>5</v>
      </c>
      <c r="F19" s="135">
        <v>20981</v>
      </c>
      <c r="G19" s="135">
        <v>22227</v>
      </c>
      <c r="H19" s="135">
        <v>1250</v>
      </c>
      <c r="I19" s="135">
        <v>27</v>
      </c>
      <c r="J19" s="136" t="s">
        <v>322</v>
      </c>
      <c r="K19" s="135">
        <v>258</v>
      </c>
      <c r="L19" s="136" t="s">
        <v>322</v>
      </c>
      <c r="M19" s="175">
        <f t="shared" si="2"/>
        <v>0.11487406398910822</v>
      </c>
      <c r="N19" s="43"/>
      <c r="O19" s="184"/>
    </row>
    <row r="20" spans="2:15" ht="12">
      <c r="B20" s="28"/>
      <c r="C20" s="24"/>
      <c r="D20" s="4" t="s">
        <v>57</v>
      </c>
      <c r="E20" s="135">
        <v>5</v>
      </c>
      <c r="F20" s="135">
        <v>23746</v>
      </c>
      <c r="G20" s="135">
        <v>29317</v>
      </c>
      <c r="H20" s="135">
        <v>588</v>
      </c>
      <c r="I20" s="135" t="s">
        <v>322</v>
      </c>
      <c r="J20" s="136" t="s">
        <v>322</v>
      </c>
      <c r="K20" s="135">
        <v>118</v>
      </c>
      <c r="L20" s="136" t="s">
        <v>322</v>
      </c>
      <c r="M20" s="175" t="s">
        <v>62</v>
      </c>
      <c r="N20" s="43"/>
      <c r="O20" s="184"/>
    </row>
    <row r="21" spans="2:15" ht="12" customHeight="1">
      <c r="B21" s="25"/>
      <c r="C21" s="283" t="s">
        <v>410</v>
      </c>
      <c r="D21" s="284"/>
      <c r="E21" s="136">
        <f>SUM(E22:E28)</f>
        <v>38</v>
      </c>
      <c r="F21" s="136">
        <f aca="true" t="shared" si="3" ref="F21:K21">SUM(F22:F28)</f>
        <v>146524</v>
      </c>
      <c r="G21" s="136">
        <f t="shared" si="3"/>
        <v>152627</v>
      </c>
      <c r="H21" s="136">
        <f t="shared" si="3"/>
        <v>7954</v>
      </c>
      <c r="I21" s="136">
        <f t="shared" si="3"/>
        <v>942</v>
      </c>
      <c r="J21" s="136" t="s">
        <v>62</v>
      </c>
      <c r="K21" s="136">
        <f t="shared" si="3"/>
        <v>6383</v>
      </c>
      <c r="L21" s="136" t="s">
        <v>62</v>
      </c>
      <c r="M21" s="185">
        <f>I21/(G21+H21+I21)*100</f>
        <v>0.5831986775877119</v>
      </c>
      <c r="N21" s="43"/>
      <c r="O21" s="184"/>
    </row>
    <row r="22" spans="2:15" ht="12">
      <c r="B22" s="28"/>
      <c r="C22" s="24"/>
      <c r="D22" s="4" t="s">
        <v>60</v>
      </c>
      <c r="E22" s="135">
        <v>2</v>
      </c>
      <c r="F22" s="135">
        <v>12962</v>
      </c>
      <c r="G22" s="135">
        <v>12608</v>
      </c>
      <c r="H22" s="135">
        <v>285</v>
      </c>
      <c r="I22" s="135" t="s">
        <v>322</v>
      </c>
      <c r="J22" s="135" t="s">
        <v>322</v>
      </c>
      <c r="K22" s="135">
        <v>786</v>
      </c>
      <c r="L22" s="135" t="s">
        <v>322</v>
      </c>
      <c r="M22" s="175" t="s">
        <v>62</v>
      </c>
      <c r="N22" s="43"/>
      <c r="O22" s="184"/>
    </row>
    <row r="23" spans="2:15" ht="12" customHeight="1">
      <c r="B23" s="25"/>
      <c r="C23" s="26"/>
      <c r="D23" s="4" t="s">
        <v>61</v>
      </c>
      <c r="E23" s="135">
        <v>2</v>
      </c>
      <c r="F23" s="135">
        <v>4828</v>
      </c>
      <c r="G23" s="135">
        <v>3200</v>
      </c>
      <c r="H23" s="135" t="s">
        <v>322</v>
      </c>
      <c r="I23" s="135">
        <v>81</v>
      </c>
      <c r="J23" s="135" t="s">
        <v>322</v>
      </c>
      <c r="K23" s="135">
        <v>1547</v>
      </c>
      <c r="L23" s="135" t="s">
        <v>322</v>
      </c>
      <c r="M23" s="175" t="s">
        <v>62</v>
      </c>
      <c r="N23" s="43"/>
      <c r="O23" s="184"/>
    </row>
    <row r="24" spans="2:15" ht="12">
      <c r="B24" s="28"/>
      <c r="C24" s="24"/>
      <c r="D24" s="4" t="s">
        <v>64</v>
      </c>
      <c r="E24" s="135">
        <v>4</v>
      </c>
      <c r="F24" s="135">
        <v>13598</v>
      </c>
      <c r="G24" s="135">
        <v>10747</v>
      </c>
      <c r="H24" s="135">
        <v>945</v>
      </c>
      <c r="I24" s="135">
        <v>368</v>
      </c>
      <c r="J24" s="135" t="s">
        <v>322</v>
      </c>
      <c r="K24" s="135">
        <v>2273</v>
      </c>
      <c r="L24" s="135" t="s">
        <v>322</v>
      </c>
      <c r="M24" s="175">
        <f>I24/(G24+H24+I24)*100</f>
        <v>3.051409618573798</v>
      </c>
      <c r="N24" s="43"/>
      <c r="O24" s="184"/>
    </row>
    <row r="25" spans="2:15" ht="12">
      <c r="B25" s="28"/>
      <c r="C25" s="24"/>
      <c r="D25" s="4" t="s">
        <v>65</v>
      </c>
      <c r="E25" s="135">
        <v>13</v>
      </c>
      <c r="F25" s="135">
        <v>40678</v>
      </c>
      <c r="G25" s="135">
        <v>46012</v>
      </c>
      <c r="H25" s="135">
        <v>2956</v>
      </c>
      <c r="I25" s="135">
        <v>255</v>
      </c>
      <c r="J25" s="135" t="s">
        <v>322</v>
      </c>
      <c r="K25" s="135">
        <v>1163</v>
      </c>
      <c r="L25" s="135" t="s">
        <v>322</v>
      </c>
      <c r="M25" s="175">
        <f>I25/(G25+H25+I25)*100</f>
        <v>0.5180505048452959</v>
      </c>
      <c r="N25" s="43"/>
      <c r="O25" s="184"/>
    </row>
    <row r="26" spans="2:15" ht="12">
      <c r="B26" s="28"/>
      <c r="C26" s="24"/>
      <c r="D26" s="4" t="s">
        <v>66</v>
      </c>
      <c r="E26" s="135">
        <v>7</v>
      </c>
      <c r="F26" s="135">
        <v>23102</v>
      </c>
      <c r="G26" s="135">
        <v>27336</v>
      </c>
      <c r="H26" s="135">
        <v>1869</v>
      </c>
      <c r="I26" s="135">
        <v>238</v>
      </c>
      <c r="J26" s="135" t="s">
        <v>322</v>
      </c>
      <c r="K26" s="135">
        <v>61</v>
      </c>
      <c r="L26" s="135" t="s">
        <v>322</v>
      </c>
      <c r="M26" s="175">
        <f>I26/(G26+H26+I26)*100</f>
        <v>0.8083415412831573</v>
      </c>
      <c r="N26" s="43"/>
      <c r="O26" s="184"/>
    </row>
    <row r="27" spans="2:15" ht="12">
      <c r="B27" s="28"/>
      <c r="C27" s="24"/>
      <c r="D27" s="4" t="s">
        <v>68</v>
      </c>
      <c r="E27" s="135">
        <v>2</v>
      </c>
      <c r="F27" s="135">
        <v>12868</v>
      </c>
      <c r="G27" s="135">
        <v>14305</v>
      </c>
      <c r="H27" s="135">
        <v>6</v>
      </c>
      <c r="I27" s="135" t="s">
        <v>322</v>
      </c>
      <c r="J27" s="135" t="s">
        <v>322</v>
      </c>
      <c r="K27" s="135" t="s">
        <v>322</v>
      </c>
      <c r="L27" s="135" t="s">
        <v>322</v>
      </c>
      <c r="M27" s="175" t="s">
        <v>62</v>
      </c>
      <c r="N27" s="43"/>
      <c r="O27" s="184"/>
    </row>
    <row r="28" spans="2:15" ht="12">
      <c r="B28" s="28"/>
      <c r="C28" s="24"/>
      <c r="D28" s="4" t="s">
        <v>69</v>
      </c>
      <c r="E28" s="186">
        <v>8</v>
      </c>
      <c r="F28" s="187">
        <v>38488</v>
      </c>
      <c r="G28" s="187">
        <v>38419</v>
      </c>
      <c r="H28" s="187">
        <v>1893</v>
      </c>
      <c r="I28" s="135" t="s">
        <v>322</v>
      </c>
      <c r="J28" s="135" t="s">
        <v>322</v>
      </c>
      <c r="K28" s="187">
        <v>553</v>
      </c>
      <c r="L28" s="135" t="s">
        <v>322</v>
      </c>
      <c r="M28" s="175" t="s">
        <v>62</v>
      </c>
      <c r="N28" s="43"/>
      <c r="O28" s="184"/>
    </row>
    <row r="29" ht="12">
      <c r="B29" s="31"/>
    </row>
    <row r="30" ht="12">
      <c r="B30" s="31" t="s">
        <v>411</v>
      </c>
    </row>
    <row r="31" spans="2:10" ht="12">
      <c r="B31" s="31" t="s">
        <v>416</v>
      </c>
      <c r="C31" s="31"/>
      <c r="D31" s="31"/>
      <c r="E31" s="31"/>
      <c r="F31" s="31"/>
      <c r="G31" s="31"/>
      <c r="H31" s="31"/>
      <c r="I31" s="31"/>
      <c r="J31" s="31"/>
    </row>
    <row r="34" spans="5:13" ht="12">
      <c r="E34" s="43"/>
      <c r="F34" s="43"/>
      <c r="G34" s="43"/>
      <c r="H34" s="43"/>
      <c r="I34" s="43"/>
      <c r="J34" s="43"/>
      <c r="K34" s="43"/>
      <c r="L34" s="43"/>
      <c r="M34" s="182"/>
    </row>
  </sheetData>
  <sheetProtection/>
  <mergeCells count="12">
    <mergeCell ref="J3:J4"/>
    <mergeCell ref="K3:K4"/>
    <mergeCell ref="L3:L4"/>
    <mergeCell ref="M3:M4"/>
    <mergeCell ref="B6:D6"/>
    <mergeCell ref="B7:D7"/>
    <mergeCell ref="C8:D8"/>
    <mergeCell ref="C21:D21"/>
    <mergeCell ref="B3:D4"/>
    <mergeCell ref="E3:E4"/>
    <mergeCell ref="F3:F4"/>
    <mergeCell ref="G3:I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24"/>
  <sheetViews>
    <sheetView zoomScalePageLayoutView="0" workbookViewId="0" topLeftCell="A1">
      <selection activeCell="F29" sqref="F29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11.625" style="1" customWidth="1"/>
    <col min="5" max="5" width="12.25390625" style="1" bestFit="1" customWidth="1"/>
    <col min="6" max="6" width="10.125" style="1" bestFit="1" customWidth="1"/>
    <col min="7" max="9" width="7.75390625" style="1" customWidth="1"/>
    <col min="10" max="10" width="8.00390625" style="1" customWidth="1"/>
    <col min="11" max="12" width="7.75390625" style="1" customWidth="1"/>
    <col min="13" max="13" width="9.125" style="1" bestFit="1" customWidth="1"/>
    <col min="14" max="14" width="7.875" style="1" bestFit="1" customWidth="1"/>
    <col min="15" max="16384" width="9.00390625" style="1" customWidth="1"/>
  </cols>
  <sheetData>
    <row r="1" spans="2:7" ht="14.25">
      <c r="B1" s="2" t="s">
        <v>393</v>
      </c>
      <c r="C1" s="36"/>
      <c r="D1" s="36"/>
      <c r="E1" s="36"/>
      <c r="F1" s="36"/>
      <c r="G1" s="36"/>
    </row>
    <row r="2" spans="2:10" ht="13.5">
      <c r="B2" s="110" t="s">
        <v>417</v>
      </c>
      <c r="C2" s="141"/>
      <c r="D2" s="141"/>
      <c r="E2" s="183"/>
      <c r="F2" s="183"/>
      <c r="G2" s="183"/>
      <c r="H2" s="43"/>
      <c r="J2" s="43"/>
    </row>
    <row r="3" spans="2:12" ht="12" customHeight="1">
      <c r="B3" s="328" t="s">
        <v>418</v>
      </c>
      <c r="C3" s="329"/>
      <c r="D3" s="330"/>
      <c r="E3" s="359" t="s">
        <v>396</v>
      </c>
      <c r="F3" s="321" t="s">
        <v>397</v>
      </c>
      <c r="G3" s="322"/>
      <c r="H3" s="323"/>
      <c r="I3" s="359" t="s">
        <v>398</v>
      </c>
      <c r="J3" s="301" t="s">
        <v>399</v>
      </c>
      <c r="K3" s="301" t="s">
        <v>400</v>
      </c>
      <c r="L3" s="359" t="s">
        <v>419</v>
      </c>
    </row>
    <row r="4" spans="2:12" ht="12">
      <c r="B4" s="334"/>
      <c r="C4" s="335"/>
      <c r="D4" s="336"/>
      <c r="E4" s="309"/>
      <c r="F4" s="14" t="s">
        <v>402</v>
      </c>
      <c r="G4" s="14" t="s">
        <v>403</v>
      </c>
      <c r="H4" s="14" t="s">
        <v>404</v>
      </c>
      <c r="I4" s="309"/>
      <c r="J4" s="302"/>
      <c r="K4" s="302"/>
      <c r="L4" s="309"/>
    </row>
    <row r="5" spans="2:12" ht="12">
      <c r="B5" s="28"/>
      <c r="C5" s="24"/>
      <c r="D5" s="4"/>
      <c r="E5" s="6" t="s">
        <v>420</v>
      </c>
      <c r="F5" s="6" t="s">
        <v>420</v>
      </c>
      <c r="G5" s="6" t="s">
        <v>420</v>
      </c>
      <c r="H5" s="6" t="s">
        <v>420</v>
      </c>
      <c r="I5" s="6" t="s">
        <v>420</v>
      </c>
      <c r="J5" s="6" t="s">
        <v>420</v>
      </c>
      <c r="K5" s="6" t="s">
        <v>420</v>
      </c>
      <c r="L5" s="6" t="s">
        <v>421</v>
      </c>
    </row>
    <row r="6" spans="2:12" ht="12">
      <c r="B6" s="282" t="s">
        <v>17</v>
      </c>
      <c r="C6" s="283"/>
      <c r="D6" s="284"/>
      <c r="E6" s="135"/>
      <c r="F6" s="135"/>
      <c r="G6" s="135"/>
      <c r="H6" s="135"/>
      <c r="I6" s="135"/>
      <c r="J6" s="135"/>
      <c r="K6" s="135"/>
      <c r="L6" s="190"/>
    </row>
    <row r="7" spans="2:13" ht="12" customHeight="1">
      <c r="B7" s="28"/>
      <c r="C7" s="288" t="s">
        <v>422</v>
      </c>
      <c r="D7" s="280"/>
      <c r="E7" s="35">
        <v>1042368</v>
      </c>
      <c r="F7" s="35">
        <v>763074</v>
      </c>
      <c r="G7" s="35">
        <v>90353</v>
      </c>
      <c r="H7" s="35">
        <v>8648</v>
      </c>
      <c r="I7" s="35" t="s">
        <v>322</v>
      </c>
      <c r="J7" s="35">
        <v>263333</v>
      </c>
      <c r="K7" s="35" t="s">
        <v>322</v>
      </c>
      <c r="L7" s="191">
        <v>98.99683902212685</v>
      </c>
      <c r="M7" s="43"/>
    </row>
    <row r="8" spans="2:13" ht="12" customHeight="1">
      <c r="B8" s="25"/>
      <c r="C8" s="283" t="s">
        <v>423</v>
      </c>
      <c r="D8" s="284"/>
      <c r="E8" s="37">
        <f>SUM(E9:E12)</f>
        <v>1047540</v>
      </c>
      <c r="F8" s="37">
        <f>SUM(F9:F12)</f>
        <v>764047</v>
      </c>
      <c r="G8" s="37">
        <f>SUM(G9:G12)</f>
        <v>89957</v>
      </c>
      <c r="H8" s="37">
        <f>SUM(H9:H12)</f>
        <v>7752</v>
      </c>
      <c r="I8" s="37" t="s">
        <v>424</v>
      </c>
      <c r="J8" s="37">
        <f>SUM(J9:J12)</f>
        <v>273945</v>
      </c>
      <c r="K8" s="37" t="s">
        <v>424</v>
      </c>
      <c r="L8" s="192">
        <f>(F8+G8)/(F8+G8+H8)*100</f>
        <v>99.10044142425465</v>
      </c>
      <c r="M8" s="43"/>
    </row>
    <row r="9" spans="2:13" ht="12">
      <c r="B9" s="28"/>
      <c r="C9" s="24"/>
      <c r="D9" s="4" t="s">
        <v>425</v>
      </c>
      <c r="E9" s="35">
        <v>541264</v>
      </c>
      <c r="F9" s="35">
        <v>488122</v>
      </c>
      <c r="G9" s="35">
        <v>15831</v>
      </c>
      <c r="H9" s="35">
        <v>2188</v>
      </c>
      <c r="I9" s="35" t="s">
        <v>322</v>
      </c>
      <c r="J9" s="35">
        <v>68809</v>
      </c>
      <c r="K9" s="35" t="s">
        <v>322</v>
      </c>
      <c r="L9" s="191">
        <f>(F9+G9)/(F9+G9+H9)*100</f>
        <v>99.56770939323232</v>
      </c>
      <c r="M9" s="43"/>
    </row>
    <row r="10" spans="2:13" ht="12">
      <c r="B10" s="28"/>
      <c r="C10" s="24"/>
      <c r="D10" s="4" t="s">
        <v>426</v>
      </c>
      <c r="E10" s="35">
        <v>362317</v>
      </c>
      <c r="F10" s="35">
        <v>121862</v>
      </c>
      <c r="G10" s="35">
        <v>40608</v>
      </c>
      <c r="H10" s="35">
        <v>1024</v>
      </c>
      <c r="I10" s="35" t="s">
        <v>322</v>
      </c>
      <c r="J10" s="35">
        <v>201043</v>
      </c>
      <c r="K10" s="35" t="s">
        <v>322</v>
      </c>
      <c r="L10" s="191">
        <f>(F10+G10)/(F10+G10+H10)*100</f>
        <v>99.37367732149191</v>
      </c>
      <c r="M10" s="43"/>
    </row>
    <row r="11" spans="2:13" ht="12">
      <c r="B11" s="28"/>
      <c r="C11" s="24"/>
      <c r="D11" s="4" t="s">
        <v>427</v>
      </c>
      <c r="E11" s="35">
        <v>143959</v>
      </c>
      <c r="F11" s="35">
        <v>154063</v>
      </c>
      <c r="G11" s="35">
        <v>33518</v>
      </c>
      <c r="H11" s="35">
        <v>4540</v>
      </c>
      <c r="I11" s="35" t="s">
        <v>322</v>
      </c>
      <c r="J11" s="35">
        <v>4093</v>
      </c>
      <c r="K11" s="35" t="s">
        <v>322</v>
      </c>
      <c r="L11" s="191">
        <f>(F11+G11)/(F11+G11+H11)*100</f>
        <v>97.63690590825573</v>
      </c>
      <c r="M11" s="43"/>
    </row>
    <row r="12" spans="2:13" ht="12">
      <c r="B12" s="28"/>
      <c r="C12" s="24"/>
      <c r="D12" s="4" t="s">
        <v>428</v>
      </c>
      <c r="E12" s="35" t="s">
        <v>322</v>
      </c>
      <c r="F12" s="35" t="s">
        <v>322</v>
      </c>
      <c r="G12" s="35" t="s">
        <v>322</v>
      </c>
      <c r="H12" s="35" t="s">
        <v>322</v>
      </c>
      <c r="I12" s="35" t="s">
        <v>322</v>
      </c>
      <c r="J12" s="35" t="s">
        <v>322</v>
      </c>
      <c r="K12" s="35" t="s">
        <v>322</v>
      </c>
      <c r="L12" s="191" t="s">
        <v>424</v>
      </c>
      <c r="M12" s="43"/>
    </row>
    <row r="13" spans="2:13" ht="12">
      <c r="B13" s="282" t="s">
        <v>27</v>
      </c>
      <c r="C13" s="283"/>
      <c r="D13" s="284"/>
      <c r="E13" s="35"/>
      <c r="F13" s="35"/>
      <c r="G13" s="35"/>
      <c r="H13" s="35"/>
      <c r="I13" s="35"/>
      <c r="J13" s="35"/>
      <c r="K13" s="35"/>
      <c r="L13" s="191"/>
      <c r="M13" s="43"/>
    </row>
    <row r="14" spans="2:13" ht="12" customHeight="1">
      <c r="B14" s="28"/>
      <c r="C14" s="288" t="s">
        <v>422</v>
      </c>
      <c r="D14" s="280"/>
      <c r="E14" s="35">
        <v>201000</v>
      </c>
      <c r="F14" s="35">
        <v>115590</v>
      </c>
      <c r="G14" s="35">
        <v>18636</v>
      </c>
      <c r="H14" s="35">
        <v>11017</v>
      </c>
      <c r="I14" s="35" t="s">
        <v>322</v>
      </c>
      <c r="J14" s="35">
        <v>66343</v>
      </c>
      <c r="K14" s="35" t="s">
        <v>322</v>
      </c>
      <c r="L14" s="191">
        <v>92.41478074674855</v>
      </c>
      <c r="M14" s="43"/>
    </row>
    <row r="15" spans="2:13" ht="12" customHeight="1">
      <c r="B15" s="25"/>
      <c r="C15" s="283" t="s">
        <v>423</v>
      </c>
      <c r="D15" s="284"/>
      <c r="E15" s="37">
        <f aca="true" t="shared" si="0" ref="E15:J15">SUM(E16:E19)</f>
        <v>195794</v>
      </c>
      <c r="F15" s="37">
        <f t="shared" si="0"/>
        <v>115590</v>
      </c>
      <c r="G15" s="37">
        <f t="shared" si="0"/>
        <v>18689</v>
      </c>
      <c r="H15" s="37">
        <f t="shared" si="0"/>
        <v>11017</v>
      </c>
      <c r="I15" s="37" t="s">
        <v>429</v>
      </c>
      <c r="J15" s="37">
        <f t="shared" si="0"/>
        <v>63622</v>
      </c>
      <c r="K15" s="37" t="s">
        <v>429</v>
      </c>
      <c r="L15" s="192">
        <v>92.41</v>
      </c>
      <c r="M15" s="43"/>
    </row>
    <row r="16" spans="2:13" ht="12">
      <c r="B16" s="28"/>
      <c r="C16" s="24"/>
      <c r="D16" s="4" t="s">
        <v>425</v>
      </c>
      <c r="E16" s="35">
        <v>153296</v>
      </c>
      <c r="F16" s="35">
        <v>95806</v>
      </c>
      <c r="G16" s="35">
        <v>10576</v>
      </c>
      <c r="H16" s="35">
        <v>6674</v>
      </c>
      <c r="I16" s="35" t="s">
        <v>322</v>
      </c>
      <c r="J16" s="35">
        <v>44906</v>
      </c>
      <c r="K16" s="35" t="s">
        <v>322</v>
      </c>
      <c r="L16" s="191">
        <f>(F16+G16)/(F16+G16+H16)*100</f>
        <v>94.09673082366261</v>
      </c>
      <c r="M16" s="43"/>
    </row>
    <row r="17" spans="2:13" ht="12">
      <c r="B17" s="28"/>
      <c r="C17" s="24"/>
      <c r="D17" s="4" t="s">
        <v>426</v>
      </c>
      <c r="E17" s="35">
        <v>5291</v>
      </c>
      <c r="F17" s="35">
        <v>2171</v>
      </c>
      <c r="G17" s="35">
        <v>1332</v>
      </c>
      <c r="H17" s="35">
        <v>1992</v>
      </c>
      <c r="I17" s="35" t="s">
        <v>322</v>
      </c>
      <c r="J17" s="35">
        <v>1624</v>
      </c>
      <c r="K17" s="35" t="s">
        <v>322</v>
      </c>
      <c r="L17" s="191">
        <f>(F17+G17)/(F17+G17+H17)*100</f>
        <v>63.74886260236578</v>
      </c>
      <c r="M17" s="43"/>
    </row>
    <row r="18" spans="2:13" ht="12" customHeight="1">
      <c r="B18" s="28"/>
      <c r="C18" s="24"/>
      <c r="D18" s="4" t="s">
        <v>427</v>
      </c>
      <c r="E18" s="35">
        <v>26953</v>
      </c>
      <c r="F18" s="35">
        <v>8543</v>
      </c>
      <c r="G18" s="35">
        <v>6713</v>
      </c>
      <c r="H18" s="35">
        <v>2351</v>
      </c>
      <c r="I18" s="35" t="s">
        <v>322</v>
      </c>
      <c r="J18" s="35">
        <v>11824</v>
      </c>
      <c r="K18" s="35" t="s">
        <v>322</v>
      </c>
      <c r="L18" s="191">
        <f>(F18+G18)/(F18+G18+H18)*100</f>
        <v>86.64735616516158</v>
      </c>
      <c r="M18" s="43"/>
    </row>
    <row r="19" spans="2:13" ht="12">
      <c r="B19" s="28"/>
      <c r="C19" s="24"/>
      <c r="D19" s="4" t="s">
        <v>428</v>
      </c>
      <c r="E19" s="180">
        <v>10254</v>
      </c>
      <c r="F19" s="180">
        <v>9070</v>
      </c>
      <c r="G19" s="180">
        <v>68</v>
      </c>
      <c r="H19" s="35" t="s">
        <v>322</v>
      </c>
      <c r="I19" s="35" t="s">
        <v>322</v>
      </c>
      <c r="J19" s="180">
        <v>5268</v>
      </c>
      <c r="K19" s="35" t="s">
        <v>322</v>
      </c>
      <c r="L19" s="191" t="s">
        <v>429</v>
      </c>
      <c r="M19" s="43"/>
    </row>
    <row r="20" ht="12">
      <c r="B20" s="31"/>
    </row>
    <row r="21" ht="12">
      <c r="B21" s="31" t="s">
        <v>411</v>
      </c>
    </row>
    <row r="23" spans="5:11" ht="12">
      <c r="E23" s="43"/>
      <c r="F23" s="43"/>
      <c r="G23" s="43"/>
      <c r="H23" s="43"/>
      <c r="I23" s="43"/>
      <c r="J23" s="43"/>
      <c r="K23" s="43"/>
    </row>
    <row r="24" spans="5:11" ht="12">
      <c r="E24" s="43"/>
      <c r="F24" s="43"/>
      <c r="G24" s="43"/>
      <c r="H24" s="43"/>
      <c r="I24" s="43"/>
      <c r="J24" s="43"/>
      <c r="K24" s="43"/>
    </row>
  </sheetData>
  <sheetProtection/>
  <mergeCells count="13">
    <mergeCell ref="C15:D15"/>
    <mergeCell ref="L3:L4"/>
    <mergeCell ref="B6:D6"/>
    <mergeCell ref="C7:D7"/>
    <mergeCell ref="C8:D8"/>
    <mergeCell ref="B13:D13"/>
    <mergeCell ref="C14:D14"/>
    <mergeCell ref="B3:D4"/>
    <mergeCell ref="E3:E4"/>
    <mergeCell ref="F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5"/>
  <sheetViews>
    <sheetView zoomScalePageLayoutView="0" workbookViewId="0" topLeftCell="A1">
      <selection activeCell="F36" sqref="F36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00390625" style="1" customWidth="1"/>
    <col min="6" max="6" width="8.625" style="15" bestFit="1" customWidth="1"/>
    <col min="7" max="7" width="8.00390625" style="15" bestFit="1" customWidth="1"/>
    <col min="8" max="8" width="9.125" style="1" bestFit="1" customWidth="1"/>
    <col min="9" max="11" width="8.00390625" style="1" bestFit="1" customWidth="1"/>
    <col min="12" max="14" width="6.375" style="1" customWidth="1"/>
    <col min="15" max="16384" width="9.00390625" style="1" customWidth="1"/>
  </cols>
  <sheetData>
    <row r="1" ht="14.25">
      <c r="B1" s="2" t="s">
        <v>33</v>
      </c>
    </row>
    <row r="3" spans="2:14" ht="12" customHeight="1">
      <c r="B3" s="289" t="s">
        <v>0</v>
      </c>
      <c r="C3" s="289"/>
      <c r="D3" s="289"/>
      <c r="E3" s="289"/>
      <c r="F3" s="319" t="s">
        <v>34</v>
      </c>
      <c r="G3" s="319" t="s">
        <v>2</v>
      </c>
      <c r="H3" s="320" t="s">
        <v>35</v>
      </c>
      <c r="I3" s="320"/>
      <c r="J3" s="320"/>
      <c r="K3" s="320"/>
      <c r="L3" s="321" t="s">
        <v>36</v>
      </c>
      <c r="M3" s="322"/>
      <c r="N3" s="323"/>
    </row>
    <row r="4" spans="2:14" ht="12">
      <c r="B4" s="289"/>
      <c r="C4" s="289"/>
      <c r="D4" s="289"/>
      <c r="E4" s="289"/>
      <c r="F4" s="319"/>
      <c r="G4" s="319"/>
      <c r="H4" s="14" t="s">
        <v>37</v>
      </c>
      <c r="I4" s="14" t="s">
        <v>38</v>
      </c>
      <c r="J4" s="14" t="s">
        <v>39</v>
      </c>
      <c r="K4" s="14" t="s">
        <v>40</v>
      </c>
      <c r="L4" s="14" t="s">
        <v>26</v>
      </c>
      <c r="M4" s="14" t="s">
        <v>8</v>
      </c>
      <c r="N4" s="14" t="s">
        <v>9</v>
      </c>
    </row>
    <row r="5" spans="2:14" ht="12">
      <c r="B5" s="3"/>
      <c r="C5" s="32"/>
      <c r="D5" s="32"/>
      <c r="E5" s="33"/>
      <c r="F5" s="34"/>
      <c r="G5" s="34"/>
      <c r="H5" s="6" t="s">
        <v>10</v>
      </c>
      <c r="I5" s="6" t="s">
        <v>10</v>
      </c>
      <c r="J5" s="6" t="s">
        <v>10</v>
      </c>
      <c r="K5" s="6" t="s">
        <v>10</v>
      </c>
      <c r="L5" s="6" t="s">
        <v>10</v>
      </c>
      <c r="M5" s="6" t="s">
        <v>10</v>
      </c>
      <c r="N5" s="6" t="s">
        <v>10</v>
      </c>
    </row>
    <row r="6" spans="2:14" ht="12" customHeight="1">
      <c r="B6" s="294" t="s">
        <v>41</v>
      </c>
      <c r="C6" s="288"/>
      <c r="D6" s="288"/>
      <c r="E6" s="280"/>
      <c r="F6" s="35" t="s">
        <v>42</v>
      </c>
      <c r="G6" s="35">
        <v>1170</v>
      </c>
      <c r="H6" s="35">
        <v>21949</v>
      </c>
      <c r="I6" s="35">
        <v>6955</v>
      </c>
      <c r="J6" s="35">
        <v>7488</v>
      </c>
      <c r="K6" s="35">
        <v>7506</v>
      </c>
      <c r="L6" s="35">
        <v>1835</v>
      </c>
      <c r="M6" s="35">
        <v>152</v>
      </c>
      <c r="N6" s="35">
        <v>1683</v>
      </c>
    </row>
    <row r="7" spans="2:16" s="36" customFormat="1" ht="12" customHeight="1">
      <c r="B7" s="282" t="s">
        <v>43</v>
      </c>
      <c r="C7" s="283"/>
      <c r="D7" s="283"/>
      <c r="E7" s="284"/>
      <c r="F7" s="37" t="s">
        <v>44</v>
      </c>
      <c r="G7" s="37">
        <f>SUM(G8:G10)</f>
        <v>1167</v>
      </c>
      <c r="H7" s="37">
        <v>21895</v>
      </c>
      <c r="I7" s="37">
        <v>6999</v>
      </c>
      <c r="J7" s="37">
        <v>7337</v>
      </c>
      <c r="K7" s="37">
        <v>7559</v>
      </c>
      <c r="L7" s="37">
        <v>1806</v>
      </c>
      <c r="M7" s="37">
        <v>155</v>
      </c>
      <c r="N7" s="37">
        <v>1651</v>
      </c>
      <c r="O7" s="38"/>
      <c r="P7" s="38"/>
    </row>
    <row r="8" spans="2:16" s="36" customFormat="1" ht="12" customHeight="1">
      <c r="B8" s="25"/>
      <c r="C8" s="26"/>
      <c r="D8" s="288" t="s">
        <v>12</v>
      </c>
      <c r="E8" s="324"/>
      <c r="F8" s="35">
        <v>1</v>
      </c>
      <c r="G8" s="35">
        <v>5</v>
      </c>
      <c r="H8" s="35">
        <v>138</v>
      </c>
      <c r="I8" s="35">
        <v>28</v>
      </c>
      <c r="J8" s="35">
        <v>56</v>
      </c>
      <c r="K8" s="35">
        <v>54</v>
      </c>
      <c r="L8" s="35">
        <v>9</v>
      </c>
      <c r="M8" s="35">
        <v>2</v>
      </c>
      <c r="N8" s="35">
        <v>7</v>
      </c>
      <c r="O8" s="38"/>
      <c r="P8" s="38"/>
    </row>
    <row r="9" spans="2:16" s="36" customFormat="1" ht="12" customHeight="1">
      <c r="B9" s="25"/>
      <c r="C9" s="26"/>
      <c r="D9" s="288" t="s">
        <v>13</v>
      </c>
      <c r="E9" s="324"/>
      <c r="F9" s="35">
        <v>83</v>
      </c>
      <c r="G9" s="35">
        <v>345</v>
      </c>
      <c r="H9" s="35">
        <v>5914</v>
      </c>
      <c r="I9" s="35">
        <v>1700</v>
      </c>
      <c r="J9" s="35">
        <v>2034</v>
      </c>
      <c r="K9" s="35">
        <v>2180</v>
      </c>
      <c r="L9" s="35">
        <v>508</v>
      </c>
      <c r="M9" s="35">
        <v>34</v>
      </c>
      <c r="N9" s="35">
        <v>474</v>
      </c>
      <c r="O9" s="38"/>
      <c r="P9" s="38"/>
    </row>
    <row r="10" spans="2:16" s="36" customFormat="1" ht="12" customHeight="1">
      <c r="B10" s="25"/>
      <c r="C10" s="26"/>
      <c r="D10" s="288" t="s">
        <v>14</v>
      </c>
      <c r="E10" s="324"/>
      <c r="F10" s="35">
        <v>125</v>
      </c>
      <c r="G10" s="35">
        <v>817</v>
      </c>
      <c r="H10" s="35">
        <v>15843</v>
      </c>
      <c r="I10" s="35">
        <v>5271</v>
      </c>
      <c r="J10" s="35">
        <v>5247</v>
      </c>
      <c r="K10" s="35">
        <v>5325</v>
      </c>
      <c r="L10" s="35">
        <v>1289</v>
      </c>
      <c r="M10" s="35">
        <v>119</v>
      </c>
      <c r="N10" s="35">
        <v>1170</v>
      </c>
      <c r="O10" s="38"/>
      <c r="P10" s="38"/>
    </row>
    <row r="11" spans="2:16" ht="12">
      <c r="B11" s="3"/>
      <c r="C11" s="283" t="s">
        <v>45</v>
      </c>
      <c r="D11" s="283"/>
      <c r="E11" s="284"/>
      <c r="F11" s="37">
        <f>SUM(F12:F23)</f>
        <v>165</v>
      </c>
      <c r="G11" s="37">
        <f>SUM(G12:G23)</f>
        <v>957</v>
      </c>
      <c r="H11" s="37">
        <v>18498</v>
      </c>
      <c r="I11" s="37">
        <v>5921</v>
      </c>
      <c r="J11" s="37">
        <v>6184</v>
      </c>
      <c r="K11" s="37">
        <v>6393</v>
      </c>
      <c r="L11" s="37">
        <v>1489</v>
      </c>
      <c r="M11" s="37">
        <v>126</v>
      </c>
      <c r="N11" s="37">
        <v>1363</v>
      </c>
      <c r="O11" s="38"/>
      <c r="P11" s="38"/>
    </row>
    <row r="12" spans="2:16" ht="12">
      <c r="B12" s="3"/>
      <c r="C12" s="32"/>
      <c r="D12" s="288" t="s">
        <v>46</v>
      </c>
      <c r="E12" s="280"/>
      <c r="F12" s="35">
        <v>39</v>
      </c>
      <c r="G12" s="39">
        <v>250</v>
      </c>
      <c r="H12" s="35">
        <v>4957</v>
      </c>
      <c r="I12" s="40">
        <v>1633</v>
      </c>
      <c r="J12" s="40">
        <v>1645</v>
      </c>
      <c r="K12" s="40">
        <v>1679</v>
      </c>
      <c r="L12" s="40">
        <v>403</v>
      </c>
      <c r="M12" s="40">
        <v>41</v>
      </c>
      <c r="N12" s="40">
        <v>362</v>
      </c>
      <c r="O12" s="38"/>
      <c r="P12" s="38"/>
    </row>
    <row r="13" spans="2:16" ht="12">
      <c r="B13" s="3"/>
      <c r="C13" s="32"/>
      <c r="D13" s="288" t="s">
        <v>47</v>
      </c>
      <c r="E13" s="280"/>
      <c r="F13" s="35">
        <v>36</v>
      </c>
      <c r="G13" s="39">
        <v>238</v>
      </c>
      <c r="H13" s="35">
        <v>4925</v>
      </c>
      <c r="I13" s="40">
        <v>1642</v>
      </c>
      <c r="J13" s="40">
        <v>1622</v>
      </c>
      <c r="K13" s="40">
        <v>1661</v>
      </c>
      <c r="L13" s="40">
        <v>358</v>
      </c>
      <c r="M13" s="40">
        <v>31</v>
      </c>
      <c r="N13" s="40">
        <v>327</v>
      </c>
      <c r="O13" s="38"/>
      <c r="P13" s="38"/>
    </row>
    <row r="14" spans="2:16" ht="12">
      <c r="B14" s="3"/>
      <c r="C14" s="32"/>
      <c r="D14" s="288" t="s">
        <v>48</v>
      </c>
      <c r="E14" s="280"/>
      <c r="F14" s="35">
        <v>13</v>
      </c>
      <c r="G14" s="39">
        <v>56</v>
      </c>
      <c r="H14" s="35">
        <v>725</v>
      </c>
      <c r="I14" s="40">
        <v>247</v>
      </c>
      <c r="J14" s="40">
        <v>259</v>
      </c>
      <c r="K14" s="40">
        <v>219</v>
      </c>
      <c r="L14" s="40">
        <v>79</v>
      </c>
      <c r="M14" s="40">
        <v>7</v>
      </c>
      <c r="N14" s="40">
        <v>72</v>
      </c>
      <c r="O14" s="38"/>
      <c r="P14" s="38"/>
    </row>
    <row r="15" spans="2:16" ht="12">
      <c r="B15" s="3"/>
      <c r="C15" s="32"/>
      <c r="D15" s="288" t="s">
        <v>49</v>
      </c>
      <c r="E15" s="280"/>
      <c r="F15" s="35">
        <v>16</v>
      </c>
      <c r="G15" s="39">
        <v>76</v>
      </c>
      <c r="H15" s="35">
        <v>1484</v>
      </c>
      <c r="I15" s="40">
        <v>325</v>
      </c>
      <c r="J15" s="40">
        <v>536</v>
      </c>
      <c r="K15" s="40">
        <v>623</v>
      </c>
      <c r="L15" s="40">
        <v>120</v>
      </c>
      <c r="M15" s="40">
        <v>5</v>
      </c>
      <c r="N15" s="40">
        <v>115</v>
      </c>
      <c r="O15" s="38"/>
      <c r="P15" s="38"/>
    </row>
    <row r="16" spans="2:16" ht="12">
      <c r="B16" s="3"/>
      <c r="C16" s="32"/>
      <c r="D16" s="288" t="s">
        <v>50</v>
      </c>
      <c r="E16" s="280"/>
      <c r="F16" s="35">
        <v>21</v>
      </c>
      <c r="G16" s="35">
        <v>127</v>
      </c>
      <c r="H16" s="35">
        <v>2711</v>
      </c>
      <c r="I16" s="40">
        <v>907</v>
      </c>
      <c r="J16" s="40">
        <v>897</v>
      </c>
      <c r="K16" s="40">
        <v>907</v>
      </c>
      <c r="L16" s="40">
        <v>214</v>
      </c>
      <c r="M16" s="40">
        <v>19</v>
      </c>
      <c r="N16" s="40">
        <v>195</v>
      </c>
      <c r="O16" s="38"/>
      <c r="P16" s="38"/>
    </row>
    <row r="17" spans="2:16" ht="12">
      <c r="B17" s="3"/>
      <c r="C17" s="32"/>
      <c r="D17" s="288" t="s">
        <v>51</v>
      </c>
      <c r="E17" s="280"/>
      <c r="F17" s="35">
        <v>8</v>
      </c>
      <c r="G17" s="39">
        <v>36</v>
      </c>
      <c r="H17" s="35">
        <v>448</v>
      </c>
      <c r="I17" s="40">
        <v>125</v>
      </c>
      <c r="J17" s="40">
        <v>146</v>
      </c>
      <c r="K17" s="40">
        <v>177</v>
      </c>
      <c r="L17" s="40">
        <v>57</v>
      </c>
      <c r="M17" s="40">
        <v>4</v>
      </c>
      <c r="N17" s="40">
        <v>53</v>
      </c>
      <c r="O17" s="38"/>
      <c r="P17" s="38"/>
    </row>
    <row r="18" spans="2:16" ht="12">
      <c r="B18" s="3"/>
      <c r="C18" s="32"/>
      <c r="D18" s="288" t="s">
        <v>52</v>
      </c>
      <c r="E18" s="280"/>
      <c r="F18" s="35">
        <v>7</v>
      </c>
      <c r="G18" s="39">
        <v>37</v>
      </c>
      <c r="H18" s="35">
        <v>809</v>
      </c>
      <c r="I18" s="40">
        <v>268</v>
      </c>
      <c r="J18" s="40">
        <v>251</v>
      </c>
      <c r="K18" s="40">
        <v>290</v>
      </c>
      <c r="L18" s="40">
        <v>53</v>
      </c>
      <c r="M18" s="40">
        <v>2</v>
      </c>
      <c r="N18" s="40">
        <v>51</v>
      </c>
      <c r="O18" s="38"/>
      <c r="P18" s="38"/>
    </row>
    <row r="19" spans="2:16" ht="12">
      <c r="B19" s="3"/>
      <c r="C19" s="32"/>
      <c r="D19" s="288" t="s">
        <v>53</v>
      </c>
      <c r="E19" s="280"/>
      <c r="F19" s="35">
        <v>8</v>
      </c>
      <c r="G19" s="39">
        <v>44</v>
      </c>
      <c r="H19" s="35">
        <v>830</v>
      </c>
      <c r="I19" s="40">
        <v>254</v>
      </c>
      <c r="J19" s="40">
        <v>291</v>
      </c>
      <c r="K19" s="40">
        <v>285</v>
      </c>
      <c r="L19" s="40">
        <v>65</v>
      </c>
      <c r="M19" s="40">
        <v>4</v>
      </c>
      <c r="N19" s="40">
        <v>61</v>
      </c>
      <c r="O19" s="38"/>
      <c r="P19" s="38"/>
    </row>
    <row r="20" spans="2:16" ht="12">
      <c r="B20" s="3"/>
      <c r="C20" s="32"/>
      <c r="D20" s="288" t="s">
        <v>54</v>
      </c>
      <c r="E20" s="280"/>
      <c r="F20" s="35">
        <v>6</v>
      </c>
      <c r="G20" s="39">
        <v>25</v>
      </c>
      <c r="H20" s="35">
        <v>425</v>
      </c>
      <c r="I20" s="40">
        <v>134</v>
      </c>
      <c r="J20" s="40">
        <v>155</v>
      </c>
      <c r="K20" s="40">
        <v>136</v>
      </c>
      <c r="L20" s="40">
        <v>42</v>
      </c>
      <c r="M20" s="40">
        <v>3</v>
      </c>
      <c r="N20" s="40">
        <v>39</v>
      </c>
      <c r="O20" s="38"/>
      <c r="P20" s="38"/>
    </row>
    <row r="21" spans="2:16" ht="12">
      <c r="B21" s="3"/>
      <c r="C21" s="32"/>
      <c r="D21" s="288" t="s">
        <v>55</v>
      </c>
      <c r="E21" s="280"/>
      <c r="F21" s="35">
        <v>4</v>
      </c>
      <c r="G21" s="35">
        <v>17</v>
      </c>
      <c r="H21" s="35">
        <v>246</v>
      </c>
      <c r="I21" s="40">
        <v>82</v>
      </c>
      <c r="J21" s="40">
        <v>70</v>
      </c>
      <c r="K21" s="40">
        <v>94</v>
      </c>
      <c r="L21" s="40">
        <v>29</v>
      </c>
      <c r="M21" s="40">
        <v>4</v>
      </c>
      <c r="N21" s="40">
        <v>25</v>
      </c>
      <c r="O21" s="38"/>
      <c r="P21" s="38"/>
    </row>
    <row r="22" spans="2:16" ht="12">
      <c r="B22" s="3"/>
      <c r="C22" s="32"/>
      <c r="D22" s="288" t="s">
        <v>56</v>
      </c>
      <c r="E22" s="280"/>
      <c r="F22" s="35">
        <v>4</v>
      </c>
      <c r="G22" s="35">
        <v>25</v>
      </c>
      <c r="H22" s="35">
        <v>456</v>
      </c>
      <c r="I22" s="40">
        <v>146</v>
      </c>
      <c r="J22" s="40">
        <v>152</v>
      </c>
      <c r="K22" s="40">
        <v>158</v>
      </c>
      <c r="L22" s="40">
        <v>35</v>
      </c>
      <c r="M22" s="40">
        <v>4</v>
      </c>
      <c r="N22" s="40">
        <v>31</v>
      </c>
      <c r="O22" s="38"/>
      <c r="P22" s="38"/>
    </row>
    <row r="23" spans="2:16" ht="12" customHeight="1">
      <c r="B23" s="3"/>
      <c r="C23" s="32"/>
      <c r="D23" s="288" t="s">
        <v>57</v>
      </c>
      <c r="E23" s="325"/>
      <c r="F23" s="35">
        <v>3</v>
      </c>
      <c r="G23" s="35">
        <v>26</v>
      </c>
      <c r="H23" s="35">
        <v>482</v>
      </c>
      <c r="I23" s="40">
        <v>158</v>
      </c>
      <c r="J23" s="40">
        <v>160</v>
      </c>
      <c r="K23" s="40">
        <v>164</v>
      </c>
      <c r="L23" s="40">
        <v>34</v>
      </c>
      <c r="M23" s="41">
        <v>2</v>
      </c>
      <c r="N23" s="40">
        <v>32</v>
      </c>
      <c r="O23" s="38"/>
      <c r="P23" s="38"/>
    </row>
    <row r="24" spans="2:16" ht="12">
      <c r="B24" s="3"/>
      <c r="C24" s="283" t="s">
        <v>58</v>
      </c>
      <c r="D24" s="283"/>
      <c r="E24" s="284"/>
      <c r="F24" s="37" t="s">
        <v>59</v>
      </c>
      <c r="G24" s="37">
        <f>SUM(G25:G31)</f>
        <v>210</v>
      </c>
      <c r="H24" s="37">
        <v>3397</v>
      </c>
      <c r="I24" s="37">
        <v>1078</v>
      </c>
      <c r="J24" s="37">
        <v>1153</v>
      </c>
      <c r="K24" s="37">
        <v>1166</v>
      </c>
      <c r="L24" s="37">
        <v>317</v>
      </c>
      <c r="M24" s="37">
        <v>29</v>
      </c>
      <c r="N24" s="37">
        <v>288</v>
      </c>
      <c r="O24" s="38"/>
      <c r="P24" s="38"/>
    </row>
    <row r="25" spans="2:16" ht="12">
      <c r="B25" s="3"/>
      <c r="C25" s="32"/>
      <c r="D25" s="288" t="s">
        <v>60</v>
      </c>
      <c r="E25" s="280"/>
      <c r="F25" s="35">
        <v>3</v>
      </c>
      <c r="G25" s="35">
        <v>14</v>
      </c>
      <c r="H25" s="35">
        <v>303</v>
      </c>
      <c r="I25" s="40">
        <v>85</v>
      </c>
      <c r="J25" s="40">
        <v>105</v>
      </c>
      <c r="K25" s="40">
        <v>113</v>
      </c>
      <c r="L25" s="40">
        <v>23</v>
      </c>
      <c r="M25" s="40">
        <v>2</v>
      </c>
      <c r="N25" s="40">
        <v>21</v>
      </c>
      <c r="O25" s="38"/>
      <c r="P25" s="38"/>
    </row>
    <row r="26" spans="2:16" ht="12">
      <c r="B26" s="3"/>
      <c r="C26" s="32"/>
      <c r="D26" s="288" t="s">
        <v>61</v>
      </c>
      <c r="E26" s="280"/>
      <c r="F26" s="35" t="s">
        <v>63</v>
      </c>
      <c r="G26" s="35" t="s">
        <v>63</v>
      </c>
      <c r="H26" s="35" t="s">
        <v>63</v>
      </c>
      <c r="I26" s="35" t="s">
        <v>63</v>
      </c>
      <c r="J26" s="35" t="s">
        <v>63</v>
      </c>
      <c r="K26" s="35" t="s">
        <v>63</v>
      </c>
      <c r="L26" s="35" t="s">
        <v>63</v>
      </c>
      <c r="M26" s="35" t="s">
        <v>63</v>
      </c>
      <c r="N26" s="35" t="s">
        <v>63</v>
      </c>
      <c r="O26" s="38"/>
      <c r="P26" s="38"/>
    </row>
    <row r="27" spans="2:16" ht="12">
      <c r="B27" s="3"/>
      <c r="C27" s="32"/>
      <c r="D27" s="288" t="s">
        <v>64</v>
      </c>
      <c r="E27" s="280"/>
      <c r="F27" s="35">
        <v>3</v>
      </c>
      <c r="G27" s="35">
        <v>15</v>
      </c>
      <c r="H27" s="35">
        <v>152</v>
      </c>
      <c r="I27" s="40">
        <v>46</v>
      </c>
      <c r="J27" s="40">
        <v>57</v>
      </c>
      <c r="K27" s="40">
        <v>49</v>
      </c>
      <c r="L27" s="40">
        <v>9</v>
      </c>
      <c r="M27" s="35" t="s">
        <v>63</v>
      </c>
      <c r="N27" s="40">
        <v>9</v>
      </c>
      <c r="O27" s="38"/>
      <c r="P27" s="38"/>
    </row>
    <row r="28" spans="2:16" ht="12">
      <c r="B28" s="3"/>
      <c r="C28" s="32"/>
      <c r="D28" s="288" t="s">
        <v>65</v>
      </c>
      <c r="E28" s="280"/>
      <c r="F28" s="35">
        <v>16</v>
      </c>
      <c r="G28" s="35">
        <v>57</v>
      </c>
      <c r="H28" s="35">
        <v>774</v>
      </c>
      <c r="I28" s="40">
        <v>239</v>
      </c>
      <c r="J28" s="40">
        <v>261</v>
      </c>
      <c r="K28" s="40">
        <v>274</v>
      </c>
      <c r="L28" s="40">
        <v>90</v>
      </c>
      <c r="M28" s="40">
        <v>8</v>
      </c>
      <c r="N28" s="40">
        <v>82</v>
      </c>
      <c r="O28" s="38"/>
      <c r="P28" s="38"/>
    </row>
    <row r="29" spans="2:16" ht="12">
      <c r="B29" s="3"/>
      <c r="C29" s="32"/>
      <c r="D29" s="288" t="s">
        <v>66</v>
      </c>
      <c r="E29" s="280"/>
      <c r="F29" s="35" t="s">
        <v>67</v>
      </c>
      <c r="G29" s="35">
        <v>22</v>
      </c>
      <c r="H29" s="35">
        <v>219</v>
      </c>
      <c r="I29" s="40">
        <v>53</v>
      </c>
      <c r="J29" s="40">
        <v>74</v>
      </c>
      <c r="K29" s="40">
        <v>92</v>
      </c>
      <c r="L29" s="40">
        <v>33</v>
      </c>
      <c r="M29" s="40">
        <v>3</v>
      </c>
      <c r="N29" s="40">
        <v>30</v>
      </c>
      <c r="O29" s="38"/>
      <c r="P29" s="38"/>
    </row>
    <row r="30" spans="2:16" ht="12">
      <c r="B30" s="3"/>
      <c r="C30" s="32"/>
      <c r="D30" s="288" t="s">
        <v>68</v>
      </c>
      <c r="E30" s="280"/>
      <c r="F30" s="35">
        <v>3</v>
      </c>
      <c r="G30" s="35">
        <v>13</v>
      </c>
      <c r="H30" s="35">
        <v>271</v>
      </c>
      <c r="I30" s="40">
        <v>84</v>
      </c>
      <c r="J30" s="40">
        <v>91</v>
      </c>
      <c r="K30" s="40">
        <v>96</v>
      </c>
      <c r="L30" s="40">
        <v>18</v>
      </c>
      <c r="M30" s="40">
        <v>1</v>
      </c>
      <c r="N30" s="40">
        <v>17</v>
      </c>
      <c r="O30" s="38"/>
      <c r="P30" s="38"/>
    </row>
    <row r="31" spans="2:16" ht="12">
      <c r="B31" s="3"/>
      <c r="C31" s="32"/>
      <c r="D31" s="288" t="s">
        <v>69</v>
      </c>
      <c r="E31" s="280"/>
      <c r="F31" s="35">
        <v>13</v>
      </c>
      <c r="G31" s="35">
        <v>89</v>
      </c>
      <c r="H31" s="35">
        <v>1678</v>
      </c>
      <c r="I31" s="40">
        <v>571</v>
      </c>
      <c r="J31" s="40">
        <v>565</v>
      </c>
      <c r="K31" s="40">
        <v>542</v>
      </c>
      <c r="L31" s="40">
        <v>144</v>
      </c>
      <c r="M31" s="40">
        <v>15</v>
      </c>
      <c r="N31" s="40">
        <v>129</v>
      </c>
      <c r="O31" s="38"/>
      <c r="P31" s="38"/>
    </row>
    <row r="32" spans="6:9" ht="12">
      <c r="F32" s="42"/>
      <c r="I32" s="18"/>
    </row>
    <row r="33" spans="2:14" ht="12">
      <c r="B33" s="31" t="s">
        <v>70</v>
      </c>
      <c r="I33" s="43"/>
      <c r="J33" s="43"/>
      <c r="K33" s="43"/>
      <c r="L33" s="43"/>
      <c r="M33" s="43"/>
      <c r="N33" s="43"/>
    </row>
    <row r="34" spans="2:8" ht="13.5">
      <c r="B34" s="326" t="s">
        <v>71</v>
      </c>
      <c r="C34" s="327"/>
      <c r="D34" s="327"/>
      <c r="E34" s="327"/>
      <c r="F34" s="327"/>
      <c r="G34" s="327"/>
      <c r="H34" s="327"/>
    </row>
    <row r="35" spans="7:14" ht="12">
      <c r="G35" s="42"/>
      <c r="H35" s="42"/>
      <c r="I35" s="42"/>
      <c r="J35" s="42"/>
      <c r="K35" s="42"/>
      <c r="L35" s="42"/>
      <c r="M35" s="42"/>
      <c r="N35" s="42"/>
    </row>
    <row r="36" spans="7:14" ht="12">
      <c r="G36" s="42"/>
      <c r="H36" s="42"/>
      <c r="I36" s="42"/>
      <c r="J36" s="42"/>
      <c r="K36" s="42"/>
      <c r="L36" s="42"/>
      <c r="M36" s="42"/>
      <c r="N36" s="42"/>
    </row>
    <row r="37" spans="7:14" ht="12">
      <c r="G37" s="43"/>
      <c r="H37" s="43"/>
      <c r="I37" s="43"/>
      <c r="J37" s="43"/>
      <c r="K37" s="43"/>
      <c r="L37" s="43"/>
      <c r="M37" s="43"/>
      <c r="N37" s="43"/>
    </row>
    <row r="38" spans="7:14" ht="12">
      <c r="G38" s="43"/>
      <c r="H38" s="43"/>
      <c r="I38" s="43"/>
      <c r="J38" s="43"/>
      <c r="K38" s="43"/>
      <c r="L38" s="43"/>
      <c r="M38" s="43"/>
      <c r="N38" s="43"/>
    </row>
    <row r="39" spans="6:14" ht="13.5">
      <c r="F39" s="45"/>
      <c r="G39" s="46"/>
      <c r="H39" s="43"/>
      <c r="I39" s="43"/>
      <c r="J39" s="43"/>
      <c r="K39" s="43"/>
      <c r="L39" s="43"/>
      <c r="M39" s="43"/>
      <c r="N39" s="43"/>
    </row>
    <row r="40" spans="6:7" ht="13.5">
      <c r="F40" s="45"/>
      <c r="G40" s="46"/>
    </row>
    <row r="41" spans="6:7" ht="13.5">
      <c r="F41" s="45"/>
      <c r="G41" s="46"/>
    </row>
    <row r="42" spans="6:7" ht="13.5">
      <c r="F42" s="45"/>
      <c r="G42" s="46"/>
    </row>
    <row r="43" spans="6:7" ht="13.5">
      <c r="F43" s="45"/>
      <c r="G43" s="46"/>
    </row>
    <row r="44" spans="6:7" ht="13.5">
      <c r="F44" s="45"/>
      <c r="G44" s="46"/>
    </row>
    <row r="45" spans="6:7" ht="13.5">
      <c r="F45" s="45"/>
      <c r="G45" s="46"/>
    </row>
  </sheetData>
  <sheetProtection/>
  <mergeCells count="32">
    <mergeCell ref="D31:E31"/>
    <mergeCell ref="B34:H34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C24:E24"/>
    <mergeCell ref="D13:E13"/>
    <mergeCell ref="D14:E14"/>
    <mergeCell ref="D15:E15"/>
    <mergeCell ref="D16:E16"/>
    <mergeCell ref="D17:E17"/>
    <mergeCell ref="D18:E18"/>
    <mergeCell ref="B7:E7"/>
    <mergeCell ref="D8:E8"/>
    <mergeCell ref="D9:E9"/>
    <mergeCell ref="D10:E10"/>
    <mergeCell ref="C11:E11"/>
    <mergeCell ref="D12:E12"/>
    <mergeCell ref="B3:E4"/>
    <mergeCell ref="F3:F4"/>
    <mergeCell ref="G3:G4"/>
    <mergeCell ref="H3:K3"/>
    <mergeCell ref="L3:N3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T54"/>
  <sheetViews>
    <sheetView zoomScalePageLayoutView="0" workbookViewId="0" topLeftCell="A1">
      <selection activeCell="G33" sqref="G33"/>
    </sheetView>
  </sheetViews>
  <sheetFormatPr defaultColWidth="9.00390625" defaultRowHeight="13.5"/>
  <cols>
    <col min="1" max="1" width="2.625" style="193" customWidth="1"/>
    <col min="2" max="2" width="1.875" style="193" customWidth="1"/>
    <col min="3" max="3" width="18.375" style="193" bestFit="1" customWidth="1"/>
    <col min="4" max="4" width="3.00390625" style="193" customWidth="1"/>
    <col min="5" max="5" width="10.625" style="193" customWidth="1"/>
    <col min="6" max="6" width="9.375" style="193" bestFit="1" customWidth="1"/>
    <col min="7" max="7" width="9.75390625" style="193" customWidth="1"/>
    <col min="8" max="8" width="9.875" style="193" customWidth="1"/>
    <col min="9" max="11" width="8.375" style="193" bestFit="1" customWidth="1"/>
    <col min="12" max="12" width="8.375" style="193" customWidth="1"/>
    <col min="13" max="13" width="13.375" style="193" customWidth="1"/>
    <col min="14" max="14" width="8.25390625" style="193" bestFit="1" customWidth="1"/>
    <col min="15" max="15" width="12.25390625" style="193" bestFit="1" customWidth="1"/>
    <col min="16" max="16" width="8.375" style="193" bestFit="1" customWidth="1"/>
    <col min="17" max="17" width="10.375" style="193" bestFit="1" customWidth="1"/>
    <col min="18" max="18" width="9.25390625" style="195" customWidth="1"/>
    <col min="19" max="19" width="9.625" style="195" customWidth="1"/>
    <col min="20" max="20" width="9.625" style="193" customWidth="1"/>
    <col min="21" max="16384" width="9.00390625" style="193" customWidth="1"/>
  </cols>
  <sheetData>
    <row r="1" spans="2:7" ht="14.25">
      <c r="B1" s="2" t="s">
        <v>430</v>
      </c>
      <c r="G1" s="194"/>
    </row>
    <row r="2" spans="5:17" ht="12"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2:19" ht="12">
      <c r="B3" s="429" t="s">
        <v>431</v>
      </c>
      <c r="C3" s="433"/>
      <c r="D3" s="430"/>
      <c r="E3" s="14" t="s">
        <v>37</v>
      </c>
      <c r="F3" s="14" t="s">
        <v>432</v>
      </c>
      <c r="G3" s="14" t="s">
        <v>433</v>
      </c>
      <c r="H3" s="14" t="s">
        <v>434</v>
      </c>
      <c r="I3" s="14" t="s">
        <v>435</v>
      </c>
      <c r="J3" s="14" t="s">
        <v>436</v>
      </c>
      <c r="K3" s="14" t="s">
        <v>437</v>
      </c>
      <c r="L3" s="14" t="s">
        <v>345</v>
      </c>
      <c r="M3" s="14" t="s">
        <v>438</v>
      </c>
      <c r="N3" s="14" t="s">
        <v>439</v>
      </c>
      <c r="O3" s="14" t="s">
        <v>440</v>
      </c>
      <c r="P3" s="14" t="s">
        <v>441</v>
      </c>
      <c r="Q3" s="14" t="s">
        <v>442</v>
      </c>
      <c r="R3" s="197" t="s">
        <v>443</v>
      </c>
      <c r="S3" s="197" t="s">
        <v>188</v>
      </c>
    </row>
    <row r="4" spans="2:19" ht="12">
      <c r="B4" s="133"/>
      <c r="C4" s="198"/>
      <c r="D4" s="134"/>
      <c r="E4" s="6" t="s">
        <v>444</v>
      </c>
      <c r="F4" s="6" t="s">
        <v>444</v>
      </c>
      <c r="G4" s="6" t="s">
        <v>444</v>
      </c>
      <c r="H4" s="6" t="s">
        <v>444</v>
      </c>
      <c r="I4" s="6" t="s">
        <v>444</v>
      </c>
      <c r="J4" s="6" t="s">
        <v>444</v>
      </c>
      <c r="K4" s="6" t="s">
        <v>444</v>
      </c>
      <c r="L4" s="6" t="s">
        <v>444</v>
      </c>
      <c r="M4" s="6" t="s">
        <v>444</v>
      </c>
      <c r="N4" s="6" t="s">
        <v>444</v>
      </c>
      <c r="O4" s="6" t="s">
        <v>444</v>
      </c>
      <c r="P4" s="6" t="s">
        <v>444</v>
      </c>
      <c r="Q4" s="6" t="s">
        <v>444</v>
      </c>
      <c r="R4" s="146" t="s">
        <v>444</v>
      </c>
      <c r="S4" s="146" t="s">
        <v>444</v>
      </c>
    </row>
    <row r="5" spans="2:19" ht="12" customHeight="1">
      <c r="B5" s="294" t="s">
        <v>445</v>
      </c>
      <c r="C5" s="434"/>
      <c r="D5" s="435"/>
      <c r="E5" s="199">
        <v>6882752</v>
      </c>
      <c r="F5" s="199">
        <v>161853</v>
      </c>
      <c r="G5" s="199">
        <v>172835</v>
      </c>
      <c r="H5" s="199">
        <v>398090</v>
      </c>
      <c r="I5" s="199">
        <v>618224</v>
      </c>
      <c r="J5" s="199">
        <v>268732</v>
      </c>
      <c r="K5" s="199">
        <v>326371</v>
      </c>
      <c r="L5" s="199">
        <v>140436</v>
      </c>
      <c r="M5" s="199">
        <v>395103</v>
      </c>
      <c r="N5" s="199">
        <v>74426</v>
      </c>
      <c r="O5" s="199">
        <v>1387792</v>
      </c>
      <c r="P5" s="199">
        <v>452520</v>
      </c>
      <c r="Q5" s="199">
        <v>1449853</v>
      </c>
      <c r="R5" s="200">
        <v>370200</v>
      </c>
      <c r="S5" s="200">
        <v>432448</v>
      </c>
    </row>
    <row r="6" spans="2:19" s="201" customFormat="1" ht="12" customHeight="1">
      <c r="B6" s="282" t="s">
        <v>41</v>
      </c>
      <c r="C6" s="434"/>
      <c r="D6" s="435"/>
      <c r="E6" s="202">
        <f>SUM(E7:E46)</f>
        <v>7201359</v>
      </c>
      <c r="F6" s="202">
        <f aca="true" t="shared" si="0" ref="F6:S6">SUM(F7:F46)</f>
        <v>164170</v>
      </c>
      <c r="G6" s="202">
        <f t="shared" si="0"/>
        <v>177408</v>
      </c>
      <c r="H6" s="202">
        <f t="shared" si="0"/>
        <v>409638</v>
      </c>
      <c r="I6" s="202">
        <f t="shared" si="0"/>
        <v>631892</v>
      </c>
      <c r="J6" s="202">
        <f t="shared" si="0"/>
        <v>280461</v>
      </c>
      <c r="K6" s="202">
        <f t="shared" si="0"/>
        <v>340202</v>
      </c>
      <c r="L6" s="202">
        <f t="shared" si="0"/>
        <v>146761</v>
      </c>
      <c r="M6" s="202">
        <f t="shared" si="0"/>
        <v>412135</v>
      </c>
      <c r="N6" s="202">
        <f t="shared" si="0"/>
        <v>77005</v>
      </c>
      <c r="O6" s="202">
        <f t="shared" si="0"/>
        <v>1431816</v>
      </c>
      <c r="P6" s="202">
        <f t="shared" si="0"/>
        <v>459809</v>
      </c>
      <c r="Q6" s="202">
        <f t="shared" si="0"/>
        <v>1665522</v>
      </c>
      <c r="R6" s="202">
        <f t="shared" si="0"/>
        <v>372149</v>
      </c>
      <c r="S6" s="202">
        <f t="shared" si="0"/>
        <v>632391</v>
      </c>
    </row>
    <row r="7" spans="2:19" ht="12" customHeight="1">
      <c r="B7" s="28"/>
      <c r="C7" s="24" t="s">
        <v>446</v>
      </c>
      <c r="D7" s="4"/>
      <c r="E7" s="199">
        <f aca="true" t="shared" si="1" ref="E7:E46">SUM(F7:S7)</f>
        <v>770021</v>
      </c>
      <c r="F7" s="199">
        <v>18703</v>
      </c>
      <c r="G7" s="199">
        <v>21327</v>
      </c>
      <c r="H7" s="199">
        <v>46519</v>
      </c>
      <c r="I7" s="199">
        <v>107632</v>
      </c>
      <c r="J7" s="199">
        <v>32974</v>
      </c>
      <c r="K7" s="203">
        <v>32584</v>
      </c>
      <c r="L7" s="203">
        <v>22115</v>
      </c>
      <c r="M7" s="203">
        <v>37061</v>
      </c>
      <c r="N7" s="203">
        <v>8059</v>
      </c>
      <c r="O7" s="203">
        <v>83892</v>
      </c>
      <c r="P7" s="203">
        <v>101092</v>
      </c>
      <c r="Q7" s="204">
        <v>70799</v>
      </c>
      <c r="R7" s="205" t="s">
        <v>424</v>
      </c>
      <c r="S7" s="200">
        <v>187264</v>
      </c>
    </row>
    <row r="8" spans="2:19" ht="12" customHeight="1">
      <c r="B8" s="28"/>
      <c r="C8" s="24" t="s">
        <v>447</v>
      </c>
      <c r="D8" s="4"/>
      <c r="E8" s="199">
        <f t="shared" si="1"/>
        <v>361924</v>
      </c>
      <c r="F8" s="205">
        <v>11133</v>
      </c>
      <c r="G8" s="205">
        <v>10980</v>
      </c>
      <c r="H8" s="205">
        <v>24826</v>
      </c>
      <c r="I8" s="205">
        <v>28876</v>
      </c>
      <c r="J8" s="205">
        <v>11198</v>
      </c>
      <c r="K8" s="205">
        <v>12745</v>
      </c>
      <c r="L8" s="205">
        <v>6107</v>
      </c>
      <c r="M8" s="205">
        <v>28273</v>
      </c>
      <c r="N8" s="205">
        <v>3774</v>
      </c>
      <c r="O8" s="205">
        <v>78477</v>
      </c>
      <c r="P8" s="205">
        <v>74035</v>
      </c>
      <c r="Q8" s="206">
        <v>2022</v>
      </c>
      <c r="R8" s="206">
        <v>55623</v>
      </c>
      <c r="S8" s="206">
        <v>13855</v>
      </c>
    </row>
    <row r="9" spans="2:19" ht="12" customHeight="1">
      <c r="B9" s="28"/>
      <c r="C9" s="24" t="s">
        <v>448</v>
      </c>
      <c r="D9" s="4"/>
      <c r="E9" s="199">
        <f t="shared" si="1"/>
        <v>110889</v>
      </c>
      <c r="F9" s="205" t="s">
        <v>322</v>
      </c>
      <c r="G9" s="205" t="s">
        <v>322</v>
      </c>
      <c r="H9" s="205" t="s">
        <v>322</v>
      </c>
      <c r="I9" s="205" t="s">
        <v>322</v>
      </c>
      <c r="J9" s="205" t="s">
        <v>322</v>
      </c>
      <c r="K9" s="205" t="s">
        <v>322</v>
      </c>
      <c r="L9" s="205" t="s">
        <v>322</v>
      </c>
      <c r="M9" s="205" t="s">
        <v>322</v>
      </c>
      <c r="N9" s="205" t="s">
        <v>322</v>
      </c>
      <c r="O9" s="205" t="s">
        <v>322</v>
      </c>
      <c r="P9" s="205" t="s">
        <v>322</v>
      </c>
      <c r="Q9" s="206">
        <v>98010</v>
      </c>
      <c r="R9" s="205" t="s">
        <v>322</v>
      </c>
      <c r="S9" s="205">
        <v>12879</v>
      </c>
    </row>
    <row r="10" spans="2:19" ht="12" customHeight="1">
      <c r="B10" s="28"/>
      <c r="C10" s="24" t="s">
        <v>449</v>
      </c>
      <c r="D10" s="4"/>
      <c r="E10" s="199">
        <f t="shared" si="1"/>
        <v>435284</v>
      </c>
      <c r="F10" s="205" t="s">
        <v>322</v>
      </c>
      <c r="G10" s="205" t="s">
        <v>322</v>
      </c>
      <c r="H10" s="205" t="s">
        <v>322</v>
      </c>
      <c r="I10" s="205" t="s">
        <v>322</v>
      </c>
      <c r="J10" s="205" t="s">
        <v>322</v>
      </c>
      <c r="K10" s="205" t="s">
        <v>322</v>
      </c>
      <c r="L10" s="205" t="s">
        <v>322</v>
      </c>
      <c r="M10" s="205" t="s">
        <v>322</v>
      </c>
      <c r="N10" s="205" t="s">
        <v>322</v>
      </c>
      <c r="O10" s="205" t="s">
        <v>322</v>
      </c>
      <c r="P10" s="205" t="s">
        <v>322</v>
      </c>
      <c r="Q10" s="206">
        <v>189854</v>
      </c>
      <c r="R10" s="205" t="s">
        <v>322</v>
      </c>
      <c r="S10" s="205">
        <v>245430</v>
      </c>
    </row>
    <row r="11" spans="2:19" ht="12" customHeight="1">
      <c r="B11" s="28"/>
      <c r="C11" s="24" t="s">
        <v>450</v>
      </c>
      <c r="D11" s="4"/>
      <c r="E11" s="199">
        <f t="shared" si="1"/>
        <v>585624</v>
      </c>
      <c r="F11" s="205">
        <v>13461</v>
      </c>
      <c r="G11" s="205">
        <v>19103</v>
      </c>
      <c r="H11" s="205">
        <v>37573</v>
      </c>
      <c r="I11" s="205">
        <v>77349</v>
      </c>
      <c r="J11" s="205">
        <v>27816</v>
      </c>
      <c r="K11" s="205">
        <v>35780</v>
      </c>
      <c r="L11" s="205">
        <v>15634</v>
      </c>
      <c r="M11" s="205">
        <v>40907</v>
      </c>
      <c r="N11" s="205">
        <v>7697</v>
      </c>
      <c r="O11" s="205">
        <v>123490</v>
      </c>
      <c r="P11" s="205">
        <v>38013</v>
      </c>
      <c r="Q11" s="206">
        <v>100131</v>
      </c>
      <c r="R11" s="206">
        <v>47918</v>
      </c>
      <c r="S11" s="206">
        <v>752</v>
      </c>
    </row>
    <row r="12" spans="2:19" ht="12" customHeight="1">
      <c r="B12" s="28"/>
      <c r="C12" s="24" t="s">
        <v>451</v>
      </c>
      <c r="D12" s="4"/>
      <c r="E12" s="199">
        <f t="shared" si="1"/>
        <v>51893</v>
      </c>
      <c r="F12" s="205">
        <v>802</v>
      </c>
      <c r="G12" s="205">
        <v>1158</v>
      </c>
      <c r="H12" s="205">
        <v>2963</v>
      </c>
      <c r="I12" s="205">
        <v>3950</v>
      </c>
      <c r="J12" s="205">
        <v>2393</v>
      </c>
      <c r="K12" s="205">
        <v>3301</v>
      </c>
      <c r="L12" s="205">
        <v>1133</v>
      </c>
      <c r="M12" s="205">
        <v>3279</v>
      </c>
      <c r="N12" s="205">
        <v>698</v>
      </c>
      <c r="O12" s="205">
        <v>11964</v>
      </c>
      <c r="P12" s="205">
        <v>2881</v>
      </c>
      <c r="Q12" s="206">
        <v>17367</v>
      </c>
      <c r="R12" s="205" t="s">
        <v>322</v>
      </c>
      <c r="S12" s="206">
        <v>4</v>
      </c>
    </row>
    <row r="13" spans="2:19" ht="12" customHeight="1">
      <c r="B13" s="28"/>
      <c r="C13" s="24" t="s">
        <v>452</v>
      </c>
      <c r="D13" s="4"/>
      <c r="E13" s="199">
        <f t="shared" si="1"/>
        <v>133999</v>
      </c>
      <c r="F13" s="205">
        <v>4312</v>
      </c>
      <c r="G13" s="205">
        <v>4055</v>
      </c>
      <c r="H13" s="205">
        <v>11893</v>
      </c>
      <c r="I13" s="205">
        <v>14389</v>
      </c>
      <c r="J13" s="205">
        <v>9409</v>
      </c>
      <c r="K13" s="205">
        <v>9104</v>
      </c>
      <c r="L13" s="205">
        <v>3549</v>
      </c>
      <c r="M13" s="205">
        <v>9883</v>
      </c>
      <c r="N13" s="205">
        <v>1941</v>
      </c>
      <c r="O13" s="205">
        <v>39526</v>
      </c>
      <c r="P13" s="205">
        <v>2229</v>
      </c>
      <c r="Q13" s="206">
        <v>23360</v>
      </c>
      <c r="R13" s="205" t="s">
        <v>322</v>
      </c>
      <c r="S13" s="206">
        <v>349</v>
      </c>
    </row>
    <row r="14" spans="2:19" ht="12" customHeight="1">
      <c r="B14" s="28"/>
      <c r="C14" s="24" t="s">
        <v>453</v>
      </c>
      <c r="D14" s="4"/>
      <c r="E14" s="199">
        <f t="shared" si="1"/>
        <v>82519</v>
      </c>
      <c r="F14" s="205">
        <v>1833</v>
      </c>
      <c r="G14" s="205">
        <v>2392</v>
      </c>
      <c r="H14" s="205">
        <v>6624</v>
      </c>
      <c r="I14" s="205">
        <v>7252</v>
      </c>
      <c r="J14" s="205">
        <v>5491</v>
      </c>
      <c r="K14" s="205">
        <v>5147</v>
      </c>
      <c r="L14" s="205">
        <v>2381</v>
      </c>
      <c r="M14" s="205">
        <v>7380</v>
      </c>
      <c r="N14" s="205">
        <v>1741</v>
      </c>
      <c r="O14" s="205">
        <v>29054</v>
      </c>
      <c r="P14" s="205">
        <v>5029</v>
      </c>
      <c r="Q14" s="205" t="s">
        <v>322</v>
      </c>
      <c r="R14" s="205" t="s">
        <v>322</v>
      </c>
      <c r="S14" s="206">
        <v>8195</v>
      </c>
    </row>
    <row r="15" spans="2:19" ht="12" customHeight="1">
      <c r="B15" s="28"/>
      <c r="C15" s="24" t="s">
        <v>454</v>
      </c>
      <c r="D15" s="4"/>
      <c r="E15" s="199">
        <f t="shared" si="1"/>
        <v>46873</v>
      </c>
      <c r="F15" s="205">
        <v>463</v>
      </c>
      <c r="G15" s="205">
        <v>345</v>
      </c>
      <c r="H15" s="205">
        <v>1463</v>
      </c>
      <c r="I15" s="205">
        <v>2021</v>
      </c>
      <c r="J15" s="205">
        <v>1435</v>
      </c>
      <c r="K15" s="205">
        <v>2166</v>
      </c>
      <c r="L15" s="205">
        <v>635</v>
      </c>
      <c r="M15" s="205">
        <v>2548</v>
      </c>
      <c r="N15" s="205">
        <v>275</v>
      </c>
      <c r="O15" s="205">
        <v>15564</v>
      </c>
      <c r="P15" s="205">
        <v>2953</v>
      </c>
      <c r="Q15" s="206">
        <v>17005</v>
      </c>
      <c r="R15" s="205" t="s">
        <v>322</v>
      </c>
      <c r="S15" s="205" t="s">
        <v>322</v>
      </c>
    </row>
    <row r="16" spans="2:19" ht="12" customHeight="1">
      <c r="B16" s="28"/>
      <c r="C16" s="207" t="s">
        <v>455</v>
      </c>
      <c r="D16" s="4"/>
      <c r="E16" s="199">
        <f t="shared" si="1"/>
        <v>85441</v>
      </c>
      <c r="F16" s="208">
        <v>1790</v>
      </c>
      <c r="G16" s="208">
        <v>2019</v>
      </c>
      <c r="H16" s="208">
        <v>5264</v>
      </c>
      <c r="I16" s="208">
        <v>5165</v>
      </c>
      <c r="J16" s="208">
        <v>2628</v>
      </c>
      <c r="K16" s="208">
        <v>2595</v>
      </c>
      <c r="L16" s="208">
        <v>1027</v>
      </c>
      <c r="M16" s="208">
        <v>4071</v>
      </c>
      <c r="N16" s="208">
        <v>925</v>
      </c>
      <c r="O16" s="208">
        <v>20517</v>
      </c>
      <c r="P16" s="208">
        <v>7216</v>
      </c>
      <c r="Q16" s="209">
        <v>32224</v>
      </c>
      <c r="R16" s="205" t="s">
        <v>322</v>
      </c>
      <c r="S16" s="205" t="s">
        <v>322</v>
      </c>
    </row>
    <row r="17" spans="2:19" ht="12" customHeight="1">
      <c r="B17" s="28"/>
      <c r="C17" s="24" t="s">
        <v>456</v>
      </c>
      <c r="D17" s="4"/>
      <c r="E17" s="199">
        <f t="shared" si="1"/>
        <v>295548</v>
      </c>
      <c r="F17" s="205">
        <v>6242</v>
      </c>
      <c r="G17" s="205">
        <v>4977</v>
      </c>
      <c r="H17" s="205">
        <v>13570</v>
      </c>
      <c r="I17" s="205">
        <v>15261</v>
      </c>
      <c r="J17" s="205">
        <v>6609</v>
      </c>
      <c r="K17" s="205">
        <v>8437</v>
      </c>
      <c r="L17" s="205">
        <v>3704</v>
      </c>
      <c r="M17" s="205">
        <v>12259</v>
      </c>
      <c r="N17" s="205">
        <v>2128</v>
      </c>
      <c r="O17" s="205">
        <v>37052</v>
      </c>
      <c r="P17" s="205">
        <v>22146</v>
      </c>
      <c r="Q17" s="206">
        <v>33286</v>
      </c>
      <c r="R17" s="206">
        <v>121141</v>
      </c>
      <c r="S17" s="206">
        <v>8736</v>
      </c>
    </row>
    <row r="18" spans="2:19" ht="12" customHeight="1">
      <c r="B18" s="28"/>
      <c r="C18" s="24" t="s">
        <v>457</v>
      </c>
      <c r="D18" s="4"/>
      <c r="E18" s="199">
        <f t="shared" si="1"/>
        <v>57750</v>
      </c>
      <c r="F18" s="205">
        <v>649</v>
      </c>
      <c r="G18" s="205">
        <v>1014</v>
      </c>
      <c r="H18" s="205">
        <v>2354</v>
      </c>
      <c r="I18" s="205">
        <v>2960</v>
      </c>
      <c r="J18" s="205">
        <v>2284</v>
      </c>
      <c r="K18" s="205">
        <v>2153</v>
      </c>
      <c r="L18" s="205">
        <v>803</v>
      </c>
      <c r="M18" s="205">
        <v>3038</v>
      </c>
      <c r="N18" s="205">
        <v>379</v>
      </c>
      <c r="O18" s="205">
        <v>15711</v>
      </c>
      <c r="P18" s="205">
        <v>3228</v>
      </c>
      <c r="Q18" s="206">
        <v>23165</v>
      </c>
      <c r="R18" s="205" t="s">
        <v>322</v>
      </c>
      <c r="S18" s="206">
        <v>12</v>
      </c>
    </row>
    <row r="19" spans="2:19" ht="12" customHeight="1">
      <c r="B19" s="28"/>
      <c r="C19" s="24" t="s">
        <v>458</v>
      </c>
      <c r="D19" s="4"/>
      <c r="E19" s="199">
        <f t="shared" si="1"/>
        <v>253781</v>
      </c>
      <c r="F19" s="205">
        <v>6946</v>
      </c>
      <c r="G19" s="205">
        <v>6110</v>
      </c>
      <c r="H19" s="205">
        <v>14624</v>
      </c>
      <c r="I19" s="205">
        <v>18652</v>
      </c>
      <c r="J19" s="205">
        <v>7193</v>
      </c>
      <c r="K19" s="205">
        <v>7007</v>
      </c>
      <c r="L19" s="205">
        <v>3710</v>
      </c>
      <c r="M19" s="205">
        <v>11817</v>
      </c>
      <c r="N19" s="205">
        <v>2336</v>
      </c>
      <c r="O19" s="205">
        <v>54375</v>
      </c>
      <c r="P19" s="205">
        <v>27093</v>
      </c>
      <c r="Q19" s="206">
        <v>55621</v>
      </c>
      <c r="R19" s="206">
        <v>35553</v>
      </c>
      <c r="S19" s="206">
        <v>2744</v>
      </c>
    </row>
    <row r="20" spans="2:19" ht="12" customHeight="1">
      <c r="B20" s="28"/>
      <c r="C20" s="24" t="s">
        <v>459</v>
      </c>
      <c r="D20" s="4"/>
      <c r="E20" s="199">
        <f t="shared" si="1"/>
        <v>51977</v>
      </c>
      <c r="F20" s="210">
        <v>959</v>
      </c>
      <c r="G20" s="210">
        <v>1406</v>
      </c>
      <c r="H20" s="210">
        <v>3421</v>
      </c>
      <c r="I20" s="210">
        <v>2356</v>
      </c>
      <c r="J20" s="210">
        <v>1596</v>
      </c>
      <c r="K20" s="210">
        <v>3038</v>
      </c>
      <c r="L20" s="210">
        <v>1327</v>
      </c>
      <c r="M20" s="210">
        <v>4084</v>
      </c>
      <c r="N20" s="210">
        <v>627</v>
      </c>
      <c r="O20" s="210">
        <v>14653</v>
      </c>
      <c r="P20" s="210">
        <v>968</v>
      </c>
      <c r="Q20" s="206">
        <v>17539</v>
      </c>
      <c r="R20" s="205" t="s">
        <v>322</v>
      </c>
      <c r="S20" s="206">
        <v>3</v>
      </c>
    </row>
    <row r="21" spans="2:19" ht="12" customHeight="1">
      <c r="B21" s="28"/>
      <c r="C21" s="24" t="s">
        <v>460</v>
      </c>
      <c r="D21" s="4"/>
      <c r="E21" s="199">
        <f t="shared" si="1"/>
        <v>105117</v>
      </c>
      <c r="F21" s="210">
        <v>1652</v>
      </c>
      <c r="G21" s="210">
        <v>2562</v>
      </c>
      <c r="H21" s="210">
        <v>6391</v>
      </c>
      <c r="I21" s="210">
        <v>7835</v>
      </c>
      <c r="J21" s="210">
        <v>4603</v>
      </c>
      <c r="K21" s="210">
        <v>8396</v>
      </c>
      <c r="L21" s="210">
        <v>2606</v>
      </c>
      <c r="M21" s="210">
        <v>9077</v>
      </c>
      <c r="N21" s="210">
        <v>1074</v>
      </c>
      <c r="O21" s="210">
        <v>24724</v>
      </c>
      <c r="P21" s="210">
        <v>2567</v>
      </c>
      <c r="Q21" s="206">
        <v>33538</v>
      </c>
      <c r="R21" s="205" t="s">
        <v>322</v>
      </c>
      <c r="S21" s="206">
        <v>92</v>
      </c>
    </row>
    <row r="22" spans="2:19" ht="12" customHeight="1">
      <c r="B22" s="28"/>
      <c r="C22" s="24" t="s">
        <v>461</v>
      </c>
      <c r="D22" s="4"/>
      <c r="E22" s="199">
        <f t="shared" si="1"/>
        <v>115314</v>
      </c>
      <c r="F22" s="210">
        <v>3343</v>
      </c>
      <c r="G22" s="210">
        <v>2610</v>
      </c>
      <c r="H22" s="210">
        <v>8111</v>
      </c>
      <c r="I22" s="210">
        <v>9776</v>
      </c>
      <c r="J22" s="210">
        <v>4217</v>
      </c>
      <c r="K22" s="210">
        <v>4593</v>
      </c>
      <c r="L22" s="210">
        <v>1817</v>
      </c>
      <c r="M22" s="210">
        <v>7260</v>
      </c>
      <c r="N22" s="210">
        <v>1127</v>
      </c>
      <c r="O22" s="210">
        <v>38453</v>
      </c>
      <c r="P22" s="210">
        <v>6368</v>
      </c>
      <c r="Q22" s="206">
        <v>27042</v>
      </c>
      <c r="R22" s="205" t="s">
        <v>322</v>
      </c>
      <c r="S22" s="206">
        <v>597</v>
      </c>
    </row>
    <row r="23" spans="2:19" ht="12" customHeight="1">
      <c r="B23" s="28"/>
      <c r="C23" s="24" t="s">
        <v>462</v>
      </c>
      <c r="D23" s="4"/>
      <c r="E23" s="199">
        <f t="shared" si="1"/>
        <v>386991</v>
      </c>
      <c r="F23" s="211">
        <v>19471</v>
      </c>
      <c r="G23" s="211">
        <v>16597</v>
      </c>
      <c r="H23" s="211">
        <v>34142</v>
      </c>
      <c r="I23" s="211">
        <v>47997</v>
      </c>
      <c r="J23" s="211">
        <v>20414</v>
      </c>
      <c r="K23" s="211">
        <v>23777</v>
      </c>
      <c r="L23" s="211">
        <v>10980</v>
      </c>
      <c r="M23" s="211">
        <v>25342</v>
      </c>
      <c r="N23" s="211">
        <v>6978</v>
      </c>
      <c r="O23" s="211">
        <v>96955</v>
      </c>
      <c r="P23" s="211">
        <v>22747</v>
      </c>
      <c r="Q23" s="212">
        <v>58586</v>
      </c>
      <c r="R23" s="205" t="s">
        <v>322</v>
      </c>
      <c r="S23" s="206">
        <v>3005</v>
      </c>
    </row>
    <row r="24" spans="2:19" ht="12" customHeight="1">
      <c r="B24" s="28"/>
      <c r="C24" s="24" t="s">
        <v>463</v>
      </c>
      <c r="D24" s="4"/>
      <c r="E24" s="199">
        <f t="shared" si="1"/>
        <v>70026</v>
      </c>
      <c r="F24" s="210">
        <v>1620</v>
      </c>
      <c r="G24" s="210">
        <v>2189</v>
      </c>
      <c r="H24" s="210">
        <v>5771</v>
      </c>
      <c r="I24" s="210">
        <v>6420</v>
      </c>
      <c r="J24" s="210">
        <v>3785</v>
      </c>
      <c r="K24" s="210">
        <v>5261</v>
      </c>
      <c r="L24" s="210">
        <v>1782</v>
      </c>
      <c r="M24" s="210">
        <v>5306</v>
      </c>
      <c r="N24" s="210">
        <v>943</v>
      </c>
      <c r="O24" s="210">
        <v>19190</v>
      </c>
      <c r="P24" s="210">
        <v>1131</v>
      </c>
      <c r="Q24" s="206">
        <v>16628</v>
      </c>
      <c r="R24" s="205" t="s">
        <v>322</v>
      </c>
      <c r="S24" s="205" t="s">
        <v>322</v>
      </c>
    </row>
    <row r="25" spans="2:19" ht="12" customHeight="1">
      <c r="B25" s="28"/>
      <c r="C25" s="24" t="s">
        <v>464</v>
      </c>
      <c r="D25" s="4"/>
      <c r="E25" s="199">
        <f t="shared" si="1"/>
        <v>180220</v>
      </c>
      <c r="F25" s="210">
        <v>3473</v>
      </c>
      <c r="G25" s="210">
        <v>4647</v>
      </c>
      <c r="H25" s="210">
        <v>11319</v>
      </c>
      <c r="I25" s="210">
        <v>15536</v>
      </c>
      <c r="J25" s="210">
        <v>7066</v>
      </c>
      <c r="K25" s="210">
        <v>8387</v>
      </c>
      <c r="L25" s="210">
        <v>3329</v>
      </c>
      <c r="M25" s="210">
        <v>10902</v>
      </c>
      <c r="N25" s="210">
        <v>2096</v>
      </c>
      <c r="O25" s="210">
        <v>48025</v>
      </c>
      <c r="P25" s="210">
        <v>10035</v>
      </c>
      <c r="Q25" s="206">
        <v>47620</v>
      </c>
      <c r="R25" s="206">
        <v>7735</v>
      </c>
      <c r="S25" s="206">
        <v>50</v>
      </c>
    </row>
    <row r="26" spans="2:19" ht="12" customHeight="1">
      <c r="B26" s="28"/>
      <c r="C26" s="24" t="s">
        <v>465</v>
      </c>
      <c r="D26" s="4"/>
      <c r="E26" s="199">
        <f t="shared" si="1"/>
        <v>73091</v>
      </c>
      <c r="F26" s="210">
        <v>1186</v>
      </c>
      <c r="G26" s="210">
        <v>1586</v>
      </c>
      <c r="H26" s="210">
        <v>4458</v>
      </c>
      <c r="I26" s="210">
        <v>5454</v>
      </c>
      <c r="J26" s="210">
        <v>3140</v>
      </c>
      <c r="K26" s="210">
        <v>6457</v>
      </c>
      <c r="L26" s="210">
        <v>2022</v>
      </c>
      <c r="M26" s="210">
        <v>5875</v>
      </c>
      <c r="N26" s="210">
        <v>987</v>
      </c>
      <c r="O26" s="210">
        <v>15044</v>
      </c>
      <c r="P26" s="210">
        <v>1007</v>
      </c>
      <c r="Q26" s="206">
        <v>25392</v>
      </c>
      <c r="R26" s="205" t="s">
        <v>322</v>
      </c>
      <c r="S26" s="206">
        <v>483</v>
      </c>
    </row>
    <row r="27" spans="2:19" ht="12" customHeight="1">
      <c r="B27" s="28"/>
      <c r="C27" s="24" t="s">
        <v>466</v>
      </c>
      <c r="D27" s="4"/>
      <c r="E27" s="199">
        <f t="shared" si="1"/>
        <v>383130</v>
      </c>
      <c r="F27" s="210">
        <v>8062</v>
      </c>
      <c r="G27" s="210">
        <v>10432</v>
      </c>
      <c r="H27" s="210">
        <v>23378</v>
      </c>
      <c r="I27" s="210">
        <v>34951</v>
      </c>
      <c r="J27" s="210">
        <v>17748</v>
      </c>
      <c r="K27" s="210">
        <v>23308</v>
      </c>
      <c r="L27" s="210">
        <v>8691</v>
      </c>
      <c r="M27" s="210">
        <v>25530</v>
      </c>
      <c r="N27" s="210">
        <v>3846</v>
      </c>
      <c r="O27" s="210">
        <v>85515</v>
      </c>
      <c r="P27" s="210">
        <v>19409</v>
      </c>
      <c r="Q27" s="206">
        <v>113676</v>
      </c>
      <c r="R27" s="205" t="s">
        <v>322</v>
      </c>
      <c r="S27" s="206">
        <v>8584</v>
      </c>
    </row>
    <row r="28" spans="2:19" ht="12" customHeight="1">
      <c r="B28" s="28"/>
      <c r="C28" s="24" t="s">
        <v>467</v>
      </c>
      <c r="D28" s="4"/>
      <c r="E28" s="199">
        <f t="shared" si="1"/>
        <v>351496</v>
      </c>
      <c r="F28" s="211">
        <v>10132</v>
      </c>
      <c r="G28" s="211">
        <v>8898</v>
      </c>
      <c r="H28" s="211">
        <v>21705</v>
      </c>
      <c r="I28" s="211">
        <v>35775</v>
      </c>
      <c r="J28" s="211">
        <v>14701</v>
      </c>
      <c r="K28" s="211">
        <v>19613</v>
      </c>
      <c r="L28" s="211">
        <v>7535</v>
      </c>
      <c r="M28" s="211">
        <v>19192</v>
      </c>
      <c r="N28" s="211">
        <v>4292</v>
      </c>
      <c r="O28" s="211">
        <v>68035</v>
      </c>
      <c r="P28" s="211">
        <v>23593</v>
      </c>
      <c r="Q28" s="212">
        <v>100973</v>
      </c>
      <c r="R28" s="205" t="s">
        <v>322</v>
      </c>
      <c r="S28" s="206">
        <v>17052</v>
      </c>
    </row>
    <row r="29" spans="2:19" ht="12" customHeight="1">
      <c r="B29" s="28"/>
      <c r="C29" s="24" t="s">
        <v>468</v>
      </c>
      <c r="D29" s="4"/>
      <c r="E29" s="199">
        <f t="shared" si="1"/>
        <v>329785</v>
      </c>
      <c r="F29" s="210">
        <v>4698</v>
      </c>
      <c r="G29" s="210">
        <v>6002</v>
      </c>
      <c r="H29" s="210">
        <v>11907</v>
      </c>
      <c r="I29" s="210">
        <v>17227</v>
      </c>
      <c r="J29" s="210">
        <v>8961</v>
      </c>
      <c r="K29" s="210">
        <v>10883</v>
      </c>
      <c r="L29" s="210">
        <v>4940</v>
      </c>
      <c r="M29" s="210">
        <v>11183</v>
      </c>
      <c r="N29" s="210">
        <v>2427</v>
      </c>
      <c r="O29" s="210">
        <v>62468</v>
      </c>
      <c r="P29" s="210">
        <v>11412</v>
      </c>
      <c r="Q29" s="213">
        <v>49929</v>
      </c>
      <c r="R29" s="206">
        <v>63961</v>
      </c>
      <c r="S29" s="206">
        <v>63787</v>
      </c>
    </row>
    <row r="30" spans="2:19" ht="12" customHeight="1">
      <c r="B30" s="28"/>
      <c r="C30" s="24" t="s">
        <v>469</v>
      </c>
      <c r="D30" s="4"/>
      <c r="E30" s="199">
        <f t="shared" si="1"/>
        <v>39464</v>
      </c>
      <c r="F30" s="210">
        <v>863</v>
      </c>
      <c r="G30" s="210">
        <v>674</v>
      </c>
      <c r="H30" s="210">
        <v>1441</v>
      </c>
      <c r="I30" s="210">
        <v>2026</v>
      </c>
      <c r="J30" s="210">
        <v>1138</v>
      </c>
      <c r="K30" s="210">
        <v>1571</v>
      </c>
      <c r="L30" s="210">
        <v>722</v>
      </c>
      <c r="M30" s="210">
        <v>2182</v>
      </c>
      <c r="N30" s="210">
        <v>386</v>
      </c>
      <c r="O30" s="210">
        <v>9072</v>
      </c>
      <c r="P30" s="210">
        <v>1726</v>
      </c>
      <c r="Q30" s="206">
        <v>17663</v>
      </c>
      <c r="R30" s="205" t="s">
        <v>322</v>
      </c>
      <c r="S30" s="205" t="s">
        <v>322</v>
      </c>
    </row>
    <row r="31" spans="2:19" ht="12" customHeight="1">
      <c r="B31" s="28"/>
      <c r="C31" s="24" t="s">
        <v>470</v>
      </c>
      <c r="D31" s="4"/>
      <c r="E31" s="199">
        <f t="shared" si="1"/>
        <v>260372</v>
      </c>
      <c r="F31" s="210">
        <v>5299</v>
      </c>
      <c r="G31" s="210">
        <v>6730</v>
      </c>
      <c r="H31" s="210">
        <v>15623</v>
      </c>
      <c r="I31" s="210">
        <v>18684</v>
      </c>
      <c r="J31" s="210">
        <v>9626</v>
      </c>
      <c r="K31" s="210">
        <v>9268</v>
      </c>
      <c r="L31" s="210">
        <v>4417</v>
      </c>
      <c r="M31" s="210">
        <v>14281</v>
      </c>
      <c r="N31" s="210">
        <v>2381</v>
      </c>
      <c r="O31" s="210">
        <v>65812</v>
      </c>
      <c r="P31" s="210">
        <v>14376</v>
      </c>
      <c r="Q31" s="206">
        <v>60661</v>
      </c>
      <c r="R31" s="206">
        <v>33114</v>
      </c>
      <c r="S31" s="206">
        <v>100</v>
      </c>
    </row>
    <row r="32" spans="2:19" ht="12" customHeight="1">
      <c r="B32" s="28"/>
      <c r="C32" s="24" t="s">
        <v>471</v>
      </c>
      <c r="D32" s="4"/>
      <c r="E32" s="199">
        <f t="shared" si="1"/>
        <v>173082</v>
      </c>
      <c r="F32" s="210">
        <v>3636</v>
      </c>
      <c r="G32" s="210">
        <v>3658</v>
      </c>
      <c r="H32" s="210">
        <v>9467</v>
      </c>
      <c r="I32" s="210">
        <v>10714</v>
      </c>
      <c r="J32" s="210">
        <v>5267</v>
      </c>
      <c r="K32" s="210">
        <v>6315</v>
      </c>
      <c r="L32" s="210">
        <v>2668</v>
      </c>
      <c r="M32" s="210">
        <v>9140</v>
      </c>
      <c r="N32" s="210">
        <v>1582</v>
      </c>
      <c r="O32" s="210">
        <v>35327</v>
      </c>
      <c r="P32" s="210">
        <v>16443</v>
      </c>
      <c r="Q32" s="206">
        <v>53540</v>
      </c>
      <c r="R32" s="205" t="s">
        <v>322</v>
      </c>
      <c r="S32" s="206">
        <v>15325</v>
      </c>
    </row>
    <row r="33" spans="2:19" ht="12" customHeight="1">
      <c r="B33" s="28"/>
      <c r="C33" s="24" t="s">
        <v>472</v>
      </c>
      <c r="D33" s="4"/>
      <c r="E33" s="199">
        <f t="shared" si="1"/>
        <v>119628</v>
      </c>
      <c r="F33" s="210">
        <v>3846</v>
      </c>
      <c r="G33" s="210">
        <v>3628</v>
      </c>
      <c r="H33" s="210">
        <v>8773</v>
      </c>
      <c r="I33" s="210">
        <v>11662</v>
      </c>
      <c r="J33" s="210">
        <v>6380</v>
      </c>
      <c r="K33" s="210">
        <v>7916</v>
      </c>
      <c r="L33" s="210">
        <v>3817</v>
      </c>
      <c r="M33" s="210">
        <v>8614</v>
      </c>
      <c r="N33" s="210">
        <v>3010</v>
      </c>
      <c r="O33" s="210">
        <v>28192</v>
      </c>
      <c r="P33" s="210">
        <v>7106</v>
      </c>
      <c r="Q33" s="206">
        <v>26152</v>
      </c>
      <c r="R33" s="205" t="s">
        <v>322</v>
      </c>
      <c r="S33" s="206">
        <v>532</v>
      </c>
    </row>
    <row r="34" spans="2:19" ht="12" customHeight="1">
      <c r="B34" s="28"/>
      <c r="C34" s="24" t="s">
        <v>473</v>
      </c>
      <c r="D34" s="4"/>
      <c r="E34" s="199">
        <f t="shared" si="1"/>
        <v>85563</v>
      </c>
      <c r="F34" s="210">
        <v>1572</v>
      </c>
      <c r="G34" s="210">
        <v>1712</v>
      </c>
      <c r="H34" s="210">
        <v>4173</v>
      </c>
      <c r="I34" s="210">
        <v>7332</v>
      </c>
      <c r="J34" s="210">
        <v>3703</v>
      </c>
      <c r="K34" s="210">
        <v>5686</v>
      </c>
      <c r="L34" s="210">
        <v>1737</v>
      </c>
      <c r="M34" s="210">
        <v>4698</v>
      </c>
      <c r="N34" s="210">
        <v>1071</v>
      </c>
      <c r="O34" s="210">
        <v>21478</v>
      </c>
      <c r="P34" s="210">
        <v>1973</v>
      </c>
      <c r="Q34" s="206">
        <v>30428</v>
      </c>
      <c r="R34" s="205" t="s">
        <v>322</v>
      </c>
      <c r="S34" s="205" t="s">
        <v>322</v>
      </c>
    </row>
    <row r="35" spans="2:19" ht="12" customHeight="1">
      <c r="B35" s="28"/>
      <c r="C35" s="24" t="s">
        <v>474</v>
      </c>
      <c r="D35" s="4"/>
      <c r="E35" s="199">
        <f t="shared" si="1"/>
        <v>131835</v>
      </c>
      <c r="F35" s="210">
        <v>3541</v>
      </c>
      <c r="G35" s="210">
        <v>2274</v>
      </c>
      <c r="H35" s="210">
        <v>7203</v>
      </c>
      <c r="I35" s="210">
        <v>9719</v>
      </c>
      <c r="J35" s="210">
        <v>5616</v>
      </c>
      <c r="K35" s="210">
        <v>7995</v>
      </c>
      <c r="L35" s="210">
        <v>2776</v>
      </c>
      <c r="M35" s="210">
        <v>13347</v>
      </c>
      <c r="N35" s="210">
        <v>1450</v>
      </c>
      <c r="O35" s="210">
        <v>36955</v>
      </c>
      <c r="P35" s="210">
        <v>5499</v>
      </c>
      <c r="Q35" s="206">
        <v>34272</v>
      </c>
      <c r="R35" s="205" t="s">
        <v>322</v>
      </c>
      <c r="S35" s="206">
        <v>1188</v>
      </c>
    </row>
    <row r="36" spans="2:19" ht="12" customHeight="1">
      <c r="B36" s="28"/>
      <c r="C36" s="24" t="s">
        <v>475</v>
      </c>
      <c r="D36" s="4"/>
      <c r="E36" s="199">
        <f t="shared" si="1"/>
        <v>125570</v>
      </c>
      <c r="F36" s="210">
        <v>2798</v>
      </c>
      <c r="G36" s="210">
        <v>4125</v>
      </c>
      <c r="H36" s="210">
        <v>8511</v>
      </c>
      <c r="I36" s="210">
        <v>14249</v>
      </c>
      <c r="J36" s="210">
        <v>7341</v>
      </c>
      <c r="K36" s="210">
        <v>8847</v>
      </c>
      <c r="L36" s="210">
        <v>3587</v>
      </c>
      <c r="M36" s="210">
        <v>10555</v>
      </c>
      <c r="N36" s="210">
        <v>1621</v>
      </c>
      <c r="O36" s="210">
        <v>35070</v>
      </c>
      <c r="P36" s="210">
        <v>2811</v>
      </c>
      <c r="Q36" s="206">
        <v>26055</v>
      </c>
      <c r="R36" s="205" t="s">
        <v>322</v>
      </c>
      <c r="S36" s="205" t="s">
        <v>322</v>
      </c>
    </row>
    <row r="37" spans="2:19" ht="12" customHeight="1">
      <c r="B37" s="28"/>
      <c r="C37" s="24" t="s">
        <v>476</v>
      </c>
      <c r="D37" s="4"/>
      <c r="E37" s="199">
        <f t="shared" si="1"/>
        <v>76479</v>
      </c>
      <c r="F37" s="210">
        <v>729</v>
      </c>
      <c r="G37" s="210">
        <v>1076</v>
      </c>
      <c r="H37" s="210">
        <v>3583</v>
      </c>
      <c r="I37" s="210">
        <v>5598</v>
      </c>
      <c r="J37" s="210">
        <v>3073</v>
      </c>
      <c r="K37" s="210">
        <v>4078</v>
      </c>
      <c r="L37" s="210">
        <v>1498</v>
      </c>
      <c r="M37" s="210">
        <v>4037</v>
      </c>
      <c r="N37" s="210">
        <v>719</v>
      </c>
      <c r="O37" s="210">
        <v>20230</v>
      </c>
      <c r="P37" s="210">
        <v>928</v>
      </c>
      <c r="Q37" s="206">
        <v>30930</v>
      </c>
      <c r="R37" s="205" t="s">
        <v>322</v>
      </c>
      <c r="S37" s="205" t="s">
        <v>322</v>
      </c>
    </row>
    <row r="38" spans="2:19" ht="12" customHeight="1">
      <c r="B38" s="28"/>
      <c r="C38" s="24" t="s">
        <v>477</v>
      </c>
      <c r="D38" s="4"/>
      <c r="E38" s="199">
        <f t="shared" si="1"/>
        <v>25694</v>
      </c>
      <c r="F38" s="210">
        <v>566</v>
      </c>
      <c r="G38" s="210">
        <v>719</v>
      </c>
      <c r="H38" s="210">
        <v>1091</v>
      </c>
      <c r="I38" s="210">
        <v>1683</v>
      </c>
      <c r="J38" s="210">
        <v>1173</v>
      </c>
      <c r="K38" s="210">
        <v>1176</v>
      </c>
      <c r="L38" s="210">
        <v>382</v>
      </c>
      <c r="M38" s="210">
        <v>1295</v>
      </c>
      <c r="N38" s="210">
        <v>384</v>
      </c>
      <c r="O38" s="210">
        <v>7161</v>
      </c>
      <c r="P38" s="205" t="s">
        <v>424</v>
      </c>
      <c r="Q38" s="206">
        <v>10064</v>
      </c>
      <c r="R38" s="205" t="s">
        <v>322</v>
      </c>
      <c r="S38" s="205" t="s">
        <v>322</v>
      </c>
    </row>
    <row r="39" spans="2:19" ht="12" customHeight="1">
      <c r="B39" s="28"/>
      <c r="C39" s="24" t="s">
        <v>478</v>
      </c>
      <c r="D39" s="4"/>
      <c r="E39" s="199">
        <f t="shared" si="1"/>
        <v>52767</v>
      </c>
      <c r="F39" s="210">
        <v>837</v>
      </c>
      <c r="G39" s="210">
        <v>1059</v>
      </c>
      <c r="H39" s="210">
        <v>2988</v>
      </c>
      <c r="I39" s="210">
        <v>3146</v>
      </c>
      <c r="J39" s="210">
        <v>1953</v>
      </c>
      <c r="K39" s="210">
        <v>2390</v>
      </c>
      <c r="L39" s="210">
        <v>919</v>
      </c>
      <c r="M39" s="210">
        <v>4597</v>
      </c>
      <c r="N39" s="210">
        <v>451</v>
      </c>
      <c r="O39" s="210">
        <v>13267</v>
      </c>
      <c r="P39" s="210">
        <v>2404</v>
      </c>
      <c r="Q39" s="206">
        <v>18756</v>
      </c>
      <c r="R39" s="205" t="s">
        <v>322</v>
      </c>
      <c r="S39" s="205" t="s">
        <v>322</v>
      </c>
    </row>
    <row r="40" spans="2:19" ht="12" customHeight="1">
      <c r="B40" s="28"/>
      <c r="C40" s="24" t="s">
        <v>479</v>
      </c>
      <c r="D40" s="4"/>
      <c r="E40" s="199">
        <f t="shared" si="1"/>
        <v>123546</v>
      </c>
      <c r="F40" s="210">
        <v>2768</v>
      </c>
      <c r="G40" s="210">
        <v>2972</v>
      </c>
      <c r="H40" s="210">
        <v>7663</v>
      </c>
      <c r="I40" s="210">
        <v>10796</v>
      </c>
      <c r="J40" s="210">
        <v>6180</v>
      </c>
      <c r="K40" s="210">
        <v>7014</v>
      </c>
      <c r="L40" s="210">
        <v>2783</v>
      </c>
      <c r="M40" s="210">
        <v>9116</v>
      </c>
      <c r="N40" s="210">
        <v>1295</v>
      </c>
      <c r="O40" s="210">
        <v>15778</v>
      </c>
      <c r="P40" s="210">
        <v>1677</v>
      </c>
      <c r="Q40" s="206">
        <v>37577</v>
      </c>
      <c r="R40" s="205" t="s">
        <v>322</v>
      </c>
      <c r="S40" s="206">
        <v>17927</v>
      </c>
    </row>
    <row r="41" spans="2:19" ht="12" customHeight="1">
      <c r="B41" s="28"/>
      <c r="C41" s="24" t="s">
        <v>480</v>
      </c>
      <c r="D41" s="4"/>
      <c r="E41" s="199">
        <f t="shared" si="1"/>
        <v>44033</v>
      </c>
      <c r="F41" s="210">
        <v>1104</v>
      </c>
      <c r="G41" s="210">
        <v>1207</v>
      </c>
      <c r="H41" s="210">
        <v>2861</v>
      </c>
      <c r="I41" s="210">
        <v>2837</v>
      </c>
      <c r="J41" s="210">
        <v>1643</v>
      </c>
      <c r="K41" s="210">
        <v>1905</v>
      </c>
      <c r="L41" s="210">
        <v>534</v>
      </c>
      <c r="M41" s="210">
        <v>3737</v>
      </c>
      <c r="N41" s="210">
        <v>628</v>
      </c>
      <c r="O41" s="210">
        <v>13380</v>
      </c>
      <c r="P41" s="210">
        <v>1404</v>
      </c>
      <c r="Q41" s="206">
        <v>10058</v>
      </c>
      <c r="R41" s="205" t="s">
        <v>322</v>
      </c>
      <c r="S41" s="206">
        <v>2735</v>
      </c>
    </row>
    <row r="42" spans="2:19" ht="12" customHeight="1">
      <c r="B42" s="28"/>
      <c r="C42" s="24" t="s">
        <v>481</v>
      </c>
      <c r="D42" s="4"/>
      <c r="E42" s="199">
        <f t="shared" si="1"/>
        <v>184987</v>
      </c>
      <c r="F42" s="210">
        <v>5131</v>
      </c>
      <c r="G42" s="210">
        <v>4530</v>
      </c>
      <c r="H42" s="210">
        <v>10304</v>
      </c>
      <c r="I42" s="210">
        <v>19933</v>
      </c>
      <c r="J42" s="210">
        <v>8704</v>
      </c>
      <c r="K42" s="210">
        <v>13302</v>
      </c>
      <c r="L42" s="210">
        <v>4742</v>
      </c>
      <c r="M42" s="210">
        <v>13857</v>
      </c>
      <c r="N42" s="210">
        <v>2021</v>
      </c>
      <c r="O42" s="210">
        <v>48588</v>
      </c>
      <c r="P42" s="210">
        <v>5135</v>
      </c>
      <c r="Q42" s="206">
        <v>47512</v>
      </c>
      <c r="R42" s="205" t="s">
        <v>322</v>
      </c>
      <c r="S42" s="206">
        <v>1228</v>
      </c>
    </row>
    <row r="43" spans="2:19" ht="12">
      <c r="B43" s="28"/>
      <c r="C43" s="24" t="s">
        <v>482</v>
      </c>
      <c r="D43" s="4"/>
      <c r="E43" s="199">
        <f t="shared" si="1"/>
        <v>80143</v>
      </c>
      <c r="F43" s="210">
        <v>1533</v>
      </c>
      <c r="G43" s="210">
        <v>2004</v>
      </c>
      <c r="H43" s="210">
        <v>4132</v>
      </c>
      <c r="I43" s="210">
        <v>6894</v>
      </c>
      <c r="J43" s="210">
        <v>3330</v>
      </c>
      <c r="K43" s="210">
        <v>4472</v>
      </c>
      <c r="L43" s="210">
        <v>1966</v>
      </c>
      <c r="M43" s="210">
        <v>5219</v>
      </c>
      <c r="N43" s="210">
        <v>859</v>
      </c>
      <c r="O43" s="210">
        <v>18114</v>
      </c>
      <c r="P43" s="205" t="s">
        <v>322</v>
      </c>
      <c r="Q43" s="206">
        <v>24330</v>
      </c>
      <c r="R43" s="205" t="s">
        <v>322</v>
      </c>
      <c r="S43" s="206">
        <v>7290</v>
      </c>
    </row>
    <row r="44" spans="2:19" ht="12">
      <c r="B44" s="28"/>
      <c r="C44" s="24" t="s">
        <v>483</v>
      </c>
      <c r="D44" s="4"/>
      <c r="E44" s="199">
        <f t="shared" si="1"/>
        <v>42939</v>
      </c>
      <c r="F44" s="210">
        <v>856</v>
      </c>
      <c r="G44" s="210">
        <v>774</v>
      </c>
      <c r="H44" s="210">
        <v>2482</v>
      </c>
      <c r="I44" s="210">
        <v>2288</v>
      </c>
      <c r="J44" s="210">
        <v>1585</v>
      </c>
      <c r="K44" s="210">
        <v>2093</v>
      </c>
      <c r="L44" s="210">
        <v>616</v>
      </c>
      <c r="M44" s="210">
        <v>2441</v>
      </c>
      <c r="N44" s="210">
        <v>527</v>
      </c>
      <c r="O44" s="210">
        <v>11504</v>
      </c>
      <c r="P44" s="210">
        <v>963</v>
      </c>
      <c r="Q44" s="206">
        <v>15270</v>
      </c>
      <c r="R44" s="205" t="s">
        <v>322</v>
      </c>
      <c r="S44" s="206">
        <v>1540</v>
      </c>
    </row>
    <row r="45" spans="2:20" ht="12" customHeight="1">
      <c r="B45" s="28"/>
      <c r="C45" s="24" t="s">
        <v>484</v>
      </c>
      <c r="D45" s="4"/>
      <c r="E45" s="199">
        <f t="shared" si="1"/>
        <v>137681</v>
      </c>
      <c r="F45" s="210">
        <v>3094</v>
      </c>
      <c r="G45" s="210">
        <v>3702</v>
      </c>
      <c r="H45" s="210">
        <v>8743</v>
      </c>
      <c r="I45" s="210">
        <v>15524</v>
      </c>
      <c r="J45" s="210">
        <v>7377</v>
      </c>
      <c r="K45" s="210">
        <v>7322</v>
      </c>
      <c r="L45" s="210">
        <v>3036</v>
      </c>
      <c r="M45" s="210">
        <v>8714</v>
      </c>
      <c r="N45" s="210">
        <v>1915</v>
      </c>
      <c r="O45" s="210">
        <v>29494</v>
      </c>
      <c r="P45" s="210">
        <v>9072</v>
      </c>
      <c r="Q45" s="206">
        <v>32528</v>
      </c>
      <c r="R45" s="205" t="s">
        <v>322</v>
      </c>
      <c r="S45" s="206">
        <v>7160</v>
      </c>
      <c r="T45" s="195"/>
    </row>
    <row r="46" spans="2:19" s="195" customFormat="1" ht="12">
      <c r="B46" s="214"/>
      <c r="C46" s="215" t="s">
        <v>485</v>
      </c>
      <c r="D46" s="4"/>
      <c r="E46" s="199">
        <f t="shared" si="1"/>
        <v>178883</v>
      </c>
      <c r="F46" s="210">
        <v>5067</v>
      </c>
      <c r="G46" s="210">
        <v>6155</v>
      </c>
      <c r="H46" s="210">
        <v>12324</v>
      </c>
      <c r="I46" s="210">
        <v>21973</v>
      </c>
      <c r="J46" s="210">
        <v>10711</v>
      </c>
      <c r="K46" s="210">
        <v>14120</v>
      </c>
      <c r="L46" s="210">
        <v>4734</v>
      </c>
      <c r="M46" s="210">
        <v>12038</v>
      </c>
      <c r="N46" s="210">
        <v>2355</v>
      </c>
      <c r="O46" s="210">
        <v>39710</v>
      </c>
      <c r="P46" s="210">
        <v>3140</v>
      </c>
      <c r="Q46" s="206">
        <v>35959</v>
      </c>
      <c r="R46" s="206">
        <v>7104</v>
      </c>
      <c r="S46" s="206">
        <v>3493</v>
      </c>
    </row>
    <row r="47" spans="4:19" ht="12">
      <c r="D47" s="216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2:14" ht="12">
      <c r="B48" s="31" t="s">
        <v>486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5" ht="12">
      <c r="B49" s="326" t="s">
        <v>487</v>
      </c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217"/>
    </row>
    <row r="50" spans="2:15" ht="12">
      <c r="B50" s="31" t="s">
        <v>488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217"/>
    </row>
    <row r="51" spans="2:14" ht="12">
      <c r="B51" s="326" t="s">
        <v>489</v>
      </c>
      <c r="C51" s="326"/>
      <c r="D51" s="326"/>
      <c r="E51" s="326"/>
      <c r="F51" s="326"/>
      <c r="G51" s="31"/>
      <c r="H51" s="1"/>
      <c r="I51" s="1"/>
      <c r="J51" s="1"/>
      <c r="K51" s="1"/>
      <c r="L51" s="1"/>
      <c r="M51" s="1"/>
      <c r="N51" s="1"/>
    </row>
    <row r="52" spans="2:6" ht="12">
      <c r="B52" s="436"/>
      <c r="C52" s="436"/>
      <c r="D52" s="436"/>
      <c r="E52" s="436"/>
      <c r="F52" s="436"/>
    </row>
    <row r="54" spans="5:19" ht="12"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</row>
  </sheetData>
  <sheetProtection/>
  <mergeCells count="6">
    <mergeCell ref="B3:D3"/>
    <mergeCell ref="B5:D5"/>
    <mergeCell ref="B6:D6"/>
    <mergeCell ref="B49:N49"/>
    <mergeCell ref="B51:F51"/>
    <mergeCell ref="B52:F5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X56"/>
  <sheetViews>
    <sheetView zoomScalePageLayoutView="0" workbookViewId="0" topLeftCell="A1">
      <selection activeCell="C16" sqref="C16"/>
    </sheetView>
  </sheetViews>
  <sheetFormatPr defaultColWidth="9.00390625" defaultRowHeight="12" customHeight="1"/>
  <cols>
    <col min="1" max="1" width="2.625" style="193" customWidth="1"/>
    <col min="2" max="2" width="4.50390625" style="193" customWidth="1"/>
    <col min="3" max="3" width="18.625" style="193" bestFit="1" customWidth="1"/>
    <col min="4" max="4" width="3.00390625" style="193" customWidth="1"/>
    <col min="5" max="5" width="11.625" style="193" customWidth="1"/>
    <col min="6" max="6" width="9.25390625" style="193" bestFit="1" customWidth="1"/>
    <col min="7" max="8" width="9.75390625" style="193" customWidth="1"/>
    <col min="9" max="12" width="10.50390625" style="193" bestFit="1" customWidth="1"/>
    <col min="13" max="13" width="13.375" style="193" customWidth="1"/>
    <col min="14" max="14" width="9.25390625" style="193" bestFit="1" customWidth="1"/>
    <col min="15" max="15" width="12.875" style="193" bestFit="1" customWidth="1"/>
    <col min="16" max="16" width="8.375" style="193" customWidth="1"/>
    <col min="17" max="17" width="12.875" style="193" bestFit="1" customWidth="1"/>
    <col min="18" max="18" width="7.625" style="193" bestFit="1" customWidth="1"/>
    <col min="19" max="19" width="9.875" style="193" customWidth="1"/>
    <col min="20" max="20" width="8.375" style="193" bestFit="1" customWidth="1"/>
    <col min="21" max="16384" width="9.00390625" style="193" customWidth="1"/>
  </cols>
  <sheetData>
    <row r="1" spans="2:6" ht="12" customHeight="1">
      <c r="B1" s="2" t="s">
        <v>490</v>
      </c>
      <c r="C1" s="218"/>
      <c r="D1" s="218"/>
      <c r="E1" s="218"/>
      <c r="F1" s="219"/>
    </row>
    <row r="2" spans="5:19" ht="12" customHeight="1"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2:19" ht="12" customHeight="1">
      <c r="B3" s="429" t="s">
        <v>431</v>
      </c>
      <c r="C3" s="433"/>
      <c r="D3" s="430"/>
      <c r="E3" s="14" t="s">
        <v>37</v>
      </c>
      <c r="F3" s="14" t="s">
        <v>432</v>
      </c>
      <c r="G3" s="14" t="s">
        <v>433</v>
      </c>
      <c r="H3" s="14" t="s">
        <v>434</v>
      </c>
      <c r="I3" s="14" t="s">
        <v>435</v>
      </c>
      <c r="J3" s="14" t="s">
        <v>436</v>
      </c>
      <c r="K3" s="14" t="s">
        <v>437</v>
      </c>
      <c r="L3" s="14" t="s">
        <v>345</v>
      </c>
      <c r="M3" s="14" t="s">
        <v>438</v>
      </c>
      <c r="N3" s="14" t="s">
        <v>439</v>
      </c>
      <c r="O3" s="14" t="s">
        <v>440</v>
      </c>
      <c r="P3" s="14" t="s">
        <v>441</v>
      </c>
      <c r="Q3" s="14" t="s">
        <v>442</v>
      </c>
      <c r="R3" s="14" t="s">
        <v>491</v>
      </c>
      <c r="S3" s="14" t="s">
        <v>492</v>
      </c>
    </row>
    <row r="4" spans="2:19" ht="12" customHeight="1">
      <c r="B4" s="133"/>
      <c r="C4" s="198"/>
      <c r="D4" s="134"/>
      <c r="E4" s="6" t="s">
        <v>444</v>
      </c>
      <c r="F4" s="6" t="s">
        <v>444</v>
      </c>
      <c r="G4" s="6" t="s">
        <v>444</v>
      </c>
      <c r="H4" s="6" t="s">
        <v>444</v>
      </c>
      <c r="I4" s="6" t="s">
        <v>444</v>
      </c>
      <c r="J4" s="6" t="s">
        <v>444</v>
      </c>
      <c r="K4" s="6" t="s">
        <v>444</v>
      </c>
      <c r="L4" s="6" t="s">
        <v>444</v>
      </c>
      <c r="M4" s="6" t="s">
        <v>444</v>
      </c>
      <c r="N4" s="6" t="s">
        <v>444</v>
      </c>
      <c r="O4" s="6" t="s">
        <v>444</v>
      </c>
      <c r="P4" s="6" t="s">
        <v>444</v>
      </c>
      <c r="Q4" s="6" t="s">
        <v>444</v>
      </c>
      <c r="R4" s="6" t="s">
        <v>444</v>
      </c>
      <c r="S4" s="6" t="s">
        <v>444</v>
      </c>
    </row>
    <row r="5" spans="2:19" ht="12" customHeight="1">
      <c r="B5" s="294" t="s">
        <v>445</v>
      </c>
      <c r="C5" s="288"/>
      <c r="D5" s="280"/>
      <c r="E5" s="220">
        <v>8818093</v>
      </c>
      <c r="F5" s="220">
        <v>71654</v>
      </c>
      <c r="G5" s="220">
        <v>181018</v>
      </c>
      <c r="H5" s="220">
        <v>398687</v>
      </c>
      <c r="I5" s="220">
        <v>364059</v>
      </c>
      <c r="J5" s="220">
        <v>254985</v>
      </c>
      <c r="K5" s="220">
        <v>739289</v>
      </c>
      <c r="L5" s="220">
        <v>176456</v>
      </c>
      <c r="M5" s="220">
        <v>849852</v>
      </c>
      <c r="N5" s="220">
        <v>57946</v>
      </c>
      <c r="O5" s="220">
        <v>2037380</v>
      </c>
      <c r="P5" s="220">
        <v>28487</v>
      </c>
      <c r="Q5" s="220">
        <v>2943723</v>
      </c>
      <c r="R5" s="220">
        <v>10221</v>
      </c>
      <c r="S5" s="220">
        <v>704336</v>
      </c>
    </row>
    <row r="6" spans="2:19" s="201" customFormat="1" ht="12" customHeight="1">
      <c r="B6" s="282" t="s">
        <v>41</v>
      </c>
      <c r="C6" s="283"/>
      <c r="D6" s="284"/>
      <c r="E6" s="221">
        <f>SUM(E7:E46)</f>
        <v>9291377</v>
      </c>
      <c r="F6" s="221">
        <f>SUM(F7:F46)</f>
        <v>71345</v>
      </c>
      <c r="G6" s="221">
        <f aca="true" t="shared" si="0" ref="G6:S6">SUM(G7:G46)</f>
        <v>197524</v>
      </c>
      <c r="H6" s="221">
        <f t="shared" si="0"/>
        <v>427774</v>
      </c>
      <c r="I6" s="221">
        <f t="shared" si="0"/>
        <v>387314</v>
      </c>
      <c r="J6" s="221">
        <f t="shared" si="0"/>
        <v>277047</v>
      </c>
      <c r="K6" s="221">
        <f t="shared" si="0"/>
        <v>819491</v>
      </c>
      <c r="L6" s="221">
        <f t="shared" si="0"/>
        <v>186650</v>
      </c>
      <c r="M6" s="221">
        <f t="shared" si="0"/>
        <v>555550</v>
      </c>
      <c r="N6" s="221">
        <f t="shared" si="0"/>
        <v>65815</v>
      </c>
      <c r="O6" s="221">
        <f t="shared" si="0"/>
        <v>2191135</v>
      </c>
      <c r="P6" s="221">
        <f>SUM(P7:P26,P28:P46)</f>
        <v>34005</v>
      </c>
      <c r="Q6" s="221">
        <f t="shared" si="0"/>
        <v>2814161</v>
      </c>
      <c r="R6" s="221">
        <f t="shared" si="0"/>
        <v>8314</v>
      </c>
      <c r="S6" s="221">
        <f t="shared" si="0"/>
        <v>1255252</v>
      </c>
    </row>
    <row r="7" spans="2:20" ht="12" customHeight="1">
      <c r="B7" s="28"/>
      <c r="C7" s="24" t="s">
        <v>446</v>
      </c>
      <c r="D7" s="24"/>
      <c r="E7" s="222">
        <v>306072</v>
      </c>
      <c r="F7" s="222">
        <v>4381</v>
      </c>
      <c r="G7" s="222">
        <v>11096</v>
      </c>
      <c r="H7" s="222">
        <v>19236</v>
      </c>
      <c r="I7" s="222">
        <v>31331</v>
      </c>
      <c r="J7" s="222">
        <v>14655</v>
      </c>
      <c r="K7" s="222">
        <v>19735</v>
      </c>
      <c r="L7" s="222">
        <v>7606</v>
      </c>
      <c r="M7" s="222">
        <v>22162</v>
      </c>
      <c r="N7" s="222">
        <v>5006</v>
      </c>
      <c r="O7" s="222">
        <v>48269</v>
      </c>
      <c r="P7" s="222">
        <v>5448</v>
      </c>
      <c r="Q7" s="222">
        <v>83637</v>
      </c>
      <c r="R7" s="222">
        <v>2278</v>
      </c>
      <c r="S7" s="222">
        <v>31232</v>
      </c>
      <c r="T7" s="223"/>
    </row>
    <row r="8" spans="2:23" ht="12" customHeight="1">
      <c r="B8" s="28"/>
      <c r="C8" s="24" t="s">
        <v>447</v>
      </c>
      <c r="D8" s="24"/>
      <c r="E8" s="222">
        <v>444721</v>
      </c>
      <c r="F8" s="222">
        <v>5488</v>
      </c>
      <c r="G8" s="222">
        <v>15628</v>
      </c>
      <c r="H8" s="222">
        <v>41892</v>
      </c>
      <c r="I8" s="222">
        <v>31108</v>
      </c>
      <c r="J8" s="222">
        <v>17830</v>
      </c>
      <c r="K8" s="222">
        <v>57337</v>
      </c>
      <c r="L8" s="222">
        <v>12571</v>
      </c>
      <c r="M8" s="222">
        <v>30334</v>
      </c>
      <c r="N8" s="222">
        <v>3831</v>
      </c>
      <c r="O8" s="222">
        <v>143540</v>
      </c>
      <c r="P8" s="222">
        <v>1154</v>
      </c>
      <c r="Q8" s="222">
        <v>13042</v>
      </c>
      <c r="R8" s="222">
        <v>239</v>
      </c>
      <c r="S8" s="222">
        <v>70727</v>
      </c>
      <c r="T8" s="223"/>
      <c r="W8" s="224"/>
    </row>
    <row r="9" spans="2:23" ht="12" customHeight="1">
      <c r="B9" s="28"/>
      <c r="C9" s="24" t="s">
        <v>448</v>
      </c>
      <c r="D9" s="24"/>
      <c r="E9" s="222">
        <v>194664</v>
      </c>
      <c r="F9" s="222">
        <v>475</v>
      </c>
      <c r="G9" s="222">
        <v>500</v>
      </c>
      <c r="H9" s="222">
        <v>1556</v>
      </c>
      <c r="I9" s="222">
        <v>4683</v>
      </c>
      <c r="J9" s="222">
        <v>987</v>
      </c>
      <c r="K9" s="222">
        <v>7867</v>
      </c>
      <c r="L9" s="222">
        <v>647</v>
      </c>
      <c r="M9" s="222">
        <v>2108</v>
      </c>
      <c r="N9" s="222">
        <v>66</v>
      </c>
      <c r="O9" s="222">
        <v>1255</v>
      </c>
      <c r="P9" s="222">
        <v>235</v>
      </c>
      <c r="Q9" s="222">
        <v>73723</v>
      </c>
      <c r="R9" s="222">
        <v>110</v>
      </c>
      <c r="S9" s="222">
        <v>100452</v>
      </c>
      <c r="T9" s="223"/>
      <c r="W9" s="224"/>
    </row>
    <row r="10" spans="2:23" ht="12" customHeight="1">
      <c r="B10" s="28"/>
      <c r="C10" s="24" t="s">
        <v>449</v>
      </c>
      <c r="D10" s="24"/>
      <c r="E10" s="222">
        <v>1318118</v>
      </c>
      <c r="F10" s="222">
        <v>6398</v>
      </c>
      <c r="G10" s="222">
        <v>15045</v>
      </c>
      <c r="H10" s="222">
        <v>48106</v>
      </c>
      <c r="I10" s="222">
        <v>27867</v>
      </c>
      <c r="J10" s="222">
        <v>23644</v>
      </c>
      <c r="K10" s="222">
        <v>111214</v>
      </c>
      <c r="L10" s="222">
        <v>20288</v>
      </c>
      <c r="M10" s="222">
        <v>25437</v>
      </c>
      <c r="N10" s="222">
        <v>4087</v>
      </c>
      <c r="O10" s="222">
        <v>286794</v>
      </c>
      <c r="P10" s="222">
        <v>1837</v>
      </c>
      <c r="Q10" s="222">
        <v>203659</v>
      </c>
      <c r="R10" s="222">
        <v>7</v>
      </c>
      <c r="S10" s="222">
        <v>543735</v>
      </c>
      <c r="T10" s="223"/>
      <c r="W10" s="224"/>
    </row>
    <row r="11" spans="2:20" ht="12" customHeight="1">
      <c r="B11" s="28"/>
      <c r="C11" s="24" t="s">
        <v>450</v>
      </c>
      <c r="D11" s="24"/>
      <c r="E11" s="222">
        <v>1260834</v>
      </c>
      <c r="F11" s="222">
        <v>11879</v>
      </c>
      <c r="G11" s="222">
        <v>46257</v>
      </c>
      <c r="H11" s="222">
        <v>69733</v>
      </c>
      <c r="I11" s="222">
        <v>74855</v>
      </c>
      <c r="J11" s="222">
        <v>49680</v>
      </c>
      <c r="K11" s="222">
        <v>139226</v>
      </c>
      <c r="L11" s="222">
        <v>35677</v>
      </c>
      <c r="M11" s="222">
        <v>76453</v>
      </c>
      <c r="N11" s="222">
        <v>16715</v>
      </c>
      <c r="O11" s="222">
        <v>361218</v>
      </c>
      <c r="P11" s="222">
        <v>7832</v>
      </c>
      <c r="Q11" s="222">
        <v>310813</v>
      </c>
      <c r="R11" s="222">
        <v>699</v>
      </c>
      <c r="S11" s="222">
        <v>59797</v>
      </c>
      <c r="T11" s="223"/>
    </row>
    <row r="12" spans="2:20" ht="12" customHeight="1">
      <c r="B12" s="28"/>
      <c r="C12" s="24" t="s">
        <v>451</v>
      </c>
      <c r="D12" s="24"/>
      <c r="E12" s="222">
        <v>83234</v>
      </c>
      <c r="F12" s="222">
        <v>433</v>
      </c>
      <c r="G12" s="222">
        <v>1825</v>
      </c>
      <c r="H12" s="222">
        <v>2437</v>
      </c>
      <c r="I12" s="222">
        <v>2644</v>
      </c>
      <c r="J12" s="222">
        <v>2398</v>
      </c>
      <c r="K12" s="222">
        <v>9058</v>
      </c>
      <c r="L12" s="222">
        <v>1525</v>
      </c>
      <c r="M12" s="222">
        <v>3811</v>
      </c>
      <c r="N12" s="222">
        <v>714</v>
      </c>
      <c r="O12" s="222">
        <v>18982</v>
      </c>
      <c r="P12" s="222">
        <v>607</v>
      </c>
      <c r="Q12" s="222">
        <v>32611</v>
      </c>
      <c r="R12" s="222">
        <v>26</v>
      </c>
      <c r="S12" s="222">
        <v>6163</v>
      </c>
      <c r="T12" s="225"/>
    </row>
    <row r="13" spans="2:20" ht="12" customHeight="1">
      <c r="B13" s="28"/>
      <c r="C13" s="24" t="s">
        <v>452</v>
      </c>
      <c r="D13" s="24"/>
      <c r="E13" s="222">
        <v>219521</v>
      </c>
      <c r="F13" s="222">
        <v>1575</v>
      </c>
      <c r="G13" s="222">
        <v>3800</v>
      </c>
      <c r="H13" s="222">
        <v>8293</v>
      </c>
      <c r="I13" s="222">
        <v>7202</v>
      </c>
      <c r="J13" s="222">
        <v>6270</v>
      </c>
      <c r="K13" s="222">
        <v>20234</v>
      </c>
      <c r="L13" s="222">
        <v>3848</v>
      </c>
      <c r="M13" s="222">
        <v>9886</v>
      </c>
      <c r="N13" s="222">
        <v>1283</v>
      </c>
      <c r="O13" s="222">
        <v>61688</v>
      </c>
      <c r="P13" s="222">
        <v>1014</v>
      </c>
      <c r="Q13" s="222">
        <v>77625</v>
      </c>
      <c r="R13" s="222">
        <v>63</v>
      </c>
      <c r="S13" s="222">
        <v>16740</v>
      </c>
      <c r="T13" s="225"/>
    </row>
    <row r="14" spans="2:20" ht="12" customHeight="1">
      <c r="B14" s="28"/>
      <c r="C14" s="24" t="s">
        <v>453</v>
      </c>
      <c r="D14" s="24"/>
      <c r="E14" s="222">
        <v>109830</v>
      </c>
      <c r="F14" s="222">
        <v>798</v>
      </c>
      <c r="G14" s="222">
        <v>2419</v>
      </c>
      <c r="H14" s="222">
        <v>6102</v>
      </c>
      <c r="I14" s="222">
        <v>4708</v>
      </c>
      <c r="J14" s="222">
        <v>3398</v>
      </c>
      <c r="K14" s="222">
        <v>8970</v>
      </c>
      <c r="L14" s="222">
        <v>1968</v>
      </c>
      <c r="M14" s="222">
        <v>4863</v>
      </c>
      <c r="N14" s="222">
        <v>725</v>
      </c>
      <c r="O14" s="222">
        <v>27488</v>
      </c>
      <c r="P14" s="222">
        <v>605</v>
      </c>
      <c r="Q14" s="222">
        <v>36758</v>
      </c>
      <c r="R14" s="222">
        <v>37</v>
      </c>
      <c r="S14" s="222">
        <v>10991</v>
      </c>
      <c r="T14" s="223"/>
    </row>
    <row r="15" spans="2:20" ht="12" customHeight="1">
      <c r="B15" s="28"/>
      <c r="C15" s="24" t="s">
        <v>454</v>
      </c>
      <c r="D15" s="24"/>
      <c r="E15" s="222">
        <v>46641</v>
      </c>
      <c r="F15" s="222">
        <v>190</v>
      </c>
      <c r="G15" s="222">
        <v>450</v>
      </c>
      <c r="H15" s="222">
        <v>715</v>
      </c>
      <c r="I15" s="222">
        <v>1066</v>
      </c>
      <c r="J15" s="222">
        <v>953</v>
      </c>
      <c r="K15" s="222">
        <v>3237</v>
      </c>
      <c r="L15" s="222">
        <v>623</v>
      </c>
      <c r="M15" s="222">
        <v>4124</v>
      </c>
      <c r="N15" s="222">
        <v>135</v>
      </c>
      <c r="O15" s="222">
        <v>13562</v>
      </c>
      <c r="P15" s="222">
        <v>114</v>
      </c>
      <c r="Q15" s="222">
        <v>19682</v>
      </c>
      <c r="R15" s="226" t="s">
        <v>322</v>
      </c>
      <c r="S15" s="222">
        <v>1790</v>
      </c>
      <c r="T15" s="223"/>
    </row>
    <row r="16" spans="2:20" ht="12" customHeight="1">
      <c r="B16" s="28"/>
      <c r="C16" s="207" t="s">
        <v>455</v>
      </c>
      <c r="D16" s="24"/>
      <c r="E16" s="222">
        <v>97009</v>
      </c>
      <c r="F16" s="226">
        <v>643</v>
      </c>
      <c r="G16" s="226">
        <v>1443</v>
      </c>
      <c r="H16" s="226">
        <v>2710</v>
      </c>
      <c r="I16" s="226">
        <v>2396</v>
      </c>
      <c r="J16" s="226">
        <v>1772</v>
      </c>
      <c r="K16" s="226">
        <v>5080</v>
      </c>
      <c r="L16" s="226">
        <v>1012</v>
      </c>
      <c r="M16" s="226">
        <v>2064</v>
      </c>
      <c r="N16" s="226">
        <v>352</v>
      </c>
      <c r="O16" s="226">
        <v>16267</v>
      </c>
      <c r="P16" s="226">
        <v>199</v>
      </c>
      <c r="Q16" s="222">
        <v>58680</v>
      </c>
      <c r="R16" s="226" t="s">
        <v>322</v>
      </c>
      <c r="S16" s="222">
        <v>4391</v>
      </c>
      <c r="T16" s="223"/>
    </row>
    <row r="17" spans="2:20" ht="12" customHeight="1">
      <c r="B17" s="28"/>
      <c r="C17" s="24" t="s">
        <v>456</v>
      </c>
      <c r="D17" s="24"/>
      <c r="E17" s="222">
        <v>248321</v>
      </c>
      <c r="F17" s="222">
        <v>2027</v>
      </c>
      <c r="G17" s="222">
        <v>6293</v>
      </c>
      <c r="H17" s="222">
        <v>13500</v>
      </c>
      <c r="I17" s="222">
        <v>11773</v>
      </c>
      <c r="J17" s="222">
        <v>8986</v>
      </c>
      <c r="K17" s="222">
        <v>23571</v>
      </c>
      <c r="L17" s="222">
        <v>4945</v>
      </c>
      <c r="M17" s="222">
        <v>13790</v>
      </c>
      <c r="N17" s="222">
        <v>1397</v>
      </c>
      <c r="O17" s="222">
        <v>76363</v>
      </c>
      <c r="P17" s="222">
        <v>1395</v>
      </c>
      <c r="Q17" s="222">
        <v>69340</v>
      </c>
      <c r="R17" s="222">
        <v>679</v>
      </c>
      <c r="S17" s="222">
        <v>14262</v>
      </c>
      <c r="T17" s="223"/>
    </row>
    <row r="18" spans="2:20" ht="12" customHeight="1">
      <c r="B18" s="28"/>
      <c r="C18" s="24" t="s">
        <v>457</v>
      </c>
      <c r="D18" s="24"/>
      <c r="E18" s="222">
        <v>72634</v>
      </c>
      <c r="F18" s="222">
        <v>443</v>
      </c>
      <c r="G18" s="222">
        <v>1281</v>
      </c>
      <c r="H18" s="222">
        <v>2016</v>
      </c>
      <c r="I18" s="222">
        <v>1691</v>
      </c>
      <c r="J18" s="222">
        <v>1294</v>
      </c>
      <c r="K18" s="222">
        <v>4638</v>
      </c>
      <c r="L18" s="222">
        <v>828</v>
      </c>
      <c r="M18" s="222">
        <v>7151</v>
      </c>
      <c r="N18" s="222">
        <v>145</v>
      </c>
      <c r="O18" s="222">
        <v>12975</v>
      </c>
      <c r="P18" s="222">
        <v>278</v>
      </c>
      <c r="Q18" s="222">
        <v>32532</v>
      </c>
      <c r="R18" s="222">
        <v>7</v>
      </c>
      <c r="S18" s="222">
        <v>7355</v>
      </c>
      <c r="T18" s="225"/>
    </row>
    <row r="19" spans="2:24" s="227" customFormat="1" ht="12" customHeight="1">
      <c r="B19" s="228"/>
      <c r="C19" s="24" t="s">
        <v>458</v>
      </c>
      <c r="D19" s="24"/>
      <c r="E19" s="222">
        <v>322947</v>
      </c>
      <c r="F19" s="222">
        <v>2653</v>
      </c>
      <c r="G19" s="222">
        <v>6890</v>
      </c>
      <c r="H19" s="222">
        <v>14580</v>
      </c>
      <c r="I19" s="222">
        <v>13685</v>
      </c>
      <c r="J19" s="222">
        <v>10296</v>
      </c>
      <c r="K19" s="222">
        <v>23714</v>
      </c>
      <c r="L19" s="222">
        <v>6880</v>
      </c>
      <c r="M19" s="222">
        <v>18763</v>
      </c>
      <c r="N19" s="222">
        <v>2071</v>
      </c>
      <c r="O19" s="222">
        <v>92238</v>
      </c>
      <c r="P19" s="222">
        <v>3041</v>
      </c>
      <c r="Q19" s="222">
        <v>116493</v>
      </c>
      <c r="R19" s="222">
        <v>412</v>
      </c>
      <c r="S19" s="222">
        <v>11231</v>
      </c>
      <c r="T19" s="229"/>
      <c r="X19" s="193"/>
    </row>
    <row r="20" spans="2:20" ht="12" customHeight="1">
      <c r="B20" s="28"/>
      <c r="C20" s="24" t="s">
        <v>459</v>
      </c>
      <c r="D20" s="24"/>
      <c r="E20" s="222">
        <v>98423</v>
      </c>
      <c r="F20" s="222">
        <v>732</v>
      </c>
      <c r="G20" s="222">
        <v>1410</v>
      </c>
      <c r="H20" s="222">
        <v>3239</v>
      </c>
      <c r="I20" s="222">
        <v>2517</v>
      </c>
      <c r="J20" s="222">
        <v>1934</v>
      </c>
      <c r="K20" s="222">
        <v>9195</v>
      </c>
      <c r="L20" s="222">
        <v>1690</v>
      </c>
      <c r="M20" s="222">
        <v>11227</v>
      </c>
      <c r="N20" s="222">
        <v>344</v>
      </c>
      <c r="O20" s="222">
        <v>14786</v>
      </c>
      <c r="P20" s="222">
        <v>343</v>
      </c>
      <c r="Q20" s="222">
        <v>45115</v>
      </c>
      <c r="R20" s="222">
        <v>5</v>
      </c>
      <c r="S20" s="222">
        <v>5886</v>
      </c>
      <c r="T20" s="223"/>
    </row>
    <row r="21" spans="2:20" ht="12" customHeight="1">
      <c r="B21" s="28"/>
      <c r="C21" s="24" t="s">
        <v>460</v>
      </c>
      <c r="D21" s="24"/>
      <c r="E21" s="222">
        <v>207986</v>
      </c>
      <c r="F21" s="222">
        <v>1486</v>
      </c>
      <c r="G21" s="222">
        <v>3334</v>
      </c>
      <c r="H21" s="222">
        <v>9247</v>
      </c>
      <c r="I21" s="222">
        <v>6582</v>
      </c>
      <c r="J21" s="222">
        <v>4957</v>
      </c>
      <c r="K21" s="222">
        <v>20083</v>
      </c>
      <c r="L21" s="222">
        <v>3801</v>
      </c>
      <c r="M21" s="222">
        <v>25636</v>
      </c>
      <c r="N21" s="222">
        <v>1051</v>
      </c>
      <c r="O21" s="222">
        <v>37361</v>
      </c>
      <c r="P21" s="222">
        <v>43</v>
      </c>
      <c r="Q21" s="222">
        <v>82271</v>
      </c>
      <c r="R21" s="222">
        <v>53</v>
      </c>
      <c r="S21" s="222">
        <v>12081</v>
      </c>
      <c r="T21" s="225"/>
    </row>
    <row r="22" spans="2:20" ht="12" customHeight="1">
      <c r="B22" s="28"/>
      <c r="C22" s="24" t="s">
        <v>461</v>
      </c>
      <c r="D22" s="24"/>
      <c r="E22" s="222">
        <v>134452</v>
      </c>
      <c r="F22" s="222">
        <v>1325</v>
      </c>
      <c r="G22" s="222">
        <v>2624</v>
      </c>
      <c r="H22" s="222">
        <v>7416</v>
      </c>
      <c r="I22" s="222">
        <v>5853</v>
      </c>
      <c r="J22" s="222">
        <v>4163</v>
      </c>
      <c r="K22" s="222">
        <v>10453</v>
      </c>
      <c r="L22" s="222">
        <v>2246</v>
      </c>
      <c r="M22" s="222">
        <v>5781</v>
      </c>
      <c r="N22" s="222">
        <v>759</v>
      </c>
      <c r="O22" s="222">
        <v>37378</v>
      </c>
      <c r="P22" s="222">
        <v>817</v>
      </c>
      <c r="Q22" s="222">
        <v>46515</v>
      </c>
      <c r="R22" s="222">
        <v>184</v>
      </c>
      <c r="S22" s="222">
        <v>8938</v>
      </c>
      <c r="T22" s="223"/>
    </row>
    <row r="23" spans="2:20" ht="12" customHeight="1">
      <c r="B23" s="28"/>
      <c r="C23" s="24" t="s">
        <v>462</v>
      </c>
      <c r="D23" s="24"/>
      <c r="E23" s="222">
        <v>415607</v>
      </c>
      <c r="F23" s="230">
        <v>3851</v>
      </c>
      <c r="G23" s="230">
        <v>9247</v>
      </c>
      <c r="H23" s="230">
        <v>25102</v>
      </c>
      <c r="I23" s="230">
        <v>21164</v>
      </c>
      <c r="J23" s="230">
        <v>15090</v>
      </c>
      <c r="K23" s="230">
        <v>40151</v>
      </c>
      <c r="L23" s="230">
        <v>10545</v>
      </c>
      <c r="M23" s="230">
        <v>21116</v>
      </c>
      <c r="N23" s="230">
        <v>5480</v>
      </c>
      <c r="O23" s="230">
        <v>106839</v>
      </c>
      <c r="P23" s="230">
        <v>29</v>
      </c>
      <c r="Q23" s="222">
        <v>145384</v>
      </c>
      <c r="R23" s="230">
        <v>803</v>
      </c>
      <c r="S23" s="222">
        <v>10806</v>
      </c>
      <c r="T23" s="223"/>
    </row>
    <row r="24" spans="2:20" ht="12" customHeight="1">
      <c r="B24" s="28"/>
      <c r="C24" s="24" t="s">
        <v>463</v>
      </c>
      <c r="D24" s="24"/>
      <c r="E24" s="222">
        <v>86008</v>
      </c>
      <c r="F24" s="222">
        <v>828</v>
      </c>
      <c r="G24" s="222">
        <v>1274</v>
      </c>
      <c r="H24" s="222">
        <v>5942</v>
      </c>
      <c r="I24" s="222">
        <v>2972</v>
      </c>
      <c r="J24" s="222">
        <v>3036</v>
      </c>
      <c r="K24" s="222">
        <v>9080</v>
      </c>
      <c r="L24" s="222">
        <v>1573</v>
      </c>
      <c r="M24" s="222">
        <v>4715</v>
      </c>
      <c r="N24" s="222">
        <v>777</v>
      </c>
      <c r="O24" s="222">
        <v>20242</v>
      </c>
      <c r="P24" s="226" t="s">
        <v>322</v>
      </c>
      <c r="Q24" s="222">
        <v>27689</v>
      </c>
      <c r="R24" s="226" t="s">
        <v>322</v>
      </c>
      <c r="S24" s="222">
        <v>7880</v>
      </c>
      <c r="T24" s="223"/>
    </row>
    <row r="25" spans="2:20" ht="12" customHeight="1">
      <c r="B25" s="28"/>
      <c r="C25" s="24" t="s">
        <v>464</v>
      </c>
      <c r="D25" s="24"/>
      <c r="E25" s="222">
        <v>186453</v>
      </c>
      <c r="F25" s="222">
        <v>1114</v>
      </c>
      <c r="G25" s="222">
        <v>4018</v>
      </c>
      <c r="H25" s="222">
        <v>9025</v>
      </c>
      <c r="I25" s="222">
        <v>6826</v>
      </c>
      <c r="J25" s="222">
        <v>5545</v>
      </c>
      <c r="K25" s="222">
        <v>20830</v>
      </c>
      <c r="L25" s="222">
        <v>4337</v>
      </c>
      <c r="M25" s="222">
        <v>12612</v>
      </c>
      <c r="N25" s="222">
        <v>1721</v>
      </c>
      <c r="O25" s="222">
        <v>42569</v>
      </c>
      <c r="P25" s="222">
        <v>726</v>
      </c>
      <c r="Q25" s="222">
        <v>67463</v>
      </c>
      <c r="R25" s="222">
        <v>18</v>
      </c>
      <c r="S25" s="222">
        <v>9649</v>
      </c>
      <c r="T25" s="223"/>
    </row>
    <row r="26" spans="2:20" ht="12" customHeight="1">
      <c r="B26" s="28"/>
      <c r="C26" s="24" t="s">
        <v>465</v>
      </c>
      <c r="D26" s="24"/>
      <c r="E26" s="222">
        <v>95274</v>
      </c>
      <c r="F26" s="222">
        <v>666</v>
      </c>
      <c r="G26" s="222">
        <v>1858</v>
      </c>
      <c r="H26" s="222">
        <v>4420</v>
      </c>
      <c r="I26" s="222">
        <v>3012</v>
      </c>
      <c r="J26" s="222">
        <v>2687</v>
      </c>
      <c r="K26" s="222">
        <v>9634</v>
      </c>
      <c r="L26" s="222">
        <v>1880</v>
      </c>
      <c r="M26" s="222">
        <v>9092</v>
      </c>
      <c r="N26" s="222">
        <v>649</v>
      </c>
      <c r="O26" s="222">
        <v>18435</v>
      </c>
      <c r="P26" s="222">
        <v>11</v>
      </c>
      <c r="Q26" s="222">
        <v>32660</v>
      </c>
      <c r="R26" s="222">
        <v>2</v>
      </c>
      <c r="S26" s="222">
        <v>10268</v>
      </c>
      <c r="T26" s="225"/>
    </row>
    <row r="27" spans="2:20" ht="12" customHeight="1">
      <c r="B27" s="28"/>
      <c r="C27" s="24" t="s">
        <v>466</v>
      </c>
      <c r="D27" s="24"/>
      <c r="E27" s="222">
        <v>279871</v>
      </c>
      <c r="F27" s="222">
        <v>2452</v>
      </c>
      <c r="G27" s="222">
        <v>4762</v>
      </c>
      <c r="H27" s="222">
        <v>11259</v>
      </c>
      <c r="I27" s="222">
        <v>10418</v>
      </c>
      <c r="J27" s="222">
        <v>8947</v>
      </c>
      <c r="K27" s="222">
        <v>23936</v>
      </c>
      <c r="L27" s="222">
        <v>5230</v>
      </c>
      <c r="M27" s="222">
        <v>21364</v>
      </c>
      <c r="N27" s="222">
        <v>1689</v>
      </c>
      <c r="O27" s="222">
        <v>67610</v>
      </c>
      <c r="P27" s="234">
        <v>-1600</v>
      </c>
      <c r="Q27" s="222">
        <v>108823</v>
      </c>
      <c r="R27" s="226" t="s">
        <v>322</v>
      </c>
      <c r="S27" s="222">
        <v>13381</v>
      </c>
      <c r="T27" s="223"/>
    </row>
    <row r="28" spans="2:20" ht="12" customHeight="1">
      <c r="B28" s="28"/>
      <c r="C28" s="24" t="s">
        <v>467</v>
      </c>
      <c r="D28" s="24"/>
      <c r="E28" s="222">
        <v>214188</v>
      </c>
      <c r="F28" s="230">
        <v>1706</v>
      </c>
      <c r="G28" s="230">
        <v>3703</v>
      </c>
      <c r="H28" s="230">
        <v>8202</v>
      </c>
      <c r="I28" s="230">
        <v>7325</v>
      </c>
      <c r="J28" s="230">
        <v>6087</v>
      </c>
      <c r="K28" s="230">
        <v>15204</v>
      </c>
      <c r="L28" s="230">
        <v>3353</v>
      </c>
      <c r="M28" s="230">
        <v>9135</v>
      </c>
      <c r="N28" s="230">
        <v>1435</v>
      </c>
      <c r="O28" s="230">
        <v>62192</v>
      </c>
      <c r="P28" s="230">
        <v>34</v>
      </c>
      <c r="Q28" s="222">
        <v>86214</v>
      </c>
      <c r="R28" s="230" t="s">
        <v>322</v>
      </c>
      <c r="S28" s="222">
        <v>9598</v>
      </c>
      <c r="T28" s="223"/>
    </row>
    <row r="29" spans="2:20" ht="12" customHeight="1">
      <c r="B29" s="28"/>
      <c r="C29" s="24" t="s">
        <v>468</v>
      </c>
      <c r="D29" s="24"/>
      <c r="E29" s="222">
        <v>236062</v>
      </c>
      <c r="F29" s="222">
        <v>1457</v>
      </c>
      <c r="G29" s="222">
        <v>4977</v>
      </c>
      <c r="H29" s="222">
        <v>9118</v>
      </c>
      <c r="I29" s="222">
        <v>9566</v>
      </c>
      <c r="J29" s="222">
        <v>7431</v>
      </c>
      <c r="K29" s="222">
        <v>17837</v>
      </c>
      <c r="L29" s="222">
        <v>4828</v>
      </c>
      <c r="M29" s="222">
        <v>12615</v>
      </c>
      <c r="N29" s="222">
        <v>1514</v>
      </c>
      <c r="O29" s="222">
        <v>84065</v>
      </c>
      <c r="P29" s="222">
        <v>1080</v>
      </c>
      <c r="Q29" s="222">
        <v>72212</v>
      </c>
      <c r="R29" s="226" t="s">
        <v>322</v>
      </c>
      <c r="S29" s="222">
        <v>9362</v>
      </c>
      <c r="T29" s="223"/>
    </row>
    <row r="30" spans="2:20" ht="12" customHeight="1">
      <c r="B30" s="28"/>
      <c r="C30" s="24" t="s">
        <v>469</v>
      </c>
      <c r="D30" s="24"/>
      <c r="E30" s="222">
        <v>21759</v>
      </c>
      <c r="F30" s="222">
        <v>73</v>
      </c>
      <c r="G30" s="222">
        <v>170</v>
      </c>
      <c r="H30" s="222">
        <v>220</v>
      </c>
      <c r="I30" s="222">
        <v>227</v>
      </c>
      <c r="J30" s="222">
        <v>274</v>
      </c>
      <c r="K30" s="222">
        <v>1121</v>
      </c>
      <c r="L30" s="222">
        <v>213</v>
      </c>
      <c r="M30" s="222">
        <v>906</v>
      </c>
      <c r="N30" s="222">
        <v>57</v>
      </c>
      <c r="O30" s="222">
        <v>3364</v>
      </c>
      <c r="P30" s="222">
        <v>43</v>
      </c>
      <c r="Q30" s="222">
        <v>13954</v>
      </c>
      <c r="R30" s="226" t="s">
        <v>322</v>
      </c>
      <c r="S30" s="222">
        <v>1137</v>
      </c>
      <c r="T30" s="223"/>
    </row>
    <row r="31" spans="2:20" ht="12" customHeight="1">
      <c r="B31" s="28"/>
      <c r="C31" s="24" t="s">
        <v>470</v>
      </c>
      <c r="D31" s="24"/>
      <c r="E31" s="222">
        <v>305448</v>
      </c>
      <c r="F31" s="222">
        <v>1790</v>
      </c>
      <c r="G31" s="222">
        <v>5113</v>
      </c>
      <c r="H31" s="222">
        <v>12533</v>
      </c>
      <c r="I31" s="222">
        <v>10746</v>
      </c>
      <c r="J31" s="222">
        <v>7263</v>
      </c>
      <c r="K31" s="222">
        <v>17772</v>
      </c>
      <c r="L31" s="222">
        <v>4526</v>
      </c>
      <c r="M31" s="222">
        <v>16850</v>
      </c>
      <c r="N31" s="222">
        <v>1380</v>
      </c>
      <c r="O31" s="222">
        <v>78376</v>
      </c>
      <c r="P31" s="222">
        <v>559</v>
      </c>
      <c r="Q31" s="222">
        <v>128292</v>
      </c>
      <c r="R31" s="222">
        <v>19</v>
      </c>
      <c r="S31" s="222">
        <v>20229</v>
      </c>
      <c r="T31" s="225"/>
    </row>
    <row r="32" spans="2:20" ht="12" customHeight="1">
      <c r="B32" s="28"/>
      <c r="C32" s="24" t="s">
        <v>471</v>
      </c>
      <c r="D32" s="24"/>
      <c r="E32" s="222">
        <v>210282</v>
      </c>
      <c r="F32" s="222">
        <v>1181</v>
      </c>
      <c r="G32" s="222">
        <v>2373</v>
      </c>
      <c r="H32" s="222">
        <v>8689</v>
      </c>
      <c r="I32" s="222">
        <v>6952</v>
      </c>
      <c r="J32" s="222">
        <v>5789</v>
      </c>
      <c r="K32" s="222">
        <v>13349</v>
      </c>
      <c r="L32" s="222">
        <v>3421</v>
      </c>
      <c r="M32" s="222">
        <v>5370</v>
      </c>
      <c r="N32" s="222">
        <v>1026</v>
      </c>
      <c r="O32" s="222">
        <v>43940</v>
      </c>
      <c r="P32" s="222">
        <v>1696</v>
      </c>
      <c r="Q32" s="222">
        <v>88055</v>
      </c>
      <c r="R32" s="222">
        <v>269</v>
      </c>
      <c r="S32" s="222">
        <v>28172</v>
      </c>
      <c r="T32" s="223"/>
    </row>
    <row r="33" spans="2:20" ht="12" customHeight="1">
      <c r="B33" s="28"/>
      <c r="C33" s="24" t="s">
        <v>472</v>
      </c>
      <c r="D33" s="24"/>
      <c r="E33" s="222">
        <v>129855</v>
      </c>
      <c r="F33" s="222">
        <v>702</v>
      </c>
      <c r="G33" s="222">
        <v>2317</v>
      </c>
      <c r="H33" s="222">
        <v>6328</v>
      </c>
      <c r="I33" s="222">
        <v>4683</v>
      </c>
      <c r="J33" s="222">
        <v>3344</v>
      </c>
      <c r="K33" s="222">
        <v>10501</v>
      </c>
      <c r="L33" s="222">
        <v>2900</v>
      </c>
      <c r="M33" s="222">
        <v>5855</v>
      </c>
      <c r="N33" s="222">
        <v>772</v>
      </c>
      <c r="O33" s="222">
        <v>36975</v>
      </c>
      <c r="P33" s="222">
        <v>997</v>
      </c>
      <c r="Q33" s="222">
        <v>43154</v>
      </c>
      <c r="R33" s="226" t="s">
        <v>322</v>
      </c>
      <c r="S33" s="222">
        <v>11327</v>
      </c>
      <c r="T33" s="223"/>
    </row>
    <row r="34" spans="2:20" ht="12" customHeight="1">
      <c r="B34" s="28"/>
      <c r="C34" s="24" t="s">
        <v>473</v>
      </c>
      <c r="D34" s="24"/>
      <c r="E34" s="222">
        <v>111173</v>
      </c>
      <c r="F34" s="222">
        <v>449</v>
      </c>
      <c r="G34" s="222">
        <v>1461</v>
      </c>
      <c r="H34" s="222">
        <v>3156</v>
      </c>
      <c r="I34" s="222">
        <v>3070</v>
      </c>
      <c r="J34" s="222">
        <v>2447</v>
      </c>
      <c r="K34" s="222">
        <v>10772</v>
      </c>
      <c r="L34" s="222">
        <v>2227</v>
      </c>
      <c r="M34" s="222">
        <v>3815</v>
      </c>
      <c r="N34" s="222">
        <v>367</v>
      </c>
      <c r="O34" s="222">
        <v>28184</v>
      </c>
      <c r="P34" s="222">
        <v>111</v>
      </c>
      <c r="Q34" s="222">
        <v>46573</v>
      </c>
      <c r="R34" s="226" t="s">
        <v>322</v>
      </c>
      <c r="S34" s="222">
        <v>8541</v>
      </c>
      <c r="T34" s="223"/>
    </row>
    <row r="35" spans="2:20" ht="12" customHeight="1">
      <c r="B35" s="28"/>
      <c r="C35" s="24" t="s">
        <v>474</v>
      </c>
      <c r="D35" s="24"/>
      <c r="E35" s="222">
        <v>270950</v>
      </c>
      <c r="F35" s="222">
        <v>2045</v>
      </c>
      <c r="G35" s="222">
        <v>4271</v>
      </c>
      <c r="H35" s="222">
        <v>11416</v>
      </c>
      <c r="I35" s="222">
        <v>7117</v>
      </c>
      <c r="J35" s="222">
        <v>6055</v>
      </c>
      <c r="K35" s="222">
        <v>24534</v>
      </c>
      <c r="L35" s="222">
        <v>6038</v>
      </c>
      <c r="M35" s="222">
        <v>55046</v>
      </c>
      <c r="N35" s="222">
        <v>1324</v>
      </c>
      <c r="O35" s="222">
        <v>45661</v>
      </c>
      <c r="P35" s="222">
        <v>240</v>
      </c>
      <c r="Q35" s="222">
        <v>89938</v>
      </c>
      <c r="R35" s="222">
        <v>360</v>
      </c>
      <c r="S35" s="222">
        <v>16905</v>
      </c>
      <c r="T35" s="223"/>
    </row>
    <row r="36" spans="2:20" ht="12" customHeight="1">
      <c r="B36" s="28"/>
      <c r="C36" s="24" t="s">
        <v>475</v>
      </c>
      <c r="D36" s="24"/>
      <c r="E36" s="222">
        <v>165802</v>
      </c>
      <c r="F36" s="222">
        <v>1527</v>
      </c>
      <c r="G36" s="222">
        <v>3786</v>
      </c>
      <c r="H36" s="222">
        <v>7204</v>
      </c>
      <c r="I36" s="222">
        <v>7002</v>
      </c>
      <c r="J36" s="222">
        <v>5372</v>
      </c>
      <c r="K36" s="222">
        <v>14110</v>
      </c>
      <c r="L36" s="222">
        <v>3223</v>
      </c>
      <c r="M36" s="222">
        <v>27735</v>
      </c>
      <c r="N36" s="222">
        <v>769</v>
      </c>
      <c r="O36" s="222">
        <v>33504</v>
      </c>
      <c r="P36" s="222">
        <v>38</v>
      </c>
      <c r="Q36" s="222">
        <v>49447</v>
      </c>
      <c r="R36" s="226">
        <v>16</v>
      </c>
      <c r="S36" s="222">
        <v>12069</v>
      </c>
      <c r="T36" s="223"/>
    </row>
    <row r="37" spans="2:20" ht="12" customHeight="1">
      <c r="B37" s="28"/>
      <c r="C37" s="24" t="s">
        <v>476</v>
      </c>
      <c r="D37" s="24"/>
      <c r="E37" s="222">
        <v>155698</v>
      </c>
      <c r="F37" s="222">
        <v>518</v>
      </c>
      <c r="G37" s="222">
        <v>2043</v>
      </c>
      <c r="H37" s="222">
        <v>4566</v>
      </c>
      <c r="I37" s="222">
        <v>4151</v>
      </c>
      <c r="J37" s="222">
        <v>3807</v>
      </c>
      <c r="K37" s="222">
        <v>10948</v>
      </c>
      <c r="L37" s="222">
        <v>2688</v>
      </c>
      <c r="M37" s="222">
        <v>11353</v>
      </c>
      <c r="N37" s="222">
        <v>654</v>
      </c>
      <c r="O37" s="222">
        <v>27440</v>
      </c>
      <c r="P37" s="222">
        <v>8</v>
      </c>
      <c r="Q37" s="222">
        <v>74760</v>
      </c>
      <c r="R37" s="226" t="s">
        <v>322</v>
      </c>
      <c r="S37" s="222">
        <v>12762</v>
      </c>
      <c r="T37" s="223"/>
    </row>
    <row r="38" spans="2:20" ht="12" customHeight="1">
      <c r="B38" s="28"/>
      <c r="C38" s="24" t="s">
        <v>477</v>
      </c>
      <c r="D38" s="24"/>
      <c r="E38" s="222">
        <v>6030</v>
      </c>
      <c r="F38" s="222">
        <v>62</v>
      </c>
      <c r="G38" s="222">
        <v>175</v>
      </c>
      <c r="H38" s="222">
        <v>173</v>
      </c>
      <c r="I38" s="222">
        <v>158</v>
      </c>
      <c r="J38" s="222">
        <v>382</v>
      </c>
      <c r="K38" s="222">
        <v>272</v>
      </c>
      <c r="L38" s="222">
        <v>54</v>
      </c>
      <c r="M38" s="222">
        <v>975</v>
      </c>
      <c r="N38" s="222">
        <v>34</v>
      </c>
      <c r="O38" s="222">
        <v>3745</v>
      </c>
      <c r="P38" s="226" t="s">
        <v>322</v>
      </c>
      <c r="Q38" s="226" t="s">
        <v>322</v>
      </c>
      <c r="R38" s="226" t="s">
        <v>322</v>
      </c>
      <c r="S38" s="226" t="s">
        <v>322</v>
      </c>
      <c r="T38" s="223"/>
    </row>
    <row r="39" spans="2:20" ht="12" customHeight="1">
      <c r="B39" s="28"/>
      <c r="C39" s="24" t="s">
        <v>478</v>
      </c>
      <c r="D39" s="24"/>
      <c r="E39" s="222">
        <v>104514</v>
      </c>
      <c r="F39" s="222">
        <v>381</v>
      </c>
      <c r="G39" s="222">
        <v>848</v>
      </c>
      <c r="H39" s="222">
        <v>2143</v>
      </c>
      <c r="I39" s="222">
        <v>1850</v>
      </c>
      <c r="J39" s="222">
        <v>1985</v>
      </c>
      <c r="K39" s="222">
        <v>5828</v>
      </c>
      <c r="L39" s="222">
        <v>931</v>
      </c>
      <c r="M39" s="222">
        <v>17158</v>
      </c>
      <c r="N39" s="222">
        <v>362</v>
      </c>
      <c r="O39" s="222">
        <v>19198</v>
      </c>
      <c r="P39" s="222">
        <v>387</v>
      </c>
      <c r="Q39" s="222">
        <v>50105</v>
      </c>
      <c r="R39" s="226" t="s">
        <v>322</v>
      </c>
      <c r="S39" s="222">
        <v>3338</v>
      </c>
      <c r="T39" s="223"/>
    </row>
    <row r="40" spans="2:20" ht="12" customHeight="1">
      <c r="B40" s="28"/>
      <c r="C40" s="24" t="s">
        <v>479</v>
      </c>
      <c r="D40" s="24"/>
      <c r="E40" s="222">
        <v>179477</v>
      </c>
      <c r="F40" s="222">
        <v>1191</v>
      </c>
      <c r="G40" s="222">
        <v>3227</v>
      </c>
      <c r="H40" s="222">
        <v>4088</v>
      </c>
      <c r="I40" s="222">
        <v>5646</v>
      </c>
      <c r="J40" s="222">
        <v>5304</v>
      </c>
      <c r="K40" s="222">
        <v>14096</v>
      </c>
      <c r="L40" s="222">
        <v>2866</v>
      </c>
      <c r="M40" s="222">
        <v>11938</v>
      </c>
      <c r="N40" s="222">
        <v>881</v>
      </c>
      <c r="O40" s="222">
        <v>7301</v>
      </c>
      <c r="P40" s="222">
        <v>31</v>
      </c>
      <c r="Q40" s="222">
        <v>78688</v>
      </c>
      <c r="R40" s="226" t="s">
        <v>322</v>
      </c>
      <c r="S40" s="222">
        <v>44220</v>
      </c>
      <c r="T40" s="223"/>
    </row>
    <row r="41" spans="2:20" ht="12" customHeight="1">
      <c r="B41" s="28"/>
      <c r="C41" s="24" t="s">
        <v>480</v>
      </c>
      <c r="D41" s="24"/>
      <c r="E41" s="222">
        <v>35085</v>
      </c>
      <c r="F41" s="222">
        <v>129</v>
      </c>
      <c r="G41" s="222">
        <v>785</v>
      </c>
      <c r="H41" s="222">
        <v>1678</v>
      </c>
      <c r="I41" s="222">
        <v>1367</v>
      </c>
      <c r="J41" s="222">
        <v>867</v>
      </c>
      <c r="K41" s="222">
        <v>1662</v>
      </c>
      <c r="L41" s="222">
        <v>388</v>
      </c>
      <c r="M41" s="222">
        <v>3280</v>
      </c>
      <c r="N41" s="222">
        <v>263</v>
      </c>
      <c r="O41" s="222">
        <v>14818</v>
      </c>
      <c r="P41" s="222">
        <v>258</v>
      </c>
      <c r="Q41" s="222">
        <v>6701</v>
      </c>
      <c r="R41" s="222">
        <v>23</v>
      </c>
      <c r="S41" s="222">
        <v>2866</v>
      </c>
      <c r="T41" s="223"/>
    </row>
    <row r="42" spans="2:20" ht="12" customHeight="1">
      <c r="B42" s="28"/>
      <c r="C42" s="24" t="s">
        <v>481</v>
      </c>
      <c r="D42" s="24"/>
      <c r="E42" s="222">
        <v>303080</v>
      </c>
      <c r="F42" s="222">
        <v>2308</v>
      </c>
      <c r="G42" s="222">
        <v>6096</v>
      </c>
      <c r="H42" s="222">
        <v>10683</v>
      </c>
      <c r="I42" s="222">
        <v>13591</v>
      </c>
      <c r="J42" s="222">
        <v>9272</v>
      </c>
      <c r="K42" s="222">
        <v>31010</v>
      </c>
      <c r="L42" s="222">
        <v>5691</v>
      </c>
      <c r="M42" s="222">
        <v>12099</v>
      </c>
      <c r="N42" s="222">
        <v>1848</v>
      </c>
      <c r="O42" s="222">
        <v>78229</v>
      </c>
      <c r="P42" s="222">
        <v>2082</v>
      </c>
      <c r="Q42" s="222">
        <v>105521</v>
      </c>
      <c r="R42" s="222">
        <v>164</v>
      </c>
      <c r="S42" s="222">
        <v>24486</v>
      </c>
      <c r="T42" s="223"/>
    </row>
    <row r="43" spans="2:20" ht="12" customHeight="1">
      <c r="B43" s="28"/>
      <c r="C43" s="24" t="s">
        <v>482</v>
      </c>
      <c r="D43" s="24"/>
      <c r="E43" s="222">
        <v>42300</v>
      </c>
      <c r="F43" s="222">
        <v>320</v>
      </c>
      <c r="G43" s="222">
        <v>565</v>
      </c>
      <c r="H43" s="222">
        <v>1493</v>
      </c>
      <c r="I43" s="222">
        <v>1870</v>
      </c>
      <c r="J43" s="222">
        <v>1276</v>
      </c>
      <c r="K43" s="222">
        <v>2746</v>
      </c>
      <c r="L43" s="222">
        <v>664</v>
      </c>
      <c r="M43" s="222">
        <v>1759</v>
      </c>
      <c r="N43" s="222">
        <v>251</v>
      </c>
      <c r="O43" s="222">
        <v>12617</v>
      </c>
      <c r="P43" s="222">
        <v>57</v>
      </c>
      <c r="Q43" s="222">
        <v>16630</v>
      </c>
      <c r="R43" s="226" t="s">
        <v>322</v>
      </c>
      <c r="S43" s="222">
        <v>2052</v>
      </c>
      <c r="T43" s="223"/>
    </row>
    <row r="44" spans="2:20" ht="12" customHeight="1">
      <c r="B44" s="28"/>
      <c r="C44" s="24" t="s">
        <v>483</v>
      </c>
      <c r="D44" s="24"/>
      <c r="E44" s="222">
        <v>31873</v>
      </c>
      <c r="F44" s="222">
        <v>165</v>
      </c>
      <c r="G44" s="222">
        <v>470</v>
      </c>
      <c r="H44" s="222">
        <v>932</v>
      </c>
      <c r="I44" s="222">
        <v>1180</v>
      </c>
      <c r="J44" s="222">
        <v>768</v>
      </c>
      <c r="K44" s="222">
        <v>1567</v>
      </c>
      <c r="L44" s="222">
        <v>384</v>
      </c>
      <c r="M44" s="222">
        <v>3860</v>
      </c>
      <c r="N44" s="222">
        <v>104</v>
      </c>
      <c r="O44" s="222">
        <v>5298</v>
      </c>
      <c r="P44" s="222">
        <v>23</v>
      </c>
      <c r="Q44" s="222">
        <v>13988</v>
      </c>
      <c r="R44" s="226" t="s">
        <v>322</v>
      </c>
      <c r="S44" s="222">
        <v>3134</v>
      </c>
      <c r="T44" s="231"/>
    </row>
    <row r="45" spans="2:20" ht="12" customHeight="1">
      <c r="B45" s="111"/>
      <c r="C45" s="24" t="s">
        <v>484</v>
      </c>
      <c r="D45" s="24"/>
      <c r="E45" s="222">
        <v>225049</v>
      </c>
      <c r="F45" s="222">
        <v>2371</v>
      </c>
      <c r="G45" s="222">
        <v>6093</v>
      </c>
      <c r="H45" s="222">
        <v>13225</v>
      </c>
      <c r="I45" s="222">
        <v>12773</v>
      </c>
      <c r="J45" s="222">
        <v>8595</v>
      </c>
      <c r="K45" s="222">
        <v>18883</v>
      </c>
      <c r="L45" s="222">
        <v>5418</v>
      </c>
      <c r="M45" s="222">
        <v>10351</v>
      </c>
      <c r="N45" s="222">
        <v>1904</v>
      </c>
      <c r="O45" s="222">
        <v>40385</v>
      </c>
      <c r="P45" s="222">
        <v>556</v>
      </c>
      <c r="Q45" s="222">
        <v>68539</v>
      </c>
      <c r="R45" s="222">
        <v>1841</v>
      </c>
      <c r="S45" s="222">
        <v>34115</v>
      </c>
      <c r="T45" s="223"/>
    </row>
    <row r="46" spans="2:20" ht="12" customHeight="1">
      <c r="B46" s="3"/>
      <c r="C46" s="215" t="s">
        <v>485</v>
      </c>
      <c r="D46" s="215"/>
      <c r="E46" s="222">
        <v>314132</v>
      </c>
      <c r="F46" s="222">
        <v>3133</v>
      </c>
      <c r="G46" s="222">
        <v>7597</v>
      </c>
      <c r="H46" s="222">
        <v>15401</v>
      </c>
      <c r="I46" s="222">
        <v>13687</v>
      </c>
      <c r="J46" s="222">
        <v>12207</v>
      </c>
      <c r="K46" s="222">
        <v>30036</v>
      </c>
      <c r="L46" s="222">
        <v>7117</v>
      </c>
      <c r="M46" s="222">
        <v>12961</v>
      </c>
      <c r="N46" s="222">
        <v>1873</v>
      </c>
      <c r="O46" s="222">
        <v>59984</v>
      </c>
      <c r="P46" s="222">
        <v>77</v>
      </c>
      <c r="Q46" s="222">
        <v>96875</v>
      </c>
      <c r="R46" s="226" t="s">
        <v>322</v>
      </c>
      <c r="S46" s="222">
        <v>53184</v>
      </c>
      <c r="T46" s="223"/>
    </row>
    <row r="47" spans="5:19" ht="12" customHeight="1"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</row>
    <row r="48" spans="2:16" ht="12" customHeight="1">
      <c r="B48" s="31" t="s">
        <v>486</v>
      </c>
      <c r="C48" s="31"/>
      <c r="D48" s="31"/>
      <c r="E48" s="151"/>
      <c r="F48" s="31"/>
      <c r="G48" s="31"/>
      <c r="P48" s="233"/>
    </row>
    <row r="49" spans="2:16" ht="12" customHeight="1">
      <c r="B49" s="31" t="s">
        <v>493</v>
      </c>
      <c r="C49" s="31"/>
      <c r="D49" s="31"/>
      <c r="E49" s="31"/>
      <c r="F49" s="31"/>
      <c r="G49" s="31"/>
      <c r="H49" s="217"/>
      <c r="P49" s="233"/>
    </row>
    <row r="50" spans="2:14" ht="12" customHeight="1">
      <c r="B50" s="31" t="s">
        <v>494</v>
      </c>
      <c r="C50" s="31"/>
      <c r="D50" s="31"/>
      <c r="E50" s="31"/>
      <c r="F50" s="31"/>
      <c r="G50" s="31"/>
      <c r="H50" s="217"/>
      <c r="I50" s="217"/>
      <c r="J50" s="217"/>
      <c r="K50" s="217"/>
      <c r="L50" s="217"/>
      <c r="M50" s="217"/>
      <c r="N50" s="217"/>
    </row>
    <row r="51" spans="2:8" ht="12" customHeight="1">
      <c r="B51" s="31" t="s">
        <v>495</v>
      </c>
      <c r="C51" s="31"/>
      <c r="D51" s="31"/>
      <c r="E51" s="31"/>
      <c r="F51" s="31"/>
      <c r="G51" s="31"/>
      <c r="H51" s="217"/>
    </row>
    <row r="52" spans="2:8" ht="12" customHeight="1">
      <c r="B52" s="31" t="s">
        <v>496</v>
      </c>
      <c r="C52" s="31"/>
      <c r="D52" s="31"/>
      <c r="E52" s="31"/>
      <c r="F52" s="31"/>
      <c r="G52" s="31"/>
      <c r="H52" s="217"/>
    </row>
    <row r="53" spans="2:8" ht="12" customHeight="1">
      <c r="B53" s="31" t="s">
        <v>497</v>
      </c>
      <c r="C53" s="31"/>
      <c r="D53" s="31"/>
      <c r="E53" s="31"/>
      <c r="F53" s="31"/>
      <c r="G53" s="31"/>
      <c r="H53" s="217"/>
    </row>
    <row r="54" spans="2:7" ht="12" customHeight="1">
      <c r="B54" s="31" t="s">
        <v>498</v>
      </c>
      <c r="C54" s="31"/>
      <c r="D54" s="31"/>
      <c r="E54" s="31"/>
      <c r="F54" s="31"/>
      <c r="G54" s="31"/>
    </row>
    <row r="55" spans="2:6" ht="12" customHeight="1">
      <c r="B55" s="217"/>
      <c r="C55" s="217"/>
      <c r="D55" s="217"/>
      <c r="E55" s="217"/>
      <c r="F55" s="217"/>
    </row>
    <row r="56" spans="5:19" ht="12" customHeight="1"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</row>
  </sheetData>
  <sheetProtection/>
  <mergeCells count="3">
    <mergeCell ref="B3:D3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M57"/>
  <sheetViews>
    <sheetView zoomScalePageLayoutView="0" workbookViewId="0" topLeftCell="A1">
      <selection activeCell="N37" sqref="N37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8.375" style="1" bestFit="1" customWidth="1"/>
    <col min="4" max="4" width="3.00390625" style="1" customWidth="1"/>
    <col min="5" max="5" width="17.75390625" style="1" customWidth="1"/>
    <col min="6" max="6" width="10.375" style="1" bestFit="1" customWidth="1"/>
    <col min="7" max="7" width="10.375" style="1" hidden="1" customWidth="1"/>
    <col min="8" max="8" width="8.375" style="1" customWidth="1"/>
    <col min="9" max="9" width="11.375" style="1" customWidth="1"/>
    <col min="10" max="10" width="11.375" style="1" hidden="1" customWidth="1"/>
    <col min="11" max="11" width="7.50390625" style="1" customWidth="1"/>
    <col min="12" max="12" width="8.00390625" style="1" customWidth="1"/>
    <col min="13" max="13" width="9.125" style="1" customWidth="1"/>
    <col min="14" max="15" width="9.00390625" style="1" customWidth="1"/>
    <col min="16" max="16" width="10.375" style="1" bestFit="1" customWidth="1"/>
    <col min="17" max="19" width="9.00390625" style="1" customWidth="1"/>
    <col min="20" max="20" width="11.375" style="1" bestFit="1" customWidth="1"/>
    <col min="21" max="16384" width="9.00390625" style="1" customWidth="1"/>
  </cols>
  <sheetData>
    <row r="1" ht="14.25">
      <c r="B1" s="2" t="s">
        <v>499</v>
      </c>
    </row>
    <row r="2" spans="5:13" ht="12">
      <c r="E2" s="235"/>
      <c r="F2" s="43"/>
      <c r="G2" s="43"/>
      <c r="H2" s="43"/>
      <c r="K2" s="43"/>
      <c r="L2" s="43"/>
      <c r="M2" s="43"/>
    </row>
    <row r="3" spans="2:13" ht="12">
      <c r="B3" s="328" t="s">
        <v>431</v>
      </c>
      <c r="C3" s="329"/>
      <c r="D3" s="330"/>
      <c r="E3" s="236" t="s">
        <v>500</v>
      </c>
      <c r="F3" s="303" t="s">
        <v>501</v>
      </c>
      <c r="G3" s="364"/>
      <c r="H3" s="304"/>
      <c r="I3" s="303" t="s">
        <v>502</v>
      </c>
      <c r="J3" s="364"/>
      <c r="K3" s="304"/>
      <c r="L3" s="303" t="s">
        <v>503</v>
      </c>
      <c r="M3" s="304"/>
    </row>
    <row r="4" spans="2:13" ht="12">
      <c r="B4" s="334"/>
      <c r="C4" s="335"/>
      <c r="D4" s="336"/>
      <c r="E4" s="14" t="s">
        <v>37</v>
      </c>
      <c r="F4" s="14" t="s">
        <v>37</v>
      </c>
      <c r="G4" s="14" t="s">
        <v>504</v>
      </c>
      <c r="H4" s="236" t="s">
        <v>505</v>
      </c>
      <c r="I4" s="14" t="s">
        <v>37</v>
      </c>
      <c r="J4" s="14" t="s">
        <v>504</v>
      </c>
      <c r="K4" s="236" t="s">
        <v>505</v>
      </c>
      <c r="L4" s="236" t="s">
        <v>506</v>
      </c>
      <c r="M4" s="236" t="s">
        <v>507</v>
      </c>
    </row>
    <row r="5" spans="2:13" ht="12">
      <c r="B5" s="133"/>
      <c r="C5" s="198"/>
      <c r="D5" s="134"/>
      <c r="E5" s="6" t="s">
        <v>10</v>
      </c>
      <c r="F5" s="6" t="s">
        <v>10</v>
      </c>
      <c r="G5" s="6"/>
      <c r="H5" s="6" t="s">
        <v>10</v>
      </c>
      <c r="I5" s="6" t="s">
        <v>444</v>
      </c>
      <c r="J5" s="6"/>
      <c r="K5" s="6" t="s">
        <v>444</v>
      </c>
      <c r="L5" s="6" t="s">
        <v>508</v>
      </c>
      <c r="M5" s="6" t="s">
        <v>444</v>
      </c>
    </row>
    <row r="6" spans="2:13" ht="12" customHeight="1">
      <c r="B6" s="294" t="s">
        <v>445</v>
      </c>
      <c r="C6" s="288"/>
      <c r="D6" s="288"/>
      <c r="E6" s="237">
        <v>885756</v>
      </c>
      <c r="F6" s="237">
        <v>2849283</v>
      </c>
      <c r="G6" s="237"/>
      <c r="H6" s="146">
        <v>8830.756818438393</v>
      </c>
      <c r="I6" s="237">
        <v>11225665</v>
      </c>
      <c r="J6" s="237"/>
      <c r="K6" s="146">
        <v>33962.485843615905</v>
      </c>
      <c r="L6" s="237">
        <v>1727</v>
      </c>
      <c r="M6" s="237">
        <v>203694</v>
      </c>
    </row>
    <row r="7" spans="2:13" ht="12" customHeight="1">
      <c r="B7" s="282" t="s">
        <v>41</v>
      </c>
      <c r="C7" s="283"/>
      <c r="D7" s="283"/>
      <c r="E7" s="238">
        <f>SUM(E8:E47)</f>
        <v>914765</v>
      </c>
      <c r="F7" s="238">
        <f>SUM(F8:F47)</f>
        <v>2982594</v>
      </c>
      <c r="G7" s="238"/>
      <c r="H7" s="238">
        <f>SUM(H8:H47)</f>
        <v>9015.061735932835</v>
      </c>
      <c r="I7" s="238">
        <f>SUM(I8:I47)</f>
        <v>11793634</v>
      </c>
      <c r="J7" s="238"/>
      <c r="K7" s="238">
        <f>SUM(K8:K47)</f>
        <v>34755.054263637125</v>
      </c>
      <c r="L7" s="238">
        <f>SUM(L8:L47)</f>
        <v>1763</v>
      </c>
      <c r="M7" s="239">
        <f>SUM(M8:M47)</f>
        <v>205196</v>
      </c>
    </row>
    <row r="8" spans="2:13" ht="12" customHeight="1">
      <c r="B8" s="28"/>
      <c r="C8" s="24" t="s">
        <v>446</v>
      </c>
      <c r="D8" s="24"/>
      <c r="E8" s="240">
        <v>118182</v>
      </c>
      <c r="F8" s="241">
        <v>103767</v>
      </c>
      <c r="G8" s="241"/>
      <c r="H8" s="241">
        <v>360.3020833333333</v>
      </c>
      <c r="I8" s="242">
        <v>450846</v>
      </c>
      <c r="J8" s="242"/>
      <c r="K8" s="241">
        <v>1565.4375</v>
      </c>
      <c r="L8" s="242">
        <v>105</v>
      </c>
      <c r="M8" s="237">
        <v>44567</v>
      </c>
    </row>
    <row r="9" spans="2:13" ht="12" customHeight="1">
      <c r="B9" s="28"/>
      <c r="C9" s="24" t="s">
        <v>447</v>
      </c>
      <c r="D9" s="24"/>
      <c r="E9" s="242">
        <v>135483</v>
      </c>
      <c r="F9" s="243">
        <v>140105</v>
      </c>
      <c r="G9" s="242"/>
      <c r="H9" s="243">
        <v>471.73400673400675</v>
      </c>
      <c r="I9" s="242">
        <v>634171</v>
      </c>
      <c r="J9" s="242"/>
      <c r="K9" s="241">
        <v>2135.2558922558924</v>
      </c>
      <c r="L9" s="241" t="s">
        <v>509</v>
      </c>
      <c r="M9" s="241" t="s">
        <v>509</v>
      </c>
    </row>
    <row r="10" spans="2:13" ht="12" customHeight="1">
      <c r="B10" s="28"/>
      <c r="C10" s="24" t="s">
        <v>448</v>
      </c>
      <c r="D10" s="24"/>
      <c r="E10" s="241" t="s">
        <v>322</v>
      </c>
      <c r="F10" s="243" t="s">
        <v>509</v>
      </c>
      <c r="G10" s="242"/>
      <c r="H10" s="243" t="s">
        <v>509</v>
      </c>
      <c r="I10" s="242">
        <v>217020</v>
      </c>
      <c r="J10" s="242"/>
      <c r="K10" s="241">
        <v>647.820895522388</v>
      </c>
      <c r="L10" s="243">
        <v>41</v>
      </c>
      <c r="M10" s="243">
        <v>8402</v>
      </c>
    </row>
    <row r="11" spans="2:13" ht="12" customHeight="1">
      <c r="B11" s="28"/>
      <c r="C11" s="24" t="s">
        <v>449</v>
      </c>
      <c r="D11" s="24"/>
      <c r="E11" s="241" t="s">
        <v>322</v>
      </c>
      <c r="F11" s="243">
        <v>303887</v>
      </c>
      <c r="G11" s="242"/>
      <c r="H11" s="70" t="s">
        <v>509</v>
      </c>
      <c r="I11" s="242">
        <v>1454414</v>
      </c>
      <c r="J11" s="242"/>
      <c r="K11" s="241" t="s">
        <v>509</v>
      </c>
      <c r="L11" s="241" t="s">
        <v>509</v>
      </c>
      <c r="M11" s="241" t="s">
        <v>509</v>
      </c>
    </row>
    <row r="12" spans="2:13" ht="12" customHeight="1">
      <c r="B12" s="28"/>
      <c r="C12" s="24" t="s">
        <v>450</v>
      </c>
      <c r="D12" s="24"/>
      <c r="E12" s="242">
        <v>43746</v>
      </c>
      <c r="F12" s="243">
        <v>480766</v>
      </c>
      <c r="G12" s="242"/>
      <c r="H12" s="243">
        <v>1430.8511904761904</v>
      </c>
      <c r="I12" s="242">
        <v>1916954</v>
      </c>
      <c r="J12" s="242"/>
      <c r="K12" s="241">
        <v>5705.2202380952385</v>
      </c>
      <c r="L12" s="243">
        <v>42</v>
      </c>
      <c r="M12" s="243">
        <v>1859</v>
      </c>
    </row>
    <row r="13" spans="2:13" ht="12" customHeight="1">
      <c r="B13" s="28"/>
      <c r="C13" s="24" t="s">
        <v>451</v>
      </c>
      <c r="D13" s="24"/>
      <c r="E13" s="242">
        <v>1893</v>
      </c>
      <c r="F13" s="243">
        <v>23540</v>
      </c>
      <c r="G13" s="242"/>
      <c r="H13" s="243">
        <v>83.18021201413427</v>
      </c>
      <c r="I13" s="242">
        <v>104042</v>
      </c>
      <c r="J13" s="242"/>
      <c r="K13" s="241">
        <v>367.63957597173146</v>
      </c>
      <c r="L13" s="243">
        <v>6</v>
      </c>
      <c r="M13" s="243">
        <v>702</v>
      </c>
    </row>
    <row r="14" spans="2:13" ht="12" customHeight="1">
      <c r="B14" s="28"/>
      <c r="C14" s="24" t="s">
        <v>452</v>
      </c>
      <c r="D14" s="24"/>
      <c r="E14" s="242">
        <v>4381</v>
      </c>
      <c r="F14" s="243">
        <v>53631</v>
      </c>
      <c r="G14" s="241"/>
      <c r="H14" s="243">
        <v>189.5088339222615</v>
      </c>
      <c r="I14" s="242">
        <v>253954</v>
      </c>
      <c r="J14" s="242"/>
      <c r="K14" s="241">
        <v>897.3639575971731</v>
      </c>
      <c r="L14" s="243">
        <v>21</v>
      </c>
      <c r="M14" s="243">
        <v>2005</v>
      </c>
    </row>
    <row r="15" spans="2:13" ht="12" customHeight="1">
      <c r="B15" s="28"/>
      <c r="C15" s="24" t="s">
        <v>453</v>
      </c>
      <c r="D15" s="24"/>
      <c r="E15" s="241">
        <v>5008</v>
      </c>
      <c r="F15" s="243">
        <v>33668</v>
      </c>
      <c r="G15" s="242"/>
      <c r="H15" s="243">
        <v>118.54929577464789</v>
      </c>
      <c r="I15" s="242">
        <v>142653</v>
      </c>
      <c r="J15" s="242"/>
      <c r="K15" s="241">
        <v>502.2992957746479</v>
      </c>
      <c r="L15" s="243">
        <v>6</v>
      </c>
      <c r="M15" s="243">
        <v>184</v>
      </c>
    </row>
    <row r="16" spans="2:13" ht="12" customHeight="1">
      <c r="B16" s="28"/>
      <c r="C16" s="24" t="s">
        <v>510</v>
      </c>
      <c r="D16" s="24"/>
      <c r="E16" s="242">
        <v>1484</v>
      </c>
      <c r="F16" s="243">
        <v>53879</v>
      </c>
      <c r="G16" s="242"/>
      <c r="H16" s="243">
        <v>190.38515901060072</v>
      </c>
      <c r="I16" s="242">
        <v>53879</v>
      </c>
      <c r="J16" s="242"/>
      <c r="K16" s="241">
        <v>190.38515901060072</v>
      </c>
      <c r="L16" s="243">
        <v>7</v>
      </c>
      <c r="M16" s="243">
        <v>1915</v>
      </c>
    </row>
    <row r="17" spans="2:13" ht="12" customHeight="1">
      <c r="B17" s="28"/>
      <c r="C17" s="244" t="s">
        <v>455</v>
      </c>
      <c r="D17" s="24"/>
      <c r="E17" s="240">
        <v>2354</v>
      </c>
      <c r="F17" s="243">
        <v>23461</v>
      </c>
      <c r="G17" s="242"/>
      <c r="H17" s="243">
        <v>82.31929824561404</v>
      </c>
      <c r="I17" s="242">
        <v>112413</v>
      </c>
      <c r="J17" s="242"/>
      <c r="K17" s="241">
        <v>394.4315789473684</v>
      </c>
      <c r="L17" s="146">
        <v>16</v>
      </c>
      <c r="M17" s="146">
        <v>1748</v>
      </c>
    </row>
    <row r="18" spans="2:13" ht="12" customHeight="1">
      <c r="B18" s="28"/>
      <c r="C18" s="24" t="s">
        <v>456</v>
      </c>
      <c r="D18" s="24"/>
      <c r="E18" s="242">
        <v>52779</v>
      </c>
      <c r="F18" s="243">
        <v>98933</v>
      </c>
      <c r="G18" s="242"/>
      <c r="H18" s="243">
        <v>337.6552901023891</v>
      </c>
      <c r="I18" s="242">
        <v>316147</v>
      </c>
      <c r="J18" s="242"/>
      <c r="K18" s="241">
        <v>1079</v>
      </c>
      <c r="L18" s="243">
        <v>38</v>
      </c>
      <c r="M18" s="243">
        <v>6404</v>
      </c>
    </row>
    <row r="19" spans="2:13" ht="12" customHeight="1">
      <c r="B19" s="28"/>
      <c r="C19" s="24" t="s">
        <v>457</v>
      </c>
      <c r="D19" s="24"/>
      <c r="E19" s="241" t="s">
        <v>509</v>
      </c>
      <c r="F19" s="243">
        <v>73330</v>
      </c>
      <c r="G19" s="242"/>
      <c r="H19" s="243">
        <v>250.2730375426621</v>
      </c>
      <c r="I19" s="242">
        <v>84661</v>
      </c>
      <c r="J19" s="242"/>
      <c r="K19" s="241">
        <v>288.9453924914676</v>
      </c>
      <c r="L19" s="243">
        <v>17</v>
      </c>
      <c r="M19" s="243">
        <v>635</v>
      </c>
    </row>
    <row r="20" spans="2:13" ht="12" customHeight="1">
      <c r="B20" s="28"/>
      <c r="C20" s="24" t="s">
        <v>458</v>
      </c>
      <c r="D20" s="24"/>
      <c r="E20" s="242">
        <v>35647</v>
      </c>
      <c r="F20" s="243">
        <v>137703</v>
      </c>
      <c r="G20" s="242"/>
      <c r="H20" s="243">
        <v>484.86971830985914</v>
      </c>
      <c r="I20" s="242">
        <v>512693</v>
      </c>
      <c r="J20" s="242"/>
      <c r="K20" s="241">
        <v>1805.2570422535211</v>
      </c>
      <c r="L20" s="243">
        <v>45</v>
      </c>
      <c r="M20" s="243">
        <v>9147</v>
      </c>
    </row>
    <row r="21" spans="2:13" ht="12" customHeight="1">
      <c r="B21" s="28"/>
      <c r="C21" s="24" t="s">
        <v>459</v>
      </c>
      <c r="D21" s="24"/>
      <c r="E21" s="242">
        <v>6016</v>
      </c>
      <c r="F21" s="243">
        <v>33083</v>
      </c>
      <c r="G21" s="242"/>
      <c r="H21" s="243">
        <v>104.3627760252366</v>
      </c>
      <c r="I21" s="242">
        <v>118745</v>
      </c>
      <c r="J21" s="242"/>
      <c r="K21" s="241">
        <v>374.58990536277605</v>
      </c>
      <c r="L21" s="243">
        <v>27</v>
      </c>
      <c r="M21" s="243">
        <v>3160</v>
      </c>
    </row>
    <row r="22" spans="2:13" ht="12" customHeight="1">
      <c r="B22" s="28"/>
      <c r="C22" s="24" t="s">
        <v>460</v>
      </c>
      <c r="D22" s="24"/>
      <c r="E22" s="242">
        <v>14192</v>
      </c>
      <c r="F22" s="243">
        <v>65962</v>
      </c>
      <c r="G22" s="242"/>
      <c r="H22" s="243">
        <v>232.2605633802817</v>
      </c>
      <c r="I22" s="242">
        <v>248300</v>
      </c>
      <c r="J22" s="242"/>
      <c r="K22" s="241">
        <v>874.2957746478874</v>
      </c>
      <c r="L22" s="243">
        <v>12</v>
      </c>
      <c r="M22" s="243">
        <v>1865</v>
      </c>
    </row>
    <row r="23" spans="2:13" ht="12" customHeight="1">
      <c r="B23" s="28"/>
      <c r="C23" s="24" t="s">
        <v>461</v>
      </c>
      <c r="D23" s="24"/>
      <c r="E23" s="242">
        <v>9109</v>
      </c>
      <c r="F23" s="243">
        <v>46635</v>
      </c>
      <c r="G23" s="242"/>
      <c r="H23" s="243">
        <v>164.20774647887325</v>
      </c>
      <c r="I23" s="242">
        <v>162645</v>
      </c>
      <c r="J23" s="242"/>
      <c r="K23" s="241">
        <v>572.693661971831</v>
      </c>
      <c r="L23" s="243">
        <v>21</v>
      </c>
      <c r="M23" s="243">
        <v>1489</v>
      </c>
    </row>
    <row r="24" spans="2:13" ht="12" customHeight="1">
      <c r="B24" s="28"/>
      <c r="C24" s="24" t="s">
        <v>462</v>
      </c>
      <c r="D24" s="24"/>
      <c r="E24" s="242">
        <v>40577</v>
      </c>
      <c r="F24" s="243">
        <v>159088</v>
      </c>
      <c r="G24" s="242"/>
      <c r="H24" s="243">
        <v>483.5501519756839</v>
      </c>
      <c r="I24" s="242">
        <v>485751</v>
      </c>
      <c r="J24" s="242"/>
      <c r="K24" s="241">
        <v>1476.4468085106382</v>
      </c>
      <c r="L24" s="243">
        <v>18</v>
      </c>
      <c r="M24" s="243">
        <v>6840</v>
      </c>
    </row>
    <row r="25" spans="2:13" ht="12" customHeight="1">
      <c r="B25" s="28"/>
      <c r="C25" s="24" t="s">
        <v>463</v>
      </c>
      <c r="D25" s="24"/>
      <c r="E25" s="242">
        <v>2827</v>
      </c>
      <c r="F25" s="243">
        <v>29061</v>
      </c>
      <c r="G25" s="242"/>
      <c r="H25" s="243">
        <v>99.8659793814433</v>
      </c>
      <c r="I25" s="242">
        <v>104799</v>
      </c>
      <c r="J25" s="242"/>
      <c r="K25" s="241">
        <v>360.1340206185567</v>
      </c>
      <c r="L25" s="243">
        <v>36</v>
      </c>
      <c r="M25" s="243">
        <v>487</v>
      </c>
    </row>
    <row r="26" spans="2:13" ht="12" customHeight="1">
      <c r="B26" s="28"/>
      <c r="C26" s="24" t="s">
        <v>464</v>
      </c>
      <c r="D26" s="24"/>
      <c r="E26" s="242">
        <v>5631</v>
      </c>
      <c r="F26" s="243">
        <v>61532</v>
      </c>
      <c r="G26" s="242"/>
      <c r="H26" s="243">
        <v>217.42756183745584</v>
      </c>
      <c r="I26" s="242">
        <v>232307</v>
      </c>
      <c r="J26" s="242"/>
      <c r="K26" s="241">
        <v>820.8727915194346</v>
      </c>
      <c r="L26" s="243">
        <v>81</v>
      </c>
      <c r="M26" s="243">
        <v>8441</v>
      </c>
    </row>
    <row r="27" spans="2:13" ht="12" customHeight="1">
      <c r="B27" s="28"/>
      <c r="C27" s="24" t="s">
        <v>465</v>
      </c>
      <c r="D27" s="24"/>
      <c r="E27" s="242">
        <v>9648</v>
      </c>
      <c r="F27" s="243">
        <v>31321</v>
      </c>
      <c r="G27" s="242"/>
      <c r="H27" s="243">
        <v>109.89824561403509</v>
      </c>
      <c r="I27" s="242">
        <v>110233</v>
      </c>
      <c r="J27" s="242"/>
      <c r="K27" s="241">
        <v>386.78245614035086</v>
      </c>
      <c r="L27" s="243">
        <v>17</v>
      </c>
      <c r="M27" s="243">
        <v>1485</v>
      </c>
    </row>
    <row r="28" spans="2:13" ht="12" customHeight="1">
      <c r="B28" s="28"/>
      <c r="C28" s="24" t="s">
        <v>466</v>
      </c>
      <c r="D28" s="24"/>
      <c r="E28" s="242">
        <v>42511</v>
      </c>
      <c r="F28" s="243">
        <v>107039</v>
      </c>
      <c r="G28" s="242"/>
      <c r="H28" s="243">
        <v>386.42238267148014</v>
      </c>
      <c r="I28" s="242">
        <v>333593</v>
      </c>
      <c r="J28" s="242"/>
      <c r="K28" s="241">
        <v>1204.3068592057762</v>
      </c>
      <c r="L28" s="243">
        <v>87</v>
      </c>
      <c r="M28" s="243">
        <v>10152</v>
      </c>
    </row>
    <row r="29" spans="2:13" ht="12" customHeight="1">
      <c r="B29" s="28"/>
      <c r="C29" s="24" t="s">
        <v>467</v>
      </c>
      <c r="D29" s="24"/>
      <c r="E29" s="242">
        <v>56013</v>
      </c>
      <c r="F29" s="243">
        <v>59748</v>
      </c>
      <c r="G29" s="242"/>
      <c r="H29" s="243">
        <v>209.6421052631579</v>
      </c>
      <c r="I29" s="242">
        <v>240506</v>
      </c>
      <c r="J29" s="242"/>
      <c r="K29" s="241">
        <v>843.880701754386</v>
      </c>
      <c r="L29" s="243">
        <v>38</v>
      </c>
      <c r="M29" s="243">
        <v>8928</v>
      </c>
    </row>
    <row r="30" spans="2:13" ht="12" customHeight="1">
      <c r="B30" s="28"/>
      <c r="C30" s="24" t="s">
        <v>468</v>
      </c>
      <c r="D30" s="24"/>
      <c r="E30" s="242">
        <v>27412</v>
      </c>
      <c r="F30" s="243">
        <v>117364</v>
      </c>
      <c r="G30" s="242"/>
      <c r="H30" s="243">
        <v>406.1038062283737</v>
      </c>
      <c r="I30" s="242">
        <v>358537</v>
      </c>
      <c r="J30" s="242"/>
      <c r="K30" s="241">
        <v>1240.6124567474048</v>
      </c>
      <c r="L30" s="243">
        <v>83</v>
      </c>
      <c r="M30" s="243">
        <v>2688</v>
      </c>
    </row>
    <row r="31" spans="2:13" ht="12" customHeight="1">
      <c r="B31" s="28"/>
      <c r="C31" s="24" t="s">
        <v>469</v>
      </c>
      <c r="D31" s="24"/>
      <c r="E31" s="242">
        <v>984</v>
      </c>
      <c r="F31" s="243">
        <v>7206</v>
      </c>
      <c r="G31" s="242"/>
      <c r="H31" s="243">
        <v>26.014440433212997</v>
      </c>
      <c r="I31" s="242">
        <v>24023</v>
      </c>
      <c r="J31" s="241"/>
      <c r="K31" s="241">
        <v>86.72563176895306</v>
      </c>
      <c r="L31" s="243">
        <v>7</v>
      </c>
      <c r="M31" s="243">
        <v>1033</v>
      </c>
    </row>
    <row r="32" spans="2:13" ht="12" customHeight="1">
      <c r="B32" s="28"/>
      <c r="C32" s="24" t="s">
        <v>470</v>
      </c>
      <c r="D32" s="24"/>
      <c r="E32" s="241">
        <v>50678</v>
      </c>
      <c r="F32" s="243">
        <v>116375</v>
      </c>
      <c r="G32" s="242"/>
      <c r="H32" s="243">
        <v>386.6279069767442</v>
      </c>
      <c r="I32" s="242">
        <v>411945</v>
      </c>
      <c r="J32" s="242"/>
      <c r="K32" s="241">
        <v>1368.5880398671097</v>
      </c>
      <c r="L32" s="243">
        <v>52</v>
      </c>
      <c r="M32" s="243">
        <v>19564</v>
      </c>
    </row>
    <row r="33" spans="2:13" ht="12" customHeight="1">
      <c r="B33" s="28"/>
      <c r="C33" s="24" t="s">
        <v>471</v>
      </c>
      <c r="D33" s="24"/>
      <c r="E33" s="241">
        <v>13198</v>
      </c>
      <c r="F33" s="243">
        <v>68052</v>
      </c>
      <c r="G33" s="242"/>
      <c r="H33" s="243">
        <v>231.46938775510205</v>
      </c>
      <c r="I33" s="242">
        <v>219688</v>
      </c>
      <c r="J33" s="242"/>
      <c r="K33" s="241">
        <v>747.2380952380952</v>
      </c>
      <c r="L33" s="243">
        <v>203</v>
      </c>
      <c r="M33" s="243">
        <v>3074</v>
      </c>
    </row>
    <row r="34" spans="2:13" ht="12" customHeight="1">
      <c r="B34" s="28"/>
      <c r="C34" s="24" t="s">
        <v>472</v>
      </c>
      <c r="D34" s="24"/>
      <c r="E34" s="241">
        <v>9039</v>
      </c>
      <c r="F34" s="243">
        <v>40133</v>
      </c>
      <c r="G34" s="242"/>
      <c r="H34" s="243">
        <v>139.83623693379792</v>
      </c>
      <c r="I34" s="242">
        <v>130772</v>
      </c>
      <c r="J34" s="242"/>
      <c r="K34" s="241">
        <v>455.65156794425087</v>
      </c>
      <c r="L34" s="241" t="s">
        <v>509</v>
      </c>
      <c r="M34" s="243">
        <v>630</v>
      </c>
    </row>
    <row r="35" spans="2:13" ht="12" customHeight="1">
      <c r="B35" s="28"/>
      <c r="C35" s="24" t="s">
        <v>473</v>
      </c>
      <c r="D35" s="24"/>
      <c r="E35" s="241">
        <v>8673</v>
      </c>
      <c r="F35" s="243">
        <v>31787</v>
      </c>
      <c r="G35" s="242"/>
      <c r="H35" s="243">
        <v>109.23367697594502</v>
      </c>
      <c r="I35" s="241">
        <v>126067</v>
      </c>
      <c r="J35" s="241"/>
      <c r="K35" s="241">
        <v>433.21993127147766</v>
      </c>
      <c r="L35" s="243">
        <v>62</v>
      </c>
      <c r="M35" s="243">
        <v>1100</v>
      </c>
    </row>
    <row r="36" spans="2:13" ht="12" customHeight="1">
      <c r="B36" s="28"/>
      <c r="C36" s="24" t="s">
        <v>474</v>
      </c>
      <c r="D36" s="24"/>
      <c r="E36" s="241">
        <v>27276</v>
      </c>
      <c r="F36" s="243">
        <v>70972</v>
      </c>
      <c r="G36" s="242"/>
      <c r="H36" s="243">
        <v>249.90140845070422</v>
      </c>
      <c r="I36" s="242">
        <v>328446</v>
      </c>
      <c r="J36" s="242"/>
      <c r="K36" s="241">
        <v>1156.5</v>
      </c>
      <c r="L36" s="243">
        <v>119</v>
      </c>
      <c r="M36" s="243">
        <v>2935</v>
      </c>
    </row>
    <row r="37" spans="2:13" ht="12" customHeight="1">
      <c r="B37" s="28"/>
      <c r="C37" s="24" t="s">
        <v>475</v>
      </c>
      <c r="D37" s="24"/>
      <c r="E37" s="241">
        <v>18456</v>
      </c>
      <c r="F37" s="243">
        <v>54725</v>
      </c>
      <c r="G37" s="242"/>
      <c r="H37" s="243">
        <v>192.69366197183098</v>
      </c>
      <c r="I37" s="242">
        <v>234291</v>
      </c>
      <c r="J37" s="242"/>
      <c r="K37" s="241">
        <v>824.9683098591549</v>
      </c>
      <c r="L37" s="243">
        <v>51</v>
      </c>
      <c r="M37" s="243">
        <v>2543</v>
      </c>
    </row>
    <row r="38" spans="2:13" ht="12" customHeight="1">
      <c r="B38" s="28"/>
      <c r="C38" s="24" t="s">
        <v>476</v>
      </c>
      <c r="D38" s="24"/>
      <c r="E38" s="242">
        <v>17871</v>
      </c>
      <c r="F38" s="243">
        <v>49988</v>
      </c>
      <c r="G38" s="242"/>
      <c r="H38" s="243">
        <v>180.4620938628159</v>
      </c>
      <c r="I38" s="242">
        <v>183364</v>
      </c>
      <c r="J38" s="242"/>
      <c r="K38" s="241">
        <v>661.9638989169675</v>
      </c>
      <c r="L38" s="243">
        <v>47</v>
      </c>
      <c r="M38" s="243">
        <v>3380</v>
      </c>
    </row>
    <row r="39" spans="2:13" ht="12" customHeight="1">
      <c r="B39" s="28"/>
      <c r="C39" s="24" t="s">
        <v>477</v>
      </c>
      <c r="D39" s="24"/>
      <c r="E39" s="242">
        <v>1145</v>
      </c>
      <c r="F39" s="243">
        <v>1727</v>
      </c>
      <c r="G39" s="242"/>
      <c r="H39" s="243">
        <v>7.16597510373444</v>
      </c>
      <c r="I39" s="242">
        <v>6030</v>
      </c>
      <c r="J39" s="242"/>
      <c r="K39" s="241">
        <v>25.020746887966805</v>
      </c>
      <c r="L39" s="241" t="s">
        <v>509</v>
      </c>
      <c r="M39" s="241" t="s">
        <v>509</v>
      </c>
    </row>
    <row r="40" spans="2:13" ht="12" customHeight="1">
      <c r="B40" s="28"/>
      <c r="C40" s="24" t="s">
        <v>478</v>
      </c>
      <c r="D40" s="24"/>
      <c r="E40" s="242">
        <v>7300</v>
      </c>
      <c r="F40" s="243">
        <v>27421</v>
      </c>
      <c r="G40" s="242"/>
      <c r="H40" s="243">
        <v>91.09966777408638</v>
      </c>
      <c r="I40" s="242">
        <v>104514</v>
      </c>
      <c r="J40" s="242"/>
      <c r="K40" s="241">
        <v>347.22259136212625</v>
      </c>
      <c r="L40" s="243">
        <v>36</v>
      </c>
      <c r="M40" s="243">
        <v>2114</v>
      </c>
    </row>
    <row r="41" spans="2:13" ht="12" customHeight="1">
      <c r="B41" s="28"/>
      <c r="C41" s="245" t="s">
        <v>479</v>
      </c>
      <c r="D41" s="24"/>
      <c r="E41" s="242">
        <v>19865</v>
      </c>
      <c r="F41" s="243">
        <v>19865</v>
      </c>
      <c r="G41" s="242"/>
      <c r="H41" s="243">
        <v>70.19434628975264</v>
      </c>
      <c r="I41" s="242">
        <v>231792</v>
      </c>
      <c r="J41" s="242"/>
      <c r="K41" s="241">
        <v>819.0530035335689</v>
      </c>
      <c r="L41" s="243">
        <v>87</v>
      </c>
      <c r="M41" s="241" t="s">
        <v>509</v>
      </c>
    </row>
    <row r="42" spans="2:13" ht="12" customHeight="1">
      <c r="B42" s="28"/>
      <c r="C42" s="24" t="s">
        <v>480</v>
      </c>
      <c r="D42" s="24"/>
      <c r="E42" s="242">
        <v>11678</v>
      </c>
      <c r="F42" s="243">
        <v>14575</v>
      </c>
      <c r="G42" s="241"/>
      <c r="H42" s="243">
        <v>50.96153846153846</v>
      </c>
      <c r="I42" s="241">
        <v>40470</v>
      </c>
      <c r="J42" s="241"/>
      <c r="K42" s="241">
        <v>141.5034965034965</v>
      </c>
      <c r="L42" s="243">
        <v>24</v>
      </c>
      <c r="M42" s="243">
        <v>187</v>
      </c>
    </row>
    <row r="43" spans="2:13" ht="12">
      <c r="B43" s="28"/>
      <c r="C43" s="24" t="s">
        <v>481</v>
      </c>
      <c r="D43" s="24"/>
      <c r="E43" s="242">
        <v>37569</v>
      </c>
      <c r="F43" s="243">
        <v>70266</v>
      </c>
      <c r="G43" s="242"/>
      <c r="H43" s="243">
        <v>263.1685393258427</v>
      </c>
      <c r="I43" s="242">
        <v>366215</v>
      </c>
      <c r="J43" s="242"/>
      <c r="K43" s="241">
        <v>1371.5917602996255</v>
      </c>
      <c r="L43" s="243">
        <v>18</v>
      </c>
      <c r="M43" s="243">
        <v>2175</v>
      </c>
    </row>
    <row r="44" spans="2:13" ht="12">
      <c r="B44" s="28"/>
      <c r="C44" s="24" t="s">
        <v>482</v>
      </c>
      <c r="D44" s="24"/>
      <c r="E44" s="242">
        <v>9869</v>
      </c>
      <c r="F44" s="243">
        <v>19392</v>
      </c>
      <c r="G44" s="242"/>
      <c r="H44" s="243">
        <v>66.41095890410959</v>
      </c>
      <c r="I44" s="242">
        <v>53419</v>
      </c>
      <c r="J44" s="242"/>
      <c r="K44" s="241">
        <v>182.9417808219178</v>
      </c>
      <c r="L44" s="243">
        <v>8</v>
      </c>
      <c r="M44" s="243">
        <v>464</v>
      </c>
    </row>
    <row r="45" spans="2:13" ht="12">
      <c r="B45" s="28"/>
      <c r="C45" s="245" t="s">
        <v>483</v>
      </c>
      <c r="D45" s="24"/>
      <c r="E45" s="242">
        <v>3984</v>
      </c>
      <c r="F45" s="243">
        <v>9328</v>
      </c>
      <c r="G45" s="242"/>
      <c r="H45" s="243">
        <v>38.54545454545455</v>
      </c>
      <c r="I45" s="242">
        <v>37785</v>
      </c>
      <c r="J45" s="242"/>
      <c r="K45" s="241">
        <v>156.13636363636363</v>
      </c>
      <c r="L45" s="241" t="s">
        <v>509</v>
      </c>
      <c r="M45" s="241" t="s">
        <v>509</v>
      </c>
    </row>
    <row r="46" spans="2:13" ht="12" customHeight="1">
      <c r="B46" s="111"/>
      <c r="C46" s="24" t="s">
        <v>484</v>
      </c>
      <c r="D46" s="24"/>
      <c r="E46" s="242">
        <v>22967</v>
      </c>
      <c r="F46" s="243">
        <v>58737</v>
      </c>
      <c r="G46" s="242"/>
      <c r="H46" s="243">
        <v>205.37412587412587</v>
      </c>
      <c r="I46" s="242">
        <v>256780</v>
      </c>
      <c r="J46" s="242"/>
      <c r="K46" s="241">
        <v>897.8321678321678</v>
      </c>
      <c r="L46" s="243">
        <v>28</v>
      </c>
      <c r="M46" s="243">
        <v>2522</v>
      </c>
    </row>
    <row r="47" spans="2:13" ht="12" customHeight="1">
      <c r="B47" s="3"/>
      <c r="C47" s="215" t="s">
        <v>485</v>
      </c>
      <c r="D47" s="215"/>
      <c r="E47" s="242">
        <v>39320</v>
      </c>
      <c r="F47" s="243">
        <v>84542</v>
      </c>
      <c r="G47" s="242"/>
      <c r="H47" s="243">
        <v>292.53287197231833</v>
      </c>
      <c r="I47" s="242">
        <v>388770</v>
      </c>
      <c r="J47" s="242"/>
      <c r="K47" s="241">
        <v>1345.2249134948097</v>
      </c>
      <c r="L47" s="243">
        <v>257</v>
      </c>
      <c r="M47" s="243">
        <v>40372</v>
      </c>
    </row>
    <row r="48" ht="12">
      <c r="B48" s="31"/>
    </row>
    <row r="49" ht="12">
      <c r="B49" s="31" t="s">
        <v>486</v>
      </c>
    </row>
    <row r="50" spans="2:5" ht="12">
      <c r="B50" s="31" t="s">
        <v>511</v>
      </c>
      <c r="C50" s="31"/>
      <c r="D50" s="31"/>
      <c r="E50" s="31"/>
    </row>
    <row r="51" spans="2:5" ht="12">
      <c r="B51" s="31" t="s">
        <v>512</v>
      </c>
      <c r="C51" s="31"/>
      <c r="D51" s="31"/>
      <c r="E51" s="31"/>
    </row>
    <row r="52" ht="12">
      <c r="B52" s="31" t="s">
        <v>513</v>
      </c>
    </row>
    <row r="53" spans="2:13" ht="12">
      <c r="B53" s="31" t="s">
        <v>514</v>
      </c>
      <c r="M53" s="18"/>
    </row>
    <row r="54" ht="12">
      <c r="B54" s="31" t="s">
        <v>515</v>
      </c>
    </row>
    <row r="55" ht="12">
      <c r="B55" s="31" t="s">
        <v>498</v>
      </c>
    </row>
    <row r="57" spans="5:13" ht="12">
      <c r="E57" s="18"/>
      <c r="F57" s="18"/>
      <c r="G57" s="18"/>
      <c r="H57" s="18"/>
      <c r="I57" s="18"/>
      <c r="J57" s="18"/>
      <c r="K57" s="18"/>
      <c r="L57" s="18"/>
      <c r="M57" s="18"/>
    </row>
  </sheetData>
  <sheetProtection/>
  <mergeCells count="6">
    <mergeCell ref="B3:D4"/>
    <mergeCell ref="F3:H3"/>
    <mergeCell ref="I3:K3"/>
    <mergeCell ref="L3:M3"/>
    <mergeCell ref="B6:D6"/>
    <mergeCell ref="B7:D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K85"/>
  <sheetViews>
    <sheetView zoomScalePageLayoutView="0" workbookViewId="0" topLeftCell="A1">
      <selection activeCell="J43" sqref="J43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8.375" style="1" bestFit="1" customWidth="1"/>
    <col min="4" max="4" width="3.00390625" style="1" customWidth="1"/>
    <col min="5" max="5" width="11.25390625" style="1" customWidth="1"/>
    <col min="6" max="9" width="10.375" style="246" customWidth="1"/>
    <col min="10" max="10" width="3.875" style="1" customWidth="1"/>
    <col min="11" max="11" width="9.50390625" style="1" customWidth="1"/>
    <col min="12" max="16384" width="9.00390625" style="1" customWidth="1"/>
  </cols>
  <sheetData>
    <row r="1" ht="14.25">
      <c r="B1" s="2" t="s">
        <v>516</v>
      </c>
    </row>
    <row r="2" spans="5:7" ht="12">
      <c r="E2" s="43"/>
      <c r="G2" s="247"/>
    </row>
    <row r="3" spans="2:9" ht="12">
      <c r="B3" s="429" t="s">
        <v>431</v>
      </c>
      <c r="C3" s="433"/>
      <c r="D3" s="430"/>
      <c r="E3" s="14" t="s">
        <v>504</v>
      </c>
      <c r="F3" s="197" t="s">
        <v>37</v>
      </c>
      <c r="G3" s="197" t="s">
        <v>517</v>
      </c>
      <c r="H3" s="197" t="s">
        <v>518</v>
      </c>
      <c r="I3" s="197" t="s">
        <v>519</v>
      </c>
    </row>
    <row r="4" spans="2:9" ht="12">
      <c r="B4" s="133"/>
      <c r="C4" s="198"/>
      <c r="D4" s="134"/>
      <c r="E4" s="6" t="s">
        <v>520</v>
      </c>
      <c r="F4" s="146" t="s">
        <v>10</v>
      </c>
      <c r="G4" s="146" t="s">
        <v>10</v>
      </c>
      <c r="H4" s="146" t="s">
        <v>10</v>
      </c>
      <c r="I4" s="146" t="s">
        <v>10</v>
      </c>
    </row>
    <row r="5" spans="2:9" ht="12" customHeight="1">
      <c r="B5" s="294" t="s">
        <v>445</v>
      </c>
      <c r="C5" s="288"/>
      <c r="D5" s="280"/>
      <c r="E5" s="248">
        <v>11080</v>
      </c>
      <c r="F5" s="249">
        <v>2707490</v>
      </c>
      <c r="G5" s="249">
        <v>2007771</v>
      </c>
      <c r="H5" s="249">
        <v>147640</v>
      </c>
      <c r="I5" s="249">
        <v>493639</v>
      </c>
    </row>
    <row r="6" spans="2:9" ht="12" customHeight="1">
      <c r="B6" s="282" t="s">
        <v>41</v>
      </c>
      <c r="C6" s="283"/>
      <c r="D6" s="284"/>
      <c r="E6" s="250">
        <f>SUM(E7:E46)</f>
        <v>11250</v>
      </c>
      <c r="F6" s="250">
        <f>SUM(F7:F46)</f>
        <v>2829760</v>
      </c>
      <c r="G6" s="250">
        <f>SUM(G7:G46)</f>
        <v>2180964</v>
      </c>
      <c r="H6" s="250">
        <f>SUM(H7:H46)</f>
        <v>156618</v>
      </c>
      <c r="I6" s="251">
        <f>SUM(I7:I46)</f>
        <v>492178</v>
      </c>
    </row>
    <row r="7" spans="2:11" ht="12" customHeight="1">
      <c r="B7" s="28"/>
      <c r="C7" s="24" t="s">
        <v>446</v>
      </c>
      <c r="D7" s="24"/>
      <c r="E7" s="200">
        <v>288</v>
      </c>
      <c r="F7" s="200">
        <v>103767</v>
      </c>
      <c r="G7" s="200">
        <v>93619</v>
      </c>
      <c r="H7" s="200">
        <v>3434</v>
      </c>
      <c r="I7" s="200">
        <v>6714</v>
      </c>
      <c r="K7" s="18"/>
    </row>
    <row r="8" spans="2:11" ht="12" customHeight="1">
      <c r="B8" s="28"/>
      <c r="C8" s="24" t="s">
        <v>447</v>
      </c>
      <c r="D8" s="24"/>
      <c r="E8" s="252">
        <v>297</v>
      </c>
      <c r="F8" s="200">
        <v>126454</v>
      </c>
      <c r="G8" s="252">
        <v>116937</v>
      </c>
      <c r="H8" s="252">
        <v>4489</v>
      </c>
      <c r="I8" s="252">
        <v>5028</v>
      </c>
      <c r="K8" s="18"/>
    </row>
    <row r="9" spans="2:11" ht="12" customHeight="1">
      <c r="B9" s="28"/>
      <c r="C9" s="24" t="s">
        <v>448</v>
      </c>
      <c r="D9" s="24"/>
      <c r="E9" s="252">
        <v>335</v>
      </c>
      <c r="F9" s="253" t="s">
        <v>322</v>
      </c>
      <c r="G9" s="253" t="s">
        <v>322</v>
      </c>
      <c r="H9" s="253" t="s">
        <v>322</v>
      </c>
      <c r="I9" s="253" t="s">
        <v>322</v>
      </c>
      <c r="K9" s="18"/>
    </row>
    <row r="10" spans="2:11" ht="12" customHeight="1">
      <c r="B10" s="28"/>
      <c r="C10" s="24" t="s">
        <v>449</v>
      </c>
      <c r="D10" s="24"/>
      <c r="E10" s="252" t="s">
        <v>521</v>
      </c>
      <c r="F10" s="200">
        <v>303887</v>
      </c>
      <c r="G10" s="253">
        <v>225038</v>
      </c>
      <c r="H10" s="253">
        <v>13805</v>
      </c>
      <c r="I10" s="253">
        <v>65044</v>
      </c>
      <c r="K10" s="18"/>
    </row>
    <row r="11" spans="2:11" ht="12" customHeight="1">
      <c r="B11" s="28"/>
      <c r="C11" s="24" t="s">
        <v>450</v>
      </c>
      <c r="D11" s="24"/>
      <c r="E11" s="252">
        <v>336</v>
      </c>
      <c r="F11" s="200">
        <v>431664</v>
      </c>
      <c r="G11" s="252">
        <v>360423</v>
      </c>
      <c r="H11" s="252">
        <v>32397</v>
      </c>
      <c r="I11" s="252">
        <v>38844</v>
      </c>
      <c r="K11" s="18"/>
    </row>
    <row r="12" spans="2:11" ht="12" customHeight="1">
      <c r="B12" s="28"/>
      <c r="C12" s="24" t="s">
        <v>451</v>
      </c>
      <c r="D12" s="24"/>
      <c r="E12" s="252">
        <v>283</v>
      </c>
      <c r="F12" s="200">
        <v>23540</v>
      </c>
      <c r="G12" s="252">
        <v>19326</v>
      </c>
      <c r="H12" s="252">
        <v>1190</v>
      </c>
      <c r="I12" s="252">
        <v>3024</v>
      </c>
      <c r="K12" s="18"/>
    </row>
    <row r="13" spans="2:11" ht="12" customHeight="1">
      <c r="B13" s="28"/>
      <c r="C13" s="24" t="s">
        <v>452</v>
      </c>
      <c r="D13" s="24"/>
      <c r="E13" s="252">
        <v>283</v>
      </c>
      <c r="F13" s="200">
        <v>53631</v>
      </c>
      <c r="G13" s="252">
        <v>44540</v>
      </c>
      <c r="H13" s="252">
        <v>3298</v>
      </c>
      <c r="I13" s="252">
        <v>5793</v>
      </c>
      <c r="K13" s="18"/>
    </row>
    <row r="14" spans="2:11" ht="12" customHeight="1">
      <c r="B14" s="28"/>
      <c r="C14" s="24" t="s">
        <v>453</v>
      </c>
      <c r="D14" s="24"/>
      <c r="E14" s="252">
        <v>284</v>
      </c>
      <c r="F14" s="200">
        <v>33668</v>
      </c>
      <c r="G14" s="252">
        <v>29136</v>
      </c>
      <c r="H14" s="252">
        <v>1257</v>
      </c>
      <c r="I14" s="252">
        <v>3275</v>
      </c>
      <c r="K14" s="18"/>
    </row>
    <row r="15" spans="2:11" ht="12" customHeight="1">
      <c r="B15" s="28"/>
      <c r="C15" s="24" t="s">
        <v>510</v>
      </c>
      <c r="D15" s="24"/>
      <c r="E15" s="252">
        <v>283</v>
      </c>
      <c r="F15" s="200">
        <v>53879</v>
      </c>
      <c r="G15" s="252">
        <v>41609</v>
      </c>
      <c r="H15" s="252">
        <v>2452</v>
      </c>
      <c r="I15" s="252">
        <v>9818</v>
      </c>
      <c r="K15" s="18"/>
    </row>
    <row r="16" spans="2:11" ht="12" customHeight="1">
      <c r="B16" s="28"/>
      <c r="C16" s="244" t="s">
        <v>455</v>
      </c>
      <c r="D16" s="24"/>
      <c r="E16" s="254">
        <v>285</v>
      </c>
      <c r="F16" s="200">
        <v>23461</v>
      </c>
      <c r="G16" s="252">
        <v>16568</v>
      </c>
      <c r="H16" s="252">
        <v>1257</v>
      </c>
      <c r="I16" s="252">
        <v>5636</v>
      </c>
      <c r="K16" s="18"/>
    </row>
    <row r="17" spans="2:11" ht="12" customHeight="1">
      <c r="B17" s="28"/>
      <c r="C17" s="24" t="s">
        <v>456</v>
      </c>
      <c r="D17" s="24"/>
      <c r="E17" s="252">
        <v>293</v>
      </c>
      <c r="F17" s="200">
        <v>79331</v>
      </c>
      <c r="G17" s="252">
        <v>68491</v>
      </c>
      <c r="H17" s="252">
        <v>2646</v>
      </c>
      <c r="I17" s="252">
        <v>8194</v>
      </c>
      <c r="K17" s="18"/>
    </row>
    <row r="18" spans="2:11" ht="12" customHeight="1">
      <c r="B18" s="28"/>
      <c r="C18" s="24" t="s">
        <v>457</v>
      </c>
      <c r="D18" s="24"/>
      <c r="E18" s="252">
        <v>293</v>
      </c>
      <c r="F18" s="200">
        <v>73330</v>
      </c>
      <c r="G18" s="252">
        <v>51644</v>
      </c>
      <c r="H18" s="252">
        <v>3393</v>
      </c>
      <c r="I18" s="252">
        <v>18293</v>
      </c>
      <c r="K18" s="18"/>
    </row>
    <row r="19" spans="2:11" ht="12" customHeight="1">
      <c r="B19" s="28"/>
      <c r="C19" s="24" t="s">
        <v>458</v>
      </c>
      <c r="D19" s="24"/>
      <c r="E19" s="252">
        <v>284</v>
      </c>
      <c r="F19" s="200">
        <v>102566</v>
      </c>
      <c r="G19" s="252">
        <v>78126</v>
      </c>
      <c r="H19" s="252">
        <v>4784</v>
      </c>
      <c r="I19" s="252">
        <v>19656</v>
      </c>
      <c r="K19" s="18"/>
    </row>
    <row r="20" spans="2:11" ht="12" customHeight="1">
      <c r="B20" s="28"/>
      <c r="C20" s="24" t="s">
        <v>459</v>
      </c>
      <c r="D20" s="24"/>
      <c r="E20" s="252">
        <v>317</v>
      </c>
      <c r="F20" s="200">
        <v>33083</v>
      </c>
      <c r="G20" s="252">
        <v>19601</v>
      </c>
      <c r="H20" s="252">
        <v>1682</v>
      </c>
      <c r="I20" s="252">
        <v>11800</v>
      </c>
      <c r="K20" s="18"/>
    </row>
    <row r="21" spans="2:11" ht="12" customHeight="1">
      <c r="B21" s="28"/>
      <c r="C21" s="24" t="s">
        <v>460</v>
      </c>
      <c r="D21" s="24"/>
      <c r="E21" s="252">
        <v>284</v>
      </c>
      <c r="F21" s="200">
        <v>65962</v>
      </c>
      <c r="G21" s="252">
        <v>45830</v>
      </c>
      <c r="H21" s="252">
        <v>2893</v>
      </c>
      <c r="I21" s="252">
        <v>17239</v>
      </c>
      <c r="K21" s="18"/>
    </row>
    <row r="22" spans="2:11" ht="12" customHeight="1">
      <c r="B22" s="28"/>
      <c r="C22" s="24" t="s">
        <v>461</v>
      </c>
      <c r="D22" s="24"/>
      <c r="E22" s="252">
        <v>284</v>
      </c>
      <c r="F22" s="200">
        <v>46635</v>
      </c>
      <c r="G22" s="252">
        <v>35547</v>
      </c>
      <c r="H22" s="252">
        <v>2255</v>
      </c>
      <c r="I22" s="252">
        <v>8833</v>
      </c>
      <c r="K22" s="18"/>
    </row>
    <row r="23" spans="2:11" ht="12" customHeight="1">
      <c r="B23" s="28"/>
      <c r="C23" s="24" t="s">
        <v>462</v>
      </c>
      <c r="D23" s="24"/>
      <c r="E23" s="255">
        <v>329</v>
      </c>
      <c r="F23" s="200">
        <v>159088</v>
      </c>
      <c r="G23" s="255">
        <v>122035</v>
      </c>
      <c r="H23" s="255">
        <v>8975</v>
      </c>
      <c r="I23" s="255">
        <v>28078</v>
      </c>
      <c r="K23" s="18"/>
    </row>
    <row r="24" spans="2:11" ht="12" customHeight="1">
      <c r="B24" s="28"/>
      <c r="C24" s="24" t="s">
        <v>463</v>
      </c>
      <c r="D24" s="24"/>
      <c r="E24" s="252">
        <v>291</v>
      </c>
      <c r="F24" s="200">
        <v>29061</v>
      </c>
      <c r="G24" s="252">
        <v>22158</v>
      </c>
      <c r="H24" s="252">
        <v>1925</v>
      </c>
      <c r="I24" s="252">
        <v>4978</v>
      </c>
      <c r="K24" s="18"/>
    </row>
    <row r="25" spans="2:11" ht="12" customHeight="1">
      <c r="B25" s="28"/>
      <c r="C25" s="24" t="s">
        <v>464</v>
      </c>
      <c r="D25" s="24"/>
      <c r="E25" s="252">
        <v>283</v>
      </c>
      <c r="F25" s="200">
        <v>61532</v>
      </c>
      <c r="G25" s="252">
        <v>46596</v>
      </c>
      <c r="H25" s="252">
        <v>3600</v>
      </c>
      <c r="I25" s="252">
        <v>11336</v>
      </c>
      <c r="K25" s="18"/>
    </row>
    <row r="26" spans="2:11" ht="12" customHeight="1">
      <c r="B26" s="28"/>
      <c r="C26" s="24" t="s">
        <v>465</v>
      </c>
      <c r="D26" s="24"/>
      <c r="E26" s="252">
        <v>285</v>
      </c>
      <c r="F26" s="200">
        <v>31321</v>
      </c>
      <c r="G26" s="252">
        <v>22211</v>
      </c>
      <c r="H26" s="252">
        <v>2047</v>
      </c>
      <c r="I26" s="252">
        <v>7063</v>
      </c>
      <c r="K26" s="18"/>
    </row>
    <row r="27" spans="2:11" ht="12" customHeight="1">
      <c r="B27" s="28"/>
      <c r="C27" s="24" t="s">
        <v>466</v>
      </c>
      <c r="D27" s="24"/>
      <c r="E27" s="252">
        <v>277</v>
      </c>
      <c r="F27" s="200">
        <v>101477</v>
      </c>
      <c r="G27" s="252">
        <v>71326</v>
      </c>
      <c r="H27" s="252">
        <v>5677</v>
      </c>
      <c r="I27" s="252">
        <v>24474</v>
      </c>
      <c r="K27" s="18"/>
    </row>
    <row r="28" spans="2:11" ht="12" customHeight="1">
      <c r="B28" s="28"/>
      <c r="C28" s="24" t="s">
        <v>467</v>
      </c>
      <c r="D28" s="24"/>
      <c r="E28" s="255">
        <v>285</v>
      </c>
      <c r="F28" s="200">
        <v>59748</v>
      </c>
      <c r="G28" s="255">
        <v>50992</v>
      </c>
      <c r="H28" s="255">
        <v>1952</v>
      </c>
      <c r="I28" s="255">
        <v>6804</v>
      </c>
      <c r="K28" s="18"/>
    </row>
    <row r="29" spans="2:11" ht="12" customHeight="1">
      <c r="B29" s="28"/>
      <c r="C29" s="24" t="s">
        <v>468</v>
      </c>
      <c r="D29" s="24"/>
      <c r="E29" s="252">
        <v>289</v>
      </c>
      <c r="F29" s="200">
        <v>105838</v>
      </c>
      <c r="G29" s="252">
        <v>81969</v>
      </c>
      <c r="H29" s="252">
        <v>5065</v>
      </c>
      <c r="I29" s="252">
        <v>18804</v>
      </c>
      <c r="K29" s="18"/>
    </row>
    <row r="30" spans="2:11" ht="12" customHeight="1">
      <c r="B30" s="28"/>
      <c r="C30" s="24" t="s">
        <v>469</v>
      </c>
      <c r="D30" s="24"/>
      <c r="E30" s="252">
        <v>277</v>
      </c>
      <c r="F30" s="200">
        <v>7206</v>
      </c>
      <c r="G30" s="252">
        <v>4059</v>
      </c>
      <c r="H30" s="252">
        <v>393</v>
      </c>
      <c r="I30" s="252">
        <v>2754</v>
      </c>
      <c r="K30" s="18"/>
    </row>
    <row r="31" spans="2:11" ht="12" customHeight="1">
      <c r="B31" s="28"/>
      <c r="C31" s="24" t="s">
        <v>470</v>
      </c>
      <c r="D31" s="24"/>
      <c r="E31" s="252">
        <v>301</v>
      </c>
      <c r="F31" s="200">
        <v>101303</v>
      </c>
      <c r="G31" s="252">
        <v>76251</v>
      </c>
      <c r="H31" s="252">
        <v>4623</v>
      </c>
      <c r="I31" s="252">
        <v>20429</v>
      </c>
      <c r="K31" s="18"/>
    </row>
    <row r="32" spans="2:11" ht="12" customHeight="1">
      <c r="B32" s="28"/>
      <c r="C32" s="24" t="s">
        <v>471</v>
      </c>
      <c r="D32" s="24"/>
      <c r="E32" s="252">
        <v>294</v>
      </c>
      <c r="F32" s="200">
        <v>68052</v>
      </c>
      <c r="G32" s="252">
        <v>45905</v>
      </c>
      <c r="H32" s="252">
        <v>5216</v>
      </c>
      <c r="I32" s="252">
        <v>16931</v>
      </c>
      <c r="K32" s="18"/>
    </row>
    <row r="33" spans="2:11" ht="12" customHeight="1">
      <c r="B33" s="28"/>
      <c r="C33" s="24" t="s">
        <v>472</v>
      </c>
      <c r="D33" s="24"/>
      <c r="E33" s="252">
        <v>287</v>
      </c>
      <c r="F33" s="200">
        <v>40133</v>
      </c>
      <c r="G33" s="252">
        <v>28990</v>
      </c>
      <c r="H33" s="252">
        <v>1672</v>
      </c>
      <c r="I33" s="252">
        <v>9471</v>
      </c>
      <c r="K33" s="18"/>
    </row>
    <row r="34" spans="2:11" ht="12" customHeight="1">
      <c r="B34" s="28"/>
      <c r="C34" s="24" t="s">
        <v>473</v>
      </c>
      <c r="D34" s="24"/>
      <c r="E34" s="252">
        <v>291</v>
      </c>
      <c r="F34" s="200">
        <v>31787</v>
      </c>
      <c r="G34" s="252">
        <v>21740</v>
      </c>
      <c r="H34" s="252">
        <v>2554</v>
      </c>
      <c r="I34" s="252">
        <v>7493</v>
      </c>
      <c r="K34" s="18"/>
    </row>
    <row r="35" spans="2:11" ht="12" customHeight="1">
      <c r="B35" s="28"/>
      <c r="C35" s="24" t="s">
        <v>474</v>
      </c>
      <c r="D35" s="24"/>
      <c r="E35" s="252">
        <v>284</v>
      </c>
      <c r="F35" s="200">
        <v>70972</v>
      </c>
      <c r="G35" s="252">
        <v>42456</v>
      </c>
      <c r="H35" s="252">
        <v>5040</v>
      </c>
      <c r="I35" s="252">
        <v>23476</v>
      </c>
      <c r="K35" s="18"/>
    </row>
    <row r="36" spans="2:11" ht="12" customHeight="1">
      <c r="B36" s="28"/>
      <c r="C36" s="24" t="s">
        <v>475</v>
      </c>
      <c r="D36" s="24"/>
      <c r="E36" s="252">
        <v>284</v>
      </c>
      <c r="F36" s="200">
        <v>54725</v>
      </c>
      <c r="G36" s="252">
        <v>40197</v>
      </c>
      <c r="H36" s="252">
        <v>3498</v>
      </c>
      <c r="I36" s="252">
        <v>11030</v>
      </c>
      <c r="K36" s="18"/>
    </row>
    <row r="37" spans="2:11" ht="12" customHeight="1">
      <c r="B37" s="28"/>
      <c r="C37" s="24" t="s">
        <v>476</v>
      </c>
      <c r="D37" s="24"/>
      <c r="E37" s="252">
        <v>277</v>
      </c>
      <c r="F37" s="200">
        <v>49988</v>
      </c>
      <c r="G37" s="252">
        <v>31558</v>
      </c>
      <c r="H37" s="252">
        <v>3567</v>
      </c>
      <c r="I37" s="252">
        <v>14863</v>
      </c>
      <c r="K37" s="18"/>
    </row>
    <row r="38" spans="2:11" ht="12" customHeight="1">
      <c r="B38" s="28"/>
      <c r="C38" s="24" t="s">
        <v>477</v>
      </c>
      <c r="D38" s="24"/>
      <c r="E38" s="252">
        <v>241</v>
      </c>
      <c r="F38" s="200">
        <v>1727</v>
      </c>
      <c r="G38" s="252">
        <v>1007</v>
      </c>
      <c r="H38" s="252">
        <v>29</v>
      </c>
      <c r="I38" s="252">
        <v>691</v>
      </c>
      <c r="K38" s="18"/>
    </row>
    <row r="39" spans="2:11" ht="12" customHeight="1">
      <c r="B39" s="28"/>
      <c r="C39" s="24" t="s">
        <v>478</v>
      </c>
      <c r="D39" s="24"/>
      <c r="E39" s="252">
        <v>301</v>
      </c>
      <c r="F39" s="200">
        <v>27421</v>
      </c>
      <c r="G39" s="252">
        <v>16232</v>
      </c>
      <c r="H39" s="252">
        <v>1978</v>
      </c>
      <c r="I39" s="252">
        <v>9211</v>
      </c>
      <c r="K39" s="18"/>
    </row>
    <row r="40" spans="2:11" ht="12" customHeight="1">
      <c r="B40" s="28"/>
      <c r="C40" s="245" t="s">
        <v>479</v>
      </c>
      <c r="D40" s="24"/>
      <c r="E40" s="252">
        <v>283</v>
      </c>
      <c r="F40" s="200">
        <v>19865</v>
      </c>
      <c r="G40" s="252">
        <v>15125</v>
      </c>
      <c r="H40" s="252">
        <v>3044</v>
      </c>
      <c r="I40" s="252">
        <v>1696</v>
      </c>
      <c r="K40" s="18"/>
    </row>
    <row r="41" spans="2:11" ht="12" customHeight="1">
      <c r="B41" s="28"/>
      <c r="C41" s="24" t="s">
        <v>480</v>
      </c>
      <c r="D41" s="24"/>
      <c r="E41" s="252">
        <v>286</v>
      </c>
      <c r="F41" s="200">
        <v>14575</v>
      </c>
      <c r="G41" s="253">
        <v>12321</v>
      </c>
      <c r="H41" s="253">
        <v>620</v>
      </c>
      <c r="I41" s="253">
        <v>1634</v>
      </c>
      <c r="K41" s="18"/>
    </row>
    <row r="42" spans="2:11" ht="12">
      <c r="B42" s="28"/>
      <c r="C42" s="24" t="s">
        <v>481</v>
      </c>
      <c r="D42" s="24"/>
      <c r="E42" s="252">
        <v>267</v>
      </c>
      <c r="F42" s="200">
        <v>70266</v>
      </c>
      <c r="G42" s="252">
        <v>51441</v>
      </c>
      <c r="H42" s="252">
        <v>6929</v>
      </c>
      <c r="I42" s="252">
        <v>11896</v>
      </c>
      <c r="K42" s="18"/>
    </row>
    <row r="43" spans="2:11" ht="12">
      <c r="B43" s="28"/>
      <c r="C43" s="24" t="s">
        <v>482</v>
      </c>
      <c r="D43" s="24"/>
      <c r="E43" s="252">
        <v>292</v>
      </c>
      <c r="F43" s="200">
        <v>19392</v>
      </c>
      <c r="G43" s="252">
        <v>13882</v>
      </c>
      <c r="H43" s="252">
        <v>737</v>
      </c>
      <c r="I43" s="252">
        <v>4773</v>
      </c>
      <c r="K43" s="18"/>
    </row>
    <row r="44" spans="2:11" ht="12">
      <c r="B44" s="28"/>
      <c r="C44" s="245" t="s">
        <v>483</v>
      </c>
      <c r="D44" s="24"/>
      <c r="E44" s="252">
        <v>242</v>
      </c>
      <c r="F44" s="200">
        <v>9328</v>
      </c>
      <c r="G44" s="252">
        <v>6702</v>
      </c>
      <c r="H44" s="252">
        <v>357</v>
      </c>
      <c r="I44" s="252">
        <v>2269</v>
      </c>
      <c r="K44" s="18"/>
    </row>
    <row r="45" spans="2:11" ht="12" customHeight="1">
      <c r="B45" s="111"/>
      <c r="C45" s="24" t="s">
        <v>484</v>
      </c>
      <c r="D45" s="24"/>
      <c r="E45" s="252">
        <v>286</v>
      </c>
      <c r="F45" s="200">
        <v>58737</v>
      </c>
      <c r="G45" s="252">
        <v>44743</v>
      </c>
      <c r="H45" s="252">
        <v>1327</v>
      </c>
      <c r="I45" s="252">
        <v>12667</v>
      </c>
      <c r="K45" s="18"/>
    </row>
    <row r="46" spans="2:9" ht="12" customHeight="1">
      <c r="B46" s="3"/>
      <c r="C46" s="215" t="s">
        <v>485</v>
      </c>
      <c r="D46" s="215"/>
      <c r="E46" s="252">
        <v>289</v>
      </c>
      <c r="F46" s="200">
        <v>81360</v>
      </c>
      <c r="G46" s="252">
        <v>64633</v>
      </c>
      <c r="H46" s="252">
        <v>4561</v>
      </c>
      <c r="I46" s="252">
        <v>12166</v>
      </c>
    </row>
    <row r="48" ht="12">
      <c r="B48" s="31" t="s">
        <v>486</v>
      </c>
    </row>
    <row r="49" ht="12">
      <c r="B49" s="31" t="s">
        <v>522</v>
      </c>
    </row>
    <row r="50" spans="2:6" ht="12">
      <c r="B50" s="437" t="s">
        <v>523</v>
      </c>
      <c r="C50" s="437"/>
      <c r="D50" s="437"/>
      <c r="E50" s="437"/>
      <c r="F50" s="437"/>
    </row>
    <row r="52" spans="5:9" ht="12">
      <c r="E52" s="18"/>
      <c r="F52" s="18"/>
      <c r="G52" s="18"/>
      <c r="H52" s="18"/>
      <c r="I52" s="18"/>
    </row>
    <row r="53" spans="6:9" ht="12">
      <c r="F53" s="1"/>
      <c r="G53" s="1"/>
      <c r="H53" s="1"/>
      <c r="I53" s="1"/>
    </row>
    <row r="54" spans="6:9" ht="12">
      <c r="F54" s="1"/>
      <c r="G54" s="1"/>
      <c r="H54" s="1"/>
      <c r="I54" s="1"/>
    </row>
    <row r="55" spans="6:9" ht="12">
      <c r="F55" s="1"/>
      <c r="G55" s="1"/>
      <c r="H55" s="1"/>
      <c r="I55" s="1"/>
    </row>
    <row r="56" spans="6:9" ht="12">
      <c r="F56" s="1"/>
      <c r="G56" s="1"/>
      <c r="H56" s="1"/>
      <c r="I56" s="1"/>
    </row>
    <row r="57" spans="6:9" ht="12">
      <c r="F57" s="1"/>
      <c r="G57" s="1"/>
      <c r="H57" s="1"/>
      <c r="I57" s="1"/>
    </row>
    <row r="58" spans="6:9" ht="12">
      <c r="F58" s="1"/>
      <c r="G58" s="1"/>
      <c r="H58" s="1"/>
      <c r="I58" s="1"/>
    </row>
    <row r="59" spans="6:9" ht="12">
      <c r="F59" s="1"/>
      <c r="G59" s="1"/>
      <c r="H59" s="1"/>
      <c r="I59" s="1"/>
    </row>
    <row r="60" spans="6:9" ht="12">
      <c r="F60" s="1"/>
      <c r="G60" s="1"/>
      <c r="H60" s="1"/>
      <c r="I60" s="1"/>
    </row>
    <row r="61" spans="6:9" ht="12">
      <c r="F61" s="1"/>
      <c r="G61" s="1"/>
      <c r="H61" s="1"/>
      <c r="I61" s="1"/>
    </row>
    <row r="62" spans="6:9" ht="12">
      <c r="F62" s="1"/>
      <c r="G62" s="1"/>
      <c r="H62" s="1"/>
      <c r="I62" s="1"/>
    </row>
    <row r="63" spans="6:9" ht="12">
      <c r="F63" s="1"/>
      <c r="G63" s="1"/>
      <c r="H63" s="1"/>
      <c r="I63" s="1"/>
    </row>
    <row r="64" spans="6:9" ht="12">
      <c r="F64" s="1"/>
      <c r="G64" s="1"/>
      <c r="H64" s="1"/>
      <c r="I64" s="1"/>
    </row>
    <row r="65" spans="6:9" ht="12">
      <c r="F65" s="1"/>
      <c r="G65" s="1"/>
      <c r="H65" s="1"/>
      <c r="I65" s="1"/>
    </row>
    <row r="66" spans="6:9" ht="12">
      <c r="F66" s="1"/>
      <c r="G66" s="1"/>
      <c r="H66" s="1"/>
      <c r="I66" s="1"/>
    </row>
    <row r="67" spans="6:9" ht="12">
      <c r="F67" s="1"/>
      <c r="G67" s="1"/>
      <c r="H67" s="1"/>
      <c r="I67" s="1"/>
    </row>
    <row r="68" spans="6:9" ht="12">
      <c r="F68" s="1"/>
      <c r="G68" s="1"/>
      <c r="H68" s="1"/>
      <c r="I68" s="1"/>
    </row>
    <row r="69" spans="6:9" ht="12">
      <c r="F69" s="1"/>
      <c r="G69" s="1"/>
      <c r="H69" s="1"/>
      <c r="I69" s="1"/>
    </row>
    <row r="70" spans="6:9" ht="12">
      <c r="F70" s="1"/>
      <c r="G70" s="1"/>
      <c r="H70" s="1"/>
      <c r="I70" s="1"/>
    </row>
    <row r="71" spans="6:9" ht="12">
      <c r="F71" s="1"/>
      <c r="G71" s="1"/>
      <c r="H71" s="1"/>
      <c r="I71" s="1"/>
    </row>
    <row r="72" spans="6:9" ht="12">
      <c r="F72" s="1"/>
      <c r="G72" s="1"/>
      <c r="H72" s="1"/>
      <c r="I72" s="1"/>
    </row>
    <row r="73" spans="6:9" ht="12">
      <c r="F73" s="1"/>
      <c r="G73" s="1"/>
      <c r="H73" s="1"/>
      <c r="I73" s="1"/>
    </row>
    <row r="74" spans="6:9" ht="12">
      <c r="F74" s="1"/>
      <c r="G74" s="1"/>
      <c r="H74" s="1"/>
      <c r="I74" s="1"/>
    </row>
    <row r="75" spans="6:9" ht="12">
      <c r="F75" s="1"/>
      <c r="G75" s="1"/>
      <c r="H75" s="1"/>
      <c r="I75" s="1"/>
    </row>
    <row r="76" spans="6:9" ht="12">
      <c r="F76" s="1"/>
      <c r="G76" s="1"/>
      <c r="H76" s="1"/>
      <c r="I76" s="1"/>
    </row>
    <row r="77" spans="6:9" ht="12">
      <c r="F77" s="1"/>
      <c r="G77" s="1"/>
      <c r="H77" s="1"/>
      <c r="I77" s="1"/>
    </row>
    <row r="78" spans="6:9" ht="12">
      <c r="F78" s="1"/>
      <c r="G78" s="1"/>
      <c r="H78" s="1"/>
      <c r="I78" s="1"/>
    </row>
    <row r="79" spans="6:9" ht="12">
      <c r="F79" s="1"/>
      <c r="G79" s="1"/>
      <c r="H79" s="1"/>
      <c r="I79" s="1"/>
    </row>
    <row r="80" spans="6:9" ht="12">
      <c r="F80" s="1"/>
      <c r="G80" s="1"/>
      <c r="H80" s="1"/>
      <c r="I80" s="1"/>
    </row>
    <row r="81" spans="6:9" ht="12">
      <c r="F81" s="1"/>
      <c r="G81" s="1"/>
      <c r="H81" s="1"/>
      <c r="I81" s="1"/>
    </row>
    <row r="82" spans="6:9" ht="12">
      <c r="F82" s="1"/>
      <c r="G82" s="1"/>
      <c r="H82" s="1"/>
      <c r="I82" s="1"/>
    </row>
    <row r="83" spans="6:9" ht="12">
      <c r="F83" s="1"/>
      <c r="G83" s="1"/>
      <c r="H83" s="1"/>
      <c r="I83" s="1"/>
    </row>
    <row r="84" spans="6:9" ht="12">
      <c r="F84" s="1"/>
      <c r="G84" s="1"/>
      <c r="H84" s="1"/>
      <c r="I84" s="1"/>
    </row>
    <row r="85" spans="6:9" ht="12">
      <c r="F85" s="1"/>
      <c r="G85" s="1"/>
      <c r="H85" s="1"/>
      <c r="I85" s="1"/>
    </row>
  </sheetData>
  <sheetProtection/>
  <mergeCells count="4">
    <mergeCell ref="B3:D3"/>
    <mergeCell ref="B5:D5"/>
    <mergeCell ref="B6:D6"/>
    <mergeCell ref="B50:F5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N35"/>
  <sheetViews>
    <sheetView zoomScalePageLayoutView="0" workbookViewId="0" topLeftCell="A1">
      <selection activeCell="J41" sqref="J4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625" style="1" customWidth="1"/>
    <col min="5" max="9" width="7.75390625" style="1" customWidth="1"/>
    <col min="10" max="16384" width="9.00390625" style="1" customWidth="1"/>
  </cols>
  <sheetData>
    <row r="1" ht="14.25">
      <c r="B1" s="2" t="s">
        <v>524</v>
      </c>
    </row>
    <row r="2" spans="5:10" ht="12">
      <c r="E2" s="43"/>
      <c r="F2" s="43"/>
      <c r="G2" s="43"/>
      <c r="H2" s="43"/>
      <c r="I2" s="43"/>
      <c r="J2" s="256"/>
    </row>
    <row r="3" spans="2:9" ht="12" customHeight="1">
      <c r="B3" s="328" t="s">
        <v>395</v>
      </c>
      <c r="C3" s="329"/>
      <c r="D3" s="330"/>
      <c r="E3" s="308" t="s">
        <v>37</v>
      </c>
      <c r="F3" s="308" t="s">
        <v>525</v>
      </c>
      <c r="G3" s="308" t="s">
        <v>526</v>
      </c>
      <c r="H3" s="301" t="s">
        <v>527</v>
      </c>
      <c r="I3" s="308" t="s">
        <v>528</v>
      </c>
    </row>
    <row r="4" spans="2:9" ht="12">
      <c r="B4" s="334"/>
      <c r="C4" s="335"/>
      <c r="D4" s="336"/>
      <c r="E4" s="309"/>
      <c r="F4" s="309"/>
      <c r="G4" s="309"/>
      <c r="H4" s="440"/>
      <c r="I4" s="309"/>
    </row>
    <row r="5" spans="2:9" ht="12" customHeight="1">
      <c r="B5" s="294" t="s">
        <v>529</v>
      </c>
      <c r="C5" s="288"/>
      <c r="D5" s="280"/>
      <c r="E5" s="135">
        <v>2677</v>
      </c>
      <c r="F5" s="135">
        <v>1254</v>
      </c>
      <c r="G5" s="135">
        <v>1200</v>
      </c>
      <c r="H5" s="135">
        <v>49</v>
      </c>
      <c r="I5" s="135">
        <v>174</v>
      </c>
    </row>
    <row r="6" spans="2:14" ht="12" customHeight="1">
      <c r="B6" s="282" t="s">
        <v>530</v>
      </c>
      <c r="C6" s="283"/>
      <c r="D6" s="284"/>
      <c r="E6" s="136">
        <f>SUM(F6:I6)</f>
        <v>2678</v>
      </c>
      <c r="F6" s="136">
        <f>SUM(F7+F20)</f>
        <v>1253</v>
      </c>
      <c r="G6" s="136">
        <f>SUM(G7+G20)</f>
        <v>1201</v>
      </c>
      <c r="H6" s="136">
        <f>SUM(H7+H20)</f>
        <v>50</v>
      </c>
      <c r="I6" s="136">
        <f>SUM(I7+I20)</f>
        <v>174</v>
      </c>
      <c r="J6" s="43"/>
      <c r="K6" s="43"/>
      <c r="L6" s="43"/>
      <c r="M6" s="43"/>
      <c r="N6" s="43"/>
    </row>
    <row r="7" spans="2:14" ht="12" customHeight="1">
      <c r="B7" s="60"/>
      <c r="C7" s="283" t="s">
        <v>409</v>
      </c>
      <c r="D7" s="284"/>
      <c r="E7" s="136">
        <f aca="true" t="shared" si="0" ref="E7:E27">SUM(F7:I7)</f>
        <v>2050</v>
      </c>
      <c r="F7" s="136">
        <f>SUM(F8:F19)</f>
        <v>944</v>
      </c>
      <c r="G7" s="136">
        <f>SUM(G8:G19)</f>
        <v>928</v>
      </c>
      <c r="H7" s="136">
        <f>SUM(H8:H19)</f>
        <v>46</v>
      </c>
      <c r="I7" s="136">
        <f>SUM(I8:I19)</f>
        <v>132</v>
      </c>
      <c r="J7" s="43"/>
      <c r="K7" s="43"/>
      <c r="L7" s="43"/>
      <c r="M7" s="43"/>
      <c r="N7" s="43"/>
    </row>
    <row r="8" spans="2:10" ht="12" customHeight="1">
      <c r="B8" s="3"/>
      <c r="C8" s="32"/>
      <c r="D8" s="24" t="s">
        <v>46</v>
      </c>
      <c r="E8" s="135">
        <f t="shared" si="0"/>
        <v>318</v>
      </c>
      <c r="F8" s="40">
        <v>165</v>
      </c>
      <c r="G8" s="40">
        <v>116</v>
      </c>
      <c r="H8" s="40">
        <v>10</v>
      </c>
      <c r="I8" s="40">
        <v>27</v>
      </c>
      <c r="J8" s="43"/>
    </row>
    <row r="9" spans="2:10" ht="12" customHeight="1">
      <c r="B9" s="3"/>
      <c r="C9" s="32"/>
      <c r="D9" s="24" t="s">
        <v>47</v>
      </c>
      <c r="E9" s="135">
        <f t="shared" si="0"/>
        <v>433</v>
      </c>
      <c r="F9" s="40">
        <v>203</v>
      </c>
      <c r="G9" s="40">
        <v>193</v>
      </c>
      <c r="H9" s="40">
        <v>6</v>
      </c>
      <c r="I9" s="40">
        <v>31</v>
      </c>
      <c r="J9" s="43"/>
    </row>
    <row r="10" spans="2:10" ht="12" customHeight="1">
      <c r="B10" s="3"/>
      <c r="C10" s="32"/>
      <c r="D10" s="24" t="s">
        <v>48</v>
      </c>
      <c r="E10" s="135">
        <f t="shared" si="0"/>
        <v>151</v>
      </c>
      <c r="F10" s="40">
        <v>60</v>
      </c>
      <c r="G10" s="40">
        <v>76</v>
      </c>
      <c r="H10" s="40">
        <v>6</v>
      </c>
      <c r="I10" s="40">
        <v>9</v>
      </c>
      <c r="J10" s="43"/>
    </row>
    <row r="11" spans="2:10" ht="12" customHeight="1">
      <c r="B11" s="3"/>
      <c r="C11" s="32"/>
      <c r="D11" s="24" t="s">
        <v>49</v>
      </c>
      <c r="E11" s="135">
        <f t="shared" si="0"/>
        <v>155</v>
      </c>
      <c r="F11" s="40">
        <v>66</v>
      </c>
      <c r="G11" s="40">
        <v>71</v>
      </c>
      <c r="H11" s="40">
        <v>6</v>
      </c>
      <c r="I11" s="40">
        <v>12</v>
      </c>
      <c r="J11" s="43"/>
    </row>
    <row r="12" spans="2:10" ht="12" customHeight="1">
      <c r="B12" s="3"/>
      <c r="C12" s="32"/>
      <c r="D12" s="24" t="s">
        <v>50</v>
      </c>
      <c r="E12" s="135">
        <f t="shared" si="0"/>
        <v>269</v>
      </c>
      <c r="F12" s="40">
        <v>121</v>
      </c>
      <c r="G12" s="40">
        <v>124</v>
      </c>
      <c r="H12" s="40">
        <v>5</v>
      </c>
      <c r="I12" s="40">
        <v>19</v>
      </c>
      <c r="J12" s="43"/>
    </row>
    <row r="13" spans="2:10" ht="12" customHeight="1">
      <c r="B13" s="3"/>
      <c r="C13" s="32"/>
      <c r="D13" s="24" t="s">
        <v>51</v>
      </c>
      <c r="E13" s="135">
        <f t="shared" si="0"/>
        <v>112</v>
      </c>
      <c r="F13" s="40">
        <v>46</v>
      </c>
      <c r="G13" s="40">
        <v>56</v>
      </c>
      <c r="H13" s="40">
        <v>3</v>
      </c>
      <c r="I13" s="40">
        <v>7</v>
      </c>
      <c r="J13" s="43"/>
    </row>
    <row r="14" spans="2:10" ht="12" customHeight="1">
      <c r="B14" s="3"/>
      <c r="C14" s="32"/>
      <c r="D14" s="24" t="s">
        <v>52</v>
      </c>
      <c r="E14" s="135">
        <f t="shared" si="0"/>
        <v>90</v>
      </c>
      <c r="F14" s="40">
        <v>40</v>
      </c>
      <c r="G14" s="40">
        <v>42</v>
      </c>
      <c r="H14" s="40">
        <v>1</v>
      </c>
      <c r="I14" s="40">
        <v>7</v>
      </c>
      <c r="J14" s="43"/>
    </row>
    <row r="15" spans="2:10" ht="12" customHeight="1">
      <c r="B15" s="3"/>
      <c r="C15" s="32"/>
      <c r="D15" s="24" t="s">
        <v>53</v>
      </c>
      <c r="E15" s="135">
        <f t="shared" si="0"/>
        <v>118</v>
      </c>
      <c r="F15" s="40">
        <v>63</v>
      </c>
      <c r="G15" s="40">
        <v>44</v>
      </c>
      <c r="H15" s="40">
        <v>3</v>
      </c>
      <c r="I15" s="40">
        <v>8</v>
      </c>
      <c r="J15" s="43"/>
    </row>
    <row r="16" spans="2:10" ht="12" customHeight="1">
      <c r="B16" s="3"/>
      <c r="C16" s="32"/>
      <c r="D16" s="24" t="s">
        <v>54</v>
      </c>
      <c r="E16" s="135">
        <f t="shared" si="0"/>
        <v>132</v>
      </c>
      <c r="F16" s="40">
        <v>58</v>
      </c>
      <c r="G16" s="40">
        <v>67</v>
      </c>
      <c r="H16" s="40">
        <v>1</v>
      </c>
      <c r="I16" s="40">
        <v>6</v>
      </c>
      <c r="J16" s="43"/>
    </row>
    <row r="17" spans="2:10" ht="12" customHeight="1">
      <c r="B17" s="3"/>
      <c r="C17" s="32"/>
      <c r="D17" s="24" t="s">
        <v>55</v>
      </c>
      <c r="E17" s="135">
        <f t="shared" si="0"/>
        <v>80</v>
      </c>
      <c r="F17" s="40">
        <v>39</v>
      </c>
      <c r="G17" s="40">
        <v>38</v>
      </c>
      <c r="H17" s="40">
        <v>1</v>
      </c>
      <c r="I17" s="40">
        <v>2</v>
      </c>
      <c r="J17" s="43"/>
    </row>
    <row r="18" spans="2:10" ht="12" customHeight="1">
      <c r="B18" s="3"/>
      <c r="C18" s="32"/>
      <c r="D18" s="24" t="s">
        <v>56</v>
      </c>
      <c r="E18" s="135">
        <f t="shared" si="0"/>
        <v>124</v>
      </c>
      <c r="F18" s="40">
        <v>47</v>
      </c>
      <c r="G18" s="40">
        <v>71</v>
      </c>
      <c r="H18" s="40">
        <v>3</v>
      </c>
      <c r="I18" s="40">
        <v>3</v>
      </c>
      <c r="J18" s="43"/>
    </row>
    <row r="19" spans="2:10" ht="12" customHeight="1">
      <c r="B19" s="3"/>
      <c r="C19" s="32"/>
      <c r="D19" s="24" t="s">
        <v>57</v>
      </c>
      <c r="E19" s="135">
        <f t="shared" si="0"/>
        <v>68</v>
      </c>
      <c r="F19" s="40">
        <v>36</v>
      </c>
      <c r="G19" s="40">
        <v>30</v>
      </c>
      <c r="H19" s="40">
        <v>1</v>
      </c>
      <c r="I19" s="40">
        <v>1</v>
      </c>
      <c r="J19" s="43"/>
    </row>
    <row r="20" spans="2:14" ht="12" customHeight="1">
      <c r="B20" s="60"/>
      <c r="C20" s="283" t="s">
        <v>531</v>
      </c>
      <c r="D20" s="284"/>
      <c r="E20" s="136">
        <f t="shared" si="0"/>
        <v>628</v>
      </c>
      <c r="F20" s="136">
        <f>SUM(F21:F27)</f>
        <v>309</v>
      </c>
      <c r="G20" s="136">
        <f>SUM(G21:G27)</f>
        <v>273</v>
      </c>
      <c r="H20" s="136">
        <f>SUM(H21:H27)</f>
        <v>4</v>
      </c>
      <c r="I20" s="136">
        <f>SUM(I21:I27)</f>
        <v>42</v>
      </c>
      <c r="J20" s="43"/>
      <c r="K20" s="43"/>
      <c r="L20" s="43"/>
      <c r="M20" s="43"/>
      <c r="N20" s="43"/>
    </row>
    <row r="21" spans="2:10" ht="12" customHeight="1">
      <c r="B21" s="3"/>
      <c r="C21" s="32"/>
      <c r="D21" s="24" t="s">
        <v>60</v>
      </c>
      <c r="E21" s="135">
        <f t="shared" si="0"/>
        <v>35</v>
      </c>
      <c r="F21" s="40">
        <v>17</v>
      </c>
      <c r="G21" s="257">
        <v>16</v>
      </c>
      <c r="H21" s="258" t="s">
        <v>62</v>
      </c>
      <c r="I21" s="257">
        <v>2</v>
      </c>
      <c r="J21" s="43"/>
    </row>
    <row r="22" spans="2:10" ht="12" customHeight="1">
      <c r="B22" s="3"/>
      <c r="C22" s="32"/>
      <c r="D22" s="24" t="s">
        <v>61</v>
      </c>
      <c r="E22" s="135">
        <f t="shared" si="0"/>
        <v>49</v>
      </c>
      <c r="F22" s="40">
        <v>25</v>
      </c>
      <c r="G22" s="257">
        <v>21</v>
      </c>
      <c r="H22" s="258" t="s">
        <v>62</v>
      </c>
      <c r="I22" s="257">
        <v>3</v>
      </c>
      <c r="J22" s="43"/>
    </row>
    <row r="23" spans="2:10" ht="12" customHeight="1">
      <c r="B23" s="3"/>
      <c r="C23" s="32"/>
      <c r="D23" s="24" t="s">
        <v>64</v>
      </c>
      <c r="E23" s="135">
        <f t="shared" si="0"/>
        <v>99</v>
      </c>
      <c r="F23" s="40">
        <v>38</v>
      </c>
      <c r="G23" s="257">
        <v>55</v>
      </c>
      <c r="H23" s="258" t="s">
        <v>62</v>
      </c>
      <c r="I23" s="257">
        <v>6</v>
      </c>
      <c r="J23" s="43"/>
    </row>
    <row r="24" spans="2:10" ht="12" customHeight="1">
      <c r="B24" s="3"/>
      <c r="C24" s="32"/>
      <c r="D24" s="24" t="s">
        <v>65</v>
      </c>
      <c r="E24" s="135">
        <f t="shared" si="0"/>
        <v>129</v>
      </c>
      <c r="F24" s="1">
        <v>76</v>
      </c>
      <c r="G24" s="40">
        <v>37</v>
      </c>
      <c r="H24" s="257">
        <v>1</v>
      </c>
      <c r="I24" s="257">
        <v>15</v>
      </c>
      <c r="J24" s="43"/>
    </row>
    <row r="25" spans="2:10" ht="12" customHeight="1">
      <c r="B25" s="3"/>
      <c r="C25" s="32"/>
      <c r="D25" s="24" t="s">
        <v>66</v>
      </c>
      <c r="E25" s="135">
        <f>SUM(F25:I25)</f>
        <v>120</v>
      </c>
      <c r="F25" s="40">
        <v>56</v>
      </c>
      <c r="G25" s="257">
        <v>50</v>
      </c>
      <c r="H25" s="257">
        <v>1</v>
      </c>
      <c r="I25" s="257">
        <v>13</v>
      </c>
      <c r="J25" s="43"/>
    </row>
    <row r="26" spans="2:10" ht="12" customHeight="1">
      <c r="B26" s="3"/>
      <c r="C26" s="32"/>
      <c r="D26" s="24" t="s">
        <v>68</v>
      </c>
      <c r="E26" s="135">
        <f t="shared" si="0"/>
        <v>37</v>
      </c>
      <c r="F26" s="40">
        <v>17</v>
      </c>
      <c r="G26" s="257">
        <v>20</v>
      </c>
      <c r="H26" s="258" t="s">
        <v>62</v>
      </c>
      <c r="I26" s="258" t="s">
        <v>62</v>
      </c>
      <c r="J26" s="43"/>
    </row>
    <row r="27" spans="2:10" ht="12" customHeight="1">
      <c r="B27" s="3"/>
      <c r="C27" s="32"/>
      <c r="D27" s="24" t="s">
        <v>69</v>
      </c>
      <c r="E27" s="135">
        <f t="shared" si="0"/>
        <v>159</v>
      </c>
      <c r="F27" s="40">
        <v>80</v>
      </c>
      <c r="G27" s="40">
        <v>74</v>
      </c>
      <c r="H27" s="40">
        <v>2</v>
      </c>
      <c r="I27" s="40">
        <v>3</v>
      </c>
      <c r="J27" s="43"/>
    </row>
    <row r="28" spans="5:9" ht="12">
      <c r="E28" s="43"/>
      <c r="F28" s="43"/>
      <c r="G28" s="43"/>
      <c r="H28" s="43"/>
      <c r="I28" s="43"/>
    </row>
    <row r="29" ht="12">
      <c r="B29" s="31" t="s">
        <v>532</v>
      </c>
    </row>
    <row r="30" spans="2:11" ht="12">
      <c r="B30" s="438"/>
      <c r="C30" s="439"/>
      <c r="D30" s="439"/>
      <c r="E30" s="439"/>
      <c r="F30" s="439"/>
      <c r="G30" s="439"/>
      <c r="H30" s="439"/>
      <c r="I30" s="439"/>
      <c r="J30" s="439"/>
      <c r="K30" s="439"/>
    </row>
    <row r="31" spans="2:11" ht="12">
      <c r="B31" s="438"/>
      <c r="C31" s="438"/>
      <c r="D31" s="438"/>
      <c r="E31" s="438"/>
      <c r="F31" s="438"/>
      <c r="G31" s="438"/>
      <c r="H31" s="438"/>
      <c r="I31" s="438"/>
      <c r="J31" s="438"/>
      <c r="K31" s="438"/>
    </row>
    <row r="33" spans="5:9" ht="12">
      <c r="E33" s="43"/>
      <c r="F33" s="43"/>
      <c r="G33" s="43"/>
      <c r="H33" s="43"/>
      <c r="I33" s="43"/>
    </row>
    <row r="34" spans="5:9" ht="12">
      <c r="E34" s="43"/>
      <c r="F34" s="43"/>
      <c r="G34" s="43"/>
      <c r="H34" s="43"/>
      <c r="I34" s="43"/>
    </row>
    <row r="35" spans="5:9" ht="12">
      <c r="E35" s="43"/>
      <c r="F35" s="43"/>
      <c r="G35" s="43"/>
      <c r="H35" s="43"/>
      <c r="I35" s="43"/>
    </row>
  </sheetData>
  <sheetProtection/>
  <mergeCells count="12">
    <mergeCell ref="B3:D4"/>
    <mergeCell ref="E3:E4"/>
    <mergeCell ref="F3:F4"/>
    <mergeCell ref="G3:G4"/>
    <mergeCell ref="H3:H4"/>
    <mergeCell ref="I3:I4"/>
    <mergeCell ref="B5:D5"/>
    <mergeCell ref="B6:D6"/>
    <mergeCell ref="C7:D7"/>
    <mergeCell ref="C20:D20"/>
    <mergeCell ref="B30:K30"/>
    <mergeCell ref="B31:K3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I22" sqref="I21:I2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6" width="8.375" style="1" customWidth="1"/>
    <col min="7" max="7" width="7.75390625" style="1" customWidth="1"/>
    <col min="8" max="10" width="5.25390625" style="1" customWidth="1"/>
    <col min="11" max="11" width="17.25390625" style="1" customWidth="1"/>
    <col min="12" max="12" width="3.625" style="1" customWidth="1"/>
    <col min="13" max="16384" width="9.00390625" style="1" customWidth="1"/>
  </cols>
  <sheetData>
    <row r="1" ht="14.25">
      <c r="B1" s="2" t="s">
        <v>533</v>
      </c>
    </row>
    <row r="2" spans="4:6" ht="12">
      <c r="D2" s="43"/>
      <c r="E2" s="43"/>
      <c r="F2" s="43"/>
    </row>
    <row r="3" spans="2:6" ht="12">
      <c r="B3" s="328" t="s">
        <v>395</v>
      </c>
      <c r="C3" s="330"/>
      <c r="D3" s="359" t="s">
        <v>534</v>
      </c>
      <c r="E3" s="308" t="s">
        <v>535</v>
      </c>
      <c r="F3" s="308" t="s">
        <v>536</v>
      </c>
    </row>
    <row r="4" spans="2:6" ht="12">
      <c r="B4" s="331"/>
      <c r="C4" s="333"/>
      <c r="D4" s="441"/>
      <c r="E4" s="337"/>
      <c r="F4" s="337"/>
    </row>
    <row r="5" spans="2:6" ht="12">
      <c r="B5" s="334"/>
      <c r="C5" s="336"/>
      <c r="D5" s="442"/>
      <c r="E5" s="309"/>
      <c r="F5" s="309"/>
    </row>
    <row r="6" spans="2:6" ht="12" customHeight="1">
      <c r="B6" s="282" t="s">
        <v>537</v>
      </c>
      <c r="C6" s="284"/>
      <c r="D6" s="136">
        <v>31</v>
      </c>
      <c r="E6" s="136">
        <v>207</v>
      </c>
      <c r="F6" s="136">
        <v>15</v>
      </c>
    </row>
    <row r="7" spans="2:9" ht="12" customHeight="1">
      <c r="B7" s="3"/>
      <c r="C7" s="24" t="s">
        <v>46</v>
      </c>
      <c r="D7" s="135">
        <v>1</v>
      </c>
      <c r="E7" s="135">
        <v>16</v>
      </c>
      <c r="F7" s="135">
        <v>1</v>
      </c>
      <c r="I7" s="259"/>
    </row>
    <row r="8" spans="2:9" ht="12" customHeight="1">
      <c r="B8" s="3"/>
      <c r="C8" s="24" t="s">
        <v>47</v>
      </c>
      <c r="D8" s="135">
        <v>1</v>
      </c>
      <c r="E8" s="135">
        <v>44</v>
      </c>
      <c r="F8" s="135" t="s">
        <v>412</v>
      </c>
      <c r="I8" s="259"/>
    </row>
    <row r="9" spans="2:9" ht="12" customHeight="1">
      <c r="B9" s="3"/>
      <c r="C9" s="24" t="s">
        <v>48</v>
      </c>
      <c r="D9" s="135">
        <v>1</v>
      </c>
      <c r="E9" s="135">
        <v>16</v>
      </c>
      <c r="F9" s="135">
        <v>1</v>
      </c>
      <c r="I9" s="259"/>
    </row>
    <row r="10" spans="2:9" ht="12" customHeight="1">
      <c r="B10" s="3"/>
      <c r="C10" s="24" t="s">
        <v>49</v>
      </c>
      <c r="D10" s="135">
        <v>1</v>
      </c>
      <c r="E10" s="135">
        <v>15</v>
      </c>
      <c r="F10" s="135">
        <v>1</v>
      </c>
      <c r="I10" s="259"/>
    </row>
    <row r="11" spans="2:9" ht="12" customHeight="1">
      <c r="B11" s="3"/>
      <c r="C11" s="24" t="s">
        <v>50</v>
      </c>
      <c r="D11" s="135">
        <v>1</v>
      </c>
      <c r="E11" s="135">
        <v>14</v>
      </c>
      <c r="F11" s="135" t="s">
        <v>412</v>
      </c>
      <c r="I11" s="259"/>
    </row>
    <row r="12" spans="2:9" ht="12" customHeight="1">
      <c r="B12" s="3"/>
      <c r="C12" s="24" t="s">
        <v>51</v>
      </c>
      <c r="D12" s="135">
        <v>1</v>
      </c>
      <c r="E12" s="135">
        <v>7</v>
      </c>
      <c r="F12" s="135" t="s">
        <v>412</v>
      </c>
      <c r="I12" s="259"/>
    </row>
    <row r="13" spans="2:6" ht="12" customHeight="1">
      <c r="B13" s="3"/>
      <c r="C13" s="24" t="s">
        <v>52</v>
      </c>
      <c r="D13" s="135">
        <v>1</v>
      </c>
      <c r="E13" s="135">
        <v>11</v>
      </c>
      <c r="F13" s="135" t="s">
        <v>412</v>
      </c>
    </row>
    <row r="14" spans="2:6" ht="12" customHeight="1">
      <c r="B14" s="3"/>
      <c r="C14" s="24" t="s">
        <v>53</v>
      </c>
      <c r="D14" s="135">
        <v>1</v>
      </c>
      <c r="E14" s="135">
        <v>12</v>
      </c>
      <c r="F14" s="135" t="s">
        <v>412</v>
      </c>
    </row>
    <row r="15" spans="2:6" ht="12" customHeight="1">
      <c r="B15" s="3"/>
      <c r="C15" s="24" t="s">
        <v>54</v>
      </c>
      <c r="D15" s="135">
        <v>1</v>
      </c>
      <c r="E15" s="135">
        <v>8</v>
      </c>
      <c r="F15" s="135" t="s">
        <v>412</v>
      </c>
    </row>
    <row r="16" spans="2:6" ht="12" customHeight="1">
      <c r="B16" s="3"/>
      <c r="C16" s="24" t="s">
        <v>55</v>
      </c>
      <c r="D16" s="135">
        <v>1</v>
      </c>
      <c r="E16" s="135">
        <v>12</v>
      </c>
      <c r="F16" s="135" t="s">
        <v>412</v>
      </c>
    </row>
    <row r="17" spans="2:6" ht="12" customHeight="1">
      <c r="B17" s="3"/>
      <c r="C17" s="24" t="s">
        <v>56</v>
      </c>
      <c r="D17" s="135">
        <v>1</v>
      </c>
      <c r="E17" s="135">
        <v>11</v>
      </c>
      <c r="F17" s="135" t="s">
        <v>412</v>
      </c>
    </row>
    <row r="18" spans="2:6" ht="12" customHeight="1">
      <c r="B18" s="3"/>
      <c r="C18" s="24" t="s">
        <v>57</v>
      </c>
      <c r="D18" s="135">
        <v>1</v>
      </c>
      <c r="E18" s="135">
        <v>3</v>
      </c>
      <c r="F18" s="135" t="s">
        <v>412</v>
      </c>
    </row>
    <row r="19" spans="2:6" ht="12" customHeight="1">
      <c r="B19" s="3"/>
      <c r="C19" s="24" t="s">
        <v>60</v>
      </c>
      <c r="D19" s="135">
        <v>2</v>
      </c>
      <c r="E19" s="135">
        <v>2</v>
      </c>
      <c r="F19" s="135" t="s">
        <v>412</v>
      </c>
    </row>
    <row r="20" spans="2:6" ht="12" customHeight="1">
      <c r="B20" s="3"/>
      <c r="C20" s="24" t="s">
        <v>61</v>
      </c>
      <c r="D20" s="135" t="s">
        <v>412</v>
      </c>
      <c r="E20" s="135" t="s">
        <v>412</v>
      </c>
      <c r="F20" s="135" t="s">
        <v>412</v>
      </c>
    </row>
    <row r="21" spans="2:6" ht="12" customHeight="1">
      <c r="B21" s="3"/>
      <c r="C21" s="24" t="s">
        <v>64</v>
      </c>
      <c r="D21" s="135">
        <v>3</v>
      </c>
      <c r="E21" s="135">
        <v>3</v>
      </c>
      <c r="F21" s="135">
        <v>1</v>
      </c>
    </row>
    <row r="22" spans="2:6" ht="12" customHeight="1">
      <c r="B22" s="3"/>
      <c r="C22" s="24" t="s">
        <v>65</v>
      </c>
      <c r="D22" s="135">
        <v>6</v>
      </c>
      <c r="E22" s="135">
        <v>20</v>
      </c>
      <c r="F22" s="135">
        <v>6</v>
      </c>
    </row>
    <row r="23" spans="2:6" ht="12" customHeight="1">
      <c r="B23" s="3"/>
      <c r="C23" s="24" t="s">
        <v>66</v>
      </c>
      <c r="D23" s="135">
        <v>3</v>
      </c>
      <c r="E23" s="135">
        <v>5</v>
      </c>
      <c r="F23" s="135">
        <v>2</v>
      </c>
    </row>
    <row r="24" spans="2:8" ht="12" customHeight="1">
      <c r="B24" s="3"/>
      <c r="C24" s="24" t="s">
        <v>538</v>
      </c>
      <c r="D24" s="135">
        <v>1</v>
      </c>
      <c r="E24" s="135">
        <v>1</v>
      </c>
      <c r="F24" s="135">
        <v>2</v>
      </c>
      <c r="H24" s="114"/>
    </row>
    <row r="25" spans="2:6" ht="12" customHeight="1">
      <c r="B25" s="3"/>
      <c r="C25" s="24" t="s">
        <v>69</v>
      </c>
      <c r="D25" s="135">
        <v>4</v>
      </c>
      <c r="E25" s="135">
        <v>7</v>
      </c>
      <c r="F25" s="135">
        <v>1</v>
      </c>
    </row>
    <row r="26" spans="4:6" ht="12">
      <c r="D26" s="43"/>
      <c r="E26" s="43"/>
      <c r="F26" s="43"/>
    </row>
    <row r="27" ht="12">
      <c r="B27" s="31" t="s">
        <v>539</v>
      </c>
    </row>
    <row r="30" spans="3:6" ht="12">
      <c r="C30" s="260"/>
      <c r="D30" s="260"/>
      <c r="E30" s="260"/>
      <c r="F30" s="260"/>
    </row>
    <row r="32" spans="4:6" ht="12">
      <c r="D32" s="43"/>
      <c r="E32" s="43"/>
      <c r="F32" s="43"/>
    </row>
  </sheetData>
  <sheetProtection/>
  <mergeCells count="5">
    <mergeCell ref="B3:C5"/>
    <mergeCell ref="D3:D5"/>
    <mergeCell ref="E3:E5"/>
    <mergeCell ref="F3:F5"/>
    <mergeCell ref="B6:C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S41"/>
  <sheetViews>
    <sheetView zoomScalePageLayoutView="0" workbookViewId="0" topLeftCell="A1">
      <selection activeCell="C50" sqref="C50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2.50390625" style="1" customWidth="1"/>
    <col min="4" max="4" width="6.125" style="1" customWidth="1"/>
    <col min="5" max="5" width="6.375" style="1" customWidth="1"/>
    <col min="6" max="6" width="6.125" style="1" customWidth="1"/>
    <col min="7" max="7" width="6.25390625" style="1" customWidth="1"/>
    <col min="8" max="9" width="6.00390625" style="1" customWidth="1"/>
    <col min="10" max="10" width="6.125" style="1" customWidth="1"/>
    <col min="11" max="11" width="6.25390625" style="1" customWidth="1"/>
    <col min="12" max="12" width="8.00390625" style="1" customWidth="1"/>
    <col min="13" max="14" width="9.75390625" style="1" customWidth="1"/>
    <col min="15" max="15" width="6.375" style="1" bestFit="1" customWidth="1"/>
    <col min="16" max="16" width="6.375" style="1" customWidth="1"/>
    <col min="17" max="20" width="6.50390625" style="1" customWidth="1"/>
    <col min="21" max="16384" width="9.00390625" style="1" customWidth="1"/>
  </cols>
  <sheetData>
    <row r="1" ht="14.25">
      <c r="B1" s="2" t="s">
        <v>540</v>
      </c>
    </row>
    <row r="3" spans="2:18" ht="12">
      <c r="B3" s="328" t="s">
        <v>395</v>
      </c>
      <c r="C3" s="330"/>
      <c r="D3" s="301" t="s">
        <v>541</v>
      </c>
      <c r="E3" s="301" t="s">
        <v>542</v>
      </c>
      <c r="F3" s="301" t="s">
        <v>543</v>
      </c>
      <c r="G3" s="301" t="s">
        <v>544</v>
      </c>
      <c r="H3" s="308" t="s">
        <v>545</v>
      </c>
      <c r="I3" s="301" t="s">
        <v>546</v>
      </c>
      <c r="J3" s="301" t="s">
        <v>547</v>
      </c>
      <c r="K3" s="321" t="s">
        <v>548</v>
      </c>
      <c r="L3" s="322"/>
      <c r="M3" s="322"/>
      <c r="N3" s="322"/>
      <c r="O3" s="322"/>
      <c r="P3" s="322"/>
      <c r="Q3" s="322"/>
      <c r="R3" s="323"/>
    </row>
    <row r="4" spans="2:18" ht="12">
      <c r="B4" s="331"/>
      <c r="C4" s="333"/>
      <c r="D4" s="444"/>
      <c r="E4" s="444"/>
      <c r="F4" s="444"/>
      <c r="G4" s="444"/>
      <c r="H4" s="337"/>
      <c r="I4" s="444"/>
      <c r="J4" s="444"/>
      <c r="K4" s="301" t="s">
        <v>549</v>
      </c>
      <c r="L4" s="301" t="s">
        <v>550</v>
      </c>
      <c r="M4" s="301" t="s">
        <v>551</v>
      </c>
      <c r="N4" s="301" t="s">
        <v>552</v>
      </c>
      <c r="O4" s="308" t="s">
        <v>545</v>
      </c>
      <c r="P4" s="308" t="s">
        <v>546</v>
      </c>
      <c r="Q4" s="301" t="s">
        <v>553</v>
      </c>
      <c r="R4" s="301" t="s">
        <v>554</v>
      </c>
    </row>
    <row r="5" spans="2:18" ht="12">
      <c r="B5" s="334"/>
      <c r="C5" s="336"/>
      <c r="D5" s="440"/>
      <c r="E5" s="440"/>
      <c r="F5" s="440"/>
      <c r="G5" s="440"/>
      <c r="H5" s="309"/>
      <c r="I5" s="440"/>
      <c r="J5" s="440"/>
      <c r="K5" s="440"/>
      <c r="L5" s="440"/>
      <c r="M5" s="440"/>
      <c r="N5" s="440"/>
      <c r="O5" s="309"/>
      <c r="P5" s="445"/>
      <c r="Q5" s="440"/>
      <c r="R5" s="440"/>
    </row>
    <row r="6" spans="2:18" ht="12">
      <c r="B6" s="7"/>
      <c r="C6" s="9"/>
      <c r="D6" s="261" t="s">
        <v>555</v>
      </c>
      <c r="E6" s="261" t="s">
        <v>555</v>
      </c>
      <c r="F6" s="261" t="s">
        <v>555</v>
      </c>
      <c r="G6" s="261" t="s">
        <v>555</v>
      </c>
      <c r="H6" s="261" t="s">
        <v>555</v>
      </c>
      <c r="I6" s="261" t="s">
        <v>555</v>
      </c>
      <c r="J6" s="261" t="s">
        <v>555</v>
      </c>
      <c r="K6" s="261" t="s">
        <v>555</v>
      </c>
      <c r="L6" s="261" t="s">
        <v>555</v>
      </c>
      <c r="M6" s="261" t="s">
        <v>555</v>
      </c>
      <c r="N6" s="261" t="s">
        <v>555</v>
      </c>
      <c r="O6" s="261" t="s">
        <v>555</v>
      </c>
      <c r="P6" s="261" t="s">
        <v>555</v>
      </c>
      <c r="Q6" s="261" t="s">
        <v>555</v>
      </c>
      <c r="R6" s="261" t="s">
        <v>555</v>
      </c>
    </row>
    <row r="7" spans="2:18" ht="12" customHeight="1">
      <c r="B7" s="294" t="s">
        <v>556</v>
      </c>
      <c r="C7" s="280"/>
      <c r="D7" s="135">
        <v>56</v>
      </c>
      <c r="E7" s="136" t="s">
        <v>557</v>
      </c>
      <c r="F7" s="135">
        <v>3</v>
      </c>
      <c r="G7" s="135">
        <v>4</v>
      </c>
      <c r="H7" s="135">
        <v>46</v>
      </c>
      <c r="I7" s="135">
        <v>6</v>
      </c>
      <c r="J7" s="135">
        <v>18</v>
      </c>
      <c r="K7" s="135">
        <v>204</v>
      </c>
      <c r="L7" s="135">
        <v>1</v>
      </c>
      <c r="M7" s="135">
        <v>7</v>
      </c>
      <c r="N7" s="135">
        <v>15</v>
      </c>
      <c r="O7" s="135">
        <v>85</v>
      </c>
      <c r="P7" s="135">
        <v>2</v>
      </c>
      <c r="Q7" s="135">
        <v>99</v>
      </c>
      <c r="R7" s="135">
        <v>1</v>
      </c>
    </row>
    <row r="8" spans="2:18" ht="12.75" customHeight="1">
      <c r="B8" s="282" t="s">
        <v>537</v>
      </c>
      <c r="C8" s="284"/>
      <c r="D8" s="136">
        <v>56</v>
      </c>
      <c r="E8" s="136" t="s">
        <v>557</v>
      </c>
      <c r="F8" s="136">
        <v>3</v>
      </c>
      <c r="G8" s="136">
        <v>4</v>
      </c>
      <c r="H8" s="136">
        <v>47</v>
      </c>
      <c r="I8" s="136">
        <v>6</v>
      </c>
      <c r="J8" s="136">
        <v>18</v>
      </c>
      <c r="K8" s="136">
        <v>206</v>
      </c>
      <c r="L8" s="136">
        <v>1</v>
      </c>
      <c r="M8" s="136">
        <v>7</v>
      </c>
      <c r="N8" s="136">
        <v>17</v>
      </c>
      <c r="O8" s="136">
        <v>85</v>
      </c>
      <c r="P8" s="136">
        <v>2</v>
      </c>
      <c r="Q8" s="136">
        <v>100</v>
      </c>
      <c r="R8" s="136">
        <v>1</v>
      </c>
    </row>
    <row r="9" spans="2:18" ht="12" customHeight="1">
      <c r="B9" s="25"/>
      <c r="C9" s="2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</row>
    <row r="10" spans="2:19" ht="12" customHeight="1">
      <c r="B10" s="3"/>
      <c r="C10" s="24" t="s">
        <v>46</v>
      </c>
      <c r="D10" s="135">
        <v>6</v>
      </c>
      <c r="E10" s="136" t="s">
        <v>557</v>
      </c>
      <c r="F10" s="136" t="s">
        <v>557</v>
      </c>
      <c r="G10" s="136" t="s">
        <v>557</v>
      </c>
      <c r="H10" s="135">
        <v>9</v>
      </c>
      <c r="I10" s="136" t="s">
        <v>557</v>
      </c>
      <c r="J10" s="135">
        <v>2</v>
      </c>
      <c r="K10" s="135">
        <v>41</v>
      </c>
      <c r="L10" s="136" t="s">
        <v>557</v>
      </c>
      <c r="M10" s="135">
        <v>1</v>
      </c>
      <c r="N10" s="135">
        <v>2</v>
      </c>
      <c r="O10" s="135">
        <v>12</v>
      </c>
      <c r="P10" s="135">
        <v>1</v>
      </c>
      <c r="Q10" s="135">
        <v>3</v>
      </c>
      <c r="R10" s="136" t="s">
        <v>557</v>
      </c>
      <c r="S10" s="43"/>
    </row>
    <row r="11" spans="2:19" ht="12" customHeight="1">
      <c r="B11" s="3"/>
      <c r="C11" s="24" t="s">
        <v>47</v>
      </c>
      <c r="D11" s="135">
        <v>9</v>
      </c>
      <c r="E11" s="136" t="s">
        <v>557</v>
      </c>
      <c r="F11" s="135">
        <v>1</v>
      </c>
      <c r="G11" s="136" t="s">
        <v>557</v>
      </c>
      <c r="H11" s="135">
        <v>11</v>
      </c>
      <c r="I11" s="136" t="s">
        <v>557</v>
      </c>
      <c r="J11" s="135">
        <v>1</v>
      </c>
      <c r="K11" s="135">
        <v>27</v>
      </c>
      <c r="L11" s="135">
        <v>1</v>
      </c>
      <c r="M11" s="136" t="s">
        <v>557</v>
      </c>
      <c r="N11" s="135">
        <v>1</v>
      </c>
      <c r="O11" s="135">
        <v>12</v>
      </c>
      <c r="P11" s="136" t="s">
        <v>557</v>
      </c>
      <c r="Q11" s="135">
        <v>6</v>
      </c>
      <c r="R11" s="136" t="s">
        <v>557</v>
      </c>
      <c r="S11" s="43"/>
    </row>
    <row r="12" spans="2:19" ht="12" customHeight="1">
      <c r="B12" s="3"/>
      <c r="C12" s="24" t="s">
        <v>48</v>
      </c>
      <c r="D12" s="135">
        <v>5</v>
      </c>
      <c r="E12" s="136" t="s">
        <v>557</v>
      </c>
      <c r="F12" s="136" t="s">
        <v>557</v>
      </c>
      <c r="G12" s="136" t="s">
        <v>557</v>
      </c>
      <c r="H12" s="135">
        <v>1</v>
      </c>
      <c r="I12" s="136" t="s">
        <v>557</v>
      </c>
      <c r="J12" s="136" t="s">
        <v>557</v>
      </c>
      <c r="K12" s="135">
        <v>12</v>
      </c>
      <c r="L12" s="136" t="s">
        <v>557</v>
      </c>
      <c r="M12" s="136" t="s">
        <v>557</v>
      </c>
      <c r="N12" s="136" t="s">
        <v>557</v>
      </c>
      <c r="O12" s="135">
        <v>3</v>
      </c>
      <c r="P12" s="136" t="s">
        <v>557</v>
      </c>
      <c r="Q12" s="135">
        <v>9</v>
      </c>
      <c r="R12" s="136" t="s">
        <v>557</v>
      </c>
      <c r="S12" s="43"/>
    </row>
    <row r="13" spans="2:19" ht="12" customHeight="1">
      <c r="B13" s="3"/>
      <c r="C13" s="24" t="s">
        <v>49</v>
      </c>
      <c r="D13" s="135">
        <v>4</v>
      </c>
      <c r="E13" s="136" t="s">
        <v>557</v>
      </c>
      <c r="F13" s="136" t="s">
        <v>557</v>
      </c>
      <c r="G13" s="136" t="s">
        <v>557</v>
      </c>
      <c r="H13" s="135">
        <v>2</v>
      </c>
      <c r="I13" s="136" t="s">
        <v>557</v>
      </c>
      <c r="J13" s="135">
        <v>1</v>
      </c>
      <c r="K13" s="135">
        <v>12</v>
      </c>
      <c r="L13" s="136" t="s">
        <v>557</v>
      </c>
      <c r="M13" s="136" t="s">
        <v>557</v>
      </c>
      <c r="N13" s="135">
        <v>1</v>
      </c>
      <c r="O13" s="135">
        <v>1</v>
      </c>
      <c r="P13" s="136" t="s">
        <v>557</v>
      </c>
      <c r="Q13" s="135">
        <v>2</v>
      </c>
      <c r="R13" s="136" t="s">
        <v>557</v>
      </c>
      <c r="S13" s="43"/>
    </row>
    <row r="14" spans="2:19" ht="12" customHeight="1">
      <c r="B14" s="3"/>
      <c r="C14" s="24" t="s">
        <v>50</v>
      </c>
      <c r="D14" s="135">
        <v>5</v>
      </c>
      <c r="E14" s="136" t="s">
        <v>557</v>
      </c>
      <c r="F14" s="136" t="s">
        <v>557</v>
      </c>
      <c r="G14" s="136" t="s">
        <v>557</v>
      </c>
      <c r="H14" s="135">
        <v>7</v>
      </c>
      <c r="I14" s="136" t="s">
        <v>557</v>
      </c>
      <c r="J14" s="136" t="s">
        <v>557</v>
      </c>
      <c r="K14" s="135">
        <v>31</v>
      </c>
      <c r="L14" s="136" t="s">
        <v>557</v>
      </c>
      <c r="M14" s="136" t="s">
        <v>557</v>
      </c>
      <c r="N14" s="135">
        <v>1</v>
      </c>
      <c r="O14" s="135">
        <v>8</v>
      </c>
      <c r="P14" s="136" t="s">
        <v>557</v>
      </c>
      <c r="Q14" s="135">
        <v>1</v>
      </c>
      <c r="R14" s="136" t="s">
        <v>557</v>
      </c>
      <c r="S14" s="43"/>
    </row>
    <row r="15" spans="2:19" ht="12" customHeight="1">
      <c r="B15" s="3"/>
      <c r="C15" s="24" t="s">
        <v>51</v>
      </c>
      <c r="D15" s="135">
        <v>1</v>
      </c>
      <c r="E15" s="136" t="s">
        <v>557</v>
      </c>
      <c r="F15" s="136" t="s">
        <v>557</v>
      </c>
      <c r="G15" s="136" t="s">
        <v>557</v>
      </c>
      <c r="H15" s="136" t="s">
        <v>557</v>
      </c>
      <c r="I15" s="135">
        <v>1</v>
      </c>
      <c r="J15" s="135">
        <v>2</v>
      </c>
      <c r="K15" s="135">
        <v>9</v>
      </c>
      <c r="L15" s="136" t="s">
        <v>557</v>
      </c>
      <c r="M15" s="136" t="s">
        <v>557</v>
      </c>
      <c r="N15" s="136" t="s">
        <v>557</v>
      </c>
      <c r="O15" s="136" t="s">
        <v>557</v>
      </c>
      <c r="P15" s="136" t="s">
        <v>557</v>
      </c>
      <c r="Q15" s="135">
        <v>5</v>
      </c>
      <c r="R15" s="136" t="s">
        <v>557</v>
      </c>
      <c r="S15" s="43"/>
    </row>
    <row r="16" spans="2:19" ht="12" customHeight="1">
      <c r="B16" s="3"/>
      <c r="C16" s="24" t="s">
        <v>52</v>
      </c>
      <c r="D16" s="136" t="s">
        <v>557</v>
      </c>
      <c r="E16" s="136" t="s">
        <v>557</v>
      </c>
      <c r="F16" s="136" t="s">
        <v>557</v>
      </c>
      <c r="G16" s="136" t="s">
        <v>557</v>
      </c>
      <c r="H16" s="136" t="s">
        <v>557</v>
      </c>
      <c r="I16" s="136" t="s">
        <v>557</v>
      </c>
      <c r="J16" s="136" t="s">
        <v>557</v>
      </c>
      <c r="K16" s="135">
        <v>5</v>
      </c>
      <c r="L16" s="136" t="s">
        <v>557</v>
      </c>
      <c r="M16" s="136" t="s">
        <v>557</v>
      </c>
      <c r="N16" s="136" t="s">
        <v>557</v>
      </c>
      <c r="O16" s="135">
        <v>2</v>
      </c>
      <c r="P16" s="136" t="s">
        <v>557</v>
      </c>
      <c r="Q16" s="135">
        <v>2</v>
      </c>
      <c r="R16" s="136" t="s">
        <v>557</v>
      </c>
      <c r="S16" s="43"/>
    </row>
    <row r="17" spans="2:19" ht="12" customHeight="1">
      <c r="B17" s="3"/>
      <c r="C17" s="24" t="s">
        <v>53</v>
      </c>
      <c r="D17" s="135">
        <v>3</v>
      </c>
      <c r="E17" s="136" t="s">
        <v>557</v>
      </c>
      <c r="F17" s="135">
        <v>1</v>
      </c>
      <c r="G17" s="136" t="s">
        <v>557</v>
      </c>
      <c r="H17" s="135">
        <v>2</v>
      </c>
      <c r="I17" s="135">
        <v>2</v>
      </c>
      <c r="J17" s="135">
        <v>1</v>
      </c>
      <c r="K17" s="135">
        <v>10</v>
      </c>
      <c r="L17" s="136" t="s">
        <v>557</v>
      </c>
      <c r="M17" s="135">
        <v>2</v>
      </c>
      <c r="N17" s="135">
        <v>1</v>
      </c>
      <c r="O17" s="135">
        <v>12</v>
      </c>
      <c r="P17" s="136" t="s">
        <v>557</v>
      </c>
      <c r="Q17" s="135">
        <v>11</v>
      </c>
      <c r="R17" s="136" t="s">
        <v>557</v>
      </c>
      <c r="S17" s="43"/>
    </row>
    <row r="18" spans="2:19" ht="12" customHeight="1">
      <c r="B18" s="3"/>
      <c r="C18" s="24" t="s">
        <v>54</v>
      </c>
      <c r="D18" s="135">
        <v>2</v>
      </c>
      <c r="E18" s="136" t="s">
        <v>557</v>
      </c>
      <c r="F18" s="136" t="s">
        <v>557</v>
      </c>
      <c r="G18" s="136" t="s">
        <v>557</v>
      </c>
      <c r="H18" s="135">
        <v>5</v>
      </c>
      <c r="I18" s="136" t="s">
        <v>557</v>
      </c>
      <c r="J18" s="136" t="s">
        <v>557</v>
      </c>
      <c r="K18" s="135">
        <v>3</v>
      </c>
      <c r="L18" s="136" t="s">
        <v>557</v>
      </c>
      <c r="M18" s="136" t="s">
        <v>557</v>
      </c>
      <c r="N18" s="136" t="s">
        <v>557</v>
      </c>
      <c r="O18" s="135">
        <v>6</v>
      </c>
      <c r="P18" s="136" t="s">
        <v>557</v>
      </c>
      <c r="Q18" s="135">
        <v>2</v>
      </c>
      <c r="R18" s="136" t="s">
        <v>557</v>
      </c>
      <c r="S18" s="43"/>
    </row>
    <row r="19" spans="2:19" ht="12" customHeight="1">
      <c r="B19" s="3"/>
      <c r="C19" s="24" t="s">
        <v>55</v>
      </c>
      <c r="D19" s="135">
        <v>7</v>
      </c>
      <c r="E19" s="136" t="s">
        <v>557</v>
      </c>
      <c r="F19" s="136" t="s">
        <v>557</v>
      </c>
      <c r="G19" s="136" t="s">
        <v>557</v>
      </c>
      <c r="H19" s="135">
        <v>2</v>
      </c>
      <c r="I19" s="136" t="s">
        <v>557</v>
      </c>
      <c r="J19" s="136" t="s">
        <v>557</v>
      </c>
      <c r="K19" s="135">
        <v>8</v>
      </c>
      <c r="L19" s="136" t="s">
        <v>557</v>
      </c>
      <c r="M19" s="136" t="s">
        <v>557</v>
      </c>
      <c r="N19" s="135">
        <v>1</v>
      </c>
      <c r="O19" s="136" t="s">
        <v>557</v>
      </c>
      <c r="P19" s="136" t="s">
        <v>557</v>
      </c>
      <c r="Q19" s="135">
        <v>6</v>
      </c>
      <c r="R19" s="136" t="s">
        <v>557</v>
      </c>
      <c r="S19" s="43"/>
    </row>
    <row r="20" spans="2:19" ht="12" customHeight="1">
      <c r="B20" s="3"/>
      <c r="C20" s="24" t="s">
        <v>56</v>
      </c>
      <c r="D20" s="135">
        <v>2</v>
      </c>
      <c r="E20" s="136" t="s">
        <v>557</v>
      </c>
      <c r="F20" s="136" t="s">
        <v>557</v>
      </c>
      <c r="G20" s="135">
        <v>1</v>
      </c>
      <c r="H20" s="136" t="s">
        <v>557</v>
      </c>
      <c r="I20" s="136" t="s">
        <v>557</v>
      </c>
      <c r="J20" s="135">
        <v>1</v>
      </c>
      <c r="K20" s="135">
        <v>13</v>
      </c>
      <c r="L20" s="136" t="s">
        <v>557</v>
      </c>
      <c r="M20" s="136" t="s">
        <v>557</v>
      </c>
      <c r="N20" s="136" t="s">
        <v>557</v>
      </c>
      <c r="O20" s="135">
        <v>6</v>
      </c>
      <c r="P20" s="136" t="s">
        <v>557</v>
      </c>
      <c r="Q20" s="135">
        <v>3</v>
      </c>
      <c r="R20" s="136" t="s">
        <v>557</v>
      </c>
      <c r="S20" s="43"/>
    </row>
    <row r="21" spans="2:19" ht="12" customHeight="1">
      <c r="B21" s="3"/>
      <c r="C21" s="24" t="s">
        <v>57</v>
      </c>
      <c r="D21" s="136" t="s">
        <v>557</v>
      </c>
      <c r="E21" s="136" t="s">
        <v>557</v>
      </c>
      <c r="F21" s="136" t="s">
        <v>557</v>
      </c>
      <c r="G21" s="136" t="s">
        <v>557</v>
      </c>
      <c r="H21" s="135">
        <v>2</v>
      </c>
      <c r="I21" s="136" t="s">
        <v>557</v>
      </c>
      <c r="J21" s="136" t="s">
        <v>557</v>
      </c>
      <c r="K21" s="135">
        <v>1</v>
      </c>
      <c r="L21" s="136" t="s">
        <v>557</v>
      </c>
      <c r="M21" s="136" t="s">
        <v>557</v>
      </c>
      <c r="N21" s="136" t="s">
        <v>557</v>
      </c>
      <c r="O21" s="135">
        <v>4</v>
      </c>
      <c r="P21" s="136" t="s">
        <v>557</v>
      </c>
      <c r="Q21" s="136" t="s">
        <v>557</v>
      </c>
      <c r="R21" s="136" t="s">
        <v>557</v>
      </c>
      <c r="S21" s="43"/>
    </row>
    <row r="22" spans="2:19" ht="12" customHeight="1">
      <c r="B22" s="3"/>
      <c r="C22" s="24" t="s">
        <v>60</v>
      </c>
      <c r="D22" s="135">
        <v>1</v>
      </c>
      <c r="E22" s="136" t="s">
        <v>557</v>
      </c>
      <c r="F22" s="136" t="s">
        <v>557</v>
      </c>
      <c r="G22" s="136" t="s">
        <v>557</v>
      </c>
      <c r="H22" s="135">
        <v>1</v>
      </c>
      <c r="I22" s="136" t="s">
        <v>557</v>
      </c>
      <c r="J22" s="136" t="s">
        <v>557</v>
      </c>
      <c r="K22" s="136" t="s">
        <v>557</v>
      </c>
      <c r="L22" s="136" t="s">
        <v>557</v>
      </c>
      <c r="M22" s="136" t="s">
        <v>557</v>
      </c>
      <c r="N22" s="135">
        <v>1</v>
      </c>
      <c r="O22" s="135">
        <v>3</v>
      </c>
      <c r="P22" s="136" t="s">
        <v>557</v>
      </c>
      <c r="Q22" s="136" t="s">
        <v>557</v>
      </c>
      <c r="R22" s="136" t="s">
        <v>557</v>
      </c>
      <c r="S22" s="43"/>
    </row>
    <row r="23" spans="2:19" ht="12" customHeight="1">
      <c r="B23" s="3"/>
      <c r="C23" s="24" t="s">
        <v>61</v>
      </c>
      <c r="D23" s="135">
        <v>1</v>
      </c>
      <c r="E23" s="136" t="s">
        <v>557</v>
      </c>
      <c r="F23" s="136" t="s">
        <v>557</v>
      </c>
      <c r="G23" s="136" t="s">
        <v>557</v>
      </c>
      <c r="H23" s="136" t="s">
        <v>557</v>
      </c>
      <c r="I23" s="136" t="s">
        <v>557</v>
      </c>
      <c r="J23" s="135">
        <v>3</v>
      </c>
      <c r="K23" s="135">
        <v>2</v>
      </c>
      <c r="L23" s="136" t="s">
        <v>557</v>
      </c>
      <c r="M23" s="136" t="s">
        <v>557</v>
      </c>
      <c r="N23" s="262">
        <v>2</v>
      </c>
      <c r="O23" s="136" t="s">
        <v>557</v>
      </c>
      <c r="P23" s="136" t="s">
        <v>557</v>
      </c>
      <c r="Q23" s="135">
        <v>6</v>
      </c>
      <c r="R23" s="136" t="s">
        <v>557</v>
      </c>
      <c r="S23" s="43"/>
    </row>
    <row r="24" spans="2:19" ht="12" customHeight="1">
      <c r="B24" s="3"/>
      <c r="C24" s="24" t="s">
        <v>64</v>
      </c>
      <c r="D24" s="136" t="s">
        <v>557</v>
      </c>
      <c r="E24" s="136" t="s">
        <v>557</v>
      </c>
      <c r="F24" s="136" t="s">
        <v>557</v>
      </c>
      <c r="G24" s="136" t="s">
        <v>557</v>
      </c>
      <c r="H24" s="136" t="s">
        <v>557</v>
      </c>
      <c r="I24" s="135">
        <v>1</v>
      </c>
      <c r="J24" s="136" t="s">
        <v>557</v>
      </c>
      <c r="K24" s="135">
        <v>3</v>
      </c>
      <c r="L24" s="136" t="s">
        <v>557</v>
      </c>
      <c r="M24" s="136" t="s">
        <v>557</v>
      </c>
      <c r="N24" s="135">
        <v>3</v>
      </c>
      <c r="O24" s="135">
        <v>4</v>
      </c>
      <c r="P24" s="136" t="s">
        <v>557</v>
      </c>
      <c r="Q24" s="135">
        <v>4</v>
      </c>
      <c r="R24" s="136" t="s">
        <v>557</v>
      </c>
      <c r="S24" s="43"/>
    </row>
    <row r="25" spans="2:19" ht="12" customHeight="1">
      <c r="B25" s="3"/>
      <c r="C25" s="24" t="s">
        <v>65</v>
      </c>
      <c r="D25" s="135">
        <v>2</v>
      </c>
      <c r="E25" s="136" t="s">
        <v>557</v>
      </c>
      <c r="F25" s="136" t="s">
        <v>557</v>
      </c>
      <c r="G25" s="135">
        <v>1</v>
      </c>
      <c r="H25" s="136" t="s">
        <v>557</v>
      </c>
      <c r="I25" s="135">
        <v>1</v>
      </c>
      <c r="J25" s="262">
        <v>5</v>
      </c>
      <c r="K25" s="135">
        <v>9</v>
      </c>
      <c r="L25" s="136" t="s">
        <v>557</v>
      </c>
      <c r="M25" s="135">
        <v>2</v>
      </c>
      <c r="N25" s="135">
        <v>1</v>
      </c>
      <c r="O25" s="135">
        <v>6</v>
      </c>
      <c r="P25" s="136" t="s">
        <v>557</v>
      </c>
      <c r="Q25" s="135">
        <v>15</v>
      </c>
      <c r="R25" s="135">
        <v>1</v>
      </c>
      <c r="S25" s="43"/>
    </row>
    <row r="26" spans="2:19" ht="12" customHeight="1">
      <c r="B26" s="3"/>
      <c r="C26" s="24" t="s">
        <v>66</v>
      </c>
      <c r="D26" s="135">
        <v>5</v>
      </c>
      <c r="E26" s="136" t="s">
        <v>557</v>
      </c>
      <c r="F26" s="135">
        <v>1</v>
      </c>
      <c r="G26" s="135">
        <v>1</v>
      </c>
      <c r="H26" s="135">
        <v>2</v>
      </c>
      <c r="I26" s="136" t="s">
        <v>557</v>
      </c>
      <c r="J26" s="135">
        <v>1</v>
      </c>
      <c r="K26" s="135">
        <v>10</v>
      </c>
      <c r="L26" s="136" t="s">
        <v>557</v>
      </c>
      <c r="M26" s="135">
        <v>1</v>
      </c>
      <c r="N26" s="135">
        <v>3</v>
      </c>
      <c r="O26" s="135">
        <v>3</v>
      </c>
      <c r="P26" s="135">
        <v>1</v>
      </c>
      <c r="Q26" s="135">
        <v>16</v>
      </c>
      <c r="R26" s="136" t="s">
        <v>557</v>
      </c>
      <c r="S26" s="43"/>
    </row>
    <row r="27" spans="2:19" ht="12" customHeight="1">
      <c r="B27" s="3"/>
      <c r="C27" s="24" t="s">
        <v>68</v>
      </c>
      <c r="D27" s="135">
        <v>1</v>
      </c>
      <c r="E27" s="136" t="s">
        <v>557</v>
      </c>
      <c r="F27" s="136" t="s">
        <v>557</v>
      </c>
      <c r="G27" s="135">
        <v>1</v>
      </c>
      <c r="H27" s="136" t="s">
        <v>557</v>
      </c>
      <c r="I27" s="136" t="s">
        <v>557</v>
      </c>
      <c r="J27" s="136" t="s">
        <v>557</v>
      </c>
      <c r="K27" s="135">
        <v>3</v>
      </c>
      <c r="L27" s="136" t="s">
        <v>557</v>
      </c>
      <c r="M27" s="135">
        <v>1</v>
      </c>
      <c r="N27" s="136" t="s">
        <v>557</v>
      </c>
      <c r="O27" s="135">
        <v>1</v>
      </c>
      <c r="P27" s="136" t="s">
        <v>557</v>
      </c>
      <c r="Q27" s="136" t="s">
        <v>557</v>
      </c>
      <c r="R27" s="136" t="s">
        <v>557</v>
      </c>
      <c r="S27" s="43"/>
    </row>
    <row r="28" spans="2:19" ht="12" customHeight="1">
      <c r="B28" s="3"/>
      <c r="C28" s="24" t="s">
        <v>69</v>
      </c>
      <c r="D28" s="135">
        <v>2</v>
      </c>
      <c r="E28" s="136" t="s">
        <v>557</v>
      </c>
      <c r="F28" s="136" t="s">
        <v>557</v>
      </c>
      <c r="G28" s="136" t="s">
        <v>557</v>
      </c>
      <c r="H28" s="136" t="s">
        <v>557</v>
      </c>
      <c r="I28" s="136" t="s">
        <v>557</v>
      </c>
      <c r="J28" s="135">
        <v>1</v>
      </c>
      <c r="K28" s="135">
        <v>7</v>
      </c>
      <c r="L28" s="136" t="s">
        <v>557</v>
      </c>
      <c r="M28" s="136" t="s">
        <v>557</v>
      </c>
      <c r="N28" s="136" t="s">
        <v>557</v>
      </c>
      <c r="O28" s="135">
        <v>1</v>
      </c>
      <c r="P28" s="136" t="s">
        <v>557</v>
      </c>
      <c r="Q28" s="135">
        <v>2</v>
      </c>
      <c r="R28" s="136" t="s">
        <v>557</v>
      </c>
      <c r="S28" s="43"/>
    </row>
    <row r="29" spans="2:19" ht="12" customHeight="1">
      <c r="B29" s="3"/>
      <c r="C29" s="263" t="s">
        <v>558</v>
      </c>
      <c r="D29" s="136" t="s">
        <v>557</v>
      </c>
      <c r="E29" s="136" t="s">
        <v>557</v>
      </c>
      <c r="F29" s="136" t="s">
        <v>557</v>
      </c>
      <c r="G29" s="136" t="s">
        <v>557</v>
      </c>
      <c r="H29" s="135">
        <v>1</v>
      </c>
      <c r="I29" s="136" t="s">
        <v>557</v>
      </c>
      <c r="J29" s="136" t="s">
        <v>557</v>
      </c>
      <c r="K29" s="136" t="s">
        <v>557</v>
      </c>
      <c r="L29" s="136" t="s">
        <v>557</v>
      </c>
      <c r="M29" s="136" t="s">
        <v>557</v>
      </c>
      <c r="N29" s="136" t="s">
        <v>557</v>
      </c>
      <c r="O29" s="136" t="s">
        <v>557</v>
      </c>
      <c r="P29" s="136" t="s">
        <v>557</v>
      </c>
      <c r="Q29" s="136" t="s">
        <v>557</v>
      </c>
      <c r="R29" s="136" t="s">
        <v>557</v>
      </c>
      <c r="S29" s="43"/>
    </row>
    <row r="30" spans="2:19" ht="12" customHeight="1">
      <c r="B30" s="3"/>
      <c r="C30" s="263" t="s">
        <v>559</v>
      </c>
      <c r="D30" s="136" t="s">
        <v>557</v>
      </c>
      <c r="E30" s="136" t="s">
        <v>557</v>
      </c>
      <c r="F30" s="136" t="s">
        <v>557</v>
      </c>
      <c r="G30" s="136" t="s">
        <v>557</v>
      </c>
      <c r="H30" s="135">
        <v>1</v>
      </c>
      <c r="I30" s="136" t="s">
        <v>557</v>
      </c>
      <c r="J30" s="136" t="s">
        <v>557</v>
      </c>
      <c r="K30" s="136" t="s">
        <v>557</v>
      </c>
      <c r="L30" s="136" t="s">
        <v>557</v>
      </c>
      <c r="M30" s="136" t="s">
        <v>557</v>
      </c>
      <c r="N30" s="136" t="s">
        <v>557</v>
      </c>
      <c r="O30" s="136" t="s">
        <v>557</v>
      </c>
      <c r="P30" s="136" t="s">
        <v>557</v>
      </c>
      <c r="Q30" s="136" t="s">
        <v>557</v>
      </c>
      <c r="R30" s="136" t="s">
        <v>557</v>
      </c>
      <c r="S30" s="43"/>
    </row>
    <row r="31" spans="2:19" ht="18" customHeight="1">
      <c r="B31" s="3"/>
      <c r="C31" s="263" t="s">
        <v>560</v>
      </c>
      <c r="D31" s="136" t="s">
        <v>557</v>
      </c>
      <c r="E31" s="136" t="s">
        <v>557</v>
      </c>
      <c r="F31" s="136" t="s">
        <v>557</v>
      </c>
      <c r="G31" s="136" t="s">
        <v>557</v>
      </c>
      <c r="H31" s="136" t="s">
        <v>557</v>
      </c>
      <c r="I31" s="135">
        <v>1</v>
      </c>
      <c r="J31" s="136" t="s">
        <v>557</v>
      </c>
      <c r="K31" s="136" t="s">
        <v>557</v>
      </c>
      <c r="L31" s="136" t="s">
        <v>557</v>
      </c>
      <c r="M31" s="136" t="s">
        <v>557</v>
      </c>
      <c r="N31" s="136" t="s">
        <v>557</v>
      </c>
      <c r="O31" s="136" t="s">
        <v>557</v>
      </c>
      <c r="P31" s="136" t="s">
        <v>557</v>
      </c>
      <c r="Q31" s="136" t="s">
        <v>557</v>
      </c>
      <c r="R31" s="136" t="s">
        <v>557</v>
      </c>
      <c r="S31" s="43"/>
    </row>
    <row r="32" spans="2:19" ht="12" customHeight="1">
      <c r="B32" s="3"/>
      <c r="C32" s="263" t="s">
        <v>561</v>
      </c>
      <c r="D32" s="136" t="s">
        <v>557</v>
      </c>
      <c r="E32" s="136" t="s">
        <v>557</v>
      </c>
      <c r="F32" s="136" t="s">
        <v>557</v>
      </c>
      <c r="G32" s="136" t="s">
        <v>557</v>
      </c>
      <c r="H32" s="136" t="s">
        <v>557</v>
      </c>
      <c r="I32" s="136" t="s">
        <v>557</v>
      </c>
      <c r="J32" s="136" t="s">
        <v>557</v>
      </c>
      <c r="K32" s="136" t="s">
        <v>557</v>
      </c>
      <c r="L32" s="136" t="s">
        <v>557</v>
      </c>
      <c r="M32" s="136" t="s">
        <v>557</v>
      </c>
      <c r="N32" s="136" t="s">
        <v>557</v>
      </c>
      <c r="O32" s="135">
        <v>1</v>
      </c>
      <c r="P32" s="136" t="s">
        <v>557</v>
      </c>
      <c r="Q32" s="136" t="s">
        <v>557</v>
      </c>
      <c r="R32" s="136" t="s">
        <v>557</v>
      </c>
      <c r="S32" s="43"/>
    </row>
    <row r="33" spans="2:19" ht="12" customHeight="1">
      <c r="B33" s="3"/>
      <c r="C33" s="263" t="s">
        <v>562</v>
      </c>
      <c r="D33" s="136" t="s">
        <v>557</v>
      </c>
      <c r="E33" s="136" t="s">
        <v>557</v>
      </c>
      <c r="F33" s="136" t="s">
        <v>557</v>
      </c>
      <c r="G33" s="136" t="s">
        <v>557</v>
      </c>
      <c r="H33" s="135">
        <v>1</v>
      </c>
      <c r="I33" s="136" t="s">
        <v>557</v>
      </c>
      <c r="J33" s="136" t="s">
        <v>557</v>
      </c>
      <c r="K33" s="136" t="s">
        <v>557</v>
      </c>
      <c r="L33" s="136" t="s">
        <v>557</v>
      </c>
      <c r="M33" s="136" t="s">
        <v>557</v>
      </c>
      <c r="N33" s="136" t="s">
        <v>557</v>
      </c>
      <c r="O33" s="136" t="s">
        <v>557</v>
      </c>
      <c r="P33" s="136" t="s">
        <v>557</v>
      </c>
      <c r="Q33" s="136" t="s">
        <v>557</v>
      </c>
      <c r="R33" s="136" t="s">
        <v>557</v>
      </c>
      <c r="S33" s="43"/>
    </row>
    <row r="34" spans="2:19" ht="12">
      <c r="B34" s="3"/>
      <c r="C34" s="24" t="s">
        <v>563</v>
      </c>
      <c r="D34" s="136" t="s">
        <v>557</v>
      </c>
      <c r="E34" s="136" t="s">
        <v>557</v>
      </c>
      <c r="F34" s="136" t="s">
        <v>557</v>
      </c>
      <c r="G34" s="136" t="s">
        <v>557</v>
      </c>
      <c r="H34" s="136" t="s">
        <v>557</v>
      </c>
      <c r="I34" s="136" t="s">
        <v>557</v>
      </c>
      <c r="J34" s="136" t="s">
        <v>557</v>
      </c>
      <c r="K34" s="136" t="s">
        <v>557</v>
      </c>
      <c r="L34" s="136" t="s">
        <v>557</v>
      </c>
      <c r="M34" s="136" t="s">
        <v>557</v>
      </c>
      <c r="N34" s="136" t="s">
        <v>557</v>
      </c>
      <c r="O34" s="136" t="s">
        <v>557</v>
      </c>
      <c r="P34" s="136" t="s">
        <v>557</v>
      </c>
      <c r="Q34" s="135">
        <v>7</v>
      </c>
      <c r="R34" s="136" t="s">
        <v>557</v>
      </c>
      <c r="S34" s="43"/>
    </row>
    <row r="35" spans="4:19" ht="12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2:6" ht="12">
      <c r="B36" s="431" t="s">
        <v>645</v>
      </c>
      <c r="C36" s="431"/>
      <c r="D36" s="431"/>
      <c r="E36" s="431"/>
      <c r="F36" s="431"/>
    </row>
    <row r="37" spans="2:18" ht="12">
      <c r="B37" s="431" t="s">
        <v>648</v>
      </c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</row>
    <row r="38" spans="2:18" ht="12">
      <c r="B38" s="431" t="s">
        <v>646</v>
      </c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</row>
    <row r="39" spans="2:18" ht="12">
      <c r="B39" s="431" t="s">
        <v>647</v>
      </c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</row>
    <row r="40" spans="2:13" ht="12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4:18" ht="12"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</sheetData>
  <sheetProtection/>
  <mergeCells count="23">
    <mergeCell ref="R4:R5"/>
    <mergeCell ref="H3:H5"/>
    <mergeCell ref="M4:M5"/>
    <mergeCell ref="N4:N5"/>
    <mergeCell ref="O4:O5"/>
    <mergeCell ref="P4:P5"/>
    <mergeCell ref="Q4:Q5"/>
    <mergeCell ref="I3:I5"/>
    <mergeCell ref="J3:J5"/>
    <mergeCell ref="K3:R3"/>
    <mergeCell ref="K4:K5"/>
    <mergeCell ref="L4:L5"/>
    <mergeCell ref="B3:C5"/>
    <mergeCell ref="D3:D5"/>
    <mergeCell ref="E3:E5"/>
    <mergeCell ref="F3:F5"/>
    <mergeCell ref="G3:G5"/>
    <mergeCell ref="B36:F36"/>
    <mergeCell ref="B37:R37"/>
    <mergeCell ref="B38:R38"/>
    <mergeCell ref="B39:R39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K108"/>
  <sheetViews>
    <sheetView zoomScalePageLayoutView="0" workbookViewId="0" topLeftCell="A1">
      <selection activeCell="E13" sqref="E13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25390625" style="1" customWidth="1"/>
    <col min="4" max="5" width="11.625" style="1" bestFit="1" customWidth="1"/>
    <col min="6" max="6" width="14.125" style="1" customWidth="1"/>
    <col min="7" max="7" width="10.50390625" style="1" bestFit="1" customWidth="1"/>
    <col min="8" max="8" width="13.125" style="1" customWidth="1"/>
    <col min="9" max="9" width="15.00390625" style="1" customWidth="1"/>
    <col min="10" max="10" width="13.125" style="1" customWidth="1"/>
    <col min="11" max="11" width="15.00390625" style="1" customWidth="1"/>
    <col min="12" max="16384" width="9.00390625" style="1" customWidth="1"/>
  </cols>
  <sheetData>
    <row r="1" ht="14.25">
      <c r="B1" s="2" t="s">
        <v>564</v>
      </c>
    </row>
    <row r="3" spans="2:11" ht="12" customHeight="1">
      <c r="B3" s="328" t="s">
        <v>565</v>
      </c>
      <c r="C3" s="330"/>
      <c r="D3" s="347" t="s">
        <v>566</v>
      </c>
      <c r="E3" s="348"/>
      <c r="F3" s="348"/>
      <c r="G3" s="349"/>
      <c r="H3" s="347" t="s">
        <v>567</v>
      </c>
      <c r="I3" s="348"/>
      <c r="J3" s="348"/>
      <c r="K3" s="349"/>
    </row>
    <row r="4" spans="2:11" ht="12" customHeight="1">
      <c r="B4" s="331"/>
      <c r="C4" s="333"/>
      <c r="D4" s="350"/>
      <c r="E4" s="351"/>
      <c r="F4" s="351"/>
      <c r="G4" s="352"/>
      <c r="H4" s="350"/>
      <c r="I4" s="351"/>
      <c r="J4" s="351"/>
      <c r="K4" s="352"/>
    </row>
    <row r="5" spans="2:11" ht="12" customHeight="1">
      <c r="B5" s="331"/>
      <c r="C5" s="333"/>
      <c r="D5" s="264"/>
      <c r="E5" s="264"/>
      <c r="F5" s="264"/>
      <c r="G5" s="264"/>
      <c r="H5" s="347" t="s">
        <v>568</v>
      </c>
      <c r="I5" s="349"/>
      <c r="J5" s="347" t="s">
        <v>569</v>
      </c>
      <c r="K5" s="349"/>
    </row>
    <row r="6" spans="2:11" ht="12" customHeight="1">
      <c r="B6" s="331"/>
      <c r="C6" s="333"/>
      <c r="D6" s="337" t="s">
        <v>37</v>
      </c>
      <c r="E6" s="308" t="s">
        <v>570</v>
      </c>
      <c r="F6" s="308" t="s">
        <v>571</v>
      </c>
      <c r="G6" s="308" t="s">
        <v>572</v>
      </c>
      <c r="H6" s="350"/>
      <c r="I6" s="352"/>
      <c r="J6" s="350"/>
      <c r="K6" s="352"/>
    </row>
    <row r="7" spans="2:11" ht="12" customHeight="1">
      <c r="B7" s="331"/>
      <c r="C7" s="333"/>
      <c r="D7" s="337"/>
      <c r="E7" s="337"/>
      <c r="F7" s="337"/>
      <c r="G7" s="337"/>
      <c r="H7" s="446" t="s">
        <v>573</v>
      </c>
      <c r="I7" s="446" t="s">
        <v>574</v>
      </c>
      <c r="J7" s="446" t="s">
        <v>573</v>
      </c>
      <c r="K7" s="446" t="s">
        <v>574</v>
      </c>
    </row>
    <row r="8" spans="2:11" ht="12" customHeight="1">
      <c r="B8" s="334"/>
      <c r="C8" s="336"/>
      <c r="D8" s="309"/>
      <c r="E8" s="309"/>
      <c r="F8" s="309"/>
      <c r="G8" s="309"/>
      <c r="H8" s="447"/>
      <c r="I8" s="447"/>
      <c r="J8" s="447"/>
      <c r="K8" s="447"/>
    </row>
    <row r="9" spans="2:11" ht="12" customHeight="1">
      <c r="B9" s="7"/>
      <c r="C9" s="9"/>
      <c r="D9" s="262" t="s">
        <v>575</v>
      </c>
      <c r="E9" s="262" t="s">
        <v>575</v>
      </c>
      <c r="F9" s="262" t="s">
        <v>575</v>
      </c>
      <c r="G9" s="262" t="s">
        <v>575</v>
      </c>
      <c r="H9" s="262" t="s">
        <v>10</v>
      </c>
      <c r="I9" s="262" t="s">
        <v>575</v>
      </c>
      <c r="J9" s="262" t="s">
        <v>10</v>
      </c>
      <c r="K9" s="262" t="s">
        <v>575</v>
      </c>
    </row>
    <row r="10" spans="2:11" ht="12" customHeight="1">
      <c r="B10" s="282" t="s">
        <v>37</v>
      </c>
      <c r="C10" s="284"/>
      <c r="D10" s="22">
        <f>SUM(D12:D59)</f>
        <v>47777913</v>
      </c>
      <c r="E10" s="22">
        <f>SUM(E12:E59)</f>
        <v>12876612</v>
      </c>
      <c r="F10" s="22">
        <f>SUM(F12:F59)</f>
        <v>33827147</v>
      </c>
      <c r="G10" s="22">
        <f>SUM(G12:G59)</f>
        <v>1074154</v>
      </c>
      <c r="H10" s="265">
        <v>2.61</v>
      </c>
      <c r="I10" s="265">
        <v>0.9</v>
      </c>
      <c r="J10" s="265">
        <v>2.65</v>
      </c>
      <c r="K10" s="265">
        <v>0.88</v>
      </c>
    </row>
    <row r="11" spans="2:11" ht="12" customHeight="1">
      <c r="B11" s="25"/>
      <c r="C11" s="26"/>
      <c r="D11" s="21"/>
      <c r="E11" s="21"/>
      <c r="F11" s="21"/>
      <c r="G11" s="21"/>
      <c r="H11" s="266"/>
      <c r="I11" s="266"/>
      <c r="J11" s="266"/>
      <c r="K11" s="266"/>
    </row>
    <row r="12" spans="2:11" ht="12" customHeight="1">
      <c r="B12" s="3"/>
      <c r="C12" s="24" t="s">
        <v>576</v>
      </c>
      <c r="D12" s="21">
        <v>2033050</v>
      </c>
      <c r="E12" s="21">
        <v>650675</v>
      </c>
      <c r="F12" s="21">
        <v>1215593</v>
      </c>
      <c r="G12" s="21">
        <v>166782</v>
      </c>
      <c r="H12" s="266">
        <v>2.65</v>
      </c>
      <c r="I12" s="266">
        <v>0.78</v>
      </c>
      <c r="J12" s="266">
        <v>2.69</v>
      </c>
      <c r="K12" s="266">
        <v>0.76</v>
      </c>
    </row>
    <row r="13" spans="2:11" ht="12" customHeight="1">
      <c r="B13" s="3"/>
      <c r="C13" s="24" t="s">
        <v>577</v>
      </c>
      <c r="D13" s="21">
        <v>481166</v>
      </c>
      <c r="E13" s="21">
        <v>244207</v>
      </c>
      <c r="F13" s="21">
        <v>235371</v>
      </c>
      <c r="G13" s="21">
        <v>1588</v>
      </c>
      <c r="H13" s="266">
        <v>2.86</v>
      </c>
      <c r="I13" s="266">
        <v>0.85</v>
      </c>
      <c r="J13" s="266">
        <v>2.87</v>
      </c>
      <c r="K13" s="266">
        <v>0.83</v>
      </c>
    </row>
    <row r="14" spans="2:11" ht="12" customHeight="1">
      <c r="B14" s="3"/>
      <c r="C14" s="24" t="s">
        <v>578</v>
      </c>
      <c r="D14" s="21">
        <v>392584</v>
      </c>
      <c r="E14" s="21">
        <v>70</v>
      </c>
      <c r="F14" s="21">
        <v>391865</v>
      </c>
      <c r="G14" s="21">
        <v>649</v>
      </c>
      <c r="H14" s="266">
        <v>2.86</v>
      </c>
      <c r="I14" s="266">
        <v>0.93</v>
      </c>
      <c r="J14" s="266">
        <v>3.36</v>
      </c>
      <c r="K14" s="266">
        <v>0.78</v>
      </c>
    </row>
    <row r="15" spans="2:11" ht="12" customHeight="1">
      <c r="B15" s="3"/>
      <c r="C15" s="24" t="s">
        <v>579</v>
      </c>
      <c r="D15" s="21">
        <v>669053</v>
      </c>
      <c r="E15" s="21">
        <v>74611</v>
      </c>
      <c r="F15" s="21">
        <v>591981</v>
      </c>
      <c r="G15" s="21">
        <v>2461</v>
      </c>
      <c r="H15" s="266">
        <v>2.94</v>
      </c>
      <c r="I15" s="266">
        <v>0.86</v>
      </c>
      <c r="J15" s="266">
        <v>3.44</v>
      </c>
      <c r="K15" s="266">
        <v>0.73</v>
      </c>
    </row>
    <row r="16" spans="2:11" ht="12" customHeight="1">
      <c r="B16" s="3"/>
      <c r="C16" s="24" t="s">
        <v>580</v>
      </c>
      <c r="D16" s="21">
        <v>384582</v>
      </c>
      <c r="E16" s="21">
        <v>19</v>
      </c>
      <c r="F16" s="21">
        <v>383776</v>
      </c>
      <c r="G16" s="21">
        <v>787</v>
      </c>
      <c r="H16" s="266">
        <v>2.82</v>
      </c>
      <c r="I16" s="266">
        <v>0.93</v>
      </c>
      <c r="J16" s="266">
        <v>2.82</v>
      </c>
      <c r="K16" s="266">
        <v>0.91</v>
      </c>
    </row>
    <row r="17" spans="2:11" ht="12" customHeight="1">
      <c r="B17" s="3"/>
      <c r="C17" s="24" t="s">
        <v>581</v>
      </c>
      <c r="D17" s="21">
        <v>428785</v>
      </c>
      <c r="E17" s="21">
        <v>14</v>
      </c>
      <c r="F17" s="21">
        <v>428111</v>
      </c>
      <c r="G17" s="21">
        <v>660</v>
      </c>
      <c r="H17" s="266">
        <v>2.72</v>
      </c>
      <c r="I17" s="266">
        <v>1.08</v>
      </c>
      <c r="J17" s="266">
        <v>2.71</v>
      </c>
      <c r="K17" s="266">
        <v>1.07</v>
      </c>
    </row>
    <row r="18" spans="2:11" ht="12" customHeight="1">
      <c r="B18" s="3"/>
      <c r="C18" s="24" t="s">
        <v>582</v>
      </c>
      <c r="D18" s="21">
        <v>682643</v>
      </c>
      <c r="E18" s="21">
        <v>12</v>
      </c>
      <c r="F18" s="21">
        <v>669724</v>
      </c>
      <c r="G18" s="21">
        <v>12907</v>
      </c>
      <c r="H18" s="266">
        <v>2.81</v>
      </c>
      <c r="I18" s="266">
        <v>0.96</v>
      </c>
      <c r="J18" s="266">
        <v>2.92</v>
      </c>
      <c r="K18" s="266">
        <v>0.91</v>
      </c>
    </row>
    <row r="19" spans="2:11" ht="12" customHeight="1">
      <c r="B19" s="3"/>
      <c r="C19" s="24" t="s">
        <v>583</v>
      </c>
      <c r="D19" s="21">
        <v>1136275</v>
      </c>
      <c r="E19" s="21">
        <v>42713</v>
      </c>
      <c r="F19" s="21">
        <v>1090964</v>
      </c>
      <c r="G19" s="21">
        <v>2598</v>
      </c>
      <c r="H19" s="266">
        <v>2.61</v>
      </c>
      <c r="I19" s="266">
        <v>1.01</v>
      </c>
      <c r="J19" s="266">
        <v>2.61</v>
      </c>
      <c r="K19" s="266">
        <v>0.99</v>
      </c>
    </row>
    <row r="20" spans="2:11" ht="12" customHeight="1">
      <c r="B20" s="3"/>
      <c r="C20" s="24" t="s">
        <v>584</v>
      </c>
      <c r="D20" s="21">
        <v>773537</v>
      </c>
      <c r="E20" s="21">
        <v>15484</v>
      </c>
      <c r="F20" s="21">
        <v>755012</v>
      </c>
      <c r="G20" s="21">
        <v>3041</v>
      </c>
      <c r="H20" s="266">
        <v>2.57</v>
      </c>
      <c r="I20" s="266">
        <v>1.02</v>
      </c>
      <c r="J20" s="266">
        <v>2.57</v>
      </c>
      <c r="K20" s="266">
        <v>1.01</v>
      </c>
    </row>
    <row r="21" spans="2:11" ht="12" customHeight="1">
      <c r="B21" s="60"/>
      <c r="C21" s="26" t="s">
        <v>585</v>
      </c>
      <c r="D21" s="22">
        <v>866663</v>
      </c>
      <c r="E21" s="22">
        <v>11736</v>
      </c>
      <c r="F21" s="22">
        <v>837720</v>
      </c>
      <c r="G21" s="22">
        <v>17207</v>
      </c>
      <c r="H21" s="265">
        <v>2.3</v>
      </c>
      <c r="I21" s="265">
        <v>1.12</v>
      </c>
      <c r="J21" s="265">
        <v>2.3</v>
      </c>
      <c r="K21" s="265">
        <v>1.11</v>
      </c>
    </row>
    <row r="22" spans="2:11" ht="12" customHeight="1">
      <c r="B22" s="3"/>
      <c r="C22" s="24" t="s">
        <v>586</v>
      </c>
      <c r="D22" s="21">
        <v>2641470</v>
      </c>
      <c r="E22" s="21">
        <v>555752</v>
      </c>
      <c r="F22" s="21">
        <v>2070345</v>
      </c>
      <c r="G22" s="21">
        <v>15373</v>
      </c>
      <c r="H22" s="266">
        <v>2.69</v>
      </c>
      <c r="I22" s="266">
        <v>0.9</v>
      </c>
      <c r="J22" s="266">
        <v>2.71</v>
      </c>
      <c r="K22" s="266">
        <v>0.89</v>
      </c>
    </row>
    <row r="23" spans="2:11" ht="12" customHeight="1">
      <c r="B23" s="3"/>
      <c r="C23" s="24" t="s">
        <v>587</v>
      </c>
      <c r="D23" s="21">
        <v>2306094</v>
      </c>
      <c r="E23" s="21">
        <v>649871</v>
      </c>
      <c r="F23" s="21">
        <v>1635124</v>
      </c>
      <c r="G23" s="21">
        <v>21099</v>
      </c>
      <c r="H23" s="266">
        <v>2.65</v>
      </c>
      <c r="I23" s="266">
        <v>0.89</v>
      </c>
      <c r="J23" s="266">
        <v>2.67</v>
      </c>
      <c r="K23" s="266">
        <v>0.88</v>
      </c>
    </row>
    <row r="24" spans="2:11" ht="12" customHeight="1">
      <c r="B24" s="3"/>
      <c r="C24" s="24" t="s">
        <v>588</v>
      </c>
      <c r="D24" s="21">
        <v>5285047</v>
      </c>
      <c r="E24" s="21">
        <v>2367188</v>
      </c>
      <c r="F24" s="21">
        <v>2609506</v>
      </c>
      <c r="G24" s="21">
        <v>308353</v>
      </c>
      <c r="H24" s="266">
        <v>2.36</v>
      </c>
      <c r="I24" s="266">
        <v>0.85</v>
      </c>
      <c r="J24" s="266">
        <v>2.4</v>
      </c>
      <c r="K24" s="266">
        <v>0.83</v>
      </c>
    </row>
    <row r="25" spans="2:11" ht="12" customHeight="1">
      <c r="B25" s="3"/>
      <c r="C25" s="24" t="s">
        <v>589</v>
      </c>
      <c r="D25" s="21">
        <v>3291634</v>
      </c>
      <c r="E25" s="21">
        <v>1319872</v>
      </c>
      <c r="F25" s="21">
        <v>1914687</v>
      </c>
      <c r="G25" s="21">
        <v>57075</v>
      </c>
      <c r="H25" s="266">
        <v>2.693</v>
      </c>
      <c r="I25" s="266">
        <v>0.83</v>
      </c>
      <c r="J25" s="266">
        <v>2.71</v>
      </c>
      <c r="K25" s="266">
        <v>0.82</v>
      </c>
    </row>
    <row r="26" spans="2:11" ht="12" customHeight="1">
      <c r="B26" s="3"/>
      <c r="C26" s="24" t="s">
        <v>590</v>
      </c>
      <c r="D26" s="21">
        <v>795976</v>
      </c>
      <c r="E26" s="21">
        <v>43588</v>
      </c>
      <c r="F26" s="21">
        <v>748288</v>
      </c>
      <c r="G26" s="21">
        <v>4100</v>
      </c>
      <c r="H26" s="266">
        <v>3.04</v>
      </c>
      <c r="I26" s="266">
        <v>0.82</v>
      </c>
      <c r="J26" s="266">
        <v>2.97</v>
      </c>
      <c r="K26" s="266">
        <v>0.93</v>
      </c>
    </row>
    <row r="27" spans="2:11" ht="12" customHeight="1">
      <c r="B27" s="3"/>
      <c r="C27" s="24" t="s">
        <v>591</v>
      </c>
      <c r="D27" s="21">
        <v>435121</v>
      </c>
      <c r="E27" s="21">
        <v>2930</v>
      </c>
      <c r="F27" s="21">
        <v>425806</v>
      </c>
      <c r="G27" s="21">
        <v>6385</v>
      </c>
      <c r="H27" s="266">
        <v>2.5</v>
      </c>
      <c r="I27" s="266">
        <v>1.12</v>
      </c>
      <c r="J27" s="266">
        <v>2.5</v>
      </c>
      <c r="K27" s="266">
        <v>1.1</v>
      </c>
    </row>
    <row r="28" spans="2:11" ht="12" customHeight="1">
      <c r="B28" s="3"/>
      <c r="C28" s="24" t="s">
        <v>592</v>
      </c>
      <c r="D28" s="21">
        <v>481637</v>
      </c>
      <c r="E28" s="21">
        <v>74567</v>
      </c>
      <c r="F28" s="21">
        <v>403458</v>
      </c>
      <c r="G28" s="21">
        <v>3612</v>
      </c>
      <c r="H28" s="266">
        <v>2.4</v>
      </c>
      <c r="I28" s="266">
        <v>1.08</v>
      </c>
      <c r="J28" s="266">
        <v>2.4</v>
      </c>
      <c r="K28" s="266">
        <v>1.07</v>
      </c>
    </row>
    <row r="29" spans="2:11" ht="12" customHeight="1">
      <c r="B29" s="3"/>
      <c r="C29" s="24" t="s">
        <v>593</v>
      </c>
      <c r="D29" s="21">
        <v>304402</v>
      </c>
      <c r="E29" s="21">
        <v>4</v>
      </c>
      <c r="F29" s="21">
        <v>299235</v>
      </c>
      <c r="G29" s="21">
        <v>5163</v>
      </c>
      <c r="H29" s="266">
        <v>2.65</v>
      </c>
      <c r="I29" s="266">
        <v>1.11</v>
      </c>
      <c r="J29" s="266">
        <v>2.64</v>
      </c>
      <c r="K29" s="266">
        <v>1.1</v>
      </c>
    </row>
    <row r="30" spans="2:11" ht="12" customHeight="1">
      <c r="B30" s="3"/>
      <c r="C30" s="24" t="s">
        <v>594</v>
      </c>
      <c r="D30" s="21">
        <v>339047</v>
      </c>
      <c r="E30" s="21">
        <v>3819</v>
      </c>
      <c r="F30" s="21">
        <v>334223</v>
      </c>
      <c r="G30" s="21">
        <v>1005</v>
      </c>
      <c r="H30" s="266">
        <v>2.52</v>
      </c>
      <c r="I30" s="266">
        <v>1.01</v>
      </c>
      <c r="J30" s="266">
        <v>2.52</v>
      </c>
      <c r="K30" s="266">
        <v>1</v>
      </c>
    </row>
    <row r="31" spans="2:11" ht="12" customHeight="1">
      <c r="B31" s="3"/>
      <c r="C31" s="24" t="s">
        <v>595</v>
      </c>
      <c r="D31" s="21">
        <v>871359</v>
      </c>
      <c r="E31" s="21">
        <v>44105</v>
      </c>
      <c r="F31" s="21">
        <v>823867</v>
      </c>
      <c r="G31" s="21">
        <v>3387</v>
      </c>
      <c r="H31" s="266">
        <v>2.46</v>
      </c>
      <c r="I31" s="266">
        <v>1.07</v>
      </c>
      <c r="J31" s="266">
        <v>2.46</v>
      </c>
      <c r="K31" s="266">
        <v>1.06</v>
      </c>
    </row>
    <row r="32" spans="2:11" ht="12" customHeight="1">
      <c r="B32" s="3"/>
      <c r="C32" s="24" t="s">
        <v>596</v>
      </c>
      <c r="D32" s="21">
        <v>783297</v>
      </c>
      <c r="E32" s="21">
        <v>96449</v>
      </c>
      <c r="F32" s="21">
        <v>679263</v>
      </c>
      <c r="G32" s="21">
        <v>7585</v>
      </c>
      <c r="H32" s="266">
        <v>2.64</v>
      </c>
      <c r="I32" s="266">
        <v>1.05</v>
      </c>
      <c r="J32" s="266">
        <v>2.64</v>
      </c>
      <c r="K32" s="266">
        <v>1.03</v>
      </c>
    </row>
    <row r="33" spans="2:11" ht="12" customHeight="1">
      <c r="B33" s="3"/>
      <c r="C33" s="24" t="s">
        <v>597</v>
      </c>
      <c r="D33" s="21">
        <v>1334177</v>
      </c>
      <c r="E33" s="21">
        <v>822819</v>
      </c>
      <c r="F33" s="21">
        <v>497358</v>
      </c>
      <c r="G33" s="21">
        <v>14000</v>
      </c>
      <c r="H33" s="266">
        <v>2.81</v>
      </c>
      <c r="I33" s="266">
        <v>0.92</v>
      </c>
      <c r="J33" s="266">
        <v>2.81</v>
      </c>
      <c r="K33" s="266">
        <v>0.91</v>
      </c>
    </row>
    <row r="34" spans="2:11" ht="12" customHeight="1">
      <c r="B34" s="3"/>
      <c r="C34" s="24" t="s">
        <v>598</v>
      </c>
      <c r="D34" s="21">
        <v>2755860</v>
      </c>
      <c r="E34" s="21">
        <v>609292</v>
      </c>
      <c r="F34" s="21">
        <v>2082674</v>
      </c>
      <c r="G34" s="21">
        <v>63894</v>
      </c>
      <c r="H34" s="266">
        <v>2.6</v>
      </c>
      <c r="I34" s="266">
        <v>0.96</v>
      </c>
      <c r="J34" s="266">
        <v>2.64</v>
      </c>
      <c r="K34" s="266">
        <v>0.93</v>
      </c>
    </row>
    <row r="35" spans="2:11" ht="12" customHeight="1">
      <c r="B35" s="3"/>
      <c r="C35" s="24" t="s">
        <v>599</v>
      </c>
      <c r="D35" s="21">
        <v>714720</v>
      </c>
      <c r="E35" s="21">
        <v>70562</v>
      </c>
      <c r="F35" s="21">
        <v>622937</v>
      </c>
      <c r="G35" s="21">
        <v>21221</v>
      </c>
      <c r="H35" s="266">
        <v>2.56</v>
      </c>
      <c r="I35" s="266">
        <v>0.97</v>
      </c>
      <c r="J35" s="266">
        <v>2.57</v>
      </c>
      <c r="K35" s="266">
        <v>0.98</v>
      </c>
    </row>
    <row r="36" spans="2:11" ht="12" customHeight="1">
      <c r="B36" s="3"/>
      <c r="C36" s="24" t="s">
        <v>600</v>
      </c>
      <c r="D36" s="21">
        <v>538846</v>
      </c>
      <c r="E36" s="21">
        <v>82222</v>
      </c>
      <c r="F36" s="21">
        <v>454358</v>
      </c>
      <c r="G36" s="21">
        <v>2266</v>
      </c>
      <c r="H36" s="266">
        <v>2.57</v>
      </c>
      <c r="I36" s="266">
        <v>1.05</v>
      </c>
      <c r="J36" s="266">
        <v>2.59</v>
      </c>
      <c r="K36" s="266">
        <v>1.03</v>
      </c>
    </row>
    <row r="37" spans="2:11" ht="12" customHeight="1">
      <c r="B37" s="3"/>
      <c r="C37" s="24" t="s">
        <v>601</v>
      </c>
      <c r="D37" s="21">
        <v>1081392</v>
      </c>
      <c r="E37" s="21">
        <v>557319</v>
      </c>
      <c r="F37" s="21">
        <v>503111</v>
      </c>
      <c r="G37" s="21">
        <v>20962</v>
      </c>
      <c r="H37" s="266">
        <v>2.31</v>
      </c>
      <c r="I37" s="266">
        <v>0.98</v>
      </c>
      <c r="J37" s="266">
        <v>2.35</v>
      </c>
      <c r="K37" s="266">
        <v>0.95</v>
      </c>
    </row>
    <row r="38" spans="2:11" ht="12" customHeight="1">
      <c r="B38" s="3"/>
      <c r="C38" s="24" t="s">
        <v>602</v>
      </c>
      <c r="D38" s="21">
        <v>3537365</v>
      </c>
      <c r="E38" s="21">
        <v>2182811</v>
      </c>
      <c r="F38" s="21">
        <v>1239181</v>
      </c>
      <c r="G38" s="21">
        <v>115373</v>
      </c>
      <c r="H38" s="266">
        <v>2.39</v>
      </c>
      <c r="I38" s="266">
        <v>0.93</v>
      </c>
      <c r="J38" s="266">
        <v>2.45</v>
      </c>
      <c r="K38" s="266">
        <v>0.89</v>
      </c>
    </row>
    <row r="39" spans="2:11" ht="12" customHeight="1">
      <c r="B39" s="3"/>
      <c r="C39" s="24" t="s">
        <v>603</v>
      </c>
      <c r="D39" s="21">
        <v>2255162</v>
      </c>
      <c r="E39" s="21">
        <v>1011405</v>
      </c>
      <c r="F39" s="21">
        <v>1214808</v>
      </c>
      <c r="G39" s="21">
        <v>28949</v>
      </c>
      <c r="H39" s="266">
        <v>2.44</v>
      </c>
      <c r="I39" s="266">
        <v>0.97</v>
      </c>
      <c r="J39" s="266">
        <v>2.47</v>
      </c>
      <c r="K39" s="266">
        <v>0.95</v>
      </c>
    </row>
    <row r="40" spans="2:11" ht="12" customHeight="1">
      <c r="B40" s="3"/>
      <c r="C40" s="24" t="s">
        <v>604</v>
      </c>
      <c r="D40" s="21">
        <v>631466</v>
      </c>
      <c r="E40" s="21">
        <v>310382</v>
      </c>
      <c r="F40" s="21">
        <v>317864</v>
      </c>
      <c r="G40" s="21">
        <v>3220</v>
      </c>
      <c r="H40" s="266">
        <v>2.19</v>
      </c>
      <c r="I40" s="266">
        <v>1.15</v>
      </c>
      <c r="J40" s="266">
        <v>2.22</v>
      </c>
      <c r="K40" s="266">
        <v>1.12</v>
      </c>
    </row>
    <row r="41" spans="2:11" ht="12" customHeight="1">
      <c r="B41" s="3"/>
      <c r="C41" s="24" t="s">
        <v>605</v>
      </c>
      <c r="D41" s="21">
        <v>428419</v>
      </c>
      <c r="E41" s="21">
        <v>86773</v>
      </c>
      <c r="F41" s="21">
        <v>289767</v>
      </c>
      <c r="G41" s="21">
        <v>51879</v>
      </c>
      <c r="H41" s="266">
        <v>2.37</v>
      </c>
      <c r="I41" s="266">
        <v>1</v>
      </c>
      <c r="J41" s="266">
        <v>2.38</v>
      </c>
      <c r="K41" s="266">
        <v>0.99</v>
      </c>
    </row>
    <row r="42" spans="2:11" ht="12" customHeight="1">
      <c r="B42" s="3"/>
      <c r="C42" s="24" t="s">
        <v>606</v>
      </c>
      <c r="D42" s="21">
        <v>244348</v>
      </c>
      <c r="E42" s="21">
        <v>2</v>
      </c>
      <c r="F42" s="21">
        <v>243389</v>
      </c>
      <c r="G42" s="21">
        <v>957</v>
      </c>
      <c r="H42" s="266">
        <v>2.4</v>
      </c>
      <c r="I42" s="266">
        <v>1.08</v>
      </c>
      <c r="J42" s="266">
        <v>2.41</v>
      </c>
      <c r="K42" s="266">
        <v>1.07</v>
      </c>
    </row>
    <row r="43" spans="2:11" ht="12" customHeight="1">
      <c r="B43" s="3"/>
      <c r="C43" s="24" t="s">
        <v>607</v>
      </c>
      <c r="D43" s="21">
        <v>289502</v>
      </c>
      <c r="E43" s="21">
        <v>10</v>
      </c>
      <c r="F43" s="21">
        <v>289212</v>
      </c>
      <c r="G43" s="21">
        <v>280</v>
      </c>
      <c r="H43" s="266">
        <v>2.44</v>
      </c>
      <c r="I43" s="266">
        <v>1.06</v>
      </c>
      <c r="J43" s="266">
        <v>2.46</v>
      </c>
      <c r="K43" s="266">
        <v>1.04</v>
      </c>
    </row>
    <row r="44" spans="2:11" ht="12" customHeight="1">
      <c r="B44" s="3"/>
      <c r="C44" s="24" t="s">
        <v>608</v>
      </c>
      <c r="D44" s="21">
        <v>693657</v>
      </c>
      <c r="E44" s="21">
        <v>45426</v>
      </c>
      <c r="F44" s="21">
        <v>644620</v>
      </c>
      <c r="G44" s="21">
        <v>3611</v>
      </c>
      <c r="H44" s="266">
        <v>2.65</v>
      </c>
      <c r="I44" s="266">
        <v>0.93</v>
      </c>
      <c r="J44" s="266">
        <v>2.78</v>
      </c>
      <c r="K44" s="266">
        <v>0.87</v>
      </c>
    </row>
    <row r="45" spans="2:11" ht="12" customHeight="1">
      <c r="B45" s="3"/>
      <c r="C45" s="24" t="s">
        <v>609</v>
      </c>
      <c r="D45" s="21">
        <v>1030181</v>
      </c>
      <c r="E45" s="21">
        <v>38975</v>
      </c>
      <c r="F45" s="21">
        <v>988510</v>
      </c>
      <c r="G45" s="21">
        <v>2696</v>
      </c>
      <c r="H45" s="266">
        <v>2.75</v>
      </c>
      <c r="I45" s="266">
        <v>0.83</v>
      </c>
      <c r="J45" s="266">
        <v>2.76</v>
      </c>
      <c r="K45" s="266">
        <v>0.83</v>
      </c>
    </row>
    <row r="46" spans="2:11" ht="12" customHeight="1">
      <c r="B46" s="3"/>
      <c r="C46" s="24" t="s">
        <v>610</v>
      </c>
      <c r="D46" s="21">
        <v>650140</v>
      </c>
      <c r="E46" s="21">
        <v>15248</v>
      </c>
      <c r="F46" s="21">
        <v>586873</v>
      </c>
      <c r="G46" s="21">
        <v>48019</v>
      </c>
      <c r="H46" s="266">
        <v>2.24</v>
      </c>
      <c r="I46" s="266">
        <v>1.01</v>
      </c>
      <c r="J46" s="266">
        <v>2.22</v>
      </c>
      <c r="K46" s="266">
        <v>1.01</v>
      </c>
    </row>
    <row r="47" spans="2:11" ht="12" customHeight="1">
      <c r="B47" s="3"/>
      <c r="C47" s="24" t="s">
        <v>611</v>
      </c>
      <c r="D47" s="21">
        <v>303058</v>
      </c>
      <c r="E47" s="21">
        <v>49939</v>
      </c>
      <c r="F47" s="21">
        <v>251814</v>
      </c>
      <c r="G47" s="21">
        <v>1305</v>
      </c>
      <c r="H47" s="266">
        <v>2.58</v>
      </c>
      <c r="I47" s="266">
        <v>0.95</v>
      </c>
      <c r="J47" s="266">
        <v>2.6</v>
      </c>
      <c r="K47" s="266">
        <v>0.94</v>
      </c>
    </row>
    <row r="48" spans="2:11" ht="12" customHeight="1">
      <c r="B48" s="3"/>
      <c r="C48" s="24" t="s">
        <v>612</v>
      </c>
      <c r="D48" s="21">
        <v>384920</v>
      </c>
      <c r="E48" s="21">
        <v>130</v>
      </c>
      <c r="F48" s="21">
        <v>383005</v>
      </c>
      <c r="G48" s="21">
        <v>1785</v>
      </c>
      <c r="H48" s="266">
        <v>2.57</v>
      </c>
      <c r="I48" s="266">
        <v>0.95</v>
      </c>
      <c r="J48" s="266">
        <v>2.61</v>
      </c>
      <c r="K48" s="266">
        <v>0.92</v>
      </c>
    </row>
    <row r="49" spans="2:11" ht="12">
      <c r="B49" s="3"/>
      <c r="C49" s="24" t="s">
        <v>613</v>
      </c>
      <c r="D49" s="21">
        <v>509371</v>
      </c>
      <c r="E49" s="21">
        <v>4</v>
      </c>
      <c r="F49" s="21">
        <v>508003</v>
      </c>
      <c r="G49" s="21">
        <v>1364</v>
      </c>
      <c r="H49" s="266">
        <v>2.8</v>
      </c>
      <c r="I49" s="266">
        <v>0.82</v>
      </c>
      <c r="J49" s="266">
        <v>2.83</v>
      </c>
      <c r="K49" s="266">
        <v>0.8</v>
      </c>
    </row>
    <row r="50" spans="2:11" ht="12" customHeight="1">
      <c r="B50" s="3"/>
      <c r="C50" s="24" t="s">
        <v>614</v>
      </c>
      <c r="D50" s="21">
        <v>241995</v>
      </c>
      <c r="E50" s="21">
        <v>124592</v>
      </c>
      <c r="F50" s="21">
        <v>116696</v>
      </c>
      <c r="G50" s="21">
        <v>707</v>
      </c>
      <c r="H50" s="266">
        <v>3.08</v>
      </c>
      <c r="I50" s="266">
        <v>0.71</v>
      </c>
      <c r="J50" s="266">
        <v>3.14</v>
      </c>
      <c r="K50" s="266">
        <v>0.69</v>
      </c>
    </row>
    <row r="51" spans="2:11" ht="12" customHeight="1">
      <c r="B51" s="3"/>
      <c r="C51" s="24" t="s">
        <v>615</v>
      </c>
      <c r="D51" s="21">
        <v>1878362</v>
      </c>
      <c r="E51" s="21">
        <v>367135</v>
      </c>
      <c r="F51" s="21">
        <v>1507172</v>
      </c>
      <c r="G51" s="21">
        <v>4055</v>
      </c>
      <c r="H51" s="266">
        <v>2.64</v>
      </c>
      <c r="I51" s="266">
        <v>0.87</v>
      </c>
      <c r="J51" s="266">
        <v>2.69</v>
      </c>
      <c r="K51" s="266">
        <v>0.85</v>
      </c>
    </row>
    <row r="52" spans="2:11" ht="12" customHeight="1">
      <c r="B52" s="3"/>
      <c r="C52" s="24" t="s">
        <v>616</v>
      </c>
      <c r="D52" s="21">
        <v>279064</v>
      </c>
      <c r="E52" s="21">
        <v>1010</v>
      </c>
      <c r="F52" s="21">
        <v>278042</v>
      </c>
      <c r="G52" s="21">
        <v>12</v>
      </c>
      <c r="H52" s="266">
        <v>3.01</v>
      </c>
      <c r="I52" s="266">
        <v>0.91</v>
      </c>
      <c r="J52" s="266">
        <v>3.06</v>
      </c>
      <c r="K52" s="266">
        <v>0.89</v>
      </c>
    </row>
    <row r="53" spans="2:11" ht="12" customHeight="1">
      <c r="B53" s="3"/>
      <c r="C53" s="24" t="s">
        <v>617</v>
      </c>
      <c r="D53" s="21">
        <v>453948</v>
      </c>
      <c r="E53" s="21">
        <v>87</v>
      </c>
      <c r="F53" s="21">
        <v>453843</v>
      </c>
      <c r="G53" s="21">
        <v>18</v>
      </c>
      <c r="H53" s="266">
        <v>3.14</v>
      </c>
      <c r="I53" s="266">
        <v>0.75</v>
      </c>
      <c r="J53" s="266">
        <v>3.15</v>
      </c>
      <c r="K53" s="266">
        <v>0.74</v>
      </c>
    </row>
    <row r="54" spans="2:11" ht="12" customHeight="1">
      <c r="B54" s="3"/>
      <c r="C54" s="24" t="s">
        <v>618</v>
      </c>
      <c r="D54" s="21">
        <v>493175</v>
      </c>
      <c r="E54" s="21">
        <v>68996</v>
      </c>
      <c r="F54" s="21">
        <v>423654</v>
      </c>
      <c r="G54" s="21">
        <v>525</v>
      </c>
      <c r="H54" s="266">
        <v>3.64</v>
      </c>
      <c r="I54" s="266">
        <v>0.68</v>
      </c>
      <c r="J54" s="266">
        <v>3.7</v>
      </c>
      <c r="K54" s="266">
        <v>0.66</v>
      </c>
    </row>
    <row r="55" spans="2:11" ht="12" customHeight="1">
      <c r="B55" s="3"/>
      <c r="C55" s="24" t="s">
        <v>619</v>
      </c>
      <c r="D55" s="21">
        <v>408306</v>
      </c>
      <c r="E55" s="21">
        <v>223226</v>
      </c>
      <c r="F55" s="21">
        <v>184157</v>
      </c>
      <c r="G55" s="21">
        <v>923</v>
      </c>
      <c r="H55" s="266">
        <v>2.93</v>
      </c>
      <c r="I55" s="266">
        <v>0.8</v>
      </c>
      <c r="J55" s="266">
        <v>2.93</v>
      </c>
      <c r="K55" s="266">
        <v>0.79</v>
      </c>
    </row>
    <row r="56" spans="2:11" ht="12" customHeight="1">
      <c r="B56" s="3"/>
      <c r="C56" s="24" t="s">
        <v>620</v>
      </c>
      <c r="D56" s="21">
        <v>377376</v>
      </c>
      <c r="E56" s="21">
        <v>1</v>
      </c>
      <c r="F56" s="21">
        <v>334043</v>
      </c>
      <c r="G56" s="21">
        <v>43332</v>
      </c>
      <c r="H56" s="266">
        <v>3.02</v>
      </c>
      <c r="I56" s="266">
        <v>0.75</v>
      </c>
      <c r="J56" s="266">
        <v>3.03</v>
      </c>
      <c r="K56" s="266">
        <v>0.74</v>
      </c>
    </row>
    <row r="57" spans="2:11" ht="12" customHeight="1">
      <c r="B57" s="3"/>
      <c r="C57" s="24" t="s">
        <v>621</v>
      </c>
      <c r="D57" s="21">
        <v>456882</v>
      </c>
      <c r="E57" s="21">
        <v>14</v>
      </c>
      <c r="F57" s="21">
        <v>456848</v>
      </c>
      <c r="G57" s="21">
        <v>20</v>
      </c>
      <c r="H57" s="266">
        <v>3.67</v>
      </c>
      <c r="I57" s="266">
        <v>0.59</v>
      </c>
      <c r="J57" s="266">
        <v>3.73</v>
      </c>
      <c r="K57" s="266">
        <v>0.58</v>
      </c>
    </row>
    <row r="58" spans="2:11" ht="12" customHeight="1">
      <c r="B58" s="3"/>
      <c r="C58" s="24" t="s">
        <v>622</v>
      </c>
      <c r="D58" s="21">
        <v>364551</v>
      </c>
      <c r="E58" s="21">
        <v>7765</v>
      </c>
      <c r="F58" s="21">
        <v>355834</v>
      </c>
      <c r="G58" s="21">
        <v>952</v>
      </c>
      <c r="H58" s="266">
        <v>3.8</v>
      </c>
      <c r="I58" s="266">
        <v>0.65</v>
      </c>
      <c r="J58" s="266">
        <v>3.9</v>
      </c>
      <c r="K58" s="266">
        <v>0.63</v>
      </c>
    </row>
    <row r="59" spans="2:11" ht="13.5">
      <c r="B59" s="3"/>
      <c r="C59" s="24" t="s">
        <v>623</v>
      </c>
      <c r="D59" s="21">
        <v>58248</v>
      </c>
      <c r="E59" s="21">
        <v>2781</v>
      </c>
      <c r="F59" s="21">
        <v>55455</v>
      </c>
      <c r="G59" s="21">
        <v>12</v>
      </c>
      <c r="H59" s="267" t="s">
        <v>322</v>
      </c>
      <c r="I59" s="267" t="s">
        <v>322</v>
      </c>
      <c r="J59" s="267" t="s">
        <v>624</v>
      </c>
      <c r="K59" s="267" t="s">
        <v>624</v>
      </c>
    </row>
    <row r="60" spans="4:7" ht="12">
      <c r="D60" s="268"/>
      <c r="E60" s="269"/>
      <c r="F60" s="268"/>
      <c r="G60" s="268"/>
    </row>
    <row r="61" ht="12" customHeight="1">
      <c r="B61" s="31" t="s">
        <v>625</v>
      </c>
    </row>
    <row r="62" spans="2:6" ht="13.5">
      <c r="B62" s="326" t="s">
        <v>626</v>
      </c>
      <c r="C62" s="327"/>
      <c r="D62" s="327"/>
      <c r="E62" s="327"/>
      <c r="F62" s="327"/>
    </row>
    <row r="64" spans="4:11" ht="12">
      <c r="D64" s="66"/>
      <c r="E64" s="66"/>
      <c r="F64" s="66"/>
      <c r="G64" s="66"/>
      <c r="J64" s="270"/>
      <c r="K64" s="270"/>
    </row>
    <row r="65" spans="3:9" ht="13.5" customHeight="1">
      <c r="C65" s="271"/>
      <c r="D65" s="272"/>
      <c r="E65" s="272"/>
      <c r="F65" s="272"/>
      <c r="G65" s="272"/>
      <c r="H65" s="273"/>
      <c r="I65" s="273"/>
    </row>
    <row r="66" spans="3:9" ht="12">
      <c r="C66" s="271"/>
      <c r="D66" s="272"/>
      <c r="E66" s="273"/>
      <c r="F66" s="272"/>
      <c r="G66" s="272"/>
      <c r="H66" s="273"/>
      <c r="I66" s="273"/>
    </row>
    <row r="67" spans="3:9" ht="12">
      <c r="C67" s="271"/>
      <c r="D67" s="272"/>
      <c r="E67" s="272"/>
      <c r="F67" s="272"/>
      <c r="G67" s="272"/>
      <c r="H67" s="273"/>
      <c r="I67" s="273"/>
    </row>
    <row r="68" spans="3:9" ht="12">
      <c r="C68" s="271"/>
      <c r="D68" s="272"/>
      <c r="E68" s="272"/>
      <c r="F68" s="272"/>
      <c r="G68" s="272"/>
      <c r="H68" s="273"/>
      <c r="I68" s="273"/>
    </row>
    <row r="69" spans="3:9" ht="12">
      <c r="C69" s="271"/>
      <c r="D69" s="272"/>
      <c r="E69" s="272"/>
      <c r="F69" s="272"/>
      <c r="G69" s="272"/>
      <c r="H69" s="273"/>
      <c r="I69" s="273"/>
    </row>
    <row r="70" spans="3:9" ht="12">
      <c r="C70" s="271"/>
      <c r="D70" s="272"/>
      <c r="E70" s="272"/>
      <c r="F70" s="272"/>
      <c r="G70" s="272"/>
      <c r="H70" s="273"/>
      <c r="I70" s="273"/>
    </row>
    <row r="71" spans="3:9" ht="12">
      <c r="C71" s="271"/>
      <c r="D71" s="272"/>
      <c r="E71" s="272"/>
      <c r="F71" s="272"/>
      <c r="G71" s="272"/>
      <c r="H71" s="273"/>
      <c r="I71" s="273"/>
    </row>
    <row r="72" spans="3:9" ht="12">
      <c r="C72" s="271"/>
      <c r="D72" s="272"/>
      <c r="E72" s="272"/>
      <c r="F72" s="272"/>
      <c r="G72" s="272"/>
      <c r="H72" s="273"/>
      <c r="I72" s="273"/>
    </row>
    <row r="73" spans="3:9" ht="12">
      <c r="C73" s="271"/>
      <c r="D73" s="272"/>
      <c r="E73" s="272"/>
      <c r="F73" s="272"/>
      <c r="G73" s="272"/>
      <c r="H73" s="273"/>
      <c r="I73" s="273"/>
    </row>
    <row r="74" spans="3:9" ht="12">
      <c r="C74" s="271"/>
      <c r="D74" s="272"/>
      <c r="E74" s="272"/>
      <c r="F74" s="272"/>
      <c r="G74" s="272"/>
      <c r="H74" s="273"/>
      <c r="I74" s="273"/>
    </row>
    <row r="75" spans="3:9" ht="12">
      <c r="C75" s="271"/>
      <c r="D75" s="272"/>
      <c r="E75" s="272"/>
      <c r="F75" s="272"/>
      <c r="G75" s="272"/>
      <c r="H75" s="273"/>
      <c r="I75" s="273"/>
    </row>
    <row r="76" spans="3:9" ht="12">
      <c r="C76" s="271"/>
      <c r="D76" s="272"/>
      <c r="E76" s="272"/>
      <c r="F76" s="272"/>
      <c r="G76" s="272"/>
      <c r="H76" s="273"/>
      <c r="I76" s="273"/>
    </row>
    <row r="77" spans="3:9" ht="12">
      <c r="C77" s="271"/>
      <c r="D77" s="272"/>
      <c r="E77" s="273"/>
      <c r="F77" s="272"/>
      <c r="G77" s="272"/>
      <c r="H77" s="273"/>
      <c r="I77" s="273"/>
    </row>
    <row r="78" spans="3:9" ht="12">
      <c r="C78" s="271"/>
      <c r="D78" s="272"/>
      <c r="E78" s="272"/>
      <c r="F78" s="272"/>
      <c r="G78" s="272"/>
      <c r="H78" s="273"/>
      <c r="I78" s="273"/>
    </row>
    <row r="79" spans="3:9" ht="12">
      <c r="C79" s="271"/>
      <c r="D79" s="272"/>
      <c r="E79" s="272"/>
      <c r="F79" s="272"/>
      <c r="G79" s="272"/>
      <c r="H79" s="273"/>
      <c r="I79" s="273"/>
    </row>
    <row r="80" spans="3:9" ht="12">
      <c r="C80" s="271"/>
      <c r="D80" s="272"/>
      <c r="E80" s="272"/>
      <c r="F80" s="272"/>
      <c r="G80" s="272"/>
      <c r="H80" s="273"/>
      <c r="I80" s="273"/>
    </row>
    <row r="81" spans="3:9" ht="12">
      <c r="C81" s="271"/>
      <c r="D81" s="272"/>
      <c r="E81" s="272"/>
      <c r="F81" s="272"/>
      <c r="G81" s="272"/>
      <c r="H81" s="273"/>
      <c r="I81" s="273"/>
    </row>
    <row r="82" spans="3:9" ht="12">
      <c r="C82" s="271"/>
      <c r="D82" s="272"/>
      <c r="E82" s="272"/>
      <c r="F82" s="272"/>
      <c r="G82" s="272"/>
      <c r="H82" s="273"/>
      <c r="I82" s="273"/>
    </row>
    <row r="83" spans="3:9" ht="12">
      <c r="C83" s="271"/>
      <c r="D83" s="272"/>
      <c r="E83" s="272"/>
      <c r="F83" s="272"/>
      <c r="G83" s="272"/>
      <c r="H83" s="273"/>
      <c r="I83" s="273"/>
    </row>
    <row r="84" spans="3:9" ht="12">
      <c r="C84" s="271"/>
      <c r="D84" s="272"/>
      <c r="E84" s="272"/>
      <c r="F84" s="272"/>
      <c r="G84" s="272"/>
      <c r="H84" s="273"/>
      <c r="I84" s="273"/>
    </row>
    <row r="85" spans="3:9" ht="12">
      <c r="C85" s="271"/>
      <c r="D85" s="272"/>
      <c r="E85" s="272"/>
      <c r="F85" s="272"/>
      <c r="G85" s="272"/>
      <c r="H85" s="273"/>
      <c r="I85" s="273"/>
    </row>
    <row r="86" spans="3:9" ht="12">
      <c r="C86" s="271"/>
      <c r="D86" s="272"/>
      <c r="E86" s="272"/>
      <c r="F86" s="272"/>
      <c r="G86" s="272"/>
      <c r="H86" s="273"/>
      <c r="I86" s="273"/>
    </row>
    <row r="87" spans="3:9" ht="12">
      <c r="C87" s="271"/>
      <c r="D87" s="272"/>
      <c r="E87" s="272"/>
      <c r="F87" s="272"/>
      <c r="G87" s="272"/>
      <c r="H87" s="273"/>
      <c r="I87" s="273"/>
    </row>
    <row r="88" spans="3:9" ht="12">
      <c r="C88" s="271"/>
      <c r="D88" s="272"/>
      <c r="E88" s="272"/>
      <c r="F88" s="272"/>
      <c r="G88" s="272"/>
      <c r="H88" s="273"/>
      <c r="I88" s="273"/>
    </row>
    <row r="89" spans="3:9" ht="12">
      <c r="C89" s="271"/>
      <c r="D89" s="272"/>
      <c r="E89" s="272"/>
      <c r="F89" s="272"/>
      <c r="G89" s="272"/>
      <c r="H89" s="273"/>
      <c r="I89" s="273"/>
    </row>
    <row r="90" spans="3:9" ht="12">
      <c r="C90" s="271"/>
      <c r="D90" s="272"/>
      <c r="E90" s="273"/>
      <c r="F90" s="272"/>
      <c r="G90" s="272"/>
      <c r="H90" s="273"/>
      <c r="I90" s="273"/>
    </row>
    <row r="91" spans="3:9" ht="12">
      <c r="C91" s="271"/>
      <c r="D91" s="272"/>
      <c r="E91" s="273"/>
      <c r="F91" s="272"/>
      <c r="G91" s="272"/>
      <c r="H91" s="273"/>
      <c r="I91" s="273"/>
    </row>
    <row r="92" spans="3:9" ht="12">
      <c r="C92" s="271"/>
      <c r="D92" s="272"/>
      <c r="E92" s="272"/>
      <c r="F92" s="272"/>
      <c r="G92" s="272"/>
      <c r="H92" s="273"/>
      <c r="I92" s="273"/>
    </row>
    <row r="93" spans="3:9" ht="12">
      <c r="C93" s="271"/>
      <c r="D93" s="272"/>
      <c r="E93" s="272"/>
      <c r="F93" s="272"/>
      <c r="G93" s="272"/>
      <c r="H93" s="273"/>
      <c r="I93" s="273"/>
    </row>
    <row r="94" spans="3:9" ht="12">
      <c r="C94" s="271"/>
      <c r="D94" s="272"/>
      <c r="E94" s="272"/>
      <c r="F94" s="272"/>
      <c r="G94" s="272"/>
      <c r="H94" s="273"/>
      <c r="I94" s="273"/>
    </row>
    <row r="95" spans="3:9" ht="12">
      <c r="C95" s="271"/>
      <c r="D95" s="272"/>
      <c r="E95" s="272"/>
      <c r="F95" s="272"/>
      <c r="G95" s="272"/>
      <c r="H95" s="273"/>
      <c r="I95" s="273"/>
    </row>
    <row r="96" spans="3:9" ht="12">
      <c r="C96" s="271"/>
      <c r="D96" s="272"/>
      <c r="E96" s="273"/>
      <c r="F96" s="272"/>
      <c r="G96" s="272"/>
      <c r="H96" s="273"/>
      <c r="I96" s="273"/>
    </row>
    <row r="97" spans="3:9" ht="12">
      <c r="C97" s="271"/>
      <c r="D97" s="272"/>
      <c r="E97" s="273"/>
      <c r="F97" s="272"/>
      <c r="G97" s="272"/>
      <c r="H97" s="273"/>
      <c r="I97" s="273"/>
    </row>
    <row r="98" spans="3:9" ht="12">
      <c r="C98" s="271"/>
      <c r="D98" s="272"/>
      <c r="E98" s="272"/>
      <c r="F98" s="272"/>
      <c r="G98" s="273"/>
      <c r="H98" s="273"/>
      <c r="I98" s="273"/>
    </row>
    <row r="99" spans="3:9" ht="12">
      <c r="C99" s="271"/>
      <c r="D99" s="272"/>
      <c r="E99" s="272"/>
      <c r="F99" s="272"/>
      <c r="G99" s="272"/>
      <c r="H99" s="273"/>
      <c r="I99" s="273"/>
    </row>
    <row r="100" spans="3:9" ht="12">
      <c r="C100" s="271"/>
      <c r="D100" s="272"/>
      <c r="E100" s="272"/>
      <c r="F100" s="272"/>
      <c r="G100" s="273"/>
      <c r="H100" s="273"/>
      <c r="I100" s="273"/>
    </row>
    <row r="101" spans="3:9" ht="12">
      <c r="C101" s="271"/>
      <c r="D101" s="272"/>
      <c r="E101" s="273"/>
      <c r="F101" s="272"/>
      <c r="G101" s="273"/>
      <c r="H101" s="273"/>
      <c r="I101" s="273"/>
    </row>
    <row r="102" spans="3:9" ht="12">
      <c r="C102" s="271"/>
      <c r="D102" s="272"/>
      <c r="E102" s="272"/>
      <c r="F102" s="272"/>
      <c r="G102" s="272"/>
      <c r="H102" s="273"/>
      <c r="I102" s="273"/>
    </row>
    <row r="103" spans="3:9" ht="12">
      <c r="C103" s="271"/>
      <c r="D103" s="272"/>
      <c r="E103" s="272"/>
      <c r="F103" s="272"/>
      <c r="G103" s="272"/>
      <c r="H103" s="273"/>
      <c r="I103" s="273"/>
    </row>
    <row r="104" spans="3:9" ht="12">
      <c r="C104" s="271"/>
      <c r="D104" s="272"/>
      <c r="E104" s="273"/>
      <c r="F104" s="272"/>
      <c r="G104" s="273"/>
      <c r="H104" s="273"/>
      <c r="I104" s="273"/>
    </row>
    <row r="105" spans="3:9" ht="12">
      <c r="C105" s="271"/>
      <c r="D105" s="272"/>
      <c r="E105" s="272"/>
      <c r="F105" s="272"/>
      <c r="G105" s="272"/>
      <c r="H105" s="273"/>
      <c r="I105" s="273"/>
    </row>
    <row r="106" spans="3:9" ht="12">
      <c r="C106" s="271"/>
      <c r="D106" s="272"/>
      <c r="E106" s="272"/>
      <c r="F106" s="272"/>
      <c r="G106" s="272"/>
      <c r="H106" s="273"/>
      <c r="I106" s="273"/>
    </row>
    <row r="107" spans="3:9" ht="13.5">
      <c r="C107" s="271"/>
      <c r="D107" s="272"/>
      <c r="E107" s="272"/>
      <c r="F107" s="272"/>
      <c r="G107" s="273"/>
      <c r="H107" s="274"/>
      <c r="I107" s="274"/>
    </row>
    <row r="108" spans="3:9" ht="13.5">
      <c r="C108" s="271"/>
      <c r="D108" s="272"/>
      <c r="E108" s="274"/>
      <c r="F108" s="272"/>
      <c r="G108" s="272"/>
      <c r="H108" s="273"/>
      <c r="I108" s="275"/>
    </row>
  </sheetData>
  <sheetProtection/>
  <mergeCells count="15">
    <mergeCell ref="E6:E8"/>
    <mergeCell ref="F6:F8"/>
    <mergeCell ref="G6:G8"/>
    <mergeCell ref="H7:H8"/>
    <mergeCell ref="I7:I8"/>
    <mergeCell ref="J7:J8"/>
    <mergeCell ref="K7:K8"/>
    <mergeCell ref="B10:C10"/>
    <mergeCell ref="B62:F62"/>
    <mergeCell ref="B3:C8"/>
    <mergeCell ref="D3:G4"/>
    <mergeCell ref="H3:K4"/>
    <mergeCell ref="H5:I6"/>
    <mergeCell ref="J5:K6"/>
    <mergeCell ref="D6:D8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K53"/>
  <sheetViews>
    <sheetView zoomScalePageLayoutView="0" workbookViewId="0" topLeftCell="A1">
      <selection activeCell="I32" sqref="I32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00390625" style="1" customWidth="1"/>
    <col min="5" max="5" width="16.75390625" style="1" customWidth="1"/>
    <col min="6" max="6" width="16.875" style="1" customWidth="1"/>
    <col min="7" max="16384" width="9.00390625" style="1" customWidth="1"/>
  </cols>
  <sheetData>
    <row r="1" spans="2:7" ht="14.25">
      <c r="B1" s="2" t="s">
        <v>627</v>
      </c>
      <c r="C1" s="114"/>
      <c r="D1" s="114"/>
      <c r="E1" s="114"/>
      <c r="F1" s="114"/>
      <c r="G1" s="114"/>
    </row>
    <row r="3" spans="2:6" ht="12" customHeight="1">
      <c r="B3" s="328" t="s">
        <v>628</v>
      </c>
      <c r="C3" s="329"/>
      <c r="D3" s="330"/>
      <c r="E3" s="347" t="s">
        <v>629</v>
      </c>
      <c r="F3" s="323"/>
    </row>
    <row r="4" spans="2:6" ht="12">
      <c r="B4" s="334"/>
      <c r="C4" s="335"/>
      <c r="D4" s="336"/>
      <c r="E4" s="276"/>
      <c r="F4" s="14" t="s">
        <v>630</v>
      </c>
    </row>
    <row r="5" spans="2:6" ht="12">
      <c r="B5" s="3"/>
      <c r="C5" s="32"/>
      <c r="D5" s="33"/>
      <c r="E5" s="6" t="s">
        <v>555</v>
      </c>
      <c r="F5" s="6" t="s">
        <v>555</v>
      </c>
    </row>
    <row r="6" spans="2:6" ht="12" customHeight="1">
      <c r="B6" s="294" t="s">
        <v>529</v>
      </c>
      <c r="C6" s="288"/>
      <c r="D6" s="280"/>
      <c r="E6" s="135">
        <v>633513</v>
      </c>
      <c r="F6" s="135">
        <v>212773</v>
      </c>
    </row>
    <row r="7" spans="2:11" ht="12" customHeight="1">
      <c r="B7" s="282" t="s">
        <v>530</v>
      </c>
      <c r="C7" s="283"/>
      <c r="D7" s="284"/>
      <c r="E7" s="136">
        <f>SUM(E8,E21)</f>
        <v>638127</v>
      </c>
      <c r="F7" s="136">
        <f>SUM(F8,F21)</f>
        <v>221152</v>
      </c>
      <c r="G7" s="43"/>
      <c r="H7" s="43"/>
      <c r="J7" s="43"/>
      <c r="K7" s="43"/>
    </row>
    <row r="8" spans="2:11" ht="12" customHeight="1">
      <c r="B8" s="282" t="s">
        <v>631</v>
      </c>
      <c r="C8" s="283"/>
      <c r="D8" s="284"/>
      <c r="E8" s="136">
        <f>SUM(E9:E20)</f>
        <v>536335</v>
      </c>
      <c r="F8" s="136">
        <f>SUM(F9:F20)</f>
        <v>185619</v>
      </c>
      <c r="H8" s="43"/>
      <c r="J8" s="43"/>
      <c r="K8" s="43"/>
    </row>
    <row r="9" spans="2:6" ht="12" customHeight="1">
      <c r="B9" s="3"/>
      <c r="C9" s="32"/>
      <c r="D9" s="4" t="s">
        <v>46</v>
      </c>
      <c r="E9" s="135">
        <v>109960</v>
      </c>
      <c r="F9" s="135">
        <v>40127</v>
      </c>
    </row>
    <row r="10" spans="2:6" ht="12" customHeight="1">
      <c r="B10" s="3"/>
      <c r="C10" s="32"/>
      <c r="D10" s="4" t="s">
        <v>47</v>
      </c>
      <c r="E10" s="135">
        <v>119363</v>
      </c>
      <c r="F10" s="135">
        <v>42175</v>
      </c>
    </row>
    <row r="11" spans="2:6" ht="12" customHeight="1">
      <c r="B11" s="3"/>
      <c r="C11" s="32"/>
      <c r="D11" s="4" t="s">
        <v>48</v>
      </c>
      <c r="E11" s="135">
        <v>41372</v>
      </c>
      <c r="F11" s="135">
        <v>14891</v>
      </c>
    </row>
    <row r="12" spans="2:8" ht="12" customHeight="1">
      <c r="B12" s="3"/>
      <c r="C12" s="32"/>
      <c r="D12" s="4" t="s">
        <v>49</v>
      </c>
      <c r="E12" s="135">
        <v>60128</v>
      </c>
      <c r="F12" s="135">
        <v>19989</v>
      </c>
      <c r="H12" s="43"/>
    </row>
    <row r="13" spans="2:6" ht="12" customHeight="1">
      <c r="B13" s="3"/>
      <c r="C13" s="32"/>
      <c r="D13" s="4" t="s">
        <v>50</v>
      </c>
      <c r="E13" s="135">
        <v>63041</v>
      </c>
      <c r="F13" s="135">
        <v>21862</v>
      </c>
    </row>
    <row r="14" spans="2:6" ht="12" customHeight="1">
      <c r="B14" s="3"/>
      <c r="C14" s="32"/>
      <c r="D14" s="4" t="s">
        <v>51</v>
      </c>
      <c r="E14" s="135">
        <v>16324</v>
      </c>
      <c r="F14" s="135">
        <v>5292</v>
      </c>
    </row>
    <row r="15" spans="2:6" ht="12" customHeight="1">
      <c r="B15" s="3"/>
      <c r="C15" s="32"/>
      <c r="D15" s="4" t="s">
        <v>52</v>
      </c>
      <c r="E15" s="135">
        <v>23705</v>
      </c>
      <c r="F15" s="135">
        <v>7538</v>
      </c>
    </row>
    <row r="16" spans="2:6" ht="12" customHeight="1">
      <c r="B16" s="3"/>
      <c r="C16" s="32"/>
      <c r="D16" s="4" t="s">
        <v>53</v>
      </c>
      <c r="E16" s="135">
        <v>28319</v>
      </c>
      <c r="F16" s="135">
        <v>9209</v>
      </c>
    </row>
    <row r="17" spans="2:6" ht="12" customHeight="1">
      <c r="B17" s="3"/>
      <c r="C17" s="32"/>
      <c r="D17" s="4" t="s">
        <v>54</v>
      </c>
      <c r="E17" s="135">
        <v>21367</v>
      </c>
      <c r="F17" s="135">
        <v>6367</v>
      </c>
    </row>
    <row r="18" spans="2:6" ht="12" customHeight="1">
      <c r="B18" s="3"/>
      <c r="C18" s="32"/>
      <c r="D18" s="4" t="s">
        <v>55</v>
      </c>
      <c r="E18" s="135">
        <v>16324</v>
      </c>
      <c r="F18" s="135">
        <v>4920</v>
      </c>
    </row>
    <row r="19" spans="2:6" ht="12" customHeight="1">
      <c r="B19" s="3"/>
      <c r="C19" s="32"/>
      <c r="D19" s="4" t="s">
        <v>56</v>
      </c>
      <c r="E19" s="135">
        <v>20467</v>
      </c>
      <c r="F19" s="135">
        <v>7338</v>
      </c>
    </row>
    <row r="20" spans="2:6" ht="12" customHeight="1">
      <c r="B20" s="3"/>
      <c r="C20" s="32"/>
      <c r="D20" s="4" t="s">
        <v>57</v>
      </c>
      <c r="E20" s="135">
        <v>15965</v>
      </c>
      <c r="F20" s="135">
        <v>5911</v>
      </c>
    </row>
    <row r="21" spans="2:11" ht="12" customHeight="1">
      <c r="B21" s="282" t="s">
        <v>531</v>
      </c>
      <c r="C21" s="283"/>
      <c r="D21" s="284"/>
      <c r="E21" s="136">
        <f>SUM(E22,E25,E28,E32,E39,E44,E46)</f>
        <v>101792</v>
      </c>
      <c r="F21" s="136">
        <f>SUM(F22,F25,F28,F32,F39,F44,F46)</f>
        <v>35533</v>
      </c>
      <c r="G21" s="43"/>
      <c r="H21" s="43"/>
      <c r="J21" s="43"/>
      <c r="K21" s="43"/>
    </row>
    <row r="22" spans="2:8" ht="12" customHeight="1">
      <c r="B22" s="25"/>
      <c r="C22" s="283" t="s">
        <v>60</v>
      </c>
      <c r="D22" s="284"/>
      <c r="E22" s="136">
        <f>SUM(E23:E24)</f>
        <v>10081</v>
      </c>
      <c r="F22" s="136">
        <f>SUM(F23:F24)</f>
        <v>3137</v>
      </c>
      <c r="G22" s="43"/>
      <c r="H22" s="43"/>
    </row>
    <row r="23" spans="2:6" ht="12" customHeight="1">
      <c r="B23" s="3"/>
      <c r="C23" s="24"/>
      <c r="D23" s="4" t="s">
        <v>632</v>
      </c>
      <c r="E23" s="135">
        <v>4315</v>
      </c>
      <c r="F23" s="135">
        <v>1310</v>
      </c>
    </row>
    <row r="24" spans="2:6" ht="12" customHeight="1">
      <c r="B24" s="3"/>
      <c r="C24" s="24"/>
      <c r="D24" s="4" t="s">
        <v>88</v>
      </c>
      <c r="E24" s="135">
        <v>5766</v>
      </c>
      <c r="F24" s="135">
        <v>1827</v>
      </c>
    </row>
    <row r="25" spans="2:8" ht="12" customHeight="1">
      <c r="B25" s="25"/>
      <c r="C25" s="283" t="s">
        <v>61</v>
      </c>
      <c r="D25" s="284"/>
      <c r="E25" s="136">
        <f>SUM(E26:E27)</f>
        <v>1644</v>
      </c>
      <c r="F25" s="136">
        <f>SUM(F26:F27)</f>
        <v>410</v>
      </c>
      <c r="G25" s="43"/>
      <c r="H25" s="43"/>
    </row>
    <row r="26" spans="2:6" ht="12" customHeight="1">
      <c r="B26" s="3"/>
      <c r="C26" s="24"/>
      <c r="D26" s="4" t="s">
        <v>89</v>
      </c>
      <c r="E26" s="135">
        <v>626</v>
      </c>
      <c r="F26" s="135">
        <v>194</v>
      </c>
    </row>
    <row r="27" spans="2:6" ht="12" customHeight="1">
      <c r="B27" s="3"/>
      <c r="C27" s="24"/>
      <c r="D27" s="4" t="s">
        <v>633</v>
      </c>
      <c r="E27" s="135">
        <v>1018</v>
      </c>
      <c r="F27" s="135">
        <v>216</v>
      </c>
    </row>
    <row r="28" spans="2:8" ht="12" customHeight="1">
      <c r="B28" s="25"/>
      <c r="C28" s="283" t="s">
        <v>64</v>
      </c>
      <c r="D28" s="284"/>
      <c r="E28" s="136">
        <f>SUM(E29:E31)</f>
        <v>8449</v>
      </c>
      <c r="F28" s="136">
        <f>SUM(F29:F31)</f>
        <v>2644</v>
      </c>
      <c r="G28" s="43"/>
      <c r="H28" s="43"/>
    </row>
    <row r="29" spans="2:6" ht="12" customHeight="1">
      <c r="B29" s="3"/>
      <c r="C29" s="24"/>
      <c r="D29" s="4" t="s">
        <v>634</v>
      </c>
      <c r="E29" s="135">
        <v>3156</v>
      </c>
      <c r="F29" s="135">
        <v>993</v>
      </c>
    </row>
    <row r="30" spans="2:6" ht="12" customHeight="1">
      <c r="B30" s="3"/>
      <c r="C30" s="24"/>
      <c r="D30" s="4" t="s">
        <v>635</v>
      </c>
      <c r="E30" s="135">
        <v>1054</v>
      </c>
      <c r="F30" s="135">
        <v>275</v>
      </c>
    </row>
    <row r="31" spans="2:6" ht="12" customHeight="1">
      <c r="B31" s="3"/>
      <c r="C31" s="24"/>
      <c r="D31" s="4" t="s">
        <v>636</v>
      </c>
      <c r="E31" s="135">
        <v>4239</v>
      </c>
      <c r="F31" s="135">
        <v>1376</v>
      </c>
    </row>
    <row r="32" spans="2:8" ht="12" customHeight="1">
      <c r="B32" s="25"/>
      <c r="C32" s="283" t="s">
        <v>65</v>
      </c>
      <c r="D32" s="284"/>
      <c r="E32" s="136">
        <f>SUM(E33:E38)</f>
        <v>26258</v>
      </c>
      <c r="F32" s="136">
        <f>SUM(F33:F38)</f>
        <v>10988</v>
      </c>
      <c r="G32" s="43"/>
      <c r="H32" s="43"/>
    </row>
    <row r="33" spans="2:6" ht="12" customHeight="1">
      <c r="B33" s="3"/>
      <c r="C33" s="24"/>
      <c r="D33" s="4" t="s">
        <v>637</v>
      </c>
      <c r="E33" s="135">
        <v>6966</v>
      </c>
      <c r="F33" s="135">
        <v>2427</v>
      </c>
    </row>
    <row r="34" spans="2:6" ht="12" customHeight="1">
      <c r="B34" s="3"/>
      <c r="C34" s="24"/>
      <c r="D34" s="4" t="s">
        <v>638</v>
      </c>
      <c r="E34" s="135">
        <v>2506</v>
      </c>
      <c r="F34" s="135">
        <v>875</v>
      </c>
    </row>
    <row r="35" spans="2:6" ht="12" customHeight="1">
      <c r="B35" s="3"/>
      <c r="C35" s="24"/>
      <c r="D35" s="4" t="s">
        <v>639</v>
      </c>
      <c r="E35" s="135">
        <v>5367</v>
      </c>
      <c r="F35" s="135">
        <v>2798</v>
      </c>
    </row>
    <row r="36" spans="2:6" ht="12" customHeight="1">
      <c r="B36" s="3"/>
      <c r="C36" s="24"/>
      <c r="D36" s="4" t="s">
        <v>640</v>
      </c>
      <c r="E36" s="135">
        <v>4749</v>
      </c>
      <c r="F36" s="135">
        <v>2568</v>
      </c>
    </row>
    <row r="37" spans="2:6" ht="12" customHeight="1">
      <c r="B37" s="3"/>
      <c r="C37" s="24"/>
      <c r="D37" s="4" t="s">
        <v>98</v>
      </c>
      <c r="E37" s="135">
        <v>1228</v>
      </c>
      <c r="F37" s="135">
        <v>566</v>
      </c>
    </row>
    <row r="38" spans="2:6" ht="12" customHeight="1">
      <c r="B38" s="3"/>
      <c r="C38" s="24"/>
      <c r="D38" s="4" t="s">
        <v>99</v>
      </c>
      <c r="E38" s="135">
        <v>5442</v>
      </c>
      <c r="F38" s="135">
        <v>1754</v>
      </c>
    </row>
    <row r="39" spans="2:8" ht="12" customHeight="1">
      <c r="B39" s="3"/>
      <c r="C39" s="283" t="s">
        <v>66</v>
      </c>
      <c r="D39" s="284"/>
      <c r="E39" s="136">
        <f>SUM(E40:E43)</f>
        <v>14624</v>
      </c>
      <c r="F39" s="136">
        <f>SUM(F40:F43)</f>
        <v>4703</v>
      </c>
      <c r="G39" s="43"/>
      <c r="H39" s="43"/>
    </row>
    <row r="40" spans="2:6" ht="12" customHeight="1">
      <c r="B40" s="3"/>
      <c r="C40" s="24"/>
      <c r="D40" s="4" t="s">
        <v>100</v>
      </c>
      <c r="E40" s="135">
        <v>2417</v>
      </c>
      <c r="F40" s="135">
        <v>586</v>
      </c>
    </row>
    <row r="41" spans="2:6" ht="12" customHeight="1">
      <c r="B41" s="3"/>
      <c r="C41" s="24"/>
      <c r="D41" s="4" t="s">
        <v>641</v>
      </c>
      <c r="E41" s="135">
        <v>1069</v>
      </c>
      <c r="F41" s="135">
        <v>394</v>
      </c>
    </row>
    <row r="42" spans="2:6" ht="12" customHeight="1">
      <c r="B42" s="3"/>
      <c r="C42" s="24"/>
      <c r="D42" s="4" t="s">
        <v>102</v>
      </c>
      <c r="E42" s="135">
        <v>1987</v>
      </c>
      <c r="F42" s="135">
        <v>813</v>
      </c>
    </row>
    <row r="43" spans="2:6" ht="12" customHeight="1">
      <c r="B43" s="3"/>
      <c r="C43" s="24"/>
      <c r="D43" s="277" t="s">
        <v>103</v>
      </c>
      <c r="E43" s="135">
        <v>9151</v>
      </c>
      <c r="F43" s="135">
        <v>2910</v>
      </c>
    </row>
    <row r="44" spans="2:8" ht="12" customHeight="1">
      <c r="B44" s="3"/>
      <c r="C44" s="283" t="s">
        <v>68</v>
      </c>
      <c r="D44" s="284"/>
      <c r="E44" s="136">
        <v>10863</v>
      </c>
      <c r="F44" s="136">
        <v>3564</v>
      </c>
      <c r="G44" s="278"/>
      <c r="H44" s="279"/>
    </row>
    <row r="45" spans="2:6" ht="12" customHeight="1">
      <c r="B45" s="3"/>
      <c r="C45" s="24"/>
      <c r="D45" s="4" t="s">
        <v>642</v>
      </c>
      <c r="E45" s="135">
        <v>10863</v>
      </c>
      <c r="F45" s="135">
        <v>3564</v>
      </c>
    </row>
    <row r="46" spans="2:8" ht="12" customHeight="1">
      <c r="B46" s="3"/>
      <c r="C46" s="283" t="s">
        <v>69</v>
      </c>
      <c r="D46" s="284"/>
      <c r="E46" s="136">
        <f>SUM(E47:E51)</f>
        <v>29873</v>
      </c>
      <c r="F46" s="136">
        <f>SUM(F47:F51)</f>
        <v>10087</v>
      </c>
      <c r="G46" s="43"/>
      <c r="H46" s="43"/>
    </row>
    <row r="47" spans="2:6" ht="12" customHeight="1">
      <c r="B47" s="3"/>
      <c r="C47" s="24"/>
      <c r="D47" s="4" t="s">
        <v>105</v>
      </c>
      <c r="E47" s="135">
        <v>4656</v>
      </c>
      <c r="F47" s="135">
        <v>1304</v>
      </c>
    </row>
    <row r="48" spans="2:6" ht="12" customHeight="1">
      <c r="B48" s="3"/>
      <c r="C48" s="24"/>
      <c r="D48" s="4" t="s">
        <v>643</v>
      </c>
      <c r="E48" s="135">
        <v>3281</v>
      </c>
      <c r="F48" s="135">
        <v>1087</v>
      </c>
    </row>
    <row r="49" spans="2:6" ht="12" customHeight="1">
      <c r="B49" s="3"/>
      <c r="C49" s="24"/>
      <c r="D49" s="4" t="s">
        <v>107</v>
      </c>
      <c r="E49" s="135">
        <v>3165</v>
      </c>
      <c r="F49" s="135">
        <v>1112</v>
      </c>
    </row>
    <row r="50" spans="2:6" ht="12" customHeight="1">
      <c r="B50" s="3"/>
      <c r="C50" s="24"/>
      <c r="D50" s="4" t="s">
        <v>108</v>
      </c>
      <c r="E50" s="135">
        <v>11005</v>
      </c>
      <c r="F50" s="135">
        <v>3702</v>
      </c>
    </row>
    <row r="51" spans="2:6" ht="12" customHeight="1">
      <c r="B51" s="3"/>
      <c r="C51" s="24"/>
      <c r="D51" s="4" t="s">
        <v>109</v>
      </c>
      <c r="E51" s="146">
        <v>7766</v>
      </c>
      <c r="F51" s="146">
        <v>2882</v>
      </c>
    </row>
    <row r="53" spans="2:5" ht="12">
      <c r="B53" s="431" t="s">
        <v>644</v>
      </c>
      <c r="C53" s="431"/>
      <c r="D53" s="431"/>
      <c r="E53" s="431"/>
    </row>
  </sheetData>
  <sheetProtection/>
  <mergeCells count="14">
    <mergeCell ref="B3:D4"/>
    <mergeCell ref="E3:F3"/>
    <mergeCell ref="B6:D6"/>
    <mergeCell ref="B7:D7"/>
    <mergeCell ref="B8:D8"/>
    <mergeCell ref="B21:D21"/>
    <mergeCell ref="C46:D46"/>
    <mergeCell ref="B53:E53"/>
    <mergeCell ref="C22:D22"/>
    <mergeCell ref="C25:D25"/>
    <mergeCell ref="C28:D28"/>
    <mergeCell ref="C32:D32"/>
    <mergeCell ref="C39:D39"/>
    <mergeCell ref="C44:D4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64"/>
  <sheetViews>
    <sheetView zoomScalePageLayoutView="0" workbookViewId="0" topLeftCell="A1">
      <selection activeCell="H6" sqref="H6:H8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50390625" style="1" customWidth="1"/>
    <col min="6" max="6" width="7.625" style="1" bestFit="1" customWidth="1"/>
    <col min="7" max="7" width="4.50390625" style="1" bestFit="1" customWidth="1"/>
    <col min="8" max="8" width="7.625" style="1" bestFit="1" customWidth="1"/>
    <col min="9" max="9" width="4.50390625" style="1" bestFit="1" customWidth="1"/>
    <col min="10" max="10" width="6.25390625" style="1" bestFit="1" customWidth="1"/>
    <col min="11" max="12" width="7.75390625" style="1" customWidth="1"/>
    <col min="13" max="13" width="9.50390625" style="1" customWidth="1"/>
    <col min="14" max="14" width="8.75390625" style="1" customWidth="1"/>
    <col min="15" max="15" width="8.625" style="1" bestFit="1" customWidth="1"/>
    <col min="16" max="16" width="8.625" style="15" bestFit="1" customWidth="1"/>
    <col min="17" max="18" width="7.875" style="15" bestFit="1" customWidth="1"/>
    <col min="19" max="19" width="8.625" style="1" bestFit="1" customWidth="1"/>
    <col min="20" max="20" width="7.625" style="1" bestFit="1" customWidth="1"/>
    <col min="21" max="21" width="8.625" style="1" bestFit="1" customWidth="1"/>
    <col min="22" max="22" width="6.75390625" style="1" bestFit="1" customWidth="1"/>
    <col min="23" max="23" width="7.75390625" style="1" bestFit="1" customWidth="1"/>
    <col min="24" max="24" width="7.375" style="1" bestFit="1" customWidth="1"/>
    <col min="25" max="25" width="7.75390625" style="1" bestFit="1" customWidth="1"/>
    <col min="26" max="26" width="7.375" style="1" bestFit="1" customWidth="1"/>
    <col min="27" max="27" width="7.75390625" style="1" bestFit="1" customWidth="1"/>
    <col min="28" max="28" width="7.375" style="1" bestFit="1" customWidth="1"/>
    <col min="29" max="29" width="7.75390625" style="1" bestFit="1" customWidth="1"/>
    <col min="30" max="16384" width="9.00390625" style="1" customWidth="1"/>
  </cols>
  <sheetData>
    <row r="1" ht="14.25">
      <c r="B1" s="2" t="s">
        <v>72</v>
      </c>
    </row>
    <row r="2" spans="6:29" ht="12" customHeight="1">
      <c r="F2" s="43"/>
      <c r="G2" s="43"/>
      <c r="H2" s="43"/>
      <c r="I2" s="43"/>
      <c r="J2" s="43"/>
      <c r="K2" s="43"/>
      <c r="L2" s="43"/>
      <c r="M2" s="43"/>
      <c r="N2" s="43"/>
      <c r="O2" s="43"/>
      <c r="P2" s="42"/>
      <c r="Q2" s="42"/>
      <c r="R2" s="42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2:29" ht="12" customHeight="1">
      <c r="B3" s="328" t="s">
        <v>0</v>
      </c>
      <c r="C3" s="329"/>
      <c r="D3" s="329"/>
      <c r="E3" s="330"/>
      <c r="F3" s="308" t="s">
        <v>73</v>
      </c>
      <c r="G3" s="308"/>
      <c r="H3" s="308" t="s">
        <v>2</v>
      </c>
      <c r="I3" s="308"/>
      <c r="J3" s="308"/>
      <c r="K3" s="338" t="s">
        <v>4</v>
      </c>
      <c r="L3" s="339"/>
      <c r="M3" s="344" t="s">
        <v>74</v>
      </c>
      <c r="N3" s="347" t="s">
        <v>75</v>
      </c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9"/>
      <c r="AC3" s="47"/>
    </row>
    <row r="4" spans="2:29" ht="12" customHeight="1">
      <c r="B4" s="331"/>
      <c r="C4" s="332"/>
      <c r="D4" s="332"/>
      <c r="E4" s="333"/>
      <c r="F4" s="337"/>
      <c r="G4" s="337"/>
      <c r="H4" s="337"/>
      <c r="I4" s="337"/>
      <c r="J4" s="337"/>
      <c r="K4" s="340"/>
      <c r="L4" s="341"/>
      <c r="M4" s="345"/>
      <c r="N4" s="350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2"/>
      <c r="AC4" s="48"/>
    </row>
    <row r="5" spans="2:29" ht="12" customHeight="1">
      <c r="B5" s="331"/>
      <c r="C5" s="332"/>
      <c r="D5" s="332"/>
      <c r="E5" s="333"/>
      <c r="F5" s="309"/>
      <c r="G5" s="309"/>
      <c r="H5" s="309"/>
      <c r="I5" s="309"/>
      <c r="J5" s="309"/>
      <c r="K5" s="342"/>
      <c r="L5" s="343"/>
      <c r="M5" s="346"/>
      <c r="N5" s="308" t="s">
        <v>37</v>
      </c>
      <c r="O5" s="308"/>
      <c r="P5" s="308"/>
      <c r="Q5" s="308" t="s">
        <v>76</v>
      </c>
      <c r="R5" s="308"/>
      <c r="S5" s="308" t="s">
        <v>77</v>
      </c>
      <c r="T5" s="308"/>
      <c r="U5" s="308" t="s">
        <v>78</v>
      </c>
      <c r="V5" s="308"/>
      <c r="W5" s="308" t="s">
        <v>79</v>
      </c>
      <c r="X5" s="308"/>
      <c r="Y5" s="308" t="s">
        <v>80</v>
      </c>
      <c r="Z5" s="308"/>
      <c r="AA5" s="308" t="s">
        <v>81</v>
      </c>
      <c r="AB5" s="308"/>
      <c r="AC5" s="49" t="s">
        <v>82</v>
      </c>
    </row>
    <row r="6" spans="2:29" ht="12" customHeight="1">
      <c r="B6" s="331"/>
      <c r="C6" s="332"/>
      <c r="D6" s="332"/>
      <c r="E6" s="333"/>
      <c r="F6" s="308" t="s">
        <v>6</v>
      </c>
      <c r="G6" s="308" t="s">
        <v>7</v>
      </c>
      <c r="H6" s="308" t="s">
        <v>83</v>
      </c>
      <c r="I6" s="308" t="s">
        <v>84</v>
      </c>
      <c r="J6" s="353" t="s">
        <v>85</v>
      </c>
      <c r="K6" s="354" t="s">
        <v>8</v>
      </c>
      <c r="L6" s="354" t="s">
        <v>9</v>
      </c>
      <c r="M6" s="308" t="s">
        <v>26</v>
      </c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49" t="s">
        <v>86</v>
      </c>
    </row>
    <row r="7" spans="2:29" ht="12" customHeight="1">
      <c r="B7" s="331"/>
      <c r="C7" s="332"/>
      <c r="D7" s="332"/>
      <c r="E7" s="333"/>
      <c r="F7" s="337"/>
      <c r="G7" s="337"/>
      <c r="H7" s="337"/>
      <c r="I7" s="337"/>
      <c r="J7" s="337"/>
      <c r="K7" s="355"/>
      <c r="L7" s="355"/>
      <c r="M7" s="337"/>
      <c r="N7" s="308" t="s">
        <v>26</v>
      </c>
      <c r="O7" s="354" t="s">
        <v>8</v>
      </c>
      <c r="P7" s="354" t="s">
        <v>9</v>
      </c>
      <c r="Q7" s="354" t="s">
        <v>8</v>
      </c>
      <c r="R7" s="354" t="s">
        <v>9</v>
      </c>
      <c r="S7" s="354" t="s">
        <v>8</v>
      </c>
      <c r="T7" s="354" t="s">
        <v>9</v>
      </c>
      <c r="U7" s="354" t="s">
        <v>8</v>
      </c>
      <c r="V7" s="354" t="s">
        <v>9</v>
      </c>
      <c r="W7" s="354" t="s">
        <v>8</v>
      </c>
      <c r="X7" s="354" t="s">
        <v>9</v>
      </c>
      <c r="Y7" s="354" t="s">
        <v>8</v>
      </c>
      <c r="Z7" s="354" t="s">
        <v>9</v>
      </c>
      <c r="AA7" s="354" t="s">
        <v>8</v>
      </c>
      <c r="AB7" s="354" t="s">
        <v>9</v>
      </c>
      <c r="AC7" s="49" t="s">
        <v>26</v>
      </c>
    </row>
    <row r="8" spans="2:29" ht="12" customHeight="1">
      <c r="B8" s="334"/>
      <c r="C8" s="335"/>
      <c r="D8" s="335"/>
      <c r="E8" s="336"/>
      <c r="F8" s="309"/>
      <c r="G8" s="309"/>
      <c r="H8" s="309"/>
      <c r="I8" s="309"/>
      <c r="J8" s="309"/>
      <c r="K8" s="302"/>
      <c r="L8" s="302"/>
      <c r="M8" s="309"/>
      <c r="N8" s="309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51"/>
    </row>
    <row r="9" spans="2:29" ht="12" customHeight="1">
      <c r="B9" s="3"/>
      <c r="C9" s="32"/>
      <c r="D9" s="32"/>
      <c r="E9" s="33"/>
      <c r="F9" s="34"/>
      <c r="G9" s="34"/>
      <c r="H9" s="52"/>
      <c r="I9" s="52"/>
      <c r="J9" s="52"/>
      <c r="K9" s="52" t="s">
        <v>10</v>
      </c>
      <c r="L9" s="52" t="s">
        <v>10</v>
      </c>
      <c r="M9" s="52" t="s">
        <v>10</v>
      </c>
      <c r="N9" s="52" t="s">
        <v>10</v>
      </c>
      <c r="O9" s="52" t="s">
        <v>10</v>
      </c>
      <c r="P9" s="52" t="s">
        <v>10</v>
      </c>
      <c r="Q9" s="52" t="s">
        <v>10</v>
      </c>
      <c r="R9" s="52" t="s">
        <v>10</v>
      </c>
      <c r="S9" s="52" t="s">
        <v>10</v>
      </c>
      <c r="T9" s="52" t="s">
        <v>10</v>
      </c>
      <c r="U9" s="52" t="s">
        <v>10</v>
      </c>
      <c r="V9" s="52" t="s">
        <v>10</v>
      </c>
      <c r="W9" s="52" t="s">
        <v>10</v>
      </c>
      <c r="X9" s="52" t="s">
        <v>10</v>
      </c>
      <c r="Y9" s="52" t="s">
        <v>10</v>
      </c>
      <c r="Z9" s="52" t="s">
        <v>10</v>
      </c>
      <c r="AA9" s="52" t="s">
        <v>10</v>
      </c>
      <c r="AB9" s="52" t="s">
        <v>10</v>
      </c>
      <c r="AC9" s="52" t="s">
        <v>10</v>
      </c>
    </row>
    <row r="10" spans="2:29" ht="12" customHeight="1">
      <c r="B10" s="281" t="s">
        <v>41</v>
      </c>
      <c r="C10" s="281"/>
      <c r="D10" s="281"/>
      <c r="E10" s="281"/>
      <c r="F10" s="53">
        <v>334</v>
      </c>
      <c r="G10" s="35">
        <v>3</v>
      </c>
      <c r="H10" s="54">
        <v>4187</v>
      </c>
      <c r="I10" s="54">
        <v>44</v>
      </c>
      <c r="J10" s="54">
        <v>449</v>
      </c>
      <c r="K10" s="54">
        <v>2596</v>
      </c>
      <c r="L10" s="54">
        <v>4486</v>
      </c>
      <c r="M10" s="55">
        <v>2321</v>
      </c>
      <c r="N10" s="56">
        <v>114134</v>
      </c>
      <c r="O10" s="56">
        <v>58329</v>
      </c>
      <c r="P10" s="56">
        <v>55805</v>
      </c>
      <c r="Q10" s="56">
        <v>9195</v>
      </c>
      <c r="R10" s="56">
        <v>8786</v>
      </c>
      <c r="S10" s="56">
        <v>9572</v>
      </c>
      <c r="T10" s="56">
        <v>9041</v>
      </c>
      <c r="U10" s="56">
        <v>9647</v>
      </c>
      <c r="V10" s="56">
        <v>9249</v>
      </c>
      <c r="W10" s="56">
        <v>9912</v>
      </c>
      <c r="X10" s="56">
        <v>9577</v>
      </c>
      <c r="Y10" s="56">
        <v>9913</v>
      </c>
      <c r="Z10" s="56">
        <v>9603</v>
      </c>
      <c r="AA10" s="56">
        <v>10090</v>
      </c>
      <c r="AB10" s="56">
        <v>9549</v>
      </c>
      <c r="AC10" s="56">
        <v>1449</v>
      </c>
    </row>
    <row r="11" spans="2:29" s="36" customFormat="1" ht="12" customHeight="1">
      <c r="B11" s="290" t="s">
        <v>43</v>
      </c>
      <c r="C11" s="290"/>
      <c r="D11" s="290"/>
      <c r="E11" s="290"/>
      <c r="F11" s="57">
        <f>SUM(F12:F14)</f>
        <v>330</v>
      </c>
      <c r="G11" s="57">
        <f aca="true" t="shared" si="0" ref="G11:AC11">SUM(G12:G14)</f>
        <v>3</v>
      </c>
      <c r="H11" s="57">
        <f t="shared" si="0"/>
        <v>4151</v>
      </c>
      <c r="I11" s="57">
        <f t="shared" si="0"/>
        <v>33</v>
      </c>
      <c r="J11" s="57">
        <f t="shared" si="0"/>
        <v>467</v>
      </c>
      <c r="K11" s="57">
        <f t="shared" si="0"/>
        <v>2556</v>
      </c>
      <c r="L11" s="57">
        <f t="shared" si="0"/>
        <v>4459</v>
      </c>
      <c r="M11" s="57">
        <f t="shared" si="0"/>
        <v>2246</v>
      </c>
      <c r="N11" s="57">
        <f t="shared" si="0"/>
        <v>111769</v>
      </c>
      <c r="O11" s="57">
        <f t="shared" si="0"/>
        <v>57131</v>
      </c>
      <c r="P11" s="57">
        <f t="shared" si="0"/>
        <v>54638</v>
      </c>
      <c r="Q11" s="57">
        <f t="shared" si="0"/>
        <v>8896</v>
      </c>
      <c r="R11" s="57">
        <f t="shared" si="0"/>
        <v>8377</v>
      </c>
      <c r="S11" s="57">
        <f t="shared" si="0"/>
        <v>9184</v>
      </c>
      <c r="T11" s="57">
        <f t="shared" si="0"/>
        <v>8792</v>
      </c>
      <c r="U11" s="57">
        <f t="shared" si="0"/>
        <v>9584</v>
      </c>
      <c r="V11" s="57">
        <f t="shared" si="0"/>
        <v>9051</v>
      </c>
      <c r="W11" s="57">
        <f t="shared" si="0"/>
        <v>9655</v>
      </c>
      <c r="X11" s="57">
        <f t="shared" si="0"/>
        <v>9247</v>
      </c>
      <c r="Y11" s="57">
        <f t="shared" si="0"/>
        <v>9924</v>
      </c>
      <c r="Z11" s="57">
        <f t="shared" si="0"/>
        <v>9577</v>
      </c>
      <c r="AA11" s="57">
        <f t="shared" si="0"/>
        <v>9888</v>
      </c>
      <c r="AB11" s="57">
        <f t="shared" si="0"/>
        <v>9594</v>
      </c>
      <c r="AC11" s="57">
        <f t="shared" si="0"/>
        <v>1433</v>
      </c>
    </row>
    <row r="12" spans="2:29" ht="12" customHeight="1">
      <c r="B12" s="3"/>
      <c r="C12" s="32"/>
      <c r="D12" s="288" t="s">
        <v>12</v>
      </c>
      <c r="E12" s="280"/>
      <c r="F12" s="58">
        <v>1</v>
      </c>
      <c r="G12" s="35" t="s">
        <v>28</v>
      </c>
      <c r="H12" s="54">
        <v>21</v>
      </c>
      <c r="I12" s="35" t="s">
        <v>28</v>
      </c>
      <c r="J12" s="35" t="s">
        <v>28</v>
      </c>
      <c r="K12" s="58">
        <v>24</v>
      </c>
      <c r="L12" s="58">
        <v>7</v>
      </c>
      <c r="M12" s="58">
        <v>4</v>
      </c>
      <c r="N12" s="58">
        <v>768</v>
      </c>
      <c r="O12" s="58">
        <v>382</v>
      </c>
      <c r="P12" s="58">
        <v>386</v>
      </c>
      <c r="Q12" s="58">
        <v>50</v>
      </c>
      <c r="R12" s="58">
        <v>50</v>
      </c>
      <c r="S12" s="58">
        <v>57</v>
      </c>
      <c r="T12" s="58">
        <v>57</v>
      </c>
      <c r="U12" s="58">
        <v>55</v>
      </c>
      <c r="V12" s="58">
        <v>56</v>
      </c>
      <c r="W12" s="58">
        <v>74</v>
      </c>
      <c r="X12" s="58">
        <v>76</v>
      </c>
      <c r="Y12" s="58">
        <v>73</v>
      </c>
      <c r="Z12" s="58">
        <v>72</v>
      </c>
      <c r="AA12" s="58">
        <v>73</v>
      </c>
      <c r="AB12" s="58">
        <v>75</v>
      </c>
      <c r="AC12" s="54" t="s">
        <v>28</v>
      </c>
    </row>
    <row r="13" spans="2:29" ht="12" customHeight="1">
      <c r="B13" s="3"/>
      <c r="C13" s="32"/>
      <c r="D13" s="288" t="s">
        <v>13</v>
      </c>
      <c r="E13" s="280"/>
      <c r="F13" s="58">
        <v>327</v>
      </c>
      <c r="G13" s="35">
        <v>3</v>
      </c>
      <c r="H13" s="54">
        <v>4106</v>
      </c>
      <c r="I13" s="59">
        <v>33</v>
      </c>
      <c r="J13" s="58">
        <v>467</v>
      </c>
      <c r="K13" s="58">
        <v>2509</v>
      </c>
      <c r="L13" s="58">
        <v>4422</v>
      </c>
      <c r="M13" s="58">
        <v>2233</v>
      </c>
      <c r="N13" s="58">
        <v>110375</v>
      </c>
      <c r="O13" s="58">
        <v>56464</v>
      </c>
      <c r="P13" s="58">
        <v>53911</v>
      </c>
      <c r="Q13" s="58">
        <v>8795</v>
      </c>
      <c r="R13" s="58">
        <v>8272</v>
      </c>
      <c r="S13" s="58">
        <v>9077</v>
      </c>
      <c r="T13" s="58">
        <v>8684</v>
      </c>
      <c r="U13" s="58">
        <v>9479</v>
      </c>
      <c r="V13" s="58">
        <v>8936</v>
      </c>
      <c r="W13" s="58">
        <v>9531</v>
      </c>
      <c r="X13" s="58">
        <v>9115</v>
      </c>
      <c r="Y13" s="58">
        <v>9805</v>
      </c>
      <c r="Z13" s="58">
        <v>9448</v>
      </c>
      <c r="AA13" s="58">
        <v>9777</v>
      </c>
      <c r="AB13" s="58">
        <v>9456</v>
      </c>
      <c r="AC13" s="54">
        <v>1426</v>
      </c>
    </row>
    <row r="14" spans="2:29" ht="12" customHeight="1">
      <c r="B14" s="3"/>
      <c r="C14" s="32"/>
      <c r="D14" s="288" t="s">
        <v>14</v>
      </c>
      <c r="E14" s="280"/>
      <c r="F14" s="35">
        <v>2</v>
      </c>
      <c r="G14" s="35" t="s">
        <v>28</v>
      </c>
      <c r="H14" s="35">
        <v>24</v>
      </c>
      <c r="I14" s="35" t="s">
        <v>28</v>
      </c>
      <c r="J14" s="35" t="s">
        <v>28</v>
      </c>
      <c r="K14" s="35">
        <v>23</v>
      </c>
      <c r="L14" s="35">
        <v>30</v>
      </c>
      <c r="M14" s="35">
        <v>9</v>
      </c>
      <c r="N14" s="35">
        <v>626</v>
      </c>
      <c r="O14" s="35">
        <v>285</v>
      </c>
      <c r="P14" s="35">
        <v>341</v>
      </c>
      <c r="Q14" s="35">
        <v>51</v>
      </c>
      <c r="R14" s="35">
        <v>55</v>
      </c>
      <c r="S14" s="35">
        <v>50</v>
      </c>
      <c r="T14" s="35">
        <v>51</v>
      </c>
      <c r="U14" s="35">
        <v>50</v>
      </c>
      <c r="V14" s="35">
        <v>59</v>
      </c>
      <c r="W14" s="35">
        <v>50</v>
      </c>
      <c r="X14" s="35">
        <v>56</v>
      </c>
      <c r="Y14" s="35">
        <v>46</v>
      </c>
      <c r="Z14" s="35">
        <v>57</v>
      </c>
      <c r="AA14" s="35">
        <v>38</v>
      </c>
      <c r="AB14" s="35">
        <v>63</v>
      </c>
      <c r="AC14" s="54">
        <v>7</v>
      </c>
    </row>
    <row r="15" spans="2:29" s="36" customFormat="1" ht="12" customHeight="1">
      <c r="B15" s="60"/>
      <c r="C15" s="283" t="s">
        <v>45</v>
      </c>
      <c r="D15" s="283"/>
      <c r="E15" s="284"/>
      <c r="F15" s="61">
        <f>SUM(F16:F27)</f>
        <v>261</v>
      </c>
      <c r="G15" s="61">
        <f aca="true" t="shared" si="1" ref="G15:AC15">SUM(G16:G27)</f>
        <v>3</v>
      </c>
      <c r="H15" s="61">
        <f t="shared" si="1"/>
        <v>3502</v>
      </c>
      <c r="I15" s="61">
        <f t="shared" si="1"/>
        <v>17</v>
      </c>
      <c r="J15" s="61">
        <f t="shared" si="1"/>
        <v>377</v>
      </c>
      <c r="K15" s="61">
        <f t="shared" si="1"/>
        <v>2082</v>
      </c>
      <c r="L15" s="61">
        <f t="shared" si="1"/>
        <v>3758</v>
      </c>
      <c r="M15" s="61">
        <f t="shared" si="1"/>
        <v>1802</v>
      </c>
      <c r="N15" s="61">
        <f t="shared" si="1"/>
        <v>96091</v>
      </c>
      <c r="O15" s="61">
        <f t="shared" si="1"/>
        <v>49145</v>
      </c>
      <c r="P15" s="61">
        <f t="shared" si="1"/>
        <v>46946</v>
      </c>
      <c r="Q15" s="61">
        <f t="shared" si="1"/>
        <v>7663</v>
      </c>
      <c r="R15" s="61">
        <f t="shared" si="1"/>
        <v>7232</v>
      </c>
      <c r="S15" s="61">
        <f t="shared" si="1"/>
        <v>7909</v>
      </c>
      <c r="T15" s="61">
        <f t="shared" si="1"/>
        <v>7584</v>
      </c>
      <c r="U15" s="61">
        <f t="shared" si="1"/>
        <v>8270</v>
      </c>
      <c r="V15" s="61">
        <f t="shared" si="1"/>
        <v>7795</v>
      </c>
      <c r="W15" s="61">
        <f t="shared" si="1"/>
        <v>8294</v>
      </c>
      <c r="X15" s="61">
        <f t="shared" si="1"/>
        <v>7895</v>
      </c>
      <c r="Y15" s="61">
        <f t="shared" si="1"/>
        <v>8488</v>
      </c>
      <c r="Z15" s="61">
        <f t="shared" si="1"/>
        <v>8238</v>
      </c>
      <c r="AA15" s="61">
        <f t="shared" si="1"/>
        <v>8521</v>
      </c>
      <c r="AB15" s="61">
        <f t="shared" si="1"/>
        <v>8202</v>
      </c>
      <c r="AC15" s="61">
        <f t="shared" si="1"/>
        <v>1142</v>
      </c>
    </row>
    <row r="16" spans="2:29" ht="12" customHeight="1">
      <c r="B16" s="3"/>
      <c r="C16" s="32"/>
      <c r="D16" s="288" t="s">
        <v>46</v>
      </c>
      <c r="E16" s="280"/>
      <c r="F16" s="35">
        <v>50</v>
      </c>
      <c r="G16" s="62">
        <v>3</v>
      </c>
      <c r="H16" s="35">
        <v>670</v>
      </c>
      <c r="I16" s="62">
        <v>5</v>
      </c>
      <c r="J16" s="59">
        <v>70</v>
      </c>
      <c r="K16" s="35">
        <v>418</v>
      </c>
      <c r="L16" s="35">
        <v>682</v>
      </c>
      <c r="M16" s="35">
        <v>216</v>
      </c>
      <c r="N16" s="35">
        <v>18539</v>
      </c>
      <c r="O16" s="35">
        <v>9470</v>
      </c>
      <c r="P16" s="35">
        <v>9069</v>
      </c>
      <c r="Q16" s="35">
        <v>1498</v>
      </c>
      <c r="R16" s="35">
        <v>1375</v>
      </c>
      <c r="S16" s="35">
        <v>1454</v>
      </c>
      <c r="T16" s="35">
        <v>1479</v>
      </c>
      <c r="U16" s="35">
        <v>1629</v>
      </c>
      <c r="V16" s="35">
        <v>1511</v>
      </c>
      <c r="W16" s="35">
        <v>1598</v>
      </c>
      <c r="X16" s="35">
        <v>1600</v>
      </c>
      <c r="Y16" s="35">
        <v>1633</v>
      </c>
      <c r="Z16" s="35">
        <v>1574</v>
      </c>
      <c r="AA16" s="35">
        <v>1658</v>
      </c>
      <c r="AB16" s="35">
        <v>1530</v>
      </c>
      <c r="AC16" s="35">
        <v>86</v>
      </c>
    </row>
    <row r="17" spans="2:29" ht="12" customHeight="1">
      <c r="B17" s="3"/>
      <c r="C17" s="32"/>
      <c r="D17" s="288" t="s">
        <v>47</v>
      </c>
      <c r="E17" s="280"/>
      <c r="F17" s="59">
        <v>58</v>
      </c>
      <c r="G17" s="62" t="s">
        <v>28</v>
      </c>
      <c r="H17" s="54">
        <v>767</v>
      </c>
      <c r="I17" s="62">
        <v>1</v>
      </c>
      <c r="J17" s="59">
        <v>90</v>
      </c>
      <c r="K17" s="54">
        <v>425</v>
      </c>
      <c r="L17" s="54">
        <v>847</v>
      </c>
      <c r="M17" s="54">
        <v>614</v>
      </c>
      <c r="N17" s="56">
        <v>20948</v>
      </c>
      <c r="O17" s="56">
        <v>10803</v>
      </c>
      <c r="P17" s="56">
        <v>10145</v>
      </c>
      <c r="Q17" s="63">
        <v>1752</v>
      </c>
      <c r="R17" s="63">
        <v>1655</v>
      </c>
      <c r="S17" s="63">
        <v>1779</v>
      </c>
      <c r="T17" s="63">
        <v>1687</v>
      </c>
      <c r="U17" s="63">
        <v>1811</v>
      </c>
      <c r="V17" s="63">
        <v>1709</v>
      </c>
      <c r="W17" s="63">
        <v>1827</v>
      </c>
      <c r="X17" s="63">
        <v>1662</v>
      </c>
      <c r="Y17" s="63">
        <v>1841</v>
      </c>
      <c r="Z17" s="63">
        <v>1676</v>
      </c>
      <c r="AA17" s="63">
        <v>1793</v>
      </c>
      <c r="AB17" s="63">
        <v>1756</v>
      </c>
      <c r="AC17" s="63">
        <v>52</v>
      </c>
    </row>
    <row r="18" spans="2:29" ht="12" customHeight="1">
      <c r="B18" s="3"/>
      <c r="C18" s="32"/>
      <c r="D18" s="288" t="s">
        <v>48</v>
      </c>
      <c r="E18" s="280"/>
      <c r="F18" s="59">
        <v>18</v>
      </c>
      <c r="G18" s="62" t="s">
        <v>28</v>
      </c>
      <c r="H18" s="54">
        <v>222</v>
      </c>
      <c r="I18" s="62">
        <v>1</v>
      </c>
      <c r="J18" s="59">
        <v>24</v>
      </c>
      <c r="K18" s="54">
        <v>140</v>
      </c>
      <c r="L18" s="54">
        <v>227</v>
      </c>
      <c r="M18" s="54">
        <v>60</v>
      </c>
      <c r="N18" s="56">
        <v>5785</v>
      </c>
      <c r="O18" s="56">
        <v>2971</v>
      </c>
      <c r="P18" s="56">
        <v>2814</v>
      </c>
      <c r="Q18" s="63">
        <v>400</v>
      </c>
      <c r="R18" s="63">
        <v>408</v>
      </c>
      <c r="S18" s="63">
        <v>475</v>
      </c>
      <c r="T18" s="63">
        <v>439</v>
      </c>
      <c r="U18" s="63">
        <v>485</v>
      </c>
      <c r="V18" s="63">
        <v>444</v>
      </c>
      <c r="W18" s="63">
        <v>547</v>
      </c>
      <c r="X18" s="63">
        <v>464</v>
      </c>
      <c r="Y18" s="63">
        <v>508</v>
      </c>
      <c r="Z18" s="63">
        <v>546</v>
      </c>
      <c r="AA18" s="63">
        <v>556</v>
      </c>
      <c r="AB18" s="63">
        <v>513</v>
      </c>
      <c r="AC18" s="63">
        <v>52</v>
      </c>
    </row>
    <row r="19" spans="2:29" ht="12" customHeight="1">
      <c r="B19" s="3"/>
      <c r="C19" s="32"/>
      <c r="D19" s="288" t="s">
        <v>49</v>
      </c>
      <c r="E19" s="280"/>
      <c r="F19" s="59">
        <v>24</v>
      </c>
      <c r="G19" s="62" t="s">
        <v>28</v>
      </c>
      <c r="H19" s="54">
        <v>438</v>
      </c>
      <c r="I19" s="62">
        <v>3</v>
      </c>
      <c r="J19" s="59">
        <v>45</v>
      </c>
      <c r="K19" s="54">
        <v>257</v>
      </c>
      <c r="L19" s="54">
        <v>460</v>
      </c>
      <c r="M19" s="54">
        <v>60</v>
      </c>
      <c r="N19" s="56">
        <v>12790</v>
      </c>
      <c r="O19" s="56">
        <v>6573</v>
      </c>
      <c r="P19" s="56">
        <v>6217</v>
      </c>
      <c r="Q19" s="63">
        <v>1008</v>
      </c>
      <c r="R19" s="63">
        <v>950</v>
      </c>
      <c r="S19" s="63">
        <v>1090</v>
      </c>
      <c r="T19" s="63">
        <v>967</v>
      </c>
      <c r="U19" s="63">
        <v>1098</v>
      </c>
      <c r="V19" s="63">
        <v>1024</v>
      </c>
      <c r="W19" s="63">
        <v>1074</v>
      </c>
      <c r="X19" s="63">
        <v>1074</v>
      </c>
      <c r="Y19" s="63">
        <v>1174</v>
      </c>
      <c r="Z19" s="63">
        <v>1129</v>
      </c>
      <c r="AA19" s="63">
        <v>1129</v>
      </c>
      <c r="AB19" s="63">
        <v>1073</v>
      </c>
      <c r="AC19" s="63">
        <v>558</v>
      </c>
    </row>
    <row r="20" spans="2:29" ht="12" customHeight="1">
      <c r="B20" s="3"/>
      <c r="C20" s="32"/>
      <c r="D20" s="288" t="s">
        <v>50</v>
      </c>
      <c r="E20" s="280"/>
      <c r="F20" s="59">
        <v>27</v>
      </c>
      <c r="G20" s="62" t="s">
        <v>28</v>
      </c>
      <c r="H20" s="54">
        <v>476</v>
      </c>
      <c r="I20" s="62" t="s">
        <v>28</v>
      </c>
      <c r="J20" s="59">
        <v>31</v>
      </c>
      <c r="K20" s="54">
        <v>274</v>
      </c>
      <c r="L20" s="54">
        <v>511</v>
      </c>
      <c r="M20" s="54">
        <v>352</v>
      </c>
      <c r="N20" s="56">
        <v>13907</v>
      </c>
      <c r="O20" s="56">
        <v>6990</v>
      </c>
      <c r="P20" s="56">
        <v>6917</v>
      </c>
      <c r="Q20" s="63">
        <v>1107</v>
      </c>
      <c r="R20" s="63">
        <v>1113</v>
      </c>
      <c r="S20" s="63">
        <v>1164</v>
      </c>
      <c r="T20" s="63">
        <v>1123</v>
      </c>
      <c r="U20" s="63">
        <v>1156</v>
      </c>
      <c r="V20" s="63">
        <v>1162</v>
      </c>
      <c r="W20" s="63">
        <v>1165</v>
      </c>
      <c r="X20" s="63">
        <v>1168</v>
      </c>
      <c r="Y20" s="63">
        <v>1212</v>
      </c>
      <c r="Z20" s="63">
        <v>1170</v>
      </c>
      <c r="AA20" s="63">
        <v>1186</v>
      </c>
      <c r="AB20" s="63">
        <v>1181</v>
      </c>
      <c r="AC20" s="63">
        <v>279</v>
      </c>
    </row>
    <row r="21" spans="2:29" ht="12" customHeight="1">
      <c r="B21" s="3"/>
      <c r="C21" s="32"/>
      <c r="D21" s="288" t="s">
        <v>51</v>
      </c>
      <c r="E21" s="280"/>
      <c r="F21" s="59">
        <v>13</v>
      </c>
      <c r="G21" s="62" t="s">
        <v>28</v>
      </c>
      <c r="H21" s="54">
        <v>117</v>
      </c>
      <c r="I21" s="62">
        <v>2</v>
      </c>
      <c r="J21" s="59">
        <v>14</v>
      </c>
      <c r="K21" s="54">
        <v>65</v>
      </c>
      <c r="L21" s="54">
        <v>143</v>
      </c>
      <c r="M21" s="54">
        <v>54</v>
      </c>
      <c r="N21" s="56">
        <v>2801</v>
      </c>
      <c r="O21" s="56">
        <v>1390</v>
      </c>
      <c r="P21" s="56">
        <v>1411</v>
      </c>
      <c r="Q21" s="63">
        <v>188</v>
      </c>
      <c r="R21" s="63">
        <v>222</v>
      </c>
      <c r="S21" s="63">
        <v>237</v>
      </c>
      <c r="T21" s="63">
        <v>238</v>
      </c>
      <c r="U21" s="63">
        <v>229</v>
      </c>
      <c r="V21" s="63">
        <v>222</v>
      </c>
      <c r="W21" s="63">
        <v>232</v>
      </c>
      <c r="X21" s="63">
        <v>245</v>
      </c>
      <c r="Y21" s="63">
        <v>249</v>
      </c>
      <c r="Z21" s="63">
        <v>243</v>
      </c>
      <c r="AA21" s="63">
        <v>255</v>
      </c>
      <c r="AB21" s="63">
        <v>241</v>
      </c>
      <c r="AC21" s="63">
        <v>7</v>
      </c>
    </row>
    <row r="22" spans="2:29" ht="12" customHeight="1">
      <c r="B22" s="3"/>
      <c r="C22" s="32"/>
      <c r="D22" s="288" t="s">
        <v>52</v>
      </c>
      <c r="E22" s="280"/>
      <c r="F22" s="59">
        <v>11</v>
      </c>
      <c r="G22" s="62" t="s">
        <v>28</v>
      </c>
      <c r="H22" s="54">
        <v>155</v>
      </c>
      <c r="I22" s="62" t="s">
        <v>28</v>
      </c>
      <c r="J22" s="59">
        <v>17</v>
      </c>
      <c r="K22" s="54">
        <v>89</v>
      </c>
      <c r="L22" s="54">
        <v>170</v>
      </c>
      <c r="M22" s="54">
        <v>83</v>
      </c>
      <c r="N22" s="56">
        <v>4491</v>
      </c>
      <c r="O22" s="56">
        <v>2332</v>
      </c>
      <c r="P22" s="56">
        <v>2159</v>
      </c>
      <c r="Q22" s="63">
        <v>368</v>
      </c>
      <c r="R22" s="63">
        <v>303</v>
      </c>
      <c r="S22" s="63">
        <v>349</v>
      </c>
      <c r="T22" s="63">
        <v>349</v>
      </c>
      <c r="U22" s="63">
        <v>384</v>
      </c>
      <c r="V22" s="63">
        <v>360</v>
      </c>
      <c r="W22" s="63">
        <v>416</v>
      </c>
      <c r="X22" s="63">
        <v>360</v>
      </c>
      <c r="Y22" s="63">
        <v>378</v>
      </c>
      <c r="Z22" s="63">
        <v>399</v>
      </c>
      <c r="AA22" s="63">
        <v>437</v>
      </c>
      <c r="AB22" s="63">
        <v>388</v>
      </c>
      <c r="AC22" s="63">
        <v>65</v>
      </c>
    </row>
    <row r="23" spans="2:29" ht="12" customHeight="1">
      <c r="B23" s="3"/>
      <c r="C23" s="32"/>
      <c r="D23" s="288" t="s">
        <v>53</v>
      </c>
      <c r="E23" s="280"/>
      <c r="F23" s="59">
        <v>17</v>
      </c>
      <c r="G23" s="62" t="s">
        <v>28</v>
      </c>
      <c r="H23" s="54">
        <v>168</v>
      </c>
      <c r="I23" s="62">
        <v>1</v>
      </c>
      <c r="J23" s="59">
        <v>22</v>
      </c>
      <c r="K23" s="54">
        <v>104</v>
      </c>
      <c r="L23" s="54">
        <v>189</v>
      </c>
      <c r="M23" s="54">
        <v>64</v>
      </c>
      <c r="N23" s="56">
        <v>4106</v>
      </c>
      <c r="O23" s="56">
        <v>2115</v>
      </c>
      <c r="P23" s="56">
        <v>1991</v>
      </c>
      <c r="Q23" s="63">
        <v>320</v>
      </c>
      <c r="R23" s="63">
        <v>268</v>
      </c>
      <c r="S23" s="63">
        <v>364</v>
      </c>
      <c r="T23" s="63">
        <v>297</v>
      </c>
      <c r="U23" s="63">
        <v>358</v>
      </c>
      <c r="V23" s="63">
        <v>338</v>
      </c>
      <c r="W23" s="63">
        <v>339</v>
      </c>
      <c r="X23" s="63">
        <v>298</v>
      </c>
      <c r="Y23" s="63">
        <v>357</v>
      </c>
      <c r="Z23" s="63">
        <v>399</v>
      </c>
      <c r="AA23" s="63">
        <v>377</v>
      </c>
      <c r="AB23" s="63">
        <v>391</v>
      </c>
      <c r="AC23" s="63">
        <v>10</v>
      </c>
    </row>
    <row r="24" spans="2:29" ht="12" customHeight="1">
      <c r="B24" s="3"/>
      <c r="C24" s="32"/>
      <c r="D24" s="288" t="s">
        <v>54</v>
      </c>
      <c r="E24" s="280"/>
      <c r="F24" s="59">
        <v>11</v>
      </c>
      <c r="G24" s="62" t="s">
        <v>28</v>
      </c>
      <c r="H24" s="54">
        <v>136</v>
      </c>
      <c r="I24" s="59">
        <v>1</v>
      </c>
      <c r="J24" s="59">
        <v>22</v>
      </c>
      <c r="K24" s="54">
        <v>75</v>
      </c>
      <c r="L24" s="54">
        <v>160</v>
      </c>
      <c r="M24" s="54">
        <v>68</v>
      </c>
      <c r="N24" s="56">
        <v>3738</v>
      </c>
      <c r="O24" s="56">
        <v>1885</v>
      </c>
      <c r="P24" s="56">
        <v>1853</v>
      </c>
      <c r="Q24" s="63">
        <v>325</v>
      </c>
      <c r="R24" s="63">
        <v>270</v>
      </c>
      <c r="S24" s="63">
        <v>276</v>
      </c>
      <c r="T24" s="63">
        <v>305</v>
      </c>
      <c r="U24" s="63">
        <v>335</v>
      </c>
      <c r="V24" s="63">
        <v>293</v>
      </c>
      <c r="W24" s="63">
        <v>324</v>
      </c>
      <c r="X24" s="63">
        <v>337</v>
      </c>
      <c r="Y24" s="63">
        <v>316</v>
      </c>
      <c r="Z24" s="63">
        <v>309</v>
      </c>
      <c r="AA24" s="63">
        <v>309</v>
      </c>
      <c r="AB24" s="63">
        <v>339</v>
      </c>
      <c r="AC24" s="63" t="s">
        <v>28</v>
      </c>
    </row>
    <row r="25" spans="2:29" ht="12" customHeight="1">
      <c r="B25" s="3"/>
      <c r="C25" s="32"/>
      <c r="D25" s="288" t="s">
        <v>55</v>
      </c>
      <c r="E25" s="280"/>
      <c r="F25" s="59">
        <v>11</v>
      </c>
      <c r="G25" s="62" t="s">
        <v>28</v>
      </c>
      <c r="H25" s="54">
        <v>112</v>
      </c>
      <c r="I25" s="62">
        <v>1</v>
      </c>
      <c r="J25" s="59">
        <v>14</v>
      </c>
      <c r="K25" s="54">
        <v>82</v>
      </c>
      <c r="L25" s="54">
        <v>112</v>
      </c>
      <c r="M25" s="54">
        <v>64</v>
      </c>
      <c r="N25" s="56">
        <v>2825</v>
      </c>
      <c r="O25" s="56">
        <v>1463</v>
      </c>
      <c r="P25" s="56">
        <v>1362</v>
      </c>
      <c r="Q25" s="63">
        <v>238</v>
      </c>
      <c r="R25" s="63">
        <v>196</v>
      </c>
      <c r="S25" s="63">
        <v>239</v>
      </c>
      <c r="T25" s="63">
        <v>219</v>
      </c>
      <c r="U25" s="63">
        <v>249</v>
      </c>
      <c r="V25" s="63">
        <v>222</v>
      </c>
      <c r="W25" s="63">
        <v>252</v>
      </c>
      <c r="X25" s="63">
        <v>229</v>
      </c>
      <c r="Y25" s="63">
        <v>249</v>
      </c>
      <c r="Z25" s="63">
        <v>233</v>
      </c>
      <c r="AA25" s="63">
        <v>236</v>
      </c>
      <c r="AB25" s="63">
        <v>263</v>
      </c>
      <c r="AC25" s="63">
        <v>5</v>
      </c>
    </row>
    <row r="26" spans="2:29" ht="12" customHeight="1">
      <c r="B26" s="3"/>
      <c r="C26" s="32"/>
      <c r="D26" s="288" t="s">
        <v>56</v>
      </c>
      <c r="E26" s="280"/>
      <c r="F26" s="35">
        <v>13</v>
      </c>
      <c r="G26" s="62" t="s">
        <v>28</v>
      </c>
      <c r="H26" s="54">
        <v>126</v>
      </c>
      <c r="I26" s="59">
        <v>2</v>
      </c>
      <c r="J26" s="59">
        <v>13</v>
      </c>
      <c r="K26" s="54">
        <v>86</v>
      </c>
      <c r="L26" s="54">
        <v>130</v>
      </c>
      <c r="M26" s="54">
        <v>123</v>
      </c>
      <c r="N26" s="56">
        <v>3041</v>
      </c>
      <c r="O26" s="56">
        <v>1558</v>
      </c>
      <c r="P26" s="56">
        <v>1483</v>
      </c>
      <c r="Q26" s="63">
        <v>236</v>
      </c>
      <c r="R26" s="63">
        <v>219</v>
      </c>
      <c r="S26" s="63">
        <v>242</v>
      </c>
      <c r="T26" s="63">
        <v>239</v>
      </c>
      <c r="U26" s="63">
        <v>266</v>
      </c>
      <c r="V26" s="63">
        <v>256</v>
      </c>
      <c r="W26" s="63">
        <v>251</v>
      </c>
      <c r="X26" s="63">
        <v>226</v>
      </c>
      <c r="Y26" s="63">
        <v>272</v>
      </c>
      <c r="Z26" s="63">
        <v>277</v>
      </c>
      <c r="AA26" s="63">
        <v>291</v>
      </c>
      <c r="AB26" s="63">
        <v>266</v>
      </c>
      <c r="AC26" s="63">
        <v>11</v>
      </c>
    </row>
    <row r="27" spans="2:29" ht="12" customHeight="1">
      <c r="B27" s="3"/>
      <c r="C27" s="32"/>
      <c r="D27" s="288" t="s">
        <v>57</v>
      </c>
      <c r="E27" s="325"/>
      <c r="F27" s="35">
        <v>8</v>
      </c>
      <c r="G27" s="35" t="s">
        <v>28</v>
      </c>
      <c r="H27" s="54">
        <v>115</v>
      </c>
      <c r="I27" s="59" t="s">
        <v>28</v>
      </c>
      <c r="J27" s="59">
        <v>15</v>
      </c>
      <c r="K27" s="54">
        <v>67</v>
      </c>
      <c r="L27" s="54">
        <v>127</v>
      </c>
      <c r="M27" s="54">
        <v>44</v>
      </c>
      <c r="N27" s="56">
        <v>3120</v>
      </c>
      <c r="O27" s="56">
        <v>1595</v>
      </c>
      <c r="P27" s="56">
        <v>1525</v>
      </c>
      <c r="Q27" s="63">
        <v>223</v>
      </c>
      <c r="R27" s="63">
        <v>253</v>
      </c>
      <c r="S27" s="63">
        <v>240</v>
      </c>
      <c r="T27" s="63">
        <v>242</v>
      </c>
      <c r="U27" s="63">
        <v>270</v>
      </c>
      <c r="V27" s="63">
        <v>254</v>
      </c>
      <c r="W27" s="63">
        <v>269</v>
      </c>
      <c r="X27" s="63">
        <v>232</v>
      </c>
      <c r="Y27" s="63">
        <v>299</v>
      </c>
      <c r="Z27" s="63">
        <v>283</v>
      </c>
      <c r="AA27" s="63">
        <v>294</v>
      </c>
      <c r="AB27" s="63">
        <v>261</v>
      </c>
      <c r="AC27" s="63">
        <v>17</v>
      </c>
    </row>
    <row r="28" spans="2:29" s="36" customFormat="1" ht="12" customHeight="1">
      <c r="B28" s="60"/>
      <c r="C28" s="283" t="s">
        <v>58</v>
      </c>
      <c r="D28" s="283"/>
      <c r="E28" s="284"/>
      <c r="F28" s="61">
        <f>SUM(F53,F51,F46,F39,F35,F32,F29)</f>
        <v>69</v>
      </c>
      <c r="G28" s="35" t="s">
        <v>28</v>
      </c>
      <c r="H28" s="61">
        <f aca="true" t="shared" si="2" ref="H28:AC28">SUM(H53,H51,H46,H39,H35,H32,H29)</f>
        <v>649</v>
      </c>
      <c r="I28" s="61">
        <f t="shared" si="2"/>
        <v>16</v>
      </c>
      <c r="J28" s="61">
        <f t="shared" si="2"/>
        <v>90</v>
      </c>
      <c r="K28" s="61">
        <f t="shared" si="2"/>
        <v>474</v>
      </c>
      <c r="L28" s="61">
        <f t="shared" si="2"/>
        <v>701</v>
      </c>
      <c r="M28" s="61">
        <f t="shared" si="2"/>
        <v>444</v>
      </c>
      <c r="N28" s="61">
        <f t="shared" si="2"/>
        <v>15678</v>
      </c>
      <c r="O28" s="61">
        <f t="shared" si="2"/>
        <v>7986</v>
      </c>
      <c r="P28" s="61">
        <f t="shared" si="2"/>
        <v>7692</v>
      </c>
      <c r="Q28" s="61">
        <f t="shared" si="2"/>
        <v>1233</v>
      </c>
      <c r="R28" s="61">
        <f t="shared" si="2"/>
        <v>1145</v>
      </c>
      <c r="S28" s="61">
        <f t="shared" si="2"/>
        <v>1275</v>
      </c>
      <c r="T28" s="61">
        <f t="shared" si="2"/>
        <v>1208</v>
      </c>
      <c r="U28" s="61">
        <f t="shared" si="2"/>
        <v>1314</v>
      </c>
      <c r="V28" s="61">
        <f t="shared" si="2"/>
        <v>1256</v>
      </c>
      <c r="W28" s="61">
        <f t="shared" si="2"/>
        <v>1361</v>
      </c>
      <c r="X28" s="61">
        <f t="shared" si="2"/>
        <v>1352</v>
      </c>
      <c r="Y28" s="61">
        <f t="shared" si="2"/>
        <v>1436</v>
      </c>
      <c r="Z28" s="61">
        <f t="shared" si="2"/>
        <v>1339</v>
      </c>
      <c r="AA28" s="61">
        <f t="shared" si="2"/>
        <v>1367</v>
      </c>
      <c r="AB28" s="61">
        <f t="shared" si="2"/>
        <v>1392</v>
      </c>
      <c r="AC28" s="61">
        <f t="shared" si="2"/>
        <v>291</v>
      </c>
    </row>
    <row r="29" spans="2:29" s="36" customFormat="1" ht="12" customHeight="1">
      <c r="B29" s="60"/>
      <c r="C29" s="64"/>
      <c r="D29" s="283" t="s">
        <v>60</v>
      </c>
      <c r="E29" s="284"/>
      <c r="F29" s="61">
        <f>SUM(F30:F31)</f>
        <v>4</v>
      </c>
      <c r="G29" s="35" t="s">
        <v>28</v>
      </c>
      <c r="H29" s="61">
        <f aca="true" t="shared" si="3" ref="H29:AC29">SUM(H30:H31)</f>
        <v>75</v>
      </c>
      <c r="I29" s="35" t="s">
        <v>28</v>
      </c>
      <c r="J29" s="61">
        <f t="shared" si="3"/>
        <v>9</v>
      </c>
      <c r="K29" s="61">
        <f t="shared" si="3"/>
        <v>40</v>
      </c>
      <c r="L29" s="61">
        <f t="shared" si="3"/>
        <v>76</v>
      </c>
      <c r="M29" s="61">
        <f t="shared" si="3"/>
        <v>39</v>
      </c>
      <c r="N29" s="61">
        <f t="shared" si="3"/>
        <v>2253</v>
      </c>
      <c r="O29" s="61">
        <f t="shared" si="3"/>
        <v>1098</v>
      </c>
      <c r="P29" s="61">
        <f t="shared" si="3"/>
        <v>1155</v>
      </c>
      <c r="Q29" s="61">
        <f t="shared" si="3"/>
        <v>175</v>
      </c>
      <c r="R29" s="61">
        <f t="shared" si="3"/>
        <v>188</v>
      </c>
      <c r="S29" s="61">
        <f t="shared" si="3"/>
        <v>170</v>
      </c>
      <c r="T29" s="61">
        <f t="shared" si="3"/>
        <v>192</v>
      </c>
      <c r="U29" s="61">
        <f t="shared" si="3"/>
        <v>189</v>
      </c>
      <c r="V29" s="61">
        <f t="shared" si="3"/>
        <v>196</v>
      </c>
      <c r="W29" s="61">
        <f t="shared" si="3"/>
        <v>182</v>
      </c>
      <c r="X29" s="61">
        <f t="shared" si="3"/>
        <v>197</v>
      </c>
      <c r="Y29" s="61">
        <f t="shared" si="3"/>
        <v>195</v>
      </c>
      <c r="Z29" s="61">
        <f t="shared" si="3"/>
        <v>191</v>
      </c>
      <c r="AA29" s="61">
        <f t="shared" si="3"/>
        <v>187</v>
      </c>
      <c r="AB29" s="61">
        <f t="shared" si="3"/>
        <v>191</v>
      </c>
      <c r="AC29" s="61">
        <f t="shared" si="3"/>
        <v>3</v>
      </c>
    </row>
    <row r="30" spans="2:29" ht="12" customHeight="1">
      <c r="B30" s="3"/>
      <c r="C30" s="32"/>
      <c r="D30" s="24"/>
      <c r="E30" s="4" t="s">
        <v>87</v>
      </c>
      <c r="F30" s="59">
        <v>2</v>
      </c>
      <c r="G30" s="62" t="s">
        <v>28</v>
      </c>
      <c r="H30" s="54">
        <v>30</v>
      </c>
      <c r="I30" s="62" t="s">
        <v>28</v>
      </c>
      <c r="J30" s="59">
        <v>4</v>
      </c>
      <c r="K30" s="54">
        <v>15</v>
      </c>
      <c r="L30" s="54">
        <v>33</v>
      </c>
      <c r="M30" s="54">
        <v>17</v>
      </c>
      <c r="N30" s="58">
        <v>886</v>
      </c>
      <c r="O30" s="56">
        <v>439</v>
      </c>
      <c r="P30" s="56">
        <v>447</v>
      </c>
      <c r="Q30" s="63">
        <v>71</v>
      </c>
      <c r="R30" s="63">
        <v>76</v>
      </c>
      <c r="S30" s="63">
        <v>79</v>
      </c>
      <c r="T30" s="63">
        <v>68</v>
      </c>
      <c r="U30" s="63">
        <v>73</v>
      </c>
      <c r="V30" s="63">
        <v>83</v>
      </c>
      <c r="W30" s="63">
        <v>59</v>
      </c>
      <c r="X30" s="63">
        <v>76</v>
      </c>
      <c r="Y30" s="63">
        <v>81</v>
      </c>
      <c r="Z30" s="63">
        <v>82</v>
      </c>
      <c r="AA30" s="63">
        <v>76</v>
      </c>
      <c r="AB30" s="63">
        <v>62</v>
      </c>
      <c r="AC30" s="63">
        <v>3</v>
      </c>
    </row>
    <row r="31" spans="2:29" ht="12" customHeight="1">
      <c r="B31" s="3"/>
      <c r="C31" s="32"/>
      <c r="D31" s="24"/>
      <c r="E31" s="4" t="s">
        <v>88</v>
      </c>
      <c r="F31" s="59">
        <v>2</v>
      </c>
      <c r="G31" s="62" t="s">
        <v>28</v>
      </c>
      <c r="H31" s="54">
        <v>45</v>
      </c>
      <c r="I31" s="62" t="s">
        <v>28</v>
      </c>
      <c r="J31" s="59">
        <v>5</v>
      </c>
      <c r="K31" s="54">
        <v>25</v>
      </c>
      <c r="L31" s="54">
        <v>43</v>
      </c>
      <c r="M31" s="54">
        <v>22</v>
      </c>
      <c r="N31" s="58">
        <v>1367</v>
      </c>
      <c r="O31" s="56">
        <v>659</v>
      </c>
      <c r="P31" s="56">
        <v>708</v>
      </c>
      <c r="Q31" s="63">
        <v>104</v>
      </c>
      <c r="R31" s="63">
        <v>112</v>
      </c>
      <c r="S31" s="63">
        <v>91</v>
      </c>
      <c r="T31" s="63">
        <v>124</v>
      </c>
      <c r="U31" s="63">
        <v>116</v>
      </c>
      <c r="V31" s="63">
        <v>113</v>
      </c>
      <c r="W31" s="63">
        <v>123</v>
      </c>
      <c r="X31" s="63">
        <v>121</v>
      </c>
      <c r="Y31" s="63">
        <v>114</v>
      </c>
      <c r="Z31" s="63">
        <v>109</v>
      </c>
      <c r="AA31" s="63">
        <v>111</v>
      </c>
      <c r="AB31" s="63">
        <v>129</v>
      </c>
      <c r="AC31" s="63" t="s">
        <v>28</v>
      </c>
    </row>
    <row r="32" spans="2:29" s="36" customFormat="1" ht="12" customHeight="1">
      <c r="B32" s="60"/>
      <c r="C32" s="64"/>
      <c r="D32" s="283" t="s">
        <v>61</v>
      </c>
      <c r="E32" s="284"/>
      <c r="F32" s="61">
        <f>SUM(F33:F34)</f>
        <v>2</v>
      </c>
      <c r="G32" s="35" t="s">
        <v>28</v>
      </c>
      <c r="H32" s="61">
        <f aca="true" t="shared" si="4" ref="H32:AB32">SUM(H33:H34)</f>
        <v>8</v>
      </c>
      <c r="I32" s="61">
        <f t="shared" si="4"/>
        <v>2</v>
      </c>
      <c r="J32" s="61">
        <f t="shared" si="4"/>
        <v>2</v>
      </c>
      <c r="K32" s="61">
        <f t="shared" si="4"/>
        <v>12</v>
      </c>
      <c r="L32" s="61">
        <f t="shared" si="4"/>
        <v>10</v>
      </c>
      <c r="M32" s="61">
        <f t="shared" si="4"/>
        <v>11</v>
      </c>
      <c r="N32" s="61">
        <f t="shared" si="4"/>
        <v>97</v>
      </c>
      <c r="O32" s="61">
        <f t="shared" si="4"/>
        <v>51</v>
      </c>
      <c r="P32" s="61">
        <f t="shared" si="4"/>
        <v>46</v>
      </c>
      <c r="Q32" s="61">
        <f t="shared" si="4"/>
        <v>4</v>
      </c>
      <c r="R32" s="61">
        <f t="shared" si="4"/>
        <v>7</v>
      </c>
      <c r="S32" s="61">
        <f t="shared" si="4"/>
        <v>10</v>
      </c>
      <c r="T32" s="61">
        <f t="shared" si="4"/>
        <v>8</v>
      </c>
      <c r="U32" s="61">
        <f t="shared" si="4"/>
        <v>8</v>
      </c>
      <c r="V32" s="61">
        <f t="shared" si="4"/>
        <v>7</v>
      </c>
      <c r="W32" s="61">
        <f t="shared" si="4"/>
        <v>13</v>
      </c>
      <c r="X32" s="61">
        <f t="shared" si="4"/>
        <v>7</v>
      </c>
      <c r="Y32" s="61">
        <f t="shared" si="4"/>
        <v>7</v>
      </c>
      <c r="Z32" s="61">
        <f t="shared" si="4"/>
        <v>9</v>
      </c>
      <c r="AA32" s="61">
        <f t="shared" si="4"/>
        <v>9</v>
      </c>
      <c r="AB32" s="61">
        <f t="shared" si="4"/>
        <v>8</v>
      </c>
      <c r="AC32" s="63" t="s">
        <v>28</v>
      </c>
    </row>
    <row r="33" spans="2:29" ht="12" customHeight="1">
      <c r="B33" s="3"/>
      <c r="C33" s="32"/>
      <c r="D33" s="24"/>
      <c r="E33" s="4" t="s">
        <v>89</v>
      </c>
      <c r="F33" s="59">
        <v>1</v>
      </c>
      <c r="G33" s="62" t="s">
        <v>28</v>
      </c>
      <c r="H33" s="54">
        <v>4</v>
      </c>
      <c r="I33" s="62">
        <v>1</v>
      </c>
      <c r="J33" s="59">
        <v>1</v>
      </c>
      <c r="K33" s="54">
        <v>6</v>
      </c>
      <c r="L33" s="54">
        <v>5</v>
      </c>
      <c r="M33" s="54">
        <v>6</v>
      </c>
      <c r="N33" s="58">
        <v>54</v>
      </c>
      <c r="O33" s="56">
        <v>29</v>
      </c>
      <c r="P33" s="56">
        <v>25</v>
      </c>
      <c r="Q33" s="63">
        <v>2</v>
      </c>
      <c r="R33" s="63">
        <v>3</v>
      </c>
      <c r="S33" s="63">
        <v>7</v>
      </c>
      <c r="T33" s="63">
        <v>3</v>
      </c>
      <c r="U33" s="63">
        <v>3</v>
      </c>
      <c r="V33" s="63">
        <v>3</v>
      </c>
      <c r="W33" s="63">
        <v>8</v>
      </c>
      <c r="X33" s="63">
        <v>4</v>
      </c>
      <c r="Y33" s="63">
        <v>4</v>
      </c>
      <c r="Z33" s="63">
        <v>5</v>
      </c>
      <c r="AA33" s="63">
        <v>5</v>
      </c>
      <c r="AB33" s="63">
        <v>7</v>
      </c>
      <c r="AC33" s="63" t="s">
        <v>28</v>
      </c>
    </row>
    <row r="34" spans="2:29" ht="12" customHeight="1">
      <c r="B34" s="3"/>
      <c r="C34" s="32"/>
      <c r="D34" s="24"/>
      <c r="E34" s="4" t="s">
        <v>90</v>
      </c>
      <c r="F34" s="59">
        <v>1</v>
      </c>
      <c r="G34" s="62" t="s">
        <v>28</v>
      </c>
      <c r="H34" s="62">
        <v>4</v>
      </c>
      <c r="I34" s="59">
        <v>1</v>
      </c>
      <c r="J34" s="59">
        <v>1</v>
      </c>
      <c r="K34" s="54">
        <v>6</v>
      </c>
      <c r="L34" s="54">
        <v>5</v>
      </c>
      <c r="M34" s="54">
        <v>5</v>
      </c>
      <c r="N34" s="58">
        <v>43</v>
      </c>
      <c r="O34" s="56">
        <v>22</v>
      </c>
      <c r="P34" s="56">
        <v>21</v>
      </c>
      <c r="Q34" s="63">
        <v>2</v>
      </c>
      <c r="R34" s="63">
        <v>4</v>
      </c>
      <c r="S34" s="63">
        <v>3</v>
      </c>
      <c r="T34" s="63">
        <v>5</v>
      </c>
      <c r="U34" s="63">
        <v>5</v>
      </c>
      <c r="V34" s="63">
        <v>4</v>
      </c>
      <c r="W34" s="63">
        <v>5</v>
      </c>
      <c r="X34" s="63">
        <v>3</v>
      </c>
      <c r="Y34" s="63">
        <v>3</v>
      </c>
      <c r="Z34" s="63">
        <v>4</v>
      </c>
      <c r="AA34" s="63">
        <v>4</v>
      </c>
      <c r="AB34" s="63">
        <v>1</v>
      </c>
      <c r="AC34" s="63" t="s">
        <v>28</v>
      </c>
    </row>
    <row r="35" spans="2:29" s="36" customFormat="1" ht="12" customHeight="1">
      <c r="B35" s="60"/>
      <c r="C35" s="64"/>
      <c r="D35" s="283" t="s">
        <v>64</v>
      </c>
      <c r="E35" s="284"/>
      <c r="F35" s="61">
        <f>SUM(F36:F38)</f>
        <v>6</v>
      </c>
      <c r="G35" s="35" t="s">
        <v>28</v>
      </c>
      <c r="H35" s="61">
        <f aca="true" t="shared" si="5" ref="H35:AB35">SUM(H36:H38)</f>
        <v>45</v>
      </c>
      <c r="I35" s="61">
        <f t="shared" si="5"/>
        <v>2</v>
      </c>
      <c r="J35" s="61">
        <f t="shared" si="5"/>
        <v>6</v>
      </c>
      <c r="K35" s="61">
        <f t="shared" si="5"/>
        <v>37</v>
      </c>
      <c r="L35" s="61">
        <f t="shared" si="5"/>
        <v>48</v>
      </c>
      <c r="M35" s="61">
        <f t="shared" si="5"/>
        <v>30</v>
      </c>
      <c r="N35" s="61">
        <f t="shared" si="5"/>
        <v>997</v>
      </c>
      <c r="O35" s="61">
        <f t="shared" si="5"/>
        <v>549</v>
      </c>
      <c r="P35" s="61">
        <f t="shared" si="5"/>
        <v>448</v>
      </c>
      <c r="Q35" s="61">
        <f t="shared" si="5"/>
        <v>90</v>
      </c>
      <c r="R35" s="61">
        <f t="shared" si="5"/>
        <v>60</v>
      </c>
      <c r="S35" s="61">
        <f t="shared" si="5"/>
        <v>88</v>
      </c>
      <c r="T35" s="61">
        <f t="shared" si="5"/>
        <v>62</v>
      </c>
      <c r="U35" s="61">
        <f t="shared" si="5"/>
        <v>82</v>
      </c>
      <c r="V35" s="61">
        <f t="shared" si="5"/>
        <v>63</v>
      </c>
      <c r="W35" s="61">
        <f t="shared" si="5"/>
        <v>101</v>
      </c>
      <c r="X35" s="61">
        <f t="shared" si="5"/>
        <v>84</v>
      </c>
      <c r="Y35" s="61">
        <f t="shared" si="5"/>
        <v>93</v>
      </c>
      <c r="Z35" s="61">
        <f t="shared" si="5"/>
        <v>92</v>
      </c>
      <c r="AA35" s="61">
        <f t="shared" si="5"/>
        <v>95</v>
      </c>
      <c r="AB35" s="61">
        <f t="shared" si="5"/>
        <v>87</v>
      </c>
      <c r="AC35" s="63" t="s">
        <v>28</v>
      </c>
    </row>
    <row r="36" spans="2:29" ht="12" customHeight="1">
      <c r="B36" s="3"/>
      <c r="C36" s="32"/>
      <c r="D36" s="24"/>
      <c r="E36" s="4" t="s">
        <v>91</v>
      </c>
      <c r="F36" s="59">
        <v>1</v>
      </c>
      <c r="G36" s="62" t="s">
        <v>28</v>
      </c>
      <c r="H36" s="54">
        <v>11</v>
      </c>
      <c r="I36" s="62" t="s">
        <v>28</v>
      </c>
      <c r="J36" s="59">
        <v>2</v>
      </c>
      <c r="K36" s="54">
        <v>8</v>
      </c>
      <c r="L36" s="54">
        <v>13</v>
      </c>
      <c r="M36" s="54">
        <v>9</v>
      </c>
      <c r="N36" s="58">
        <v>276</v>
      </c>
      <c r="O36" s="56">
        <v>156</v>
      </c>
      <c r="P36" s="56">
        <v>120</v>
      </c>
      <c r="Q36" s="63">
        <v>25</v>
      </c>
      <c r="R36" s="63">
        <v>17</v>
      </c>
      <c r="S36" s="63">
        <v>21</v>
      </c>
      <c r="T36" s="63">
        <v>15</v>
      </c>
      <c r="U36" s="63">
        <v>17</v>
      </c>
      <c r="V36" s="63">
        <v>15</v>
      </c>
      <c r="W36" s="63">
        <v>33</v>
      </c>
      <c r="X36" s="63">
        <v>32</v>
      </c>
      <c r="Y36" s="63">
        <v>22</v>
      </c>
      <c r="Z36" s="63">
        <v>24</v>
      </c>
      <c r="AA36" s="63">
        <v>38</v>
      </c>
      <c r="AB36" s="63">
        <v>17</v>
      </c>
      <c r="AC36" s="63" t="s">
        <v>28</v>
      </c>
    </row>
    <row r="37" spans="2:29" ht="12" customHeight="1">
      <c r="B37" s="3"/>
      <c r="C37" s="32"/>
      <c r="D37" s="24"/>
      <c r="E37" s="4" t="s">
        <v>92</v>
      </c>
      <c r="F37" s="59">
        <v>1</v>
      </c>
      <c r="G37" s="62" t="s">
        <v>28</v>
      </c>
      <c r="H37" s="54">
        <v>6</v>
      </c>
      <c r="I37" s="62" t="s">
        <v>28</v>
      </c>
      <c r="J37" s="62" t="s">
        <v>28</v>
      </c>
      <c r="K37" s="54">
        <v>4</v>
      </c>
      <c r="L37" s="54">
        <v>6</v>
      </c>
      <c r="M37" s="54">
        <v>3</v>
      </c>
      <c r="N37" s="58">
        <v>37</v>
      </c>
      <c r="O37" s="56">
        <v>23</v>
      </c>
      <c r="P37" s="56">
        <v>14</v>
      </c>
      <c r="Q37" s="63">
        <v>1</v>
      </c>
      <c r="R37" s="63" t="s">
        <v>28</v>
      </c>
      <c r="S37" s="63">
        <v>4</v>
      </c>
      <c r="T37" s="63">
        <v>5</v>
      </c>
      <c r="U37" s="63">
        <v>5</v>
      </c>
      <c r="V37" s="63">
        <v>3</v>
      </c>
      <c r="W37" s="63">
        <v>5</v>
      </c>
      <c r="X37" s="63">
        <v>2</v>
      </c>
      <c r="Y37" s="63">
        <v>6</v>
      </c>
      <c r="Z37" s="63">
        <v>2</v>
      </c>
      <c r="AA37" s="63">
        <v>2</v>
      </c>
      <c r="AB37" s="63">
        <v>2</v>
      </c>
      <c r="AC37" s="63" t="s">
        <v>28</v>
      </c>
    </row>
    <row r="38" spans="2:29" ht="12" customHeight="1">
      <c r="B38" s="3"/>
      <c r="C38" s="32"/>
      <c r="D38" s="24"/>
      <c r="E38" s="4" t="s">
        <v>93</v>
      </c>
      <c r="F38" s="59">
        <v>4</v>
      </c>
      <c r="G38" s="35" t="s">
        <v>28</v>
      </c>
      <c r="H38" s="54">
        <v>28</v>
      </c>
      <c r="I38" s="59">
        <v>2</v>
      </c>
      <c r="J38" s="59">
        <v>4</v>
      </c>
      <c r="K38" s="54">
        <v>25</v>
      </c>
      <c r="L38" s="54">
        <v>29</v>
      </c>
      <c r="M38" s="54">
        <v>18</v>
      </c>
      <c r="N38" s="58">
        <v>684</v>
      </c>
      <c r="O38" s="56">
        <v>370</v>
      </c>
      <c r="P38" s="56">
        <v>314</v>
      </c>
      <c r="Q38" s="63">
        <v>64</v>
      </c>
      <c r="R38" s="63">
        <v>43</v>
      </c>
      <c r="S38" s="63">
        <v>63</v>
      </c>
      <c r="T38" s="63">
        <v>42</v>
      </c>
      <c r="U38" s="63">
        <v>60</v>
      </c>
      <c r="V38" s="63">
        <v>45</v>
      </c>
      <c r="W38" s="63">
        <v>63</v>
      </c>
      <c r="X38" s="63">
        <v>50</v>
      </c>
      <c r="Y38" s="63">
        <v>65</v>
      </c>
      <c r="Z38" s="63">
        <v>66</v>
      </c>
      <c r="AA38" s="63">
        <v>55</v>
      </c>
      <c r="AB38" s="63">
        <v>68</v>
      </c>
      <c r="AC38" s="63" t="s">
        <v>28</v>
      </c>
    </row>
    <row r="39" spans="2:29" s="36" customFormat="1" ht="12" customHeight="1">
      <c r="B39" s="60"/>
      <c r="C39" s="64"/>
      <c r="D39" s="283" t="s">
        <v>65</v>
      </c>
      <c r="E39" s="284"/>
      <c r="F39" s="61">
        <f>SUM(F40:F45)</f>
        <v>22</v>
      </c>
      <c r="G39" s="35" t="s">
        <v>28</v>
      </c>
      <c r="H39" s="61">
        <f aca="true" t="shared" si="6" ref="H39:AC39">SUM(H40:H45)</f>
        <v>147</v>
      </c>
      <c r="I39" s="61">
        <f t="shared" si="6"/>
        <v>4</v>
      </c>
      <c r="J39" s="61">
        <f t="shared" si="6"/>
        <v>27</v>
      </c>
      <c r="K39" s="61">
        <f t="shared" si="6"/>
        <v>133</v>
      </c>
      <c r="L39" s="61">
        <f t="shared" si="6"/>
        <v>160</v>
      </c>
      <c r="M39" s="61">
        <f t="shared" si="6"/>
        <v>127</v>
      </c>
      <c r="N39" s="61">
        <f t="shared" si="6"/>
        <v>2824</v>
      </c>
      <c r="O39" s="61">
        <f t="shared" si="6"/>
        <v>1476</v>
      </c>
      <c r="P39" s="61">
        <f t="shared" si="6"/>
        <v>1348</v>
      </c>
      <c r="Q39" s="61">
        <f t="shared" si="6"/>
        <v>213</v>
      </c>
      <c r="R39" s="61">
        <f t="shared" si="6"/>
        <v>181</v>
      </c>
      <c r="S39" s="61">
        <f t="shared" si="6"/>
        <v>245</v>
      </c>
      <c r="T39" s="61">
        <f t="shared" si="6"/>
        <v>218</v>
      </c>
      <c r="U39" s="61">
        <f t="shared" si="6"/>
        <v>234</v>
      </c>
      <c r="V39" s="61">
        <f t="shared" si="6"/>
        <v>219</v>
      </c>
      <c r="W39" s="61">
        <f t="shared" si="6"/>
        <v>255</v>
      </c>
      <c r="X39" s="61">
        <f t="shared" si="6"/>
        <v>254</v>
      </c>
      <c r="Y39" s="61">
        <f t="shared" si="6"/>
        <v>251</v>
      </c>
      <c r="Z39" s="61">
        <f t="shared" si="6"/>
        <v>232</v>
      </c>
      <c r="AA39" s="61">
        <f t="shared" si="6"/>
        <v>278</v>
      </c>
      <c r="AB39" s="61">
        <f t="shared" si="6"/>
        <v>244</v>
      </c>
      <c r="AC39" s="61">
        <f t="shared" si="6"/>
        <v>9</v>
      </c>
    </row>
    <row r="40" spans="2:29" ht="12" customHeight="1">
      <c r="B40" s="3"/>
      <c r="C40" s="32"/>
      <c r="D40" s="24"/>
      <c r="E40" s="4" t="s">
        <v>94</v>
      </c>
      <c r="F40" s="59">
        <v>6</v>
      </c>
      <c r="G40" s="35" t="s">
        <v>28</v>
      </c>
      <c r="H40" s="54">
        <v>45</v>
      </c>
      <c r="I40" s="59" t="s">
        <v>28</v>
      </c>
      <c r="J40" s="59">
        <v>6</v>
      </c>
      <c r="K40" s="54">
        <v>32</v>
      </c>
      <c r="L40" s="54">
        <v>43</v>
      </c>
      <c r="M40" s="54">
        <v>27</v>
      </c>
      <c r="N40" s="58">
        <v>794</v>
      </c>
      <c r="O40" s="56">
        <v>414</v>
      </c>
      <c r="P40" s="56">
        <v>380</v>
      </c>
      <c r="Q40" s="63">
        <v>67</v>
      </c>
      <c r="R40" s="63">
        <v>44</v>
      </c>
      <c r="S40" s="63">
        <v>62</v>
      </c>
      <c r="T40" s="63">
        <v>64</v>
      </c>
      <c r="U40" s="63">
        <v>72</v>
      </c>
      <c r="V40" s="63">
        <v>59</v>
      </c>
      <c r="W40" s="63">
        <v>62</v>
      </c>
      <c r="X40" s="63">
        <v>80</v>
      </c>
      <c r="Y40" s="63">
        <v>81</v>
      </c>
      <c r="Z40" s="63">
        <v>66</v>
      </c>
      <c r="AA40" s="63">
        <v>70</v>
      </c>
      <c r="AB40" s="63">
        <v>67</v>
      </c>
      <c r="AC40" s="63">
        <v>7</v>
      </c>
    </row>
    <row r="41" spans="2:29" ht="12" customHeight="1">
      <c r="B41" s="3"/>
      <c r="C41" s="32"/>
      <c r="D41" s="24"/>
      <c r="E41" s="4" t="s">
        <v>95</v>
      </c>
      <c r="F41" s="59">
        <v>4</v>
      </c>
      <c r="G41" s="62" t="s">
        <v>28</v>
      </c>
      <c r="H41" s="54">
        <v>18</v>
      </c>
      <c r="I41" s="62">
        <v>3</v>
      </c>
      <c r="J41" s="59">
        <v>2</v>
      </c>
      <c r="K41" s="54">
        <v>22</v>
      </c>
      <c r="L41" s="54">
        <v>20</v>
      </c>
      <c r="M41" s="54">
        <v>22</v>
      </c>
      <c r="N41" s="58">
        <v>334</v>
      </c>
      <c r="O41" s="56">
        <v>168</v>
      </c>
      <c r="P41" s="56">
        <v>166</v>
      </c>
      <c r="Q41" s="63">
        <v>23</v>
      </c>
      <c r="R41" s="63">
        <v>24</v>
      </c>
      <c r="S41" s="63">
        <v>30</v>
      </c>
      <c r="T41" s="63">
        <v>24</v>
      </c>
      <c r="U41" s="63">
        <v>21</v>
      </c>
      <c r="V41" s="63">
        <v>29</v>
      </c>
      <c r="W41" s="63">
        <v>36</v>
      </c>
      <c r="X41" s="63">
        <v>29</v>
      </c>
      <c r="Y41" s="63">
        <v>23</v>
      </c>
      <c r="Z41" s="63">
        <v>28</v>
      </c>
      <c r="AA41" s="63">
        <v>35</v>
      </c>
      <c r="AB41" s="63">
        <v>32</v>
      </c>
      <c r="AC41" s="63" t="s">
        <v>28</v>
      </c>
    </row>
    <row r="42" spans="2:29" ht="12" customHeight="1">
      <c r="B42" s="3"/>
      <c r="C42" s="32"/>
      <c r="D42" s="24"/>
      <c r="E42" s="4" t="s">
        <v>96</v>
      </c>
      <c r="F42" s="59">
        <v>5</v>
      </c>
      <c r="G42" s="62" t="s">
        <v>28</v>
      </c>
      <c r="H42" s="54">
        <v>28</v>
      </c>
      <c r="I42" s="62">
        <v>1</v>
      </c>
      <c r="J42" s="59">
        <v>6</v>
      </c>
      <c r="K42" s="54">
        <v>30</v>
      </c>
      <c r="L42" s="54">
        <v>31</v>
      </c>
      <c r="M42" s="54">
        <v>18</v>
      </c>
      <c r="N42" s="58">
        <v>478</v>
      </c>
      <c r="O42" s="56">
        <v>249</v>
      </c>
      <c r="P42" s="56">
        <v>229</v>
      </c>
      <c r="Q42" s="63">
        <v>37</v>
      </c>
      <c r="R42" s="63">
        <v>32</v>
      </c>
      <c r="S42" s="63">
        <v>43</v>
      </c>
      <c r="T42" s="63">
        <v>37</v>
      </c>
      <c r="U42" s="63">
        <v>36</v>
      </c>
      <c r="V42" s="63">
        <v>35</v>
      </c>
      <c r="W42" s="63">
        <v>48</v>
      </c>
      <c r="X42" s="63">
        <v>44</v>
      </c>
      <c r="Y42" s="63">
        <v>43</v>
      </c>
      <c r="Z42" s="63">
        <v>40</v>
      </c>
      <c r="AA42" s="63">
        <v>42</v>
      </c>
      <c r="AB42" s="63">
        <v>41</v>
      </c>
      <c r="AC42" s="63" t="s">
        <v>28</v>
      </c>
    </row>
    <row r="43" spans="2:29" ht="12" customHeight="1">
      <c r="B43" s="3"/>
      <c r="C43" s="32"/>
      <c r="D43" s="24"/>
      <c r="E43" s="4" t="s">
        <v>97</v>
      </c>
      <c r="F43" s="59">
        <v>1</v>
      </c>
      <c r="G43" s="62" t="s">
        <v>28</v>
      </c>
      <c r="H43" s="54">
        <v>12</v>
      </c>
      <c r="I43" s="62" t="s">
        <v>28</v>
      </c>
      <c r="J43" s="59">
        <v>3</v>
      </c>
      <c r="K43" s="54">
        <v>10</v>
      </c>
      <c r="L43" s="54">
        <v>14</v>
      </c>
      <c r="M43" s="54">
        <v>8</v>
      </c>
      <c r="N43" s="58">
        <v>324</v>
      </c>
      <c r="O43" s="56">
        <v>170</v>
      </c>
      <c r="P43" s="56">
        <v>154</v>
      </c>
      <c r="Q43" s="63">
        <v>20</v>
      </c>
      <c r="R43" s="63">
        <v>17</v>
      </c>
      <c r="S43" s="63">
        <v>32</v>
      </c>
      <c r="T43" s="63">
        <v>26</v>
      </c>
      <c r="U43" s="63">
        <v>31</v>
      </c>
      <c r="V43" s="63">
        <v>33</v>
      </c>
      <c r="W43" s="63">
        <v>23</v>
      </c>
      <c r="X43" s="63">
        <v>21</v>
      </c>
      <c r="Y43" s="63">
        <v>31</v>
      </c>
      <c r="Z43" s="63">
        <v>28</v>
      </c>
      <c r="AA43" s="63">
        <v>33</v>
      </c>
      <c r="AB43" s="63">
        <v>29</v>
      </c>
      <c r="AC43" s="63" t="s">
        <v>28</v>
      </c>
    </row>
    <row r="44" spans="2:29" ht="12" customHeight="1">
      <c r="B44" s="3"/>
      <c r="C44" s="32"/>
      <c r="D44" s="24"/>
      <c r="E44" s="4" t="s">
        <v>98</v>
      </c>
      <c r="F44" s="59">
        <v>1</v>
      </c>
      <c r="G44" s="62" t="s">
        <v>28</v>
      </c>
      <c r="H44" s="54">
        <v>9</v>
      </c>
      <c r="I44" s="62" t="s">
        <v>28</v>
      </c>
      <c r="J44" s="59">
        <v>2</v>
      </c>
      <c r="K44" s="54">
        <v>8</v>
      </c>
      <c r="L44" s="54">
        <v>11</v>
      </c>
      <c r="M44" s="54">
        <v>6</v>
      </c>
      <c r="N44" s="58">
        <v>217</v>
      </c>
      <c r="O44" s="56">
        <v>114</v>
      </c>
      <c r="P44" s="56">
        <v>103</v>
      </c>
      <c r="Q44" s="63">
        <v>11</v>
      </c>
      <c r="R44" s="63">
        <v>16</v>
      </c>
      <c r="S44" s="63">
        <v>22</v>
      </c>
      <c r="T44" s="63">
        <v>15</v>
      </c>
      <c r="U44" s="63">
        <v>18</v>
      </c>
      <c r="V44" s="63">
        <v>13</v>
      </c>
      <c r="W44" s="63">
        <v>29</v>
      </c>
      <c r="X44" s="63">
        <v>17</v>
      </c>
      <c r="Y44" s="63">
        <v>15</v>
      </c>
      <c r="Z44" s="63">
        <v>16</v>
      </c>
      <c r="AA44" s="63">
        <v>19</v>
      </c>
      <c r="AB44" s="63">
        <v>26</v>
      </c>
      <c r="AC44" s="63" t="s">
        <v>28</v>
      </c>
    </row>
    <row r="45" spans="2:29" ht="12" customHeight="1">
      <c r="B45" s="3"/>
      <c r="C45" s="32"/>
      <c r="D45" s="24"/>
      <c r="E45" s="4" t="s">
        <v>99</v>
      </c>
      <c r="F45" s="59">
        <v>5</v>
      </c>
      <c r="G45" s="62" t="s">
        <v>28</v>
      </c>
      <c r="H45" s="54">
        <v>35</v>
      </c>
      <c r="I45" s="62" t="s">
        <v>28</v>
      </c>
      <c r="J45" s="59">
        <v>8</v>
      </c>
      <c r="K45" s="54">
        <v>31</v>
      </c>
      <c r="L45" s="54">
        <v>41</v>
      </c>
      <c r="M45" s="54">
        <v>46</v>
      </c>
      <c r="N45" s="58">
        <v>677</v>
      </c>
      <c r="O45" s="56">
        <v>361</v>
      </c>
      <c r="P45" s="56">
        <v>316</v>
      </c>
      <c r="Q45" s="63">
        <v>55</v>
      </c>
      <c r="R45" s="63">
        <v>48</v>
      </c>
      <c r="S45" s="63">
        <v>56</v>
      </c>
      <c r="T45" s="63">
        <v>52</v>
      </c>
      <c r="U45" s="63">
        <v>56</v>
      </c>
      <c r="V45" s="63">
        <v>50</v>
      </c>
      <c r="W45" s="63">
        <v>57</v>
      </c>
      <c r="X45" s="63">
        <v>63</v>
      </c>
      <c r="Y45" s="63">
        <v>58</v>
      </c>
      <c r="Z45" s="63">
        <v>54</v>
      </c>
      <c r="AA45" s="63">
        <v>79</v>
      </c>
      <c r="AB45" s="63">
        <v>49</v>
      </c>
      <c r="AC45" s="63">
        <v>2</v>
      </c>
    </row>
    <row r="46" spans="2:29" s="36" customFormat="1" ht="12" customHeight="1">
      <c r="B46" s="60"/>
      <c r="C46" s="64"/>
      <c r="D46" s="283" t="s">
        <v>66</v>
      </c>
      <c r="E46" s="284"/>
      <c r="F46" s="61">
        <f>SUM(F47:F50)</f>
        <v>14</v>
      </c>
      <c r="G46" s="35" t="s">
        <v>28</v>
      </c>
      <c r="H46" s="61">
        <f aca="true" t="shared" si="7" ref="H46:AC46">SUM(H47:H50)</f>
        <v>85</v>
      </c>
      <c r="I46" s="61">
        <f t="shared" si="7"/>
        <v>8</v>
      </c>
      <c r="J46" s="61">
        <f t="shared" si="7"/>
        <v>16</v>
      </c>
      <c r="K46" s="61">
        <f t="shared" si="7"/>
        <v>66</v>
      </c>
      <c r="L46" s="61">
        <f t="shared" si="7"/>
        <v>116</v>
      </c>
      <c r="M46" s="61">
        <f t="shared" si="7"/>
        <v>56</v>
      </c>
      <c r="N46" s="61">
        <f t="shared" si="7"/>
        <v>1781</v>
      </c>
      <c r="O46" s="61">
        <f t="shared" si="7"/>
        <v>876</v>
      </c>
      <c r="P46" s="61">
        <f t="shared" si="7"/>
        <v>905</v>
      </c>
      <c r="Q46" s="61">
        <f t="shared" si="7"/>
        <v>135</v>
      </c>
      <c r="R46" s="61">
        <f t="shared" si="7"/>
        <v>117</v>
      </c>
      <c r="S46" s="61">
        <f t="shared" si="7"/>
        <v>122</v>
      </c>
      <c r="T46" s="61">
        <f t="shared" si="7"/>
        <v>142</v>
      </c>
      <c r="U46" s="61">
        <f t="shared" si="7"/>
        <v>141</v>
      </c>
      <c r="V46" s="61">
        <f t="shared" si="7"/>
        <v>161</v>
      </c>
      <c r="W46" s="61">
        <f t="shared" si="7"/>
        <v>153</v>
      </c>
      <c r="X46" s="61">
        <f t="shared" si="7"/>
        <v>157</v>
      </c>
      <c r="Y46" s="61">
        <f t="shared" si="7"/>
        <v>165</v>
      </c>
      <c r="Z46" s="61">
        <f t="shared" si="7"/>
        <v>149</v>
      </c>
      <c r="AA46" s="61">
        <f t="shared" si="7"/>
        <v>160</v>
      </c>
      <c r="AB46" s="61">
        <f t="shared" si="7"/>
        <v>179</v>
      </c>
      <c r="AC46" s="61">
        <f t="shared" si="7"/>
        <v>3</v>
      </c>
    </row>
    <row r="47" spans="2:29" ht="12" customHeight="1">
      <c r="B47" s="3"/>
      <c r="C47" s="32"/>
      <c r="D47" s="24"/>
      <c r="E47" s="4" t="s">
        <v>100</v>
      </c>
      <c r="F47" s="59">
        <v>4</v>
      </c>
      <c r="G47" s="62" t="s">
        <v>28</v>
      </c>
      <c r="H47" s="54">
        <v>15</v>
      </c>
      <c r="I47" s="59">
        <v>4</v>
      </c>
      <c r="J47" s="59">
        <v>2</v>
      </c>
      <c r="K47" s="54">
        <v>16</v>
      </c>
      <c r="L47" s="54">
        <v>23</v>
      </c>
      <c r="M47" s="54">
        <v>16</v>
      </c>
      <c r="N47" s="58">
        <v>233</v>
      </c>
      <c r="O47" s="56">
        <v>111</v>
      </c>
      <c r="P47" s="56">
        <v>122</v>
      </c>
      <c r="Q47" s="63">
        <v>18</v>
      </c>
      <c r="R47" s="63">
        <v>20</v>
      </c>
      <c r="S47" s="63">
        <v>14</v>
      </c>
      <c r="T47" s="63">
        <v>10</v>
      </c>
      <c r="U47" s="63">
        <v>19</v>
      </c>
      <c r="V47" s="63">
        <v>22</v>
      </c>
      <c r="W47" s="63">
        <v>16</v>
      </c>
      <c r="X47" s="63">
        <v>28</v>
      </c>
      <c r="Y47" s="63">
        <v>16</v>
      </c>
      <c r="Z47" s="63">
        <v>25</v>
      </c>
      <c r="AA47" s="63">
        <v>28</v>
      </c>
      <c r="AB47" s="63">
        <v>17</v>
      </c>
      <c r="AC47" s="63" t="s">
        <v>28</v>
      </c>
    </row>
    <row r="48" spans="2:29" ht="12" customHeight="1">
      <c r="B48" s="3"/>
      <c r="C48" s="32"/>
      <c r="D48" s="24"/>
      <c r="E48" s="4" t="s">
        <v>101</v>
      </c>
      <c r="F48" s="59">
        <v>1</v>
      </c>
      <c r="G48" s="62" t="s">
        <v>28</v>
      </c>
      <c r="H48" s="54">
        <v>8</v>
      </c>
      <c r="I48" s="62" t="s">
        <v>28</v>
      </c>
      <c r="J48" s="59">
        <v>1</v>
      </c>
      <c r="K48" s="54">
        <v>5</v>
      </c>
      <c r="L48" s="54">
        <v>11</v>
      </c>
      <c r="M48" s="54">
        <v>4</v>
      </c>
      <c r="N48" s="58">
        <v>202</v>
      </c>
      <c r="O48" s="56">
        <v>101</v>
      </c>
      <c r="P48" s="56">
        <v>101</v>
      </c>
      <c r="Q48" s="63">
        <v>17</v>
      </c>
      <c r="R48" s="63">
        <v>19</v>
      </c>
      <c r="S48" s="63">
        <v>13</v>
      </c>
      <c r="T48" s="63">
        <v>18</v>
      </c>
      <c r="U48" s="63">
        <v>17</v>
      </c>
      <c r="V48" s="63">
        <v>15</v>
      </c>
      <c r="W48" s="63">
        <v>22</v>
      </c>
      <c r="X48" s="63">
        <v>9</v>
      </c>
      <c r="Y48" s="63">
        <v>16</v>
      </c>
      <c r="Z48" s="63">
        <v>20</v>
      </c>
      <c r="AA48" s="63">
        <v>16</v>
      </c>
      <c r="AB48" s="63">
        <v>20</v>
      </c>
      <c r="AC48" s="63" t="s">
        <v>28</v>
      </c>
    </row>
    <row r="49" spans="2:29" ht="12" customHeight="1">
      <c r="B49" s="3"/>
      <c r="C49" s="32"/>
      <c r="D49" s="24"/>
      <c r="E49" s="4" t="s">
        <v>102</v>
      </c>
      <c r="F49" s="59">
        <v>3</v>
      </c>
      <c r="G49" s="62" t="s">
        <v>28</v>
      </c>
      <c r="H49" s="54">
        <v>21</v>
      </c>
      <c r="I49" s="62" t="s">
        <v>28</v>
      </c>
      <c r="J49" s="59">
        <v>4</v>
      </c>
      <c r="K49" s="54">
        <v>14</v>
      </c>
      <c r="L49" s="54">
        <v>28</v>
      </c>
      <c r="M49" s="54">
        <v>11</v>
      </c>
      <c r="N49" s="58">
        <v>429</v>
      </c>
      <c r="O49" s="56">
        <v>221</v>
      </c>
      <c r="P49" s="56">
        <v>208</v>
      </c>
      <c r="Q49" s="63">
        <v>32</v>
      </c>
      <c r="R49" s="63">
        <v>23</v>
      </c>
      <c r="S49" s="63">
        <v>33</v>
      </c>
      <c r="T49" s="63">
        <v>34</v>
      </c>
      <c r="U49" s="63">
        <v>40</v>
      </c>
      <c r="V49" s="63">
        <v>39</v>
      </c>
      <c r="W49" s="63">
        <v>44</v>
      </c>
      <c r="X49" s="63">
        <v>33</v>
      </c>
      <c r="Y49" s="63">
        <v>35</v>
      </c>
      <c r="Z49" s="63">
        <v>35</v>
      </c>
      <c r="AA49" s="63">
        <v>37</v>
      </c>
      <c r="AB49" s="63">
        <v>44</v>
      </c>
      <c r="AC49" s="63">
        <v>3</v>
      </c>
    </row>
    <row r="50" spans="2:29" ht="12" customHeight="1">
      <c r="B50" s="3"/>
      <c r="C50" s="32"/>
      <c r="D50" s="24"/>
      <c r="E50" s="4" t="s">
        <v>103</v>
      </c>
      <c r="F50" s="59">
        <v>6</v>
      </c>
      <c r="G50" s="62" t="s">
        <v>28</v>
      </c>
      <c r="H50" s="54">
        <v>41</v>
      </c>
      <c r="I50" s="59">
        <v>4</v>
      </c>
      <c r="J50" s="59">
        <v>9</v>
      </c>
      <c r="K50" s="54">
        <v>31</v>
      </c>
      <c r="L50" s="54">
        <v>54</v>
      </c>
      <c r="M50" s="54">
        <v>25</v>
      </c>
      <c r="N50" s="58">
        <v>917</v>
      </c>
      <c r="O50" s="56">
        <v>443</v>
      </c>
      <c r="P50" s="56">
        <v>474</v>
      </c>
      <c r="Q50" s="63">
        <v>68</v>
      </c>
      <c r="R50" s="63">
        <v>55</v>
      </c>
      <c r="S50" s="63">
        <v>62</v>
      </c>
      <c r="T50" s="63">
        <v>80</v>
      </c>
      <c r="U50" s="63">
        <v>65</v>
      </c>
      <c r="V50" s="63">
        <v>85</v>
      </c>
      <c r="W50" s="63">
        <v>71</v>
      </c>
      <c r="X50" s="63">
        <v>87</v>
      </c>
      <c r="Y50" s="63">
        <v>98</v>
      </c>
      <c r="Z50" s="63">
        <v>69</v>
      </c>
      <c r="AA50" s="63">
        <v>79</v>
      </c>
      <c r="AB50" s="63">
        <v>98</v>
      </c>
      <c r="AC50" s="63" t="s">
        <v>28</v>
      </c>
    </row>
    <row r="51" spans="2:29" s="36" customFormat="1" ht="12" customHeight="1">
      <c r="B51" s="60"/>
      <c r="C51" s="64"/>
      <c r="D51" s="283" t="s">
        <v>68</v>
      </c>
      <c r="E51" s="284"/>
      <c r="F51" s="61">
        <f>SUM(F52)</f>
        <v>5</v>
      </c>
      <c r="G51" s="35" t="s">
        <v>28</v>
      </c>
      <c r="H51" s="61">
        <f aca="true" t="shared" si="8" ref="H51:AC51">SUM(H52)</f>
        <v>76</v>
      </c>
      <c r="I51" s="35" t="s">
        <v>28</v>
      </c>
      <c r="J51" s="61">
        <f t="shared" si="8"/>
        <v>8</v>
      </c>
      <c r="K51" s="61">
        <f t="shared" si="8"/>
        <v>47</v>
      </c>
      <c r="L51" s="61">
        <f t="shared" si="8"/>
        <v>75</v>
      </c>
      <c r="M51" s="61">
        <f t="shared" si="8"/>
        <v>26</v>
      </c>
      <c r="N51" s="61">
        <f t="shared" si="8"/>
        <v>2112</v>
      </c>
      <c r="O51" s="61">
        <f t="shared" si="8"/>
        <v>1067</v>
      </c>
      <c r="P51" s="61">
        <f t="shared" si="8"/>
        <v>1045</v>
      </c>
      <c r="Q51" s="61">
        <f t="shared" si="8"/>
        <v>161</v>
      </c>
      <c r="R51" s="61">
        <f t="shared" si="8"/>
        <v>163</v>
      </c>
      <c r="S51" s="61">
        <f t="shared" si="8"/>
        <v>181</v>
      </c>
      <c r="T51" s="61">
        <f t="shared" si="8"/>
        <v>156</v>
      </c>
      <c r="U51" s="61">
        <f t="shared" si="8"/>
        <v>167</v>
      </c>
      <c r="V51" s="61">
        <f t="shared" si="8"/>
        <v>159</v>
      </c>
      <c r="W51" s="61">
        <f t="shared" si="8"/>
        <v>177</v>
      </c>
      <c r="X51" s="61">
        <f t="shared" si="8"/>
        <v>192</v>
      </c>
      <c r="Y51" s="61">
        <f t="shared" si="8"/>
        <v>200</v>
      </c>
      <c r="Z51" s="61">
        <f t="shared" si="8"/>
        <v>180</v>
      </c>
      <c r="AA51" s="61">
        <f t="shared" si="8"/>
        <v>181</v>
      </c>
      <c r="AB51" s="61">
        <f t="shared" si="8"/>
        <v>195</v>
      </c>
      <c r="AC51" s="61">
        <f t="shared" si="8"/>
        <v>35</v>
      </c>
    </row>
    <row r="52" spans="2:29" ht="12" customHeight="1">
      <c r="B52" s="3"/>
      <c r="C52" s="32"/>
      <c r="D52" s="24"/>
      <c r="E52" s="4" t="s">
        <v>104</v>
      </c>
      <c r="F52" s="59">
        <v>5</v>
      </c>
      <c r="G52" s="62" t="s">
        <v>28</v>
      </c>
      <c r="H52" s="54">
        <v>76</v>
      </c>
      <c r="I52" s="62" t="s">
        <v>28</v>
      </c>
      <c r="J52" s="59">
        <v>8</v>
      </c>
      <c r="K52" s="54">
        <v>47</v>
      </c>
      <c r="L52" s="54">
        <v>75</v>
      </c>
      <c r="M52" s="54">
        <v>26</v>
      </c>
      <c r="N52" s="58">
        <v>2112</v>
      </c>
      <c r="O52" s="56">
        <v>1067</v>
      </c>
      <c r="P52" s="56">
        <v>1045</v>
      </c>
      <c r="Q52" s="63">
        <v>161</v>
      </c>
      <c r="R52" s="63">
        <v>163</v>
      </c>
      <c r="S52" s="63">
        <v>181</v>
      </c>
      <c r="T52" s="63">
        <v>156</v>
      </c>
      <c r="U52" s="63">
        <v>167</v>
      </c>
      <c r="V52" s="63">
        <v>159</v>
      </c>
      <c r="W52" s="63">
        <v>177</v>
      </c>
      <c r="X52" s="63">
        <v>192</v>
      </c>
      <c r="Y52" s="63">
        <v>200</v>
      </c>
      <c r="Z52" s="63">
        <v>180</v>
      </c>
      <c r="AA52" s="63">
        <v>181</v>
      </c>
      <c r="AB52" s="63">
        <v>195</v>
      </c>
      <c r="AC52" s="63">
        <v>35</v>
      </c>
    </row>
    <row r="53" spans="2:29" s="36" customFormat="1" ht="12" customHeight="1">
      <c r="B53" s="60"/>
      <c r="C53" s="64"/>
      <c r="D53" s="283" t="s">
        <v>69</v>
      </c>
      <c r="E53" s="284"/>
      <c r="F53" s="61">
        <f>SUM(F54:F58)</f>
        <v>16</v>
      </c>
      <c r="G53" s="35" t="s">
        <v>28</v>
      </c>
      <c r="H53" s="61">
        <f aca="true" t="shared" si="9" ref="H53:AC53">SUM(H54:H58)</f>
        <v>213</v>
      </c>
      <c r="I53" s="35" t="s">
        <v>28</v>
      </c>
      <c r="J53" s="61">
        <f t="shared" si="9"/>
        <v>22</v>
      </c>
      <c r="K53" s="61">
        <f t="shared" si="9"/>
        <v>139</v>
      </c>
      <c r="L53" s="61">
        <f t="shared" si="9"/>
        <v>216</v>
      </c>
      <c r="M53" s="61">
        <f t="shared" si="9"/>
        <v>155</v>
      </c>
      <c r="N53" s="61">
        <f t="shared" si="9"/>
        <v>5614</v>
      </c>
      <c r="O53" s="61">
        <f t="shared" si="9"/>
        <v>2869</v>
      </c>
      <c r="P53" s="61">
        <f t="shared" si="9"/>
        <v>2745</v>
      </c>
      <c r="Q53" s="61">
        <f t="shared" si="9"/>
        <v>455</v>
      </c>
      <c r="R53" s="61">
        <f t="shared" si="9"/>
        <v>429</v>
      </c>
      <c r="S53" s="61">
        <f t="shared" si="9"/>
        <v>459</v>
      </c>
      <c r="T53" s="61">
        <f t="shared" si="9"/>
        <v>430</v>
      </c>
      <c r="U53" s="61">
        <f t="shared" si="9"/>
        <v>493</v>
      </c>
      <c r="V53" s="61">
        <f t="shared" si="9"/>
        <v>451</v>
      </c>
      <c r="W53" s="61">
        <f t="shared" si="9"/>
        <v>480</v>
      </c>
      <c r="X53" s="61">
        <f t="shared" si="9"/>
        <v>461</v>
      </c>
      <c r="Y53" s="61">
        <f t="shared" si="9"/>
        <v>525</v>
      </c>
      <c r="Z53" s="61">
        <f t="shared" si="9"/>
        <v>486</v>
      </c>
      <c r="AA53" s="61">
        <f t="shared" si="9"/>
        <v>457</v>
      </c>
      <c r="AB53" s="61">
        <f t="shared" si="9"/>
        <v>488</v>
      </c>
      <c r="AC53" s="61">
        <f t="shared" si="9"/>
        <v>241</v>
      </c>
    </row>
    <row r="54" spans="2:29" ht="12" customHeight="1">
      <c r="B54" s="3"/>
      <c r="C54" s="32"/>
      <c r="D54" s="24"/>
      <c r="E54" s="4" t="s">
        <v>105</v>
      </c>
      <c r="F54" s="59">
        <v>4</v>
      </c>
      <c r="G54" s="62" t="s">
        <v>28</v>
      </c>
      <c r="H54" s="54">
        <v>34</v>
      </c>
      <c r="I54" s="62" t="s">
        <v>28</v>
      </c>
      <c r="J54" s="59">
        <v>4</v>
      </c>
      <c r="K54" s="54">
        <v>27</v>
      </c>
      <c r="L54" s="54">
        <v>33</v>
      </c>
      <c r="M54" s="54">
        <v>35</v>
      </c>
      <c r="N54" s="58">
        <v>764</v>
      </c>
      <c r="O54" s="56">
        <v>379</v>
      </c>
      <c r="P54" s="56">
        <v>385</v>
      </c>
      <c r="Q54" s="63">
        <v>60</v>
      </c>
      <c r="R54" s="63">
        <v>56</v>
      </c>
      <c r="S54" s="63">
        <v>57</v>
      </c>
      <c r="T54" s="63">
        <v>56</v>
      </c>
      <c r="U54" s="63">
        <v>73</v>
      </c>
      <c r="V54" s="63">
        <v>68</v>
      </c>
      <c r="W54" s="63">
        <v>70</v>
      </c>
      <c r="X54" s="63">
        <v>63</v>
      </c>
      <c r="Y54" s="63">
        <v>62</v>
      </c>
      <c r="Z54" s="63">
        <v>70</v>
      </c>
      <c r="AA54" s="63">
        <v>57</v>
      </c>
      <c r="AB54" s="63">
        <v>72</v>
      </c>
      <c r="AC54" s="63" t="s">
        <v>28</v>
      </c>
    </row>
    <row r="55" spans="2:29" ht="12" customHeight="1">
      <c r="B55" s="3"/>
      <c r="C55" s="32"/>
      <c r="D55" s="24"/>
      <c r="E55" s="4" t="s">
        <v>106</v>
      </c>
      <c r="F55" s="59">
        <v>2</v>
      </c>
      <c r="G55" s="62" t="s">
        <v>28</v>
      </c>
      <c r="H55" s="54">
        <v>23</v>
      </c>
      <c r="I55" s="62" t="s">
        <v>28</v>
      </c>
      <c r="J55" s="59">
        <v>2</v>
      </c>
      <c r="K55" s="54">
        <v>17</v>
      </c>
      <c r="L55" s="54">
        <v>20</v>
      </c>
      <c r="M55" s="54">
        <v>14</v>
      </c>
      <c r="N55" s="58">
        <v>601</v>
      </c>
      <c r="O55" s="56">
        <v>303</v>
      </c>
      <c r="P55" s="56">
        <v>298</v>
      </c>
      <c r="Q55" s="63">
        <v>56</v>
      </c>
      <c r="R55" s="63">
        <v>50</v>
      </c>
      <c r="S55" s="63">
        <v>47</v>
      </c>
      <c r="T55" s="63">
        <v>43</v>
      </c>
      <c r="U55" s="63">
        <v>46</v>
      </c>
      <c r="V55" s="63">
        <v>58</v>
      </c>
      <c r="W55" s="63">
        <v>56</v>
      </c>
      <c r="X55" s="63">
        <v>52</v>
      </c>
      <c r="Y55" s="63">
        <v>48</v>
      </c>
      <c r="Z55" s="63">
        <v>45</v>
      </c>
      <c r="AA55" s="63">
        <v>50</v>
      </c>
      <c r="AB55" s="63">
        <v>50</v>
      </c>
      <c r="AC55" s="63" t="s">
        <v>28</v>
      </c>
    </row>
    <row r="56" spans="2:29" ht="12" customHeight="1">
      <c r="B56" s="3"/>
      <c r="C56" s="32"/>
      <c r="D56" s="24"/>
      <c r="E56" s="4" t="s">
        <v>107</v>
      </c>
      <c r="F56" s="59">
        <v>2</v>
      </c>
      <c r="G56" s="62" t="s">
        <v>28</v>
      </c>
      <c r="H56" s="54">
        <v>26</v>
      </c>
      <c r="I56" s="62" t="s">
        <v>28</v>
      </c>
      <c r="J56" s="59">
        <v>2</v>
      </c>
      <c r="K56" s="54">
        <v>14</v>
      </c>
      <c r="L56" s="54">
        <v>27</v>
      </c>
      <c r="M56" s="54">
        <v>19</v>
      </c>
      <c r="N56" s="58">
        <v>666</v>
      </c>
      <c r="O56" s="56">
        <v>345</v>
      </c>
      <c r="P56" s="56">
        <v>321</v>
      </c>
      <c r="Q56" s="63">
        <v>57</v>
      </c>
      <c r="R56" s="63">
        <v>47</v>
      </c>
      <c r="S56" s="63">
        <v>62</v>
      </c>
      <c r="T56" s="63">
        <v>52</v>
      </c>
      <c r="U56" s="63">
        <v>52</v>
      </c>
      <c r="V56" s="63">
        <v>53</v>
      </c>
      <c r="W56" s="63">
        <v>63</v>
      </c>
      <c r="X56" s="63">
        <v>49</v>
      </c>
      <c r="Y56" s="63">
        <v>61</v>
      </c>
      <c r="Z56" s="63">
        <v>54</v>
      </c>
      <c r="AA56" s="63">
        <v>50</v>
      </c>
      <c r="AB56" s="63">
        <v>66</v>
      </c>
      <c r="AC56" s="63">
        <v>7</v>
      </c>
    </row>
    <row r="57" spans="2:29" ht="12" customHeight="1">
      <c r="B57" s="3"/>
      <c r="C57" s="32"/>
      <c r="D57" s="24"/>
      <c r="E57" s="4" t="s">
        <v>108</v>
      </c>
      <c r="F57" s="59">
        <v>4</v>
      </c>
      <c r="G57" s="62" t="s">
        <v>28</v>
      </c>
      <c r="H57" s="54">
        <v>73</v>
      </c>
      <c r="I57" s="62" t="s">
        <v>28</v>
      </c>
      <c r="J57" s="59">
        <v>7</v>
      </c>
      <c r="K57" s="54">
        <v>45</v>
      </c>
      <c r="L57" s="54">
        <v>82</v>
      </c>
      <c r="M57" s="54">
        <v>60</v>
      </c>
      <c r="N57" s="58">
        <v>2072</v>
      </c>
      <c r="O57" s="56">
        <v>1061</v>
      </c>
      <c r="P57" s="56">
        <v>1011</v>
      </c>
      <c r="Q57" s="63">
        <v>164</v>
      </c>
      <c r="R57" s="63">
        <v>157</v>
      </c>
      <c r="S57" s="63">
        <v>159</v>
      </c>
      <c r="T57" s="63">
        <v>163</v>
      </c>
      <c r="U57" s="63">
        <v>181</v>
      </c>
      <c r="V57" s="63">
        <v>160</v>
      </c>
      <c r="W57" s="63">
        <v>164</v>
      </c>
      <c r="X57" s="63">
        <v>169</v>
      </c>
      <c r="Y57" s="63">
        <v>209</v>
      </c>
      <c r="Z57" s="63">
        <v>183</v>
      </c>
      <c r="AA57" s="63">
        <v>184</v>
      </c>
      <c r="AB57" s="63">
        <v>179</v>
      </c>
      <c r="AC57" s="63">
        <v>223</v>
      </c>
    </row>
    <row r="58" spans="2:29" ht="12" customHeight="1">
      <c r="B58" s="3"/>
      <c r="C58" s="32"/>
      <c r="D58" s="24"/>
      <c r="E58" s="4" t="s">
        <v>109</v>
      </c>
      <c r="F58" s="59">
        <v>4</v>
      </c>
      <c r="G58" s="62" t="s">
        <v>28</v>
      </c>
      <c r="H58" s="54">
        <v>57</v>
      </c>
      <c r="I58" s="62" t="s">
        <v>28</v>
      </c>
      <c r="J58" s="59">
        <v>7</v>
      </c>
      <c r="K58" s="54">
        <v>36</v>
      </c>
      <c r="L58" s="54">
        <v>54</v>
      </c>
      <c r="M58" s="54">
        <v>27</v>
      </c>
      <c r="N58" s="58">
        <v>1511</v>
      </c>
      <c r="O58" s="56">
        <v>781</v>
      </c>
      <c r="P58" s="56">
        <v>730</v>
      </c>
      <c r="Q58" s="63">
        <v>118</v>
      </c>
      <c r="R58" s="63">
        <v>119</v>
      </c>
      <c r="S58" s="63">
        <v>134</v>
      </c>
      <c r="T58" s="63">
        <v>116</v>
      </c>
      <c r="U58" s="63">
        <v>141</v>
      </c>
      <c r="V58" s="63">
        <v>112</v>
      </c>
      <c r="W58" s="63">
        <v>127</v>
      </c>
      <c r="X58" s="63">
        <v>128</v>
      </c>
      <c r="Y58" s="63">
        <v>145</v>
      </c>
      <c r="Z58" s="63">
        <v>134</v>
      </c>
      <c r="AA58" s="63">
        <v>116</v>
      </c>
      <c r="AB58" s="63">
        <v>121</v>
      </c>
      <c r="AC58" s="63">
        <v>11</v>
      </c>
    </row>
    <row r="59" spans="6:20" ht="12" customHeight="1">
      <c r="F59" s="65" t="s">
        <v>110</v>
      </c>
      <c r="G59" s="15"/>
      <c r="H59" s="15"/>
      <c r="I59" s="15"/>
      <c r="J59" s="15"/>
      <c r="K59" s="15"/>
      <c r="L59" s="15"/>
      <c r="M59" s="15"/>
      <c r="N59" s="15"/>
      <c r="O59" s="15"/>
      <c r="S59" s="15"/>
      <c r="T59" s="15"/>
    </row>
    <row r="60" spans="2:15" ht="12" customHeight="1">
      <c r="B60" s="31" t="s">
        <v>70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6:15" ht="12"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6:29" ht="12"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</row>
    <row r="63" spans="6:29" ht="12"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</row>
    <row r="64" spans="6:29" ht="12"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</row>
  </sheetData>
  <sheetProtection/>
  <mergeCells count="62">
    <mergeCell ref="D32:E32"/>
    <mergeCell ref="D35:E35"/>
    <mergeCell ref="D39:E39"/>
    <mergeCell ref="D46:E46"/>
    <mergeCell ref="D51:E51"/>
    <mergeCell ref="D53:E53"/>
    <mergeCell ref="D24:E24"/>
    <mergeCell ref="D25:E25"/>
    <mergeCell ref="D26:E26"/>
    <mergeCell ref="D27:E27"/>
    <mergeCell ref="C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C15:E15"/>
    <mergeCell ref="D16:E16"/>
    <mergeCell ref="D17:E17"/>
    <mergeCell ref="Y7:Y8"/>
    <mergeCell ref="Z7:Z8"/>
    <mergeCell ref="AA7:AA8"/>
    <mergeCell ref="AB7:AB8"/>
    <mergeCell ref="B10:E10"/>
    <mergeCell ref="B11:E11"/>
    <mergeCell ref="S7:S8"/>
    <mergeCell ref="T7:T8"/>
    <mergeCell ref="U7:U8"/>
    <mergeCell ref="V7:V8"/>
    <mergeCell ref="X7:X8"/>
    <mergeCell ref="M6:M8"/>
    <mergeCell ref="N7:N8"/>
    <mergeCell ref="O7:O8"/>
    <mergeCell ref="P7:P8"/>
    <mergeCell ref="Q7:Q8"/>
    <mergeCell ref="R7:R8"/>
    <mergeCell ref="W5:X6"/>
    <mergeCell ref="Y5:Z6"/>
    <mergeCell ref="AA5:AB6"/>
    <mergeCell ref="F6:F8"/>
    <mergeCell ref="G6:G8"/>
    <mergeCell ref="H6:H8"/>
    <mergeCell ref="I6:I8"/>
    <mergeCell ref="J6:J8"/>
    <mergeCell ref="K6:K8"/>
    <mergeCell ref="L6:L8"/>
    <mergeCell ref="W7:W8"/>
    <mergeCell ref="B3:E8"/>
    <mergeCell ref="F3:G5"/>
    <mergeCell ref="H3:J5"/>
    <mergeCell ref="K3:L5"/>
    <mergeCell ref="M3:M5"/>
    <mergeCell ref="N3:AB4"/>
    <mergeCell ref="N5:P6"/>
    <mergeCell ref="Q5:R6"/>
    <mergeCell ref="S5:T6"/>
    <mergeCell ref="U5:V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Z320"/>
  <sheetViews>
    <sheetView zoomScalePageLayoutView="0" workbookViewId="0" topLeftCell="M19">
      <selection activeCell="K6" sqref="K6:K8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875" style="1" customWidth="1"/>
    <col min="6" max="6" width="4.75390625" style="1" bestFit="1" customWidth="1"/>
    <col min="7" max="7" width="4.50390625" style="1" customWidth="1"/>
    <col min="8" max="8" width="7.625" style="1" customWidth="1"/>
    <col min="9" max="9" width="6.50390625" style="1" bestFit="1" customWidth="1"/>
    <col min="10" max="25" width="8.625" style="1" customWidth="1"/>
    <col min="26" max="16384" width="9.00390625" style="1" customWidth="1"/>
  </cols>
  <sheetData>
    <row r="1" ht="14.25">
      <c r="B1" s="2" t="s">
        <v>111</v>
      </c>
    </row>
    <row r="2" spans="6:25" ht="12"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2:25" ht="12" customHeight="1">
      <c r="B3" s="328" t="s">
        <v>0</v>
      </c>
      <c r="C3" s="329"/>
      <c r="D3" s="329"/>
      <c r="E3" s="330"/>
      <c r="F3" s="308" t="s">
        <v>73</v>
      </c>
      <c r="G3" s="308"/>
      <c r="H3" s="308" t="s">
        <v>2</v>
      </c>
      <c r="I3" s="308"/>
      <c r="J3" s="356" t="s">
        <v>112</v>
      </c>
      <c r="K3" s="356"/>
      <c r="L3" s="344" t="s">
        <v>74</v>
      </c>
      <c r="M3" s="320" t="s">
        <v>113</v>
      </c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67"/>
    </row>
    <row r="4" spans="2:25" ht="12" customHeight="1">
      <c r="B4" s="331"/>
      <c r="C4" s="332"/>
      <c r="D4" s="332"/>
      <c r="E4" s="333"/>
      <c r="F4" s="337"/>
      <c r="G4" s="337"/>
      <c r="H4" s="337"/>
      <c r="I4" s="337"/>
      <c r="J4" s="357"/>
      <c r="K4" s="357"/>
      <c r="L4" s="345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68"/>
    </row>
    <row r="5" spans="2:25" ht="12" customHeight="1">
      <c r="B5" s="331"/>
      <c r="C5" s="332"/>
      <c r="D5" s="332"/>
      <c r="E5" s="333"/>
      <c r="F5" s="309"/>
      <c r="G5" s="309"/>
      <c r="H5" s="309"/>
      <c r="I5" s="309"/>
      <c r="J5" s="358"/>
      <c r="K5" s="358"/>
      <c r="L5" s="346"/>
      <c r="M5" s="320" t="s">
        <v>37</v>
      </c>
      <c r="N5" s="320"/>
      <c r="O5" s="320"/>
      <c r="P5" s="320" t="s">
        <v>76</v>
      </c>
      <c r="Q5" s="320"/>
      <c r="R5" s="320"/>
      <c r="S5" s="320" t="s">
        <v>77</v>
      </c>
      <c r="T5" s="320"/>
      <c r="U5" s="320"/>
      <c r="V5" s="320" t="s">
        <v>78</v>
      </c>
      <c r="W5" s="320"/>
      <c r="X5" s="320"/>
      <c r="Y5" s="69" t="s">
        <v>82</v>
      </c>
    </row>
    <row r="6" spans="2:25" ht="12" customHeight="1">
      <c r="B6" s="331"/>
      <c r="C6" s="332"/>
      <c r="D6" s="332"/>
      <c r="E6" s="333"/>
      <c r="F6" s="308" t="s">
        <v>6</v>
      </c>
      <c r="G6" s="308" t="s">
        <v>7</v>
      </c>
      <c r="H6" s="308" t="s">
        <v>83</v>
      </c>
      <c r="I6" s="359" t="s">
        <v>85</v>
      </c>
      <c r="J6" s="308" t="s">
        <v>8</v>
      </c>
      <c r="K6" s="308" t="s">
        <v>9</v>
      </c>
      <c r="L6" s="308" t="s">
        <v>26</v>
      </c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69" t="s">
        <v>114</v>
      </c>
    </row>
    <row r="7" spans="2:25" ht="12" customHeight="1">
      <c r="B7" s="331"/>
      <c r="C7" s="332"/>
      <c r="D7" s="332"/>
      <c r="E7" s="333"/>
      <c r="F7" s="337"/>
      <c r="G7" s="337"/>
      <c r="H7" s="337"/>
      <c r="I7" s="337"/>
      <c r="J7" s="337"/>
      <c r="K7" s="337"/>
      <c r="L7" s="337"/>
      <c r="M7" s="308" t="s">
        <v>26</v>
      </c>
      <c r="N7" s="354" t="s">
        <v>8</v>
      </c>
      <c r="O7" s="354" t="s">
        <v>9</v>
      </c>
      <c r="P7" s="308" t="s">
        <v>26</v>
      </c>
      <c r="Q7" s="354" t="s">
        <v>8</v>
      </c>
      <c r="R7" s="354" t="s">
        <v>9</v>
      </c>
      <c r="S7" s="308" t="s">
        <v>26</v>
      </c>
      <c r="T7" s="354" t="s">
        <v>8</v>
      </c>
      <c r="U7" s="354" t="s">
        <v>9</v>
      </c>
      <c r="V7" s="308" t="s">
        <v>26</v>
      </c>
      <c r="W7" s="354" t="s">
        <v>8</v>
      </c>
      <c r="X7" s="354" t="s">
        <v>9</v>
      </c>
      <c r="Y7" s="50" t="s">
        <v>26</v>
      </c>
    </row>
    <row r="8" spans="2:25" ht="12" customHeight="1">
      <c r="B8" s="334"/>
      <c r="C8" s="335"/>
      <c r="D8" s="335"/>
      <c r="E8" s="336"/>
      <c r="F8" s="309"/>
      <c r="G8" s="309"/>
      <c r="H8" s="309"/>
      <c r="I8" s="309"/>
      <c r="J8" s="309"/>
      <c r="K8" s="309"/>
      <c r="L8" s="309"/>
      <c r="M8" s="309"/>
      <c r="N8" s="302"/>
      <c r="O8" s="302"/>
      <c r="P8" s="309"/>
      <c r="Q8" s="302"/>
      <c r="R8" s="302"/>
      <c r="S8" s="309"/>
      <c r="T8" s="302"/>
      <c r="U8" s="302"/>
      <c r="V8" s="309"/>
      <c r="W8" s="302"/>
      <c r="X8" s="302"/>
      <c r="Y8" s="27"/>
    </row>
    <row r="9" spans="2:25" ht="12">
      <c r="B9" s="3"/>
      <c r="C9" s="32"/>
      <c r="D9" s="32"/>
      <c r="E9" s="33"/>
      <c r="F9" s="6"/>
      <c r="G9" s="6"/>
      <c r="H9" s="6"/>
      <c r="I9" s="6"/>
      <c r="J9" s="6" t="s">
        <v>10</v>
      </c>
      <c r="K9" s="6" t="s">
        <v>10</v>
      </c>
      <c r="L9" s="6" t="s">
        <v>10</v>
      </c>
      <c r="M9" s="6" t="s">
        <v>10</v>
      </c>
      <c r="N9" s="6" t="s">
        <v>10</v>
      </c>
      <c r="O9" s="6" t="s">
        <v>10</v>
      </c>
      <c r="P9" s="6" t="s">
        <v>10</v>
      </c>
      <c r="Q9" s="6" t="s">
        <v>10</v>
      </c>
      <c r="R9" s="6" t="s">
        <v>10</v>
      </c>
      <c r="S9" s="6" t="s">
        <v>10</v>
      </c>
      <c r="T9" s="6" t="s">
        <v>10</v>
      </c>
      <c r="U9" s="6" t="s">
        <v>10</v>
      </c>
      <c r="V9" s="6" t="s">
        <v>10</v>
      </c>
      <c r="W9" s="6" t="s">
        <v>10</v>
      </c>
      <c r="X9" s="6" t="s">
        <v>10</v>
      </c>
      <c r="Y9" s="6" t="s">
        <v>10</v>
      </c>
    </row>
    <row r="10" spans="2:25" ht="12" customHeight="1">
      <c r="B10" s="281" t="s">
        <v>41</v>
      </c>
      <c r="C10" s="281"/>
      <c r="D10" s="281"/>
      <c r="E10" s="281"/>
      <c r="F10" s="70">
        <v>176</v>
      </c>
      <c r="G10" s="70">
        <v>2</v>
      </c>
      <c r="H10" s="70">
        <v>1780</v>
      </c>
      <c r="I10" s="70">
        <v>218</v>
      </c>
      <c r="J10" s="70">
        <v>2604</v>
      </c>
      <c r="K10" s="70">
        <v>1577</v>
      </c>
      <c r="L10" s="70">
        <v>1055</v>
      </c>
      <c r="M10" s="70">
        <v>58737</v>
      </c>
      <c r="N10" s="70">
        <v>29923</v>
      </c>
      <c r="O10" s="70">
        <v>28814</v>
      </c>
      <c r="P10" s="70">
        <v>19381</v>
      </c>
      <c r="Q10" s="70">
        <v>9847</v>
      </c>
      <c r="R10" s="70">
        <v>9534</v>
      </c>
      <c r="S10" s="70">
        <v>19420</v>
      </c>
      <c r="T10" s="70">
        <v>9906</v>
      </c>
      <c r="U10" s="70">
        <v>9514</v>
      </c>
      <c r="V10" s="70">
        <v>19936</v>
      </c>
      <c r="W10" s="70">
        <v>10170</v>
      </c>
      <c r="X10" s="70">
        <v>9766</v>
      </c>
      <c r="Y10" s="70">
        <v>713</v>
      </c>
    </row>
    <row r="11" spans="2:26" ht="12" customHeight="1">
      <c r="B11" s="290" t="s">
        <v>43</v>
      </c>
      <c r="C11" s="290"/>
      <c r="D11" s="290"/>
      <c r="E11" s="290"/>
      <c r="F11" s="71">
        <v>174</v>
      </c>
      <c r="G11" s="71">
        <v>2</v>
      </c>
      <c r="H11" s="71">
        <v>1760</v>
      </c>
      <c r="I11" s="71">
        <v>230</v>
      </c>
      <c r="J11" s="71">
        <v>2604</v>
      </c>
      <c r="K11" s="71">
        <v>1607</v>
      </c>
      <c r="L11" s="71">
        <v>1114</v>
      </c>
      <c r="M11" s="71">
        <v>58045</v>
      </c>
      <c r="N11" s="71">
        <v>29646</v>
      </c>
      <c r="O11" s="71">
        <v>28399</v>
      </c>
      <c r="P11" s="71">
        <v>19269</v>
      </c>
      <c r="Q11" s="71">
        <v>9901</v>
      </c>
      <c r="R11" s="71">
        <v>9368</v>
      </c>
      <c r="S11" s="71">
        <v>19374</v>
      </c>
      <c r="T11" s="71">
        <v>9839</v>
      </c>
      <c r="U11" s="71">
        <v>9535</v>
      </c>
      <c r="V11" s="71">
        <v>19402</v>
      </c>
      <c r="W11" s="71">
        <v>9906</v>
      </c>
      <c r="X11" s="71">
        <v>9496</v>
      </c>
      <c r="Y11" s="71">
        <v>708</v>
      </c>
      <c r="Z11" s="18"/>
    </row>
    <row r="12" spans="2:25" ht="12">
      <c r="B12" s="3"/>
      <c r="C12" s="32"/>
      <c r="D12" s="288" t="s">
        <v>12</v>
      </c>
      <c r="E12" s="280"/>
      <c r="F12" s="41">
        <v>1</v>
      </c>
      <c r="G12" s="41" t="s">
        <v>28</v>
      </c>
      <c r="H12" s="41">
        <v>12</v>
      </c>
      <c r="I12" s="41" t="s">
        <v>28</v>
      </c>
      <c r="J12" s="41">
        <v>19</v>
      </c>
      <c r="K12" s="41">
        <v>4</v>
      </c>
      <c r="L12" s="41">
        <v>3</v>
      </c>
      <c r="M12" s="41">
        <v>478</v>
      </c>
      <c r="N12" s="41">
        <v>240</v>
      </c>
      <c r="O12" s="41">
        <v>238</v>
      </c>
      <c r="P12" s="41">
        <v>160</v>
      </c>
      <c r="Q12" s="41">
        <v>80</v>
      </c>
      <c r="R12" s="41">
        <v>80</v>
      </c>
      <c r="S12" s="41">
        <v>160</v>
      </c>
      <c r="T12" s="41">
        <v>80</v>
      </c>
      <c r="U12" s="41">
        <v>80</v>
      </c>
      <c r="V12" s="41">
        <v>158</v>
      </c>
      <c r="W12" s="41">
        <v>80</v>
      </c>
      <c r="X12" s="41">
        <v>78</v>
      </c>
      <c r="Y12" s="41" t="s">
        <v>28</v>
      </c>
    </row>
    <row r="13" spans="2:25" ht="12">
      <c r="B13" s="3"/>
      <c r="C13" s="32"/>
      <c r="D13" s="288" t="s">
        <v>13</v>
      </c>
      <c r="E13" s="280"/>
      <c r="F13" s="41">
        <v>167</v>
      </c>
      <c r="G13" s="41">
        <v>2</v>
      </c>
      <c r="H13" s="41">
        <v>1703</v>
      </c>
      <c r="I13" s="41">
        <v>230</v>
      </c>
      <c r="J13" s="41">
        <v>2525</v>
      </c>
      <c r="K13" s="41">
        <v>1574</v>
      </c>
      <c r="L13" s="41">
        <v>1095</v>
      </c>
      <c r="M13" s="41">
        <v>56241</v>
      </c>
      <c r="N13" s="41">
        <v>28871</v>
      </c>
      <c r="O13" s="41">
        <v>27370</v>
      </c>
      <c r="P13" s="41">
        <v>18647</v>
      </c>
      <c r="Q13" s="41">
        <v>9622</v>
      </c>
      <c r="R13" s="41">
        <v>9025</v>
      </c>
      <c r="S13" s="41">
        <v>18725</v>
      </c>
      <c r="T13" s="41">
        <v>9566</v>
      </c>
      <c r="U13" s="41">
        <v>9159</v>
      </c>
      <c r="V13" s="41">
        <v>18869</v>
      </c>
      <c r="W13" s="41">
        <v>9683</v>
      </c>
      <c r="X13" s="41">
        <v>9186</v>
      </c>
      <c r="Y13" s="41">
        <v>698</v>
      </c>
    </row>
    <row r="14" spans="2:25" ht="12">
      <c r="B14" s="3"/>
      <c r="C14" s="32"/>
      <c r="D14" s="288" t="s">
        <v>14</v>
      </c>
      <c r="E14" s="280"/>
      <c r="F14" s="41">
        <v>6</v>
      </c>
      <c r="G14" s="41" t="s">
        <v>28</v>
      </c>
      <c r="H14" s="41">
        <v>45</v>
      </c>
      <c r="I14" s="41" t="s">
        <v>28</v>
      </c>
      <c r="J14" s="41">
        <v>60</v>
      </c>
      <c r="K14" s="41">
        <v>29</v>
      </c>
      <c r="L14" s="41">
        <v>16</v>
      </c>
      <c r="M14" s="41">
        <v>1326</v>
      </c>
      <c r="N14" s="41">
        <v>535</v>
      </c>
      <c r="O14" s="41">
        <v>791</v>
      </c>
      <c r="P14" s="41">
        <v>462</v>
      </c>
      <c r="Q14" s="41">
        <v>199</v>
      </c>
      <c r="R14" s="41">
        <v>263</v>
      </c>
      <c r="S14" s="41">
        <v>489</v>
      </c>
      <c r="T14" s="41">
        <v>193</v>
      </c>
      <c r="U14" s="41">
        <v>296</v>
      </c>
      <c r="V14" s="41">
        <v>375</v>
      </c>
      <c r="W14" s="41">
        <v>143</v>
      </c>
      <c r="X14" s="41">
        <v>232</v>
      </c>
      <c r="Y14" s="41">
        <v>10</v>
      </c>
    </row>
    <row r="15" spans="2:26" ht="12">
      <c r="B15" s="3"/>
      <c r="C15" s="283" t="s">
        <v>45</v>
      </c>
      <c r="D15" s="283"/>
      <c r="E15" s="284"/>
      <c r="F15" s="71">
        <v>135</v>
      </c>
      <c r="G15" s="71">
        <v>2</v>
      </c>
      <c r="H15" s="71">
        <v>1476</v>
      </c>
      <c r="I15" s="71">
        <v>184</v>
      </c>
      <c r="J15" s="71">
        <v>2121</v>
      </c>
      <c r="K15" s="71">
        <v>1361</v>
      </c>
      <c r="L15" s="71">
        <v>902</v>
      </c>
      <c r="M15" s="71">
        <v>49576</v>
      </c>
      <c r="N15" s="71">
        <v>25366</v>
      </c>
      <c r="O15" s="71">
        <v>24210</v>
      </c>
      <c r="P15" s="71">
        <v>16478</v>
      </c>
      <c r="Q15" s="71">
        <v>8462</v>
      </c>
      <c r="R15" s="71">
        <v>8016</v>
      </c>
      <c r="S15" s="71">
        <v>16537</v>
      </c>
      <c r="T15" s="71">
        <v>8423</v>
      </c>
      <c r="U15" s="71">
        <v>8114</v>
      </c>
      <c r="V15" s="71">
        <v>16561</v>
      </c>
      <c r="W15" s="71">
        <v>8481</v>
      </c>
      <c r="X15" s="71">
        <v>8080</v>
      </c>
      <c r="Y15" s="71">
        <v>556</v>
      </c>
      <c r="Z15" s="18"/>
    </row>
    <row r="16" spans="2:25" ht="12" customHeight="1">
      <c r="B16" s="3"/>
      <c r="C16" s="32"/>
      <c r="D16" s="288" t="s">
        <v>115</v>
      </c>
      <c r="E16" s="280"/>
      <c r="F16" s="72">
        <v>23</v>
      </c>
      <c r="G16" s="70">
        <v>2</v>
      </c>
      <c r="H16" s="16">
        <v>288</v>
      </c>
      <c r="I16" s="73">
        <v>36</v>
      </c>
      <c r="J16" s="16">
        <v>395</v>
      </c>
      <c r="K16" s="16">
        <v>262</v>
      </c>
      <c r="L16" s="16">
        <v>70</v>
      </c>
      <c r="M16" s="16">
        <v>9926</v>
      </c>
      <c r="N16" s="16">
        <v>5031</v>
      </c>
      <c r="O16" s="16">
        <v>4895</v>
      </c>
      <c r="P16" s="73">
        <v>3300</v>
      </c>
      <c r="Q16" s="73">
        <v>1708</v>
      </c>
      <c r="R16" s="73">
        <v>1592</v>
      </c>
      <c r="S16" s="73">
        <v>3297</v>
      </c>
      <c r="T16" s="73">
        <v>1636</v>
      </c>
      <c r="U16" s="73">
        <v>1661</v>
      </c>
      <c r="V16" s="73">
        <v>3329</v>
      </c>
      <c r="W16" s="73">
        <v>1687</v>
      </c>
      <c r="X16" s="73">
        <v>1642</v>
      </c>
      <c r="Y16" s="73">
        <v>55</v>
      </c>
    </row>
    <row r="17" spans="2:25" ht="12">
      <c r="B17" s="3"/>
      <c r="C17" s="32"/>
      <c r="D17" s="288" t="s">
        <v>47</v>
      </c>
      <c r="E17" s="280"/>
      <c r="F17" s="72">
        <v>25</v>
      </c>
      <c r="G17" s="70" t="s">
        <v>28</v>
      </c>
      <c r="H17" s="16">
        <v>303</v>
      </c>
      <c r="I17" s="73">
        <v>32</v>
      </c>
      <c r="J17" s="16">
        <v>413</v>
      </c>
      <c r="K17" s="16">
        <v>279</v>
      </c>
      <c r="L17" s="16">
        <v>244</v>
      </c>
      <c r="M17" s="16">
        <v>10318</v>
      </c>
      <c r="N17" s="16">
        <v>5305</v>
      </c>
      <c r="O17" s="16">
        <v>5013</v>
      </c>
      <c r="P17" s="73">
        <v>3433</v>
      </c>
      <c r="Q17" s="73">
        <v>1756</v>
      </c>
      <c r="R17" s="73">
        <v>1677</v>
      </c>
      <c r="S17" s="73">
        <v>3407</v>
      </c>
      <c r="T17" s="73">
        <v>1792</v>
      </c>
      <c r="U17" s="73">
        <v>1615</v>
      </c>
      <c r="V17" s="73">
        <v>3478</v>
      </c>
      <c r="W17" s="73">
        <v>1757</v>
      </c>
      <c r="X17" s="73">
        <v>1721</v>
      </c>
      <c r="Y17" s="73">
        <v>27</v>
      </c>
    </row>
    <row r="18" spans="2:25" ht="12" customHeight="1">
      <c r="B18" s="3"/>
      <c r="C18" s="32"/>
      <c r="D18" s="288" t="s">
        <v>116</v>
      </c>
      <c r="E18" s="280"/>
      <c r="F18" s="72">
        <v>12</v>
      </c>
      <c r="G18" s="70" t="s">
        <v>28</v>
      </c>
      <c r="H18" s="16">
        <v>106</v>
      </c>
      <c r="I18" s="73">
        <v>14</v>
      </c>
      <c r="J18" s="16">
        <v>175</v>
      </c>
      <c r="K18" s="16">
        <v>94</v>
      </c>
      <c r="L18" s="16">
        <v>32</v>
      </c>
      <c r="M18" s="16">
        <v>3397</v>
      </c>
      <c r="N18" s="16">
        <v>1757</v>
      </c>
      <c r="O18" s="16">
        <v>1640</v>
      </c>
      <c r="P18" s="73">
        <v>1199</v>
      </c>
      <c r="Q18" s="73">
        <v>626</v>
      </c>
      <c r="R18" s="73">
        <v>573</v>
      </c>
      <c r="S18" s="73">
        <v>1089</v>
      </c>
      <c r="T18" s="73">
        <v>545</v>
      </c>
      <c r="U18" s="73">
        <v>544</v>
      </c>
      <c r="V18" s="73">
        <v>1109</v>
      </c>
      <c r="W18" s="73">
        <v>586</v>
      </c>
      <c r="X18" s="73">
        <v>523</v>
      </c>
      <c r="Y18" s="73">
        <v>29</v>
      </c>
    </row>
    <row r="19" spans="2:25" ht="12">
      <c r="B19" s="3"/>
      <c r="C19" s="32"/>
      <c r="D19" s="288" t="s">
        <v>49</v>
      </c>
      <c r="E19" s="280"/>
      <c r="F19" s="72">
        <v>11</v>
      </c>
      <c r="G19" s="70" t="s">
        <v>28</v>
      </c>
      <c r="H19" s="16">
        <v>175</v>
      </c>
      <c r="I19" s="73">
        <v>20</v>
      </c>
      <c r="J19" s="16">
        <v>227</v>
      </c>
      <c r="K19" s="16">
        <v>166</v>
      </c>
      <c r="L19" s="16">
        <v>35</v>
      </c>
      <c r="M19" s="16">
        <v>6149</v>
      </c>
      <c r="N19" s="16">
        <v>3137</v>
      </c>
      <c r="O19" s="16">
        <v>3012</v>
      </c>
      <c r="P19" s="73">
        <v>2085</v>
      </c>
      <c r="Q19" s="73">
        <v>1047</v>
      </c>
      <c r="R19" s="73">
        <v>1038</v>
      </c>
      <c r="S19" s="73">
        <v>2074</v>
      </c>
      <c r="T19" s="73">
        <v>1070</v>
      </c>
      <c r="U19" s="73">
        <v>1004</v>
      </c>
      <c r="V19" s="73">
        <v>1990</v>
      </c>
      <c r="W19" s="73">
        <v>1020</v>
      </c>
      <c r="X19" s="73">
        <v>970</v>
      </c>
      <c r="Y19" s="73">
        <v>249</v>
      </c>
    </row>
    <row r="20" spans="2:25" ht="12">
      <c r="B20" s="3"/>
      <c r="C20" s="32"/>
      <c r="D20" s="288" t="s">
        <v>50</v>
      </c>
      <c r="E20" s="280"/>
      <c r="F20" s="72">
        <v>18</v>
      </c>
      <c r="G20" s="70" t="s">
        <v>28</v>
      </c>
      <c r="H20" s="16">
        <v>195</v>
      </c>
      <c r="I20" s="73">
        <v>21</v>
      </c>
      <c r="J20" s="16">
        <v>281</v>
      </c>
      <c r="K20" s="16">
        <v>186</v>
      </c>
      <c r="L20" s="16">
        <v>241</v>
      </c>
      <c r="M20" s="16">
        <v>6440</v>
      </c>
      <c r="N20" s="16">
        <v>3338</v>
      </c>
      <c r="O20" s="16">
        <v>3102</v>
      </c>
      <c r="P20" s="73">
        <v>2191</v>
      </c>
      <c r="Q20" s="73">
        <v>1165</v>
      </c>
      <c r="R20" s="73">
        <v>1026</v>
      </c>
      <c r="S20" s="73">
        <v>2099</v>
      </c>
      <c r="T20" s="73">
        <v>1060</v>
      </c>
      <c r="U20" s="73">
        <v>1039</v>
      </c>
      <c r="V20" s="73">
        <v>2150</v>
      </c>
      <c r="W20" s="73">
        <v>1113</v>
      </c>
      <c r="X20" s="73">
        <v>1037</v>
      </c>
      <c r="Y20" s="73">
        <v>143</v>
      </c>
    </row>
    <row r="21" spans="2:25" ht="12">
      <c r="B21" s="3"/>
      <c r="C21" s="32"/>
      <c r="D21" s="288" t="s">
        <v>51</v>
      </c>
      <c r="E21" s="280"/>
      <c r="F21" s="72">
        <v>9</v>
      </c>
      <c r="G21" s="70" t="s">
        <v>28</v>
      </c>
      <c r="H21" s="16">
        <v>53</v>
      </c>
      <c r="I21" s="73">
        <v>9</v>
      </c>
      <c r="J21" s="16">
        <v>97</v>
      </c>
      <c r="K21" s="16">
        <v>50</v>
      </c>
      <c r="L21" s="16">
        <v>35</v>
      </c>
      <c r="M21" s="16">
        <v>1574</v>
      </c>
      <c r="N21" s="16">
        <v>810</v>
      </c>
      <c r="O21" s="16">
        <v>764</v>
      </c>
      <c r="P21" s="73">
        <v>493</v>
      </c>
      <c r="Q21" s="73">
        <v>255</v>
      </c>
      <c r="R21" s="73">
        <v>238</v>
      </c>
      <c r="S21" s="73">
        <v>523</v>
      </c>
      <c r="T21" s="73">
        <v>258</v>
      </c>
      <c r="U21" s="73">
        <v>265</v>
      </c>
      <c r="V21" s="73">
        <v>558</v>
      </c>
      <c r="W21" s="73">
        <v>297</v>
      </c>
      <c r="X21" s="73">
        <v>261</v>
      </c>
      <c r="Y21" s="73">
        <v>3</v>
      </c>
    </row>
    <row r="22" spans="2:25" ht="12">
      <c r="B22" s="3"/>
      <c r="C22" s="32"/>
      <c r="D22" s="288" t="s">
        <v>52</v>
      </c>
      <c r="E22" s="280"/>
      <c r="F22" s="72">
        <v>5</v>
      </c>
      <c r="G22" s="70" t="s">
        <v>28</v>
      </c>
      <c r="H22" s="16">
        <v>66</v>
      </c>
      <c r="I22" s="73">
        <v>5</v>
      </c>
      <c r="J22" s="16">
        <v>87</v>
      </c>
      <c r="K22" s="16">
        <v>57</v>
      </c>
      <c r="L22" s="16">
        <v>37</v>
      </c>
      <c r="M22" s="16">
        <v>2245</v>
      </c>
      <c r="N22" s="16">
        <v>1185</v>
      </c>
      <c r="O22" s="16">
        <v>1060</v>
      </c>
      <c r="P22" s="73">
        <v>719</v>
      </c>
      <c r="Q22" s="73">
        <v>370</v>
      </c>
      <c r="R22" s="73">
        <v>349</v>
      </c>
      <c r="S22" s="73">
        <v>792</v>
      </c>
      <c r="T22" s="73">
        <v>419</v>
      </c>
      <c r="U22" s="73">
        <v>373</v>
      </c>
      <c r="V22" s="73">
        <v>734</v>
      </c>
      <c r="W22" s="73">
        <v>396</v>
      </c>
      <c r="X22" s="73">
        <v>338</v>
      </c>
      <c r="Y22" s="73">
        <v>31</v>
      </c>
    </row>
    <row r="23" spans="2:25" ht="12">
      <c r="B23" s="3"/>
      <c r="C23" s="32"/>
      <c r="D23" s="288" t="s">
        <v>53</v>
      </c>
      <c r="E23" s="280"/>
      <c r="F23" s="72">
        <v>10</v>
      </c>
      <c r="G23" s="70" t="s">
        <v>28</v>
      </c>
      <c r="H23" s="16">
        <v>74</v>
      </c>
      <c r="I23" s="73">
        <v>14</v>
      </c>
      <c r="J23" s="16">
        <v>121</v>
      </c>
      <c r="K23" s="16">
        <v>75</v>
      </c>
      <c r="L23" s="16">
        <v>35</v>
      </c>
      <c r="M23" s="16">
        <v>2310</v>
      </c>
      <c r="N23" s="16">
        <v>1163</v>
      </c>
      <c r="O23" s="16">
        <v>1147</v>
      </c>
      <c r="P23" s="73">
        <v>729</v>
      </c>
      <c r="Q23" s="73">
        <v>363</v>
      </c>
      <c r="R23" s="73">
        <v>366</v>
      </c>
      <c r="S23" s="73">
        <v>825</v>
      </c>
      <c r="T23" s="73">
        <v>416</v>
      </c>
      <c r="U23" s="73">
        <v>409</v>
      </c>
      <c r="V23" s="73">
        <v>756</v>
      </c>
      <c r="W23" s="73">
        <v>384</v>
      </c>
      <c r="X23" s="73">
        <v>372</v>
      </c>
      <c r="Y23" s="73">
        <v>5</v>
      </c>
    </row>
    <row r="24" spans="2:25" ht="12">
      <c r="B24" s="3"/>
      <c r="C24" s="32"/>
      <c r="D24" s="288" t="s">
        <v>54</v>
      </c>
      <c r="E24" s="280"/>
      <c r="F24" s="72">
        <v>5</v>
      </c>
      <c r="G24" s="70" t="s">
        <v>28</v>
      </c>
      <c r="H24" s="16">
        <v>61</v>
      </c>
      <c r="I24" s="73">
        <v>10</v>
      </c>
      <c r="J24" s="16">
        <v>101</v>
      </c>
      <c r="K24" s="16">
        <v>46</v>
      </c>
      <c r="L24" s="16">
        <v>42</v>
      </c>
      <c r="M24" s="16">
        <v>2013</v>
      </c>
      <c r="N24" s="16">
        <v>1028</v>
      </c>
      <c r="O24" s="16">
        <v>985</v>
      </c>
      <c r="P24" s="73">
        <v>649</v>
      </c>
      <c r="Q24" s="73">
        <v>327</v>
      </c>
      <c r="R24" s="73">
        <v>322</v>
      </c>
      <c r="S24" s="73">
        <v>683</v>
      </c>
      <c r="T24" s="73">
        <v>355</v>
      </c>
      <c r="U24" s="73">
        <v>328</v>
      </c>
      <c r="V24" s="73">
        <v>681</v>
      </c>
      <c r="W24" s="73">
        <v>346</v>
      </c>
      <c r="X24" s="73">
        <v>335</v>
      </c>
      <c r="Y24" s="73" t="s">
        <v>28</v>
      </c>
    </row>
    <row r="25" spans="2:25" ht="12">
      <c r="B25" s="3"/>
      <c r="C25" s="32"/>
      <c r="D25" s="288" t="s">
        <v>55</v>
      </c>
      <c r="E25" s="280"/>
      <c r="F25" s="72">
        <v>6</v>
      </c>
      <c r="G25" s="70" t="s">
        <v>28</v>
      </c>
      <c r="H25" s="16">
        <v>45</v>
      </c>
      <c r="I25" s="73">
        <v>6</v>
      </c>
      <c r="J25" s="16">
        <v>65</v>
      </c>
      <c r="K25" s="16">
        <v>47</v>
      </c>
      <c r="L25" s="16">
        <v>41</v>
      </c>
      <c r="M25" s="16">
        <v>1481</v>
      </c>
      <c r="N25" s="16">
        <v>745</v>
      </c>
      <c r="O25" s="16">
        <v>736</v>
      </c>
      <c r="P25" s="73">
        <v>486</v>
      </c>
      <c r="Q25" s="73">
        <v>249</v>
      </c>
      <c r="R25" s="73">
        <v>237</v>
      </c>
      <c r="S25" s="73">
        <v>518</v>
      </c>
      <c r="T25" s="73">
        <v>261</v>
      </c>
      <c r="U25" s="73">
        <v>257</v>
      </c>
      <c r="V25" s="73">
        <v>477</v>
      </c>
      <c r="W25" s="73">
        <v>235</v>
      </c>
      <c r="X25" s="73">
        <v>242</v>
      </c>
      <c r="Y25" s="73">
        <v>4</v>
      </c>
    </row>
    <row r="26" spans="2:25" ht="12" customHeight="1">
      <c r="B26" s="3"/>
      <c r="C26" s="32"/>
      <c r="D26" s="288" t="s">
        <v>117</v>
      </c>
      <c r="E26" s="280"/>
      <c r="F26" s="72">
        <v>6</v>
      </c>
      <c r="G26" s="70" t="s">
        <v>28</v>
      </c>
      <c r="H26" s="16">
        <v>64</v>
      </c>
      <c r="I26" s="73">
        <v>8</v>
      </c>
      <c r="J26" s="16">
        <v>91</v>
      </c>
      <c r="K26" s="16">
        <v>52</v>
      </c>
      <c r="L26" s="16">
        <v>58</v>
      </c>
      <c r="M26" s="16">
        <v>2178</v>
      </c>
      <c r="N26" s="16">
        <v>1081</v>
      </c>
      <c r="O26" s="16">
        <v>1097</v>
      </c>
      <c r="P26" s="73">
        <v>694</v>
      </c>
      <c r="Q26" s="73">
        <v>346</v>
      </c>
      <c r="R26" s="73">
        <v>348</v>
      </c>
      <c r="S26" s="73">
        <v>717</v>
      </c>
      <c r="T26" s="73">
        <v>363</v>
      </c>
      <c r="U26" s="73">
        <v>354</v>
      </c>
      <c r="V26" s="73">
        <v>767</v>
      </c>
      <c r="W26" s="73">
        <v>372</v>
      </c>
      <c r="X26" s="73">
        <v>395</v>
      </c>
      <c r="Y26" s="73">
        <v>1</v>
      </c>
    </row>
    <row r="27" spans="2:25" ht="12" customHeight="1">
      <c r="B27" s="3"/>
      <c r="C27" s="32"/>
      <c r="D27" s="288" t="s">
        <v>57</v>
      </c>
      <c r="E27" s="325"/>
      <c r="F27" s="72">
        <v>5</v>
      </c>
      <c r="G27" s="70" t="s">
        <v>28</v>
      </c>
      <c r="H27" s="16">
        <v>46</v>
      </c>
      <c r="I27" s="73">
        <v>9</v>
      </c>
      <c r="J27" s="16">
        <v>68</v>
      </c>
      <c r="K27" s="16">
        <v>47</v>
      </c>
      <c r="L27" s="16">
        <v>32</v>
      </c>
      <c r="M27" s="16">
        <v>1545</v>
      </c>
      <c r="N27" s="16">
        <v>786</v>
      </c>
      <c r="O27" s="16">
        <v>759</v>
      </c>
      <c r="P27" s="73">
        <v>500</v>
      </c>
      <c r="Q27" s="73">
        <v>250</v>
      </c>
      <c r="R27" s="73">
        <v>250</v>
      </c>
      <c r="S27" s="73">
        <v>513</v>
      </c>
      <c r="T27" s="73">
        <v>248</v>
      </c>
      <c r="U27" s="73">
        <v>265</v>
      </c>
      <c r="V27" s="73">
        <v>532</v>
      </c>
      <c r="W27" s="73">
        <v>288</v>
      </c>
      <c r="X27" s="73">
        <v>244</v>
      </c>
      <c r="Y27" s="73">
        <v>9</v>
      </c>
    </row>
    <row r="28" spans="2:26" s="36" customFormat="1" ht="12" customHeight="1">
      <c r="B28" s="60"/>
      <c r="C28" s="283" t="s">
        <v>58</v>
      </c>
      <c r="D28" s="283"/>
      <c r="E28" s="284"/>
      <c r="F28" s="71">
        <v>39</v>
      </c>
      <c r="G28" s="71" t="s">
        <v>28</v>
      </c>
      <c r="H28" s="71">
        <v>284</v>
      </c>
      <c r="I28" s="71">
        <v>46</v>
      </c>
      <c r="J28" s="71">
        <v>483</v>
      </c>
      <c r="K28" s="71">
        <v>246</v>
      </c>
      <c r="L28" s="71">
        <v>212</v>
      </c>
      <c r="M28" s="71">
        <v>8469</v>
      </c>
      <c r="N28" s="71">
        <v>4280</v>
      </c>
      <c r="O28" s="71">
        <v>4189</v>
      </c>
      <c r="P28" s="71">
        <v>2791</v>
      </c>
      <c r="Q28" s="71">
        <v>1439</v>
      </c>
      <c r="R28" s="71">
        <v>1352</v>
      </c>
      <c r="S28" s="71">
        <v>2837</v>
      </c>
      <c r="T28" s="71">
        <v>1416</v>
      </c>
      <c r="U28" s="71">
        <v>1421</v>
      </c>
      <c r="V28" s="71">
        <v>2841</v>
      </c>
      <c r="W28" s="71">
        <v>1425</v>
      </c>
      <c r="X28" s="71">
        <v>1416</v>
      </c>
      <c r="Y28" s="71">
        <v>152</v>
      </c>
      <c r="Z28" s="74"/>
    </row>
    <row r="29" spans="2:25" ht="12">
      <c r="B29" s="60"/>
      <c r="C29" s="64"/>
      <c r="D29" s="283" t="s">
        <v>60</v>
      </c>
      <c r="E29" s="284"/>
      <c r="F29" s="75">
        <v>2</v>
      </c>
      <c r="G29" s="70" t="s">
        <v>28</v>
      </c>
      <c r="H29" s="75">
        <v>30</v>
      </c>
      <c r="I29" s="75">
        <v>4</v>
      </c>
      <c r="J29" s="75">
        <v>45</v>
      </c>
      <c r="K29" s="75">
        <v>22</v>
      </c>
      <c r="L29" s="75">
        <v>14</v>
      </c>
      <c r="M29" s="75">
        <v>1070</v>
      </c>
      <c r="N29" s="75">
        <v>553</v>
      </c>
      <c r="O29" s="75">
        <v>517</v>
      </c>
      <c r="P29" s="75">
        <v>361</v>
      </c>
      <c r="Q29" s="75">
        <v>201</v>
      </c>
      <c r="R29" s="75">
        <v>160</v>
      </c>
      <c r="S29" s="75">
        <v>370</v>
      </c>
      <c r="T29" s="75">
        <v>196</v>
      </c>
      <c r="U29" s="75">
        <v>174</v>
      </c>
      <c r="V29" s="75">
        <v>339</v>
      </c>
      <c r="W29" s="75">
        <v>156</v>
      </c>
      <c r="X29" s="75">
        <v>183</v>
      </c>
      <c r="Y29" s="75">
        <v>1</v>
      </c>
    </row>
    <row r="30" spans="2:25" ht="12">
      <c r="B30" s="3"/>
      <c r="C30" s="32"/>
      <c r="D30" s="24"/>
      <c r="E30" s="4" t="s">
        <v>87</v>
      </c>
      <c r="F30" s="72">
        <v>1</v>
      </c>
      <c r="G30" s="70" t="s">
        <v>28</v>
      </c>
      <c r="H30" s="16">
        <v>13</v>
      </c>
      <c r="I30" s="73">
        <v>2</v>
      </c>
      <c r="J30" s="16">
        <v>20</v>
      </c>
      <c r="K30" s="16">
        <v>10</v>
      </c>
      <c r="L30" s="16">
        <v>8</v>
      </c>
      <c r="M30" s="16">
        <v>455</v>
      </c>
      <c r="N30" s="16">
        <v>234</v>
      </c>
      <c r="O30" s="16">
        <v>221</v>
      </c>
      <c r="P30" s="73">
        <v>156</v>
      </c>
      <c r="Q30" s="73">
        <v>89</v>
      </c>
      <c r="R30" s="73">
        <v>67</v>
      </c>
      <c r="S30" s="73">
        <v>150</v>
      </c>
      <c r="T30" s="73">
        <v>77</v>
      </c>
      <c r="U30" s="73">
        <v>73</v>
      </c>
      <c r="V30" s="73">
        <v>149</v>
      </c>
      <c r="W30" s="73">
        <v>68</v>
      </c>
      <c r="X30" s="73">
        <v>81</v>
      </c>
      <c r="Y30" s="73">
        <v>1</v>
      </c>
    </row>
    <row r="31" spans="2:25" ht="12">
      <c r="B31" s="3"/>
      <c r="C31" s="32"/>
      <c r="D31" s="24"/>
      <c r="E31" s="4" t="s">
        <v>88</v>
      </c>
      <c r="F31" s="72">
        <v>1</v>
      </c>
      <c r="G31" s="70" t="s">
        <v>28</v>
      </c>
      <c r="H31" s="16">
        <v>17</v>
      </c>
      <c r="I31" s="73">
        <v>2</v>
      </c>
      <c r="J31" s="16">
        <v>25</v>
      </c>
      <c r="K31" s="16">
        <v>12</v>
      </c>
      <c r="L31" s="16">
        <v>6</v>
      </c>
      <c r="M31" s="16">
        <v>615</v>
      </c>
      <c r="N31" s="16">
        <v>319</v>
      </c>
      <c r="O31" s="16">
        <v>296</v>
      </c>
      <c r="P31" s="73">
        <v>205</v>
      </c>
      <c r="Q31" s="73">
        <v>112</v>
      </c>
      <c r="R31" s="73">
        <v>93</v>
      </c>
      <c r="S31" s="73">
        <v>220</v>
      </c>
      <c r="T31" s="73">
        <v>119</v>
      </c>
      <c r="U31" s="73">
        <v>101</v>
      </c>
      <c r="V31" s="73">
        <v>190</v>
      </c>
      <c r="W31" s="73">
        <v>88</v>
      </c>
      <c r="X31" s="73">
        <v>102</v>
      </c>
      <c r="Y31" s="41" t="s">
        <v>28</v>
      </c>
    </row>
    <row r="32" spans="2:25" s="36" customFormat="1" ht="12">
      <c r="B32" s="60"/>
      <c r="C32" s="64"/>
      <c r="D32" s="283" t="s">
        <v>61</v>
      </c>
      <c r="E32" s="284"/>
      <c r="F32" s="75">
        <v>2</v>
      </c>
      <c r="G32" s="70" t="s">
        <v>28</v>
      </c>
      <c r="H32" s="75">
        <v>6</v>
      </c>
      <c r="I32" s="75">
        <v>2</v>
      </c>
      <c r="J32" s="75">
        <v>11</v>
      </c>
      <c r="K32" s="75">
        <v>9</v>
      </c>
      <c r="L32" s="75">
        <v>7</v>
      </c>
      <c r="M32" s="75">
        <v>58</v>
      </c>
      <c r="N32" s="75">
        <v>27</v>
      </c>
      <c r="O32" s="75">
        <v>31</v>
      </c>
      <c r="P32" s="75">
        <v>16</v>
      </c>
      <c r="Q32" s="75">
        <v>8</v>
      </c>
      <c r="R32" s="75">
        <v>8</v>
      </c>
      <c r="S32" s="75">
        <v>22</v>
      </c>
      <c r="T32" s="75">
        <v>7</v>
      </c>
      <c r="U32" s="75">
        <v>15</v>
      </c>
      <c r="V32" s="75">
        <v>20</v>
      </c>
      <c r="W32" s="75">
        <v>12</v>
      </c>
      <c r="X32" s="75">
        <v>8</v>
      </c>
      <c r="Y32" s="75" t="s">
        <v>28</v>
      </c>
    </row>
    <row r="33" spans="2:25" ht="12">
      <c r="B33" s="3"/>
      <c r="C33" s="32"/>
      <c r="D33" s="24"/>
      <c r="E33" s="4" t="s">
        <v>89</v>
      </c>
      <c r="F33" s="72">
        <v>1</v>
      </c>
      <c r="G33" s="70" t="s">
        <v>28</v>
      </c>
      <c r="H33" s="16">
        <v>3</v>
      </c>
      <c r="I33" s="73">
        <v>1</v>
      </c>
      <c r="J33" s="16">
        <v>6</v>
      </c>
      <c r="K33" s="16">
        <v>4</v>
      </c>
      <c r="L33" s="16">
        <v>3</v>
      </c>
      <c r="M33" s="16">
        <v>35</v>
      </c>
      <c r="N33" s="16">
        <v>11</v>
      </c>
      <c r="O33" s="16">
        <v>24</v>
      </c>
      <c r="P33" s="73">
        <v>9</v>
      </c>
      <c r="Q33" s="73">
        <v>3</v>
      </c>
      <c r="R33" s="73">
        <v>6</v>
      </c>
      <c r="S33" s="73">
        <v>19</v>
      </c>
      <c r="T33" s="73">
        <v>6</v>
      </c>
      <c r="U33" s="73">
        <v>13</v>
      </c>
      <c r="V33" s="73">
        <v>7</v>
      </c>
      <c r="W33" s="73">
        <v>2</v>
      </c>
      <c r="X33" s="73">
        <v>5</v>
      </c>
      <c r="Y33" s="41" t="s">
        <v>28</v>
      </c>
    </row>
    <row r="34" spans="2:25" ht="12">
      <c r="B34" s="3"/>
      <c r="C34" s="32"/>
      <c r="D34" s="24"/>
      <c r="E34" s="4" t="s">
        <v>90</v>
      </c>
      <c r="F34" s="72">
        <v>1</v>
      </c>
      <c r="G34" s="70" t="s">
        <v>28</v>
      </c>
      <c r="H34" s="16">
        <v>3</v>
      </c>
      <c r="I34" s="73">
        <v>1</v>
      </c>
      <c r="J34" s="16">
        <v>5</v>
      </c>
      <c r="K34" s="16">
        <v>5</v>
      </c>
      <c r="L34" s="16">
        <v>4</v>
      </c>
      <c r="M34" s="16">
        <v>23</v>
      </c>
      <c r="N34" s="16">
        <v>16</v>
      </c>
      <c r="O34" s="16">
        <v>7</v>
      </c>
      <c r="P34" s="73">
        <v>7</v>
      </c>
      <c r="Q34" s="73">
        <v>5</v>
      </c>
      <c r="R34" s="76">
        <v>2</v>
      </c>
      <c r="S34" s="73">
        <v>3</v>
      </c>
      <c r="T34" s="73">
        <v>1</v>
      </c>
      <c r="U34" s="76">
        <v>2</v>
      </c>
      <c r="V34" s="73">
        <v>13</v>
      </c>
      <c r="W34" s="73">
        <v>10</v>
      </c>
      <c r="X34" s="73">
        <v>3</v>
      </c>
      <c r="Y34" s="41" t="s">
        <v>28</v>
      </c>
    </row>
    <row r="35" spans="2:25" s="36" customFormat="1" ht="12">
      <c r="B35" s="60"/>
      <c r="C35" s="64"/>
      <c r="D35" s="283" t="s">
        <v>64</v>
      </c>
      <c r="E35" s="284"/>
      <c r="F35" s="75">
        <v>4</v>
      </c>
      <c r="G35" s="70" t="s">
        <v>28</v>
      </c>
      <c r="H35" s="75">
        <v>23</v>
      </c>
      <c r="I35" s="75">
        <v>5</v>
      </c>
      <c r="J35" s="75">
        <v>41</v>
      </c>
      <c r="K35" s="75">
        <v>23</v>
      </c>
      <c r="L35" s="75">
        <v>19</v>
      </c>
      <c r="M35" s="75">
        <v>602</v>
      </c>
      <c r="N35" s="75">
        <v>313</v>
      </c>
      <c r="O35" s="75">
        <v>289</v>
      </c>
      <c r="P35" s="75">
        <v>204</v>
      </c>
      <c r="Q35" s="75">
        <v>105</v>
      </c>
      <c r="R35" s="75">
        <v>99</v>
      </c>
      <c r="S35" s="75">
        <v>194</v>
      </c>
      <c r="T35" s="75">
        <v>97</v>
      </c>
      <c r="U35" s="75">
        <v>97</v>
      </c>
      <c r="V35" s="75">
        <v>204</v>
      </c>
      <c r="W35" s="75">
        <v>111</v>
      </c>
      <c r="X35" s="75">
        <v>93</v>
      </c>
      <c r="Y35" s="75" t="s">
        <v>28</v>
      </c>
    </row>
    <row r="36" spans="2:25" ht="12">
      <c r="B36" s="3"/>
      <c r="C36" s="32"/>
      <c r="D36" s="24"/>
      <c r="E36" s="4" t="s">
        <v>91</v>
      </c>
      <c r="F36" s="72">
        <v>1</v>
      </c>
      <c r="G36" s="70" t="s">
        <v>28</v>
      </c>
      <c r="H36" s="16">
        <v>6</v>
      </c>
      <c r="I36" s="73">
        <v>2</v>
      </c>
      <c r="J36" s="16">
        <v>12</v>
      </c>
      <c r="K36" s="16">
        <v>5</v>
      </c>
      <c r="L36" s="16">
        <v>7</v>
      </c>
      <c r="M36" s="16">
        <v>163</v>
      </c>
      <c r="N36" s="16">
        <v>86</v>
      </c>
      <c r="O36" s="16">
        <v>77</v>
      </c>
      <c r="P36" s="73">
        <v>52</v>
      </c>
      <c r="Q36" s="73">
        <v>30</v>
      </c>
      <c r="R36" s="73">
        <v>22</v>
      </c>
      <c r="S36" s="73">
        <v>51</v>
      </c>
      <c r="T36" s="73">
        <v>27</v>
      </c>
      <c r="U36" s="73">
        <v>24</v>
      </c>
      <c r="V36" s="73">
        <v>60</v>
      </c>
      <c r="W36" s="73">
        <v>29</v>
      </c>
      <c r="X36" s="73">
        <v>31</v>
      </c>
      <c r="Y36" s="41" t="s">
        <v>28</v>
      </c>
    </row>
    <row r="37" spans="2:25" ht="12">
      <c r="B37" s="3"/>
      <c r="C37" s="32"/>
      <c r="D37" s="24"/>
      <c r="E37" s="4" t="s">
        <v>92</v>
      </c>
      <c r="F37" s="72">
        <v>1</v>
      </c>
      <c r="G37" s="70" t="s">
        <v>28</v>
      </c>
      <c r="H37" s="16">
        <v>3</v>
      </c>
      <c r="I37" s="73" t="s">
        <v>28</v>
      </c>
      <c r="J37" s="16">
        <v>7</v>
      </c>
      <c r="K37" s="16">
        <v>4</v>
      </c>
      <c r="L37" s="16">
        <v>2</v>
      </c>
      <c r="M37" s="16">
        <v>30</v>
      </c>
      <c r="N37" s="16">
        <v>10</v>
      </c>
      <c r="O37" s="16">
        <v>20</v>
      </c>
      <c r="P37" s="73">
        <v>7</v>
      </c>
      <c r="Q37" s="73">
        <v>1</v>
      </c>
      <c r="R37" s="73">
        <v>6</v>
      </c>
      <c r="S37" s="73">
        <v>11</v>
      </c>
      <c r="T37" s="73">
        <v>4</v>
      </c>
      <c r="U37" s="73">
        <v>7</v>
      </c>
      <c r="V37" s="73">
        <v>12</v>
      </c>
      <c r="W37" s="73">
        <v>5</v>
      </c>
      <c r="X37" s="73">
        <v>7</v>
      </c>
      <c r="Y37" s="73" t="s">
        <v>28</v>
      </c>
    </row>
    <row r="38" spans="2:25" ht="12">
      <c r="B38" s="3"/>
      <c r="C38" s="32"/>
      <c r="D38" s="24"/>
      <c r="E38" s="4" t="s">
        <v>93</v>
      </c>
      <c r="F38" s="72">
        <v>2</v>
      </c>
      <c r="G38" s="70" t="s">
        <v>28</v>
      </c>
      <c r="H38" s="16">
        <v>14</v>
      </c>
      <c r="I38" s="73">
        <v>3</v>
      </c>
      <c r="J38" s="16">
        <v>22</v>
      </c>
      <c r="K38" s="16">
        <v>14</v>
      </c>
      <c r="L38" s="16">
        <v>10</v>
      </c>
      <c r="M38" s="16">
        <v>409</v>
      </c>
      <c r="N38" s="16">
        <v>217</v>
      </c>
      <c r="O38" s="16">
        <v>192</v>
      </c>
      <c r="P38" s="73">
        <v>145</v>
      </c>
      <c r="Q38" s="73">
        <v>74</v>
      </c>
      <c r="R38" s="73">
        <v>71</v>
      </c>
      <c r="S38" s="73">
        <v>132</v>
      </c>
      <c r="T38" s="73">
        <v>66</v>
      </c>
      <c r="U38" s="73">
        <v>66</v>
      </c>
      <c r="V38" s="73">
        <v>132</v>
      </c>
      <c r="W38" s="73">
        <v>77</v>
      </c>
      <c r="X38" s="73">
        <v>55</v>
      </c>
      <c r="Y38" s="41" t="s">
        <v>28</v>
      </c>
    </row>
    <row r="39" spans="2:25" s="36" customFormat="1" ht="12">
      <c r="B39" s="60"/>
      <c r="C39" s="64"/>
      <c r="D39" s="283" t="s">
        <v>65</v>
      </c>
      <c r="E39" s="284"/>
      <c r="F39" s="75">
        <v>14</v>
      </c>
      <c r="G39" s="70" t="s">
        <v>28</v>
      </c>
      <c r="H39" s="75">
        <v>62</v>
      </c>
      <c r="I39" s="75">
        <v>14</v>
      </c>
      <c r="J39" s="75">
        <v>131</v>
      </c>
      <c r="K39" s="75">
        <v>60</v>
      </c>
      <c r="L39" s="75">
        <v>69</v>
      </c>
      <c r="M39" s="75">
        <v>1568</v>
      </c>
      <c r="N39" s="75">
        <v>775</v>
      </c>
      <c r="O39" s="75">
        <v>793</v>
      </c>
      <c r="P39" s="75">
        <v>493</v>
      </c>
      <c r="Q39" s="75">
        <v>261</v>
      </c>
      <c r="R39" s="75">
        <v>232</v>
      </c>
      <c r="S39" s="75">
        <v>538</v>
      </c>
      <c r="T39" s="75">
        <v>256</v>
      </c>
      <c r="U39" s="75">
        <v>282</v>
      </c>
      <c r="V39" s="75">
        <v>537</v>
      </c>
      <c r="W39" s="75">
        <v>258</v>
      </c>
      <c r="X39" s="75">
        <v>279</v>
      </c>
      <c r="Y39" s="75">
        <v>1</v>
      </c>
    </row>
    <row r="40" spans="2:25" ht="12">
      <c r="B40" s="3"/>
      <c r="C40" s="32"/>
      <c r="D40" s="24"/>
      <c r="E40" s="4" t="s">
        <v>94</v>
      </c>
      <c r="F40" s="72">
        <v>4</v>
      </c>
      <c r="G40" s="70" t="s">
        <v>28</v>
      </c>
      <c r="H40" s="16">
        <v>18</v>
      </c>
      <c r="I40" s="73">
        <v>3</v>
      </c>
      <c r="J40" s="16">
        <v>37</v>
      </c>
      <c r="K40" s="16">
        <v>14</v>
      </c>
      <c r="L40" s="16">
        <v>29</v>
      </c>
      <c r="M40" s="16">
        <v>450</v>
      </c>
      <c r="N40" s="16">
        <v>233</v>
      </c>
      <c r="O40" s="16">
        <v>217</v>
      </c>
      <c r="P40" s="73">
        <v>137</v>
      </c>
      <c r="Q40" s="73">
        <v>75</v>
      </c>
      <c r="R40" s="73">
        <v>62</v>
      </c>
      <c r="S40" s="73">
        <v>160</v>
      </c>
      <c r="T40" s="73">
        <v>82</v>
      </c>
      <c r="U40" s="73">
        <v>78</v>
      </c>
      <c r="V40" s="73">
        <v>153</v>
      </c>
      <c r="W40" s="73">
        <v>76</v>
      </c>
      <c r="X40" s="73">
        <v>77</v>
      </c>
      <c r="Y40" s="41" t="s">
        <v>28</v>
      </c>
    </row>
    <row r="41" spans="2:25" ht="12">
      <c r="B41" s="3"/>
      <c r="C41" s="32"/>
      <c r="D41" s="24"/>
      <c r="E41" s="4" t="s">
        <v>95</v>
      </c>
      <c r="F41" s="72">
        <v>2</v>
      </c>
      <c r="G41" s="70" t="s">
        <v>28</v>
      </c>
      <c r="H41" s="16">
        <v>7</v>
      </c>
      <c r="I41" s="73">
        <v>2</v>
      </c>
      <c r="J41" s="16">
        <v>15</v>
      </c>
      <c r="K41" s="16">
        <v>9</v>
      </c>
      <c r="L41" s="16">
        <v>11</v>
      </c>
      <c r="M41" s="16">
        <v>183</v>
      </c>
      <c r="N41" s="16">
        <v>85</v>
      </c>
      <c r="O41" s="16">
        <v>98</v>
      </c>
      <c r="P41" s="73">
        <v>52</v>
      </c>
      <c r="Q41" s="73">
        <v>25</v>
      </c>
      <c r="R41" s="73">
        <v>27</v>
      </c>
      <c r="S41" s="73">
        <v>70</v>
      </c>
      <c r="T41" s="73">
        <v>30</v>
      </c>
      <c r="U41" s="73">
        <v>40</v>
      </c>
      <c r="V41" s="73">
        <v>61</v>
      </c>
      <c r="W41" s="73">
        <v>30</v>
      </c>
      <c r="X41" s="73">
        <v>31</v>
      </c>
      <c r="Y41" s="41" t="s">
        <v>28</v>
      </c>
    </row>
    <row r="42" spans="2:25" ht="12">
      <c r="B42" s="3"/>
      <c r="C42" s="32"/>
      <c r="D42" s="24"/>
      <c r="E42" s="4" t="s">
        <v>96</v>
      </c>
      <c r="F42" s="72">
        <v>1</v>
      </c>
      <c r="G42" s="70" t="s">
        <v>28</v>
      </c>
      <c r="H42" s="16">
        <v>9</v>
      </c>
      <c r="I42" s="73">
        <v>2</v>
      </c>
      <c r="J42" s="16">
        <v>16</v>
      </c>
      <c r="K42" s="16">
        <v>7</v>
      </c>
      <c r="L42" s="16">
        <v>3</v>
      </c>
      <c r="M42" s="16">
        <v>263</v>
      </c>
      <c r="N42" s="16">
        <v>140</v>
      </c>
      <c r="O42" s="16">
        <v>123</v>
      </c>
      <c r="P42" s="73">
        <v>89</v>
      </c>
      <c r="Q42" s="73">
        <v>49</v>
      </c>
      <c r="R42" s="73">
        <v>40</v>
      </c>
      <c r="S42" s="73">
        <v>82</v>
      </c>
      <c r="T42" s="73">
        <v>46</v>
      </c>
      <c r="U42" s="73">
        <v>36</v>
      </c>
      <c r="V42" s="73">
        <v>92</v>
      </c>
      <c r="W42" s="73">
        <v>45</v>
      </c>
      <c r="X42" s="73">
        <v>47</v>
      </c>
      <c r="Y42" s="73" t="s">
        <v>28</v>
      </c>
    </row>
    <row r="43" spans="2:25" ht="12">
      <c r="B43" s="3"/>
      <c r="C43" s="32"/>
      <c r="D43" s="24"/>
      <c r="E43" s="4" t="s">
        <v>97</v>
      </c>
      <c r="F43" s="72">
        <v>1</v>
      </c>
      <c r="G43" s="70" t="s">
        <v>28</v>
      </c>
      <c r="H43" s="16">
        <v>6</v>
      </c>
      <c r="I43" s="73">
        <v>2</v>
      </c>
      <c r="J43" s="16">
        <v>11</v>
      </c>
      <c r="K43" s="16">
        <v>6</v>
      </c>
      <c r="L43" s="16">
        <v>6</v>
      </c>
      <c r="M43" s="16">
        <v>172</v>
      </c>
      <c r="N43" s="16">
        <v>83</v>
      </c>
      <c r="O43" s="16">
        <v>89</v>
      </c>
      <c r="P43" s="73">
        <v>53</v>
      </c>
      <c r="Q43" s="73">
        <v>33</v>
      </c>
      <c r="R43" s="73">
        <v>20</v>
      </c>
      <c r="S43" s="73">
        <v>71</v>
      </c>
      <c r="T43" s="73">
        <v>28</v>
      </c>
      <c r="U43" s="73">
        <v>43</v>
      </c>
      <c r="V43" s="73">
        <v>48</v>
      </c>
      <c r="W43" s="73">
        <v>22</v>
      </c>
      <c r="X43" s="73">
        <v>26</v>
      </c>
      <c r="Y43" s="41" t="s">
        <v>28</v>
      </c>
    </row>
    <row r="44" spans="2:25" ht="12">
      <c r="B44" s="3"/>
      <c r="C44" s="32"/>
      <c r="D44" s="24"/>
      <c r="E44" s="4" t="s">
        <v>98</v>
      </c>
      <c r="F44" s="72">
        <v>1</v>
      </c>
      <c r="G44" s="70" t="s">
        <v>28</v>
      </c>
      <c r="H44" s="16">
        <v>5</v>
      </c>
      <c r="I44" s="73">
        <v>1</v>
      </c>
      <c r="J44" s="16">
        <v>11</v>
      </c>
      <c r="K44" s="16">
        <v>5</v>
      </c>
      <c r="L44" s="16">
        <v>3</v>
      </c>
      <c r="M44" s="16">
        <v>119</v>
      </c>
      <c r="N44" s="16">
        <v>58</v>
      </c>
      <c r="O44" s="16">
        <v>61</v>
      </c>
      <c r="P44" s="73">
        <v>44</v>
      </c>
      <c r="Q44" s="73">
        <v>25</v>
      </c>
      <c r="R44" s="73">
        <v>19</v>
      </c>
      <c r="S44" s="73">
        <v>32</v>
      </c>
      <c r="T44" s="73">
        <v>15</v>
      </c>
      <c r="U44" s="73">
        <v>17</v>
      </c>
      <c r="V44" s="73">
        <v>43</v>
      </c>
      <c r="W44" s="73">
        <v>18</v>
      </c>
      <c r="X44" s="73">
        <v>25</v>
      </c>
      <c r="Y44" s="41" t="s">
        <v>28</v>
      </c>
    </row>
    <row r="45" spans="2:25" ht="12">
      <c r="B45" s="3"/>
      <c r="C45" s="32"/>
      <c r="D45" s="24"/>
      <c r="E45" s="4" t="s">
        <v>99</v>
      </c>
      <c r="F45" s="72">
        <v>5</v>
      </c>
      <c r="G45" s="70" t="s">
        <v>28</v>
      </c>
      <c r="H45" s="16">
        <v>17</v>
      </c>
      <c r="I45" s="73">
        <v>4</v>
      </c>
      <c r="J45" s="16">
        <v>41</v>
      </c>
      <c r="K45" s="16">
        <v>19</v>
      </c>
      <c r="L45" s="16">
        <v>17</v>
      </c>
      <c r="M45" s="16">
        <v>381</v>
      </c>
      <c r="N45" s="16">
        <v>176</v>
      </c>
      <c r="O45" s="16">
        <v>205</v>
      </c>
      <c r="P45" s="73">
        <v>118</v>
      </c>
      <c r="Q45" s="73">
        <v>54</v>
      </c>
      <c r="R45" s="73">
        <v>64</v>
      </c>
      <c r="S45" s="73">
        <v>123</v>
      </c>
      <c r="T45" s="73">
        <v>55</v>
      </c>
      <c r="U45" s="73">
        <v>68</v>
      </c>
      <c r="V45" s="73">
        <v>140</v>
      </c>
      <c r="W45" s="73">
        <v>67</v>
      </c>
      <c r="X45" s="73">
        <v>73</v>
      </c>
      <c r="Y45" s="41">
        <v>1</v>
      </c>
    </row>
    <row r="46" spans="2:25" s="36" customFormat="1" ht="12">
      <c r="B46" s="60"/>
      <c r="C46" s="64"/>
      <c r="D46" s="283" t="s">
        <v>66</v>
      </c>
      <c r="E46" s="284"/>
      <c r="F46" s="75">
        <v>7</v>
      </c>
      <c r="G46" s="70" t="s">
        <v>28</v>
      </c>
      <c r="H46" s="75">
        <v>41</v>
      </c>
      <c r="I46" s="75">
        <v>8</v>
      </c>
      <c r="J46" s="75">
        <v>73</v>
      </c>
      <c r="K46" s="75">
        <v>39</v>
      </c>
      <c r="L46" s="75">
        <v>28</v>
      </c>
      <c r="M46" s="75">
        <v>1077</v>
      </c>
      <c r="N46" s="75">
        <v>523</v>
      </c>
      <c r="O46" s="75">
        <v>554</v>
      </c>
      <c r="P46" s="75">
        <v>364</v>
      </c>
      <c r="Q46" s="75">
        <v>170</v>
      </c>
      <c r="R46" s="75">
        <v>194</v>
      </c>
      <c r="S46" s="75">
        <v>339</v>
      </c>
      <c r="T46" s="75">
        <v>167</v>
      </c>
      <c r="U46" s="75">
        <v>172</v>
      </c>
      <c r="V46" s="75">
        <v>374</v>
      </c>
      <c r="W46" s="75">
        <v>186</v>
      </c>
      <c r="X46" s="75">
        <v>188</v>
      </c>
      <c r="Y46" s="75" t="s">
        <v>28</v>
      </c>
    </row>
    <row r="47" spans="2:25" ht="12">
      <c r="B47" s="3"/>
      <c r="C47" s="32"/>
      <c r="D47" s="24"/>
      <c r="E47" s="4" t="s">
        <v>100</v>
      </c>
      <c r="F47" s="72">
        <v>1</v>
      </c>
      <c r="G47" s="70" t="s">
        <v>28</v>
      </c>
      <c r="H47" s="16">
        <v>6</v>
      </c>
      <c r="I47" s="73">
        <v>1</v>
      </c>
      <c r="J47" s="16">
        <v>11</v>
      </c>
      <c r="K47" s="16">
        <v>5</v>
      </c>
      <c r="L47" s="16">
        <v>3</v>
      </c>
      <c r="M47" s="16">
        <v>164</v>
      </c>
      <c r="N47" s="16">
        <v>82</v>
      </c>
      <c r="O47" s="16">
        <v>82</v>
      </c>
      <c r="P47" s="73">
        <v>60</v>
      </c>
      <c r="Q47" s="73">
        <v>32</v>
      </c>
      <c r="R47" s="73">
        <v>28</v>
      </c>
      <c r="S47" s="73">
        <v>50</v>
      </c>
      <c r="T47" s="73">
        <v>25</v>
      </c>
      <c r="U47" s="73">
        <v>25</v>
      </c>
      <c r="V47" s="73">
        <v>54</v>
      </c>
      <c r="W47" s="73">
        <v>25</v>
      </c>
      <c r="X47" s="73">
        <v>29</v>
      </c>
      <c r="Y47" s="41" t="s">
        <v>28</v>
      </c>
    </row>
    <row r="48" spans="2:25" ht="12">
      <c r="B48" s="3"/>
      <c r="C48" s="32"/>
      <c r="D48" s="24"/>
      <c r="E48" s="4" t="s">
        <v>101</v>
      </c>
      <c r="F48" s="72">
        <v>1</v>
      </c>
      <c r="G48" s="70" t="s">
        <v>28</v>
      </c>
      <c r="H48" s="16">
        <v>5</v>
      </c>
      <c r="I48" s="73">
        <v>1</v>
      </c>
      <c r="J48" s="16">
        <v>8</v>
      </c>
      <c r="K48" s="16">
        <v>5</v>
      </c>
      <c r="L48" s="16">
        <v>4</v>
      </c>
      <c r="M48" s="16">
        <v>114</v>
      </c>
      <c r="N48" s="16">
        <v>54</v>
      </c>
      <c r="O48" s="16">
        <v>60</v>
      </c>
      <c r="P48" s="73">
        <v>37</v>
      </c>
      <c r="Q48" s="73">
        <v>19</v>
      </c>
      <c r="R48" s="73">
        <v>18</v>
      </c>
      <c r="S48" s="73">
        <v>38</v>
      </c>
      <c r="T48" s="73">
        <v>16</v>
      </c>
      <c r="U48" s="73">
        <v>22</v>
      </c>
      <c r="V48" s="73">
        <v>39</v>
      </c>
      <c r="W48" s="73">
        <v>19</v>
      </c>
      <c r="X48" s="73">
        <v>20</v>
      </c>
      <c r="Y48" s="41" t="s">
        <v>28</v>
      </c>
    </row>
    <row r="49" spans="2:25" ht="12">
      <c r="B49" s="3"/>
      <c r="C49" s="32"/>
      <c r="D49" s="24"/>
      <c r="E49" s="4" t="s">
        <v>102</v>
      </c>
      <c r="F49" s="72">
        <v>1</v>
      </c>
      <c r="G49" s="70" t="s">
        <v>28</v>
      </c>
      <c r="H49" s="16">
        <v>8</v>
      </c>
      <c r="I49" s="73">
        <v>1</v>
      </c>
      <c r="J49" s="16">
        <v>13</v>
      </c>
      <c r="K49" s="16">
        <v>6</v>
      </c>
      <c r="L49" s="16">
        <v>3</v>
      </c>
      <c r="M49" s="16">
        <v>208</v>
      </c>
      <c r="N49" s="16">
        <v>102</v>
      </c>
      <c r="O49" s="16">
        <v>106</v>
      </c>
      <c r="P49" s="73">
        <v>77</v>
      </c>
      <c r="Q49" s="73">
        <v>37</v>
      </c>
      <c r="R49" s="73">
        <v>40</v>
      </c>
      <c r="S49" s="73">
        <v>57</v>
      </c>
      <c r="T49" s="73">
        <v>28</v>
      </c>
      <c r="U49" s="73">
        <v>29</v>
      </c>
      <c r="V49" s="73">
        <v>74</v>
      </c>
      <c r="W49" s="73">
        <v>37</v>
      </c>
      <c r="X49" s="73">
        <v>37</v>
      </c>
      <c r="Y49" s="73" t="s">
        <v>28</v>
      </c>
    </row>
    <row r="50" spans="2:25" ht="12">
      <c r="B50" s="3"/>
      <c r="C50" s="32"/>
      <c r="D50" s="24"/>
      <c r="E50" s="4" t="s">
        <v>103</v>
      </c>
      <c r="F50" s="72">
        <v>4</v>
      </c>
      <c r="G50" s="70" t="s">
        <v>28</v>
      </c>
      <c r="H50" s="16">
        <v>22</v>
      </c>
      <c r="I50" s="73">
        <v>5</v>
      </c>
      <c r="J50" s="16">
        <v>41</v>
      </c>
      <c r="K50" s="16">
        <v>23</v>
      </c>
      <c r="L50" s="16">
        <v>18</v>
      </c>
      <c r="M50" s="16">
        <v>591</v>
      </c>
      <c r="N50" s="16">
        <v>285</v>
      </c>
      <c r="O50" s="16">
        <v>306</v>
      </c>
      <c r="P50" s="73">
        <v>190</v>
      </c>
      <c r="Q50" s="73">
        <v>82</v>
      </c>
      <c r="R50" s="73">
        <v>108</v>
      </c>
      <c r="S50" s="73">
        <v>194</v>
      </c>
      <c r="T50" s="73">
        <v>98</v>
      </c>
      <c r="U50" s="73">
        <v>96</v>
      </c>
      <c r="V50" s="73">
        <v>207</v>
      </c>
      <c r="W50" s="73">
        <v>105</v>
      </c>
      <c r="X50" s="73">
        <v>102</v>
      </c>
      <c r="Y50" s="41" t="s">
        <v>28</v>
      </c>
    </row>
    <row r="51" spans="2:25" s="36" customFormat="1" ht="12">
      <c r="B51" s="60"/>
      <c r="C51" s="64"/>
      <c r="D51" s="283" t="s">
        <v>68</v>
      </c>
      <c r="E51" s="284"/>
      <c r="F51" s="75">
        <v>2</v>
      </c>
      <c r="G51" s="70" t="s">
        <v>28</v>
      </c>
      <c r="H51" s="75">
        <v>34</v>
      </c>
      <c r="I51" s="75">
        <v>4</v>
      </c>
      <c r="J51" s="75">
        <v>49</v>
      </c>
      <c r="K51" s="75">
        <v>25</v>
      </c>
      <c r="L51" s="75">
        <v>12</v>
      </c>
      <c r="M51" s="75">
        <v>1236</v>
      </c>
      <c r="N51" s="75">
        <v>607</v>
      </c>
      <c r="O51" s="75">
        <v>629</v>
      </c>
      <c r="P51" s="75">
        <v>414</v>
      </c>
      <c r="Q51" s="75">
        <v>212</v>
      </c>
      <c r="R51" s="75">
        <v>202</v>
      </c>
      <c r="S51" s="75">
        <v>398</v>
      </c>
      <c r="T51" s="75">
        <v>190</v>
      </c>
      <c r="U51" s="75">
        <v>208</v>
      </c>
      <c r="V51" s="75">
        <v>424</v>
      </c>
      <c r="W51" s="75">
        <v>205</v>
      </c>
      <c r="X51" s="75">
        <v>219</v>
      </c>
      <c r="Y51" s="77">
        <v>13</v>
      </c>
    </row>
    <row r="52" spans="2:25" ht="12">
      <c r="B52" s="3"/>
      <c r="C52" s="32"/>
      <c r="D52" s="24"/>
      <c r="E52" s="4" t="s">
        <v>104</v>
      </c>
      <c r="F52" s="72">
        <v>2</v>
      </c>
      <c r="G52" s="70" t="s">
        <v>28</v>
      </c>
      <c r="H52" s="16">
        <v>34</v>
      </c>
      <c r="I52" s="73">
        <v>4</v>
      </c>
      <c r="J52" s="16">
        <v>49</v>
      </c>
      <c r="K52" s="16">
        <v>25</v>
      </c>
      <c r="L52" s="16">
        <v>12</v>
      </c>
      <c r="M52" s="16">
        <v>1236</v>
      </c>
      <c r="N52" s="16">
        <v>607</v>
      </c>
      <c r="O52" s="16">
        <v>629</v>
      </c>
      <c r="P52" s="73">
        <v>414</v>
      </c>
      <c r="Q52" s="73">
        <v>212</v>
      </c>
      <c r="R52" s="73">
        <v>202</v>
      </c>
      <c r="S52" s="73">
        <v>398</v>
      </c>
      <c r="T52" s="73">
        <v>190</v>
      </c>
      <c r="U52" s="73">
        <v>208</v>
      </c>
      <c r="V52" s="73">
        <v>424</v>
      </c>
      <c r="W52" s="73">
        <v>205</v>
      </c>
      <c r="X52" s="73">
        <v>219</v>
      </c>
      <c r="Y52" s="73">
        <v>13</v>
      </c>
    </row>
    <row r="53" spans="2:25" s="36" customFormat="1" ht="12">
      <c r="B53" s="60"/>
      <c r="C53" s="64"/>
      <c r="D53" s="283" t="s">
        <v>69</v>
      </c>
      <c r="E53" s="284"/>
      <c r="F53" s="75">
        <v>8</v>
      </c>
      <c r="G53" s="70" t="s">
        <v>28</v>
      </c>
      <c r="H53" s="75">
        <v>88</v>
      </c>
      <c r="I53" s="75">
        <v>9</v>
      </c>
      <c r="J53" s="75">
        <v>133</v>
      </c>
      <c r="K53" s="75">
        <v>68</v>
      </c>
      <c r="L53" s="75">
        <v>63</v>
      </c>
      <c r="M53" s="75">
        <v>2858</v>
      </c>
      <c r="N53" s="75">
        <v>1482</v>
      </c>
      <c r="O53" s="75">
        <v>1376</v>
      </c>
      <c r="P53" s="75">
        <v>939</v>
      </c>
      <c r="Q53" s="75">
        <v>482</v>
      </c>
      <c r="R53" s="75">
        <v>457</v>
      </c>
      <c r="S53" s="75">
        <v>976</v>
      </c>
      <c r="T53" s="75">
        <v>503</v>
      </c>
      <c r="U53" s="75">
        <v>473</v>
      </c>
      <c r="V53" s="75">
        <v>943</v>
      </c>
      <c r="W53" s="75">
        <v>497</v>
      </c>
      <c r="X53" s="75">
        <v>446</v>
      </c>
      <c r="Y53" s="75">
        <v>137</v>
      </c>
    </row>
    <row r="54" spans="2:25" ht="12">
      <c r="B54" s="3"/>
      <c r="C54" s="32"/>
      <c r="D54" s="24"/>
      <c r="E54" s="4" t="s">
        <v>105</v>
      </c>
      <c r="F54" s="72">
        <v>1</v>
      </c>
      <c r="G54" s="70" t="s">
        <v>28</v>
      </c>
      <c r="H54" s="16">
        <v>13</v>
      </c>
      <c r="I54" s="73">
        <v>1</v>
      </c>
      <c r="J54" s="16">
        <v>18</v>
      </c>
      <c r="K54" s="16">
        <v>8</v>
      </c>
      <c r="L54" s="16">
        <v>12</v>
      </c>
      <c r="M54" s="16">
        <v>418</v>
      </c>
      <c r="N54" s="16">
        <v>213</v>
      </c>
      <c r="O54" s="16">
        <v>205</v>
      </c>
      <c r="P54" s="73">
        <v>141</v>
      </c>
      <c r="Q54" s="73">
        <v>70</v>
      </c>
      <c r="R54" s="73">
        <v>71</v>
      </c>
      <c r="S54" s="73">
        <v>131</v>
      </c>
      <c r="T54" s="73">
        <v>71</v>
      </c>
      <c r="U54" s="73">
        <v>60</v>
      </c>
      <c r="V54" s="73">
        <v>146</v>
      </c>
      <c r="W54" s="73">
        <v>72</v>
      </c>
      <c r="X54" s="73">
        <v>74</v>
      </c>
      <c r="Y54" s="41" t="s">
        <v>28</v>
      </c>
    </row>
    <row r="55" spans="2:25" ht="12">
      <c r="B55" s="3"/>
      <c r="C55" s="32"/>
      <c r="D55" s="24"/>
      <c r="E55" s="4" t="s">
        <v>106</v>
      </c>
      <c r="F55" s="72">
        <v>1</v>
      </c>
      <c r="G55" s="70" t="s">
        <v>28</v>
      </c>
      <c r="H55" s="16">
        <v>9</v>
      </c>
      <c r="I55" s="73">
        <v>1</v>
      </c>
      <c r="J55" s="16">
        <v>15</v>
      </c>
      <c r="K55" s="16">
        <v>6</v>
      </c>
      <c r="L55" s="16">
        <v>6</v>
      </c>
      <c r="M55" s="16">
        <v>294</v>
      </c>
      <c r="N55" s="16">
        <v>142</v>
      </c>
      <c r="O55" s="16">
        <v>152</v>
      </c>
      <c r="P55" s="73">
        <v>103</v>
      </c>
      <c r="Q55" s="73">
        <v>52</v>
      </c>
      <c r="R55" s="73">
        <v>51</v>
      </c>
      <c r="S55" s="73">
        <v>99</v>
      </c>
      <c r="T55" s="73">
        <v>47</v>
      </c>
      <c r="U55" s="73">
        <v>52</v>
      </c>
      <c r="V55" s="73">
        <v>92</v>
      </c>
      <c r="W55" s="73">
        <v>43</v>
      </c>
      <c r="X55" s="73">
        <v>49</v>
      </c>
      <c r="Y55" s="41" t="s">
        <v>28</v>
      </c>
    </row>
    <row r="56" spans="2:25" ht="12">
      <c r="B56" s="3"/>
      <c r="C56" s="32"/>
      <c r="D56" s="24"/>
      <c r="E56" s="4" t="s">
        <v>107</v>
      </c>
      <c r="F56" s="72">
        <v>1</v>
      </c>
      <c r="G56" s="70" t="s">
        <v>28</v>
      </c>
      <c r="H56" s="16">
        <v>10</v>
      </c>
      <c r="I56" s="73">
        <v>1</v>
      </c>
      <c r="J56" s="16">
        <v>14</v>
      </c>
      <c r="K56" s="16">
        <v>11</v>
      </c>
      <c r="L56" s="16">
        <v>9</v>
      </c>
      <c r="M56" s="16">
        <v>311</v>
      </c>
      <c r="N56" s="16">
        <v>159</v>
      </c>
      <c r="O56" s="16">
        <v>152</v>
      </c>
      <c r="P56" s="73">
        <v>108</v>
      </c>
      <c r="Q56" s="73">
        <v>47</v>
      </c>
      <c r="R56" s="73">
        <v>61</v>
      </c>
      <c r="S56" s="73">
        <v>114</v>
      </c>
      <c r="T56" s="73">
        <v>61</v>
      </c>
      <c r="U56" s="73">
        <v>53</v>
      </c>
      <c r="V56" s="73">
        <v>89</v>
      </c>
      <c r="W56" s="73">
        <v>51</v>
      </c>
      <c r="X56" s="73">
        <v>38</v>
      </c>
      <c r="Y56" s="73">
        <v>6</v>
      </c>
    </row>
    <row r="57" spans="2:25" ht="12">
      <c r="B57" s="3"/>
      <c r="C57" s="32"/>
      <c r="D57" s="24"/>
      <c r="E57" s="4" t="s">
        <v>108</v>
      </c>
      <c r="F57" s="72">
        <v>3</v>
      </c>
      <c r="G57" s="70" t="s">
        <v>28</v>
      </c>
      <c r="H57" s="16">
        <v>32</v>
      </c>
      <c r="I57" s="73">
        <v>4</v>
      </c>
      <c r="J57" s="16">
        <v>49</v>
      </c>
      <c r="K57" s="16">
        <v>27</v>
      </c>
      <c r="L57" s="16">
        <v>25</v>
      </c>
      <c r="M57" s="16">
        <v>1054</v>
      </c>
      <c r="N57" s="16">
        <v>560</v>
      </c>
      <c r="O57" s="16">
        <v>494</v>
      </c>
      <c r="P57" s="73">
        <v>320</v>
      </c>
      <c r="Q57" s="73">
        <v>173</v>
      </c>
      <c r="R57" s="73">
        <v>147</v>
      </c>
      <c r="S57" s="73">
        <v>375</v>
      </c>
      <c r="T57" s="73">
        <v>191</v>
      </c>
      <c r="U57" s="73">
        <v>184</v>
      </c>
      <c r="V57" s="73">
        <v>359</v>
      </c>
      <c r="W57" s="73">
        <v>196</v>
      </c>
      <c r="X57" s="73">
        <v>163</v>
      </c>
      <c r="Y57" s="73">
        <v>124</v>
      </c>
    </row>
    <row r="58" spans="2:25" ht="12">
      <c r="B58" s="3"/>
      <c r="C58" s="32"/>
      <c r="D58" s="24"/>
      <c r="E58" s="4" t="s">
        <v>109</v>
      </c>
      <c r="F58" s="72">
        <v>2</v>
      </c>
      <c r="G58" s="70" t="s">
        <v>28</v>
      </c>
      <c r="H58" s="16">
        <v>24</v>
      </c>
      <c r="I58" s="73">
        <v>2</v>
      </c>
      <c r="J58" s="16">
        <v>37</v>
      </c>
      <c r="K58" s="16">
        <v>16</v>
      </c>
      <c r="L58" s="16">
        <v>11</v>
      </c>
      <c r="M58" s="16">
        <v>781</v>
      </c>
      <c r="N58" s="16">
        <v>408</v>
      </c>
      <c r="O58" s="16">
        <v>373</v>
      </c>
      <c r="P58" s="73">
        <v>267</v>
      </c>
      <c r="Q58" s="73">
        <v>140</v>
      </c>
      <c r="R58" s="73">
        <v>127</v>
      </c>
      <c r="S58" s="73">
        <v>257</v>
      </c>
      <c r="T58" s="73">
        <v>133</v>
      </c>
      <c r="U58" s="73">
        <v>124</v>
      </c>
      <c r="V58" s="73">
        <v>257</v>
      </c>
      <c r="W58" s="73">
        <v>135</v>
      </c>
      <c r="X58" s="73">
        <v>122</v>
      </c>
      <c r="Y58" s="73">
        <v>7</v>
      </c>
    </row>
    <row r="59" spans="2:25" ht="12">
      <c r="B59" s="31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</row>
    <row r="60" spans="2:25" ht="12">
      <c r="B60" s="31" t="s">
        <v>70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</row>
    <row r="61" spans="6:25" ht="12"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</row>
    <row r="62" spans="6:25" ht="12"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</row>
    <row r="63" spans="6:25" ht="12"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</row>
    <row r="64" spans="6:25" ht="12"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</row>
    <row r="65" spans="6:25" ht="12"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</row>
    <row r="66" spans="6:25" ht="12"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</row>
    <row r="67" spans="6:25" ht="12"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</row>
    <row r="68" spans="6:25" ht="12"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</row>
    <row r="69" spans="6:25" ht="12"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</row>
    <row r="70" spans="6:25" ht="12"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</row>
    <row r="71" spans="6:25" ht="12"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</row>
    <row r="72" spans="6:25" ht="12"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</row>
    <row r="73" spans="6:25" ht="12"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</row>
    <row r="74" spans="6:25" ht="12"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</row>
    <row r="75" spans="6:25" ht="12"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</row>
    <row r="76" spans="6:25" ht="12"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</row>
    <row r="77" spans="6:25" ht="12"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</row>
    <row r="78" spans="6:25" ht="12"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</row>
    <row r="79" spans="6:25" ht="12"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</row>
    <row r="80" spans="6:25" ht="12"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</row>
    <row r="81" spans="6:25" ht="12"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</row>
    <row r="82" spans="6:25" ht="12"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</row>
    <row r="83" spans="6:25" ht="12"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</row>
    <row r="84" spans="6:25" ht="12"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</row>
    <row r="85" spans="6:25" ht="12"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</row>
    <row r="86" spans="6:25" ht="12"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</row>
    <row r="87" spans="6:25" ht="12"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</row>
    <row r="88" spans="6:25" ht="12"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</row>
    <row r="89" spans="6:25" ht="12"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</row>
    <row r="90" spans="6:25" ht="12"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</row>
    <row r="91" spans="6:25" ht="12"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</row>
    <row r="92" spans="6:25" ht="12"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</row>
    <row r="93" spans="6:25" ht="12"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</row>
    <row r="94" spans="6:25" ht="12"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</row>
    <row r="95" spans="6:25" ht="12"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</row>
    <row r="96" spans="6:25" ht="12"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</row>
    <row r="97" spans="6:25" ht="12"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</row>
    <row r="98" spans="6:25" ht="12"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</row>
    <row r="99" spans="6:25" ht="12"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</row>
    <row r="100" spans="6:25" ht="12"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</row>
    <row r="101" spans="6:25" ht="12"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</row>
    <row r="102" spans="6:25" ht="12"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</row>
    <row r="103" spans="6:25" ht="12"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</row>
    <row r="104" spans="6:25" ht="12"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</row>
    <row r="105" spans="6:25" ht="12"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</row>
    <row r="106" spans="6:25" ht="12"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</row>
    <row r="107" spans="6:25" ht="12"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</row>
    <row r="108" spans="6:25" ht="12"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</row>
    <row r="109" spans="6:25" ht="12"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</row>
    <row r="110" spans="6:25" ht="12"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</row>
    <row r="111" spans="6:25" ht="12"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</row>
    <row r="112" spans="6:25" ht="12"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</row>
    <row r="113" spans="6:25" ht="12"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</row>
    <row r="114" spans="6:25" ht="12"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</row>
    <row r="115" spans="6:25" ht="12"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</row>
    <row r="116" spans="6:25" ht="12"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</row>
    <row r="117" spans="6:25" ht="12"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</row>
    <row r="118" spans="6:25" ht="12"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</row>
    <row r="119" spans="6:25" ht="12"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</row>
    <row r="120" spans="6:25" ht="12"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</row>
    <row r="121" spans="6:25" ht="12"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</row>
    <row r="122" spans="6:25" ht="12"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</row>
    <row r="123" spans="6:25" ht="12"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</row>
    <row r="124" spans="6:25" ht="12"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</row>
    <row r="125" spans="6:25" ht="12"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</row>
    <row r="126" spans="6:25" ht="12"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</row>
    <row r="127" spans="6:25" ht="12"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</row>
    <row r="128" spans="6:25" ht="12"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</row>
    <row r="129" spans="6:25" ht="12"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</row>
    <row r="130" spans="6:25" ht="12"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</row>
    <row r="131" spans="6:25" ht="12"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</row>
    <row r="132" spans="6:25" ht="12"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</row>
    <row r="133" spans="6:25" ht="12"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</row>
    <row r="134" spans="6:25" ht="12"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</row>
    <row r="135" spans="6:25" ht="12"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</row>
    <row r="136" spans="6:25" ht="12"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</row>
    <row r="137" spans="6:25" ht="12"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</row>
    <row r="138" spans="6:25" ht="12"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</row>
    <row r="139" spans="6:25" ht="12"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</row>
    <row r="140" spans="6:25" ht="12"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</row>
    <row r="141" spans="6:25" ht="12"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</row>
    <row r="142" spans="6:25" ht="12"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</row>
    <row r="143" spans="6:25" ht="12"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</row>
    <row r="144" spans="6:25" ht="12"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</row>
    <row r="145" spans="6:25" ht="12"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</row>
    <row r="146" spans="6:25" ht="12"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</row>
    <row r="147" spans="6:25" ht="12"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</row>
    <row r="148" spans="6:25" ht="12"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</row>
    <row r="149" spans="6:25" ht="12"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</row>
    <row r="150" spans="6:25" ht="12"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</row>
    <row r="151" spans="6:25" ht="12"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</row>
    <row r="152" spans="6:25" ht="12"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</row>
    <row r="153" spans="6:25" ht="12"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</row>
    <row r="154" spans="6:25" ht="12"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</row>
    <row r="155" spans="6:25" ht="12"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</row>
    <row r="156" spans="6:25" ht="12"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</row>
    <row r="157" spans="6:25" ht="12"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</row>
    <row r="158" spans="6:25" ht="12"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</row>
    <row r="159" spans="6:25" ht="12"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</row>
    <row r="160" spans="6:25" ht="12"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</row>
    <row r="161" spans="6:25" ht="12"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</row>
    <row r="162" spans="6:25" ht="12"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</row>
    <row r="163" spans="6:25" ht="12"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</row>
    <row r="164" spans="6:25" ht="12"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</row>
    <row r="165" spans="6:25" ht="12"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</row>
    <row r="166" spans="6:25" ht="12"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</row>
    <row r="167" spans="6:25" ht="12"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</row>
    <row r="168" spans="6:25" ht="12"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</row>
    <row r="169" spans="6:25" ht="12"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</row>
    <row r="170" spans="6:25" ht="12"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</row>
    <row r="171" spans="6:25" ht="12"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</row>
    <row r="172" spans="6:25" ht="12"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</row>
    <row r="173" spans="6:25" ht="12"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</row>
    <row r="174" spans="6:25" ht="12"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</row>
    <row r="175" spans="6:25" ht="12"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</row>
    <row r="176" spans="6:25" ht="12"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</row>
    <row r="177" spans="6:25" ht="12"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</row>
    <row r="178" spans="6:25" ht="12"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</row>
    <row r="179" spans="6:25" ht="12"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</row>
    <row r="180" spans="6:25" ht="12"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</row>
    <row r="181" spans="6:25" ht="12"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</row>
    <row r="182" spans="6:25" ht="12"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</row>
    <row r="183" spans="6:25" ht="12"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</row>
    <row r="184" spans="6:25" ht="12"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</row>
    <row r="185" spans="6:25" ht="12"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</row>
    <row r="186" spans="6:25" ht="12"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</row>
    <row r="187" spans="6:25" ht="12"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</row>
    <row r="188" spans="6:25" ht="12"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</row>
    <row r="189" spans="6:25" ht="12"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</row>
    <row r="190" spans="6:25" ht="12"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</row>
    <row r="191" spans="6:25" ht="12"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</row>
    <row r="192" spans="6:25" ht="12"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</row>
    <row r="193" spans="6:25" ht="12"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</row>
    <row r="194" spans="6:25" ht="12"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</row>
    <row r="195" spans="6:25" ht="12"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</row>
    <row r="196" spans="6:25" ht="12"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</row>
    <row r="197" spans="6:25" ht="12"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</row>
    <row r="198" spans="6:25" ht="12"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</row>
    <row r="199" spans="6:25" ht="12"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</row>
    <row r="200" spans="6:25" ht="12"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</row>
    <row r="201" spans="6:25" ht="12"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</row>
    <row r="202" spans="6:25" ht="12"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</row>
    <row r="203" spans="6:25" ht="12"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</row>
    <row r="204" spans="6:25" ht="12"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</row>
    <row r="205" spans="6:25" ht="12"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</row>
    <row r="206" spans="6:25" ht="12"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</row>
    <row r="207" spans="6:25" ht="12"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</row>
    <row r="208" spans="6:25" ht="12"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</row>
    <row r="209" spans="6:25" ht="12"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</row>
    <row r="210" spans="6:25" ht="12"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</row>
    <row r="211" spans="6:25" ht="12"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</row>
    <row r="212" spans="6:25" ht="12"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</row>
    <row r="213" spans="6:25" ht="12"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</row>
    <row r="214" spans="6:25" ht="12"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</row>
    <row r="215" spans="6:25" ht="12"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</row>
    <row r="216" spans="6:25" ht="12"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</row>
    <row r="217" spans="6:25" ht="12"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</row>
    <row r="218" spans="6:25" ht="12"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</row>
    <row r="219" spans="6:25" ht="12"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</row>
    <row r="220" spans="6:25" ht="12"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</row>
    <row r="221" spans="6:25" ht="12"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</row>
    <row r="222" spans="6:25" ht="12"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</row>
    <row r="223" spans="6:25" ht="12"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</row>
    <row r="224" spans="6:25" ht="12"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</row>
    <row r="225" spans="6:25" ht="12"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</row>
    <row r="226" spans="6:25" ht="12"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</row>
    <row r="227" spans="6:25" ht="12"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</row>
    <row r="228" spans="6:25" ht="12"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</row>
    <row r="229" spans="6:25" ht="12"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</row>
    <row r="230" spans="6:25" ht="12"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</row>
    <row r="231" spans="6:25" ht="12"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</row>
    <row r="232" spans="6:25" ht="12"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</row>
    <row r="233" spans="6:25" ht="12"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</row>
    <row r="234" spans="6:25" ht="12"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</row>
    <row r="235" spans="6:25" ht="12"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</row>
    <row r="236" spans="6:25" ht="12"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</row>
    <row r="237" spans="6:25" ht="12"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</row>
    <row r="238" spans="6:25" ht="12"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</row>
    <row r="239" spans="6:25" ht="12"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</row>
    <row r="240" spans="6:25" ht="12"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</row>
    <row r="241" spans="6:25" ht="12"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</row>
    <row r="242" spans="6:25" ht="12"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</row>
    <row r="243" spans="6:25" ht="12"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</row>
    <row r="244" spans="6:25" ht="12"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</row>
    <row r="245" spans="6:25" ht="12"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</row>
    <row r="246" spans="6:25" ht="12"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</row>
    <row r="247" spans="6:25" ht="12"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</row>
    <row r="248" spans="6:25" ht="12"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</row>
    <row r="249" spans="6:25" ht="12"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</row>
    <row r="250" spans="6:25" ht="12"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</row>
    <row r="251" spans="6:25" ht="12"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</row>
    <row r="252" spans="6:25" ht="12"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</row>
    <row r="253" spans="6:25" ht="12"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</row>
    <row r="254" spans="6:25" ht="12"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</row>
    <row r="255" spans="6:25" ht="12"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</row>
    <row r="256" spans="6:25" ht="12"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</row>
    <row r="257" spans="6:25" ht="12"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</row>
    <row r="258" spans="6:25" ht="12"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</row>
    <row r="259" spans="6:25" ht="12"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</row>
    <row r="260" spans="6:25" ht="12"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</row>
    <row r="261" spans="6:25" ht="12"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</row>
    <row r="262" spans="6:25" ht="12"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</row>
    <row r="263" spans="6:25" ht="12"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</row>
    <row r="264" spans="6:25" ht="12"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</row>
    <row r="265" spans="6:25" ht="12"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</row>
    <row r="266" spans="6:25" ht="12"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</row>
    <row r="267" spans="6:25" ht="12"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</row>
    <row r="268" spans="6:25" ht="12"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</row>
    <row r="269" spans="6:25" ht="12"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</row>
    <row r="270" spans="6:25" ht="12"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</row>
    <row r="271" spans="6:25" ht="12"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</row>
    <row r="272" spans="6:25" ht="12"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</row>
    <row r="273" spans="6:25" ht="12"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</row>
    <row r="274" spans="6:25" ht="12"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</row>
    <row r="275" spans="6:25" ht="12"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</row>
    <row r="276" spans="6:25" ht="12"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</row>
    <row r="277" spans="6:25" ht="12"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</row>
    <row r="278" spans="6:25" ht="12"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</row>
    <row r="279" spans="6:25" ht="12"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</row>
    <row r="280" spans="6:25" ht="12"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</row>
    <row r="281" spans="6:25" ht="12"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</row>
    <row r="282" spans="6:25" ht="12"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</row>
    <row r="283" spans="6:25" ht="12"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</row>
    <row r="284" spans="6:25" ht="12"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</row>
    <row r="285" spans="6:25" ht="12"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</row>
    <row r="286" spans="6:25" ht="12"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</row>
    <row r="287" spans="6:25" ht="12"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</row>
    <row r="288" spans="6:25" ht="12"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</row>
    <row r="289" spans="6:25" ht="12"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</row>
    <row r="290" spans="6:25" ht="12"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</row>
    <row r="291" spans="6:25" ht="12"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</row>
    <row r="292" spans="6:25" ht="12"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</row>
    <row r="293" spans="6:25" ht="12"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</row>
    <row r="294" spans="6:25" ht="12"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</row>
    <row r="295" spans="6:25" ht="12"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</row>
    <row r="296" spans="6:25" ht="12"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</row>
    <row r="297" spans="6:25" ht="12"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</row>
    <row r="298" spans="6:25" ht="12"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</row>
    <row r="299" spans="6:25" ht="12"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</row>
    <row r="300" spans="6:25" ht="12"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</row>
    <row r="301" spans="6:25" ht="12"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</row>
    <row r="302" spans="6:25" ht="12"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</row>
    <row r="303" spans="6:25" ht="12"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</row>
    <row r="304" spans="6:25" ht="12"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</row>
    <row r="305" spans="6:25" ht="12"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</row>
    <row r="306" spans="6:25" ht="12"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</row>
    <row r="307" spans="6:25" ht="12"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</row>
    <row r="308" spans="6:25" ht="12"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</row>
    <row r="309" spans="6:25" ht="12"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</row>
    <row r="310" spans="6:25" ht="12"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</row>
    <row r="311" spans="6:25" ht="12"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</row>
    <row r="312" spans="6:25" ht="12"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</row>
    <row r="313" spans="6:25" ht="12"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</row>
    <row r="314" spans="6:25" ht="12"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</row>
    <row r="315" spans="6:25" ht="12"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</row>
    <row r="316" spans="6:25" ht="12"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</row>
    <row r="317" spans="6:25" ht="12"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</row>
    <row r="318" spans="6:25" ht="12"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</row>
    <row r="319" spans="6:25" ht="12"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</row>
    <row r="320" spans="6:25" ht="12"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</row>
  </sheetData>
  <sheetProtection/>
  <mergeCells count="55">
    <mergeCell ref="D46:E46"/>
    <mergeCell ref="D51:E51"/>
    <mergeCell ref="D53:E53"/>
    <mergeCell ref="D27:E27"/>
    <mergeCell ref="C28:E28"/>
    <mergeCell ref="D29:E29"/>
    <mergeCell ref="D32:E32"/>
    <mergeCell ref="D35:E35"/>
    <mergeCell ref="D39:E39"/>
    <mergeCell ref="D21:E21"/>
    <mergeCell ref="D22:E22"/>
    <mergeCell ref="D23:E23"/>
    <mergeCell ref="D24:E24"/>
    <mergeCell ref="D25:E25"/>
    <mergeCell ref="D26:E26"/>
    <mergeCell ref="C15:E15"/>
    <mergeCell ref="D16:E16"/>
    <mergeCell ref="D17:E17"/>
    <mergeCell ref="D18:E18"/>
    <mergeCell ref="D19:E19"/>
    <mergeCell ref="D20:E20"/>
    <mergeCell ref="X7:X8"/>
    <mergeCell ref="B10:E10"/>
    <mergeCell ref="B11:E11"/>
    <mergeCell ref="D12:E12"/>
    <mergeCell ref="D13:E13"/>
    <mergeCell ref="D14:E14"/>
    <mergeCell ref="R7:R8"/>
    <mergeCell ref="S7:S8"/>
    <mergeCell ref="T7:T8"/>
    <mergeCell ref="U7:U8"/>
    <mergeCell ref="V7:V8"/>
    <mergeCell ref="W7:W8"/>
    <mergeCell ref="L6:L8"/>
    <mergeCell ref="M7:M8"/>
    <mergeCell ref="N7:N8"/>
    <mergeCell ref="O7:O8"/>
    <mergeCell ref="P7:P8"/>
    <mergeCell ref="Q7:Q8"/>
    <mergeCell ref="F6:F8"/>
    <mergeCell ref="G6:G8"/>
    <mergeCell ref="H6:H8"/>
    <mergeCell ref="I6:I8"/>
    <mergeCell ref="J6:J8"/>
    <mergeCell ref="K6:K8"/>
    <mergeCell ref="B3:E8"/>
    <mergeCell ref="F3:G5"/>
    <mergeCell ref="H3:I5"/>
    <mergeCell ref="J3:K5"/>
    <mergeCell ref="L3:L5"/>
    <mergeCell ref="M3:X4"/>
    <mergeCell ref="M5:O6"/>
    <mergeCell ref="P5:R6"/>
    <mergeCell ref="S5:U6"/>
    <mergeCell ref="V5:X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Z50"/>
  <sheetViews>
    <sheetView zoomScalePageLayoutView="0" workbookViewId="0" topLeftCell="K7">
      <selection activeCell="H34" sqref="H34"/>
    </sheetView>
  </sheetViews>
  <sheetFormatPr defaultColWidth="9.00390625" defaultRowHeight="13.5"/>
  <cols>
    <col min="1" max="1" width="2.625" style="1" customWidth="1"/>
    <col min="2" max="2" width="10.50390625" style="1" customWidth="1"/>
    <col min="3" max="3" width="6.25390625" style="1" bestFit="1" customWidth="1"/>
    <col min="4" max="5" width="7.625" style="1" bestFit="1" customWidth="1"/>
    <col min="6" max="6" width="6.375" style="1" customWidth="1"/>
    <col min="7" max="7" width="6.625" style="1" bestFit="1" customWidth="1"/>
    <col min="8" max="8" width="6.625" style="15" customWidth="1"/>
    <col min="9" max="9" width="7.375" style="1" customWidth="1"/>
    <col min="10" max="10" width="8.625" style="1" bestFit="1" customWidth="1"/>
    <col min="11" max="11" width="8.625" style="1" customWidth="1"/>
    <col min="12" max="12" width="8.625" style="1" bestFit="1" customWidth="1"/>
    <col min="13" max="13" width="8.125" style="1" bestFit="1" customWidth="1"/>
    <col min="14" max="14" width="8.125" style="1" customWidth="1"/>
    <col min="15" max="16" width="8.125" style="1" bestFit="1" customWidth="1"/>
    <col min="17" max="20" width="8.125" style="1" customWidth="1"/>
    <col min="21" max="21" width="8.625" style="1" bestFit="1" customWidth="1"/>
    <col min="22" max="22" width="8.125" style="1" bestFit="1" customWidth="1"/>
    <col min="23" max="25" width="3.25390625" style="1" customWidth="1"/>
    <col min="26" max="16384" width="9.00390625" style="1" customWidth="1"/>
  </cols>
  <sheetData>
    <row r="1" spans="2:12" ht="14.25">
      <c r="B1" s="2" t="s">
        <v>127</v>
      </c>
      <c r="I1" s="43"/>
      <c r="J1" s="43"/>
      <c r="K1" s="43"/>
      <c r="L1" s="43"/>
    </row>
    <row r="2" spans="3:26" ht="12">
      <c r="C2" s="43"/>
      <c r="D2" s="43"/>
      <c r="E2" s="43"/>
      <c r="F2" s="43"/>
      <c r="G2" s="43"/>
      <c r="H2" s="42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2:25" ht="12" customHeight="1">
      <c r="B3" s="361" t="s">
        <v>0</v>
      </c>
      <c r="C3" s="308" t="s">
        <v>73</v>
      </c>
      <c r="D3" s="303" t="s">
        <v>4</v>
      </c>
      <c r="E3" s="364"/>
      <c r="F3" s="304"/>
      <c r="G3" s="365" t="s">
        <v>128</v>
      </c>
      <c r="H3" s="368" t="s">
        <v>129</v>
      </c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70"/>
      <c r="W3" s="347" t="s">
        <v>130</v>
      </c>
      <c r="X3" s="348"/>
      <c r="Y3" s="371"/>
    </row>
    <row r="4" spans="2:25" ht="12" customHeight="1">
      <c r="B4" s="362"/>
      <c r="C4" s="337"/>
      <c r="D4" s="308" t="s">
        <v>26</v>
      </c>
      <c r="E4" s="308" t="s">
        <v>8</v>
      </c>
      <c r="F4" s="308" t="s">
        <v>9</v>
      </c>
      <c r="G4" s="366"/>
      <c r="H4" s="375" t="s">
        <v>131</v>
      </c>
      <c r="I4" s="376"/>
      <c r="J4" s="377"/>
      <c r="K4" s="321" t="s">
        <v>76</v>
      </c>
      <c r="L4" s="360"/>
      <c r="M4" s="325"/>
      <c r="N4" s="321" t="s">
        <v>77</v>
      </c>
      <c r="O4" s="360"/>
      <c r="P4" s="325"/>
      <c r="Q4" s="321" t="s">
        <v>78</v>
      </c>
      <c r="R4" s="360"/>
      <c r="S4" s="325"/>
      <c r="T4" s="321" t="s">
        <v>79</v>
      </c>
      <c r="U4" s="360"/>
      <c r="V4" s="325"/>
      <c r="W4" s="372"/>
      <c r="X4" s="373"/>
      <c r="Y4" s="374"/>
    </row>
    <row r="5" spans="2:25" ht="12">
      <c r="B5" s="363"/>
      <c r="C5" s="309"/>
      <c r="D5" s="309"/>
      <c r="E5" s="309"/>
      <c r="F5" s="309"/>
      <c r="G5" s="367"/>
      <c r="H5" s="84" t="s">
        <v>26</v>
      </c>
      <c r="I5" s="5" t="s">
        <v>8</v>
      </c>
      <c r="J5" s="5" t="s">
        <v>9</v>
      </c>
      <c r="K5" s="5" t="s">
        <v>26</v>
      </c>
      <c r="L5" s="5" t="s">
        <v>8</v>
      </c>
      <c r="M5" s="5" t="s">
        <v>9</v>
      </c>
      <c r="N5" s="5" t="s">
        <v>26</v>
      </c>
      <c r="O5" s="5" t="s">
        <v>8</v>
      </c>
      <c r="P5" s="5" t="s">
        <v>9</v>
      </c>
      <c r="Q5" s="5" t="s">
        <v>26</v>
      </c>
      <c r="R5" s="5" t="s">
        <v>8</v>
      </c>
      <c r="S5" s="5" t="s">
        <v>9</v>
      </c>
      <c r="T5" s="5" t="s">
        <v>26</v>
      </c>
      <c r="U5" s="5" t="s">
        <v>132</v>
      </c>
      <c r="V5" s="5" t="s">
        <v>133</v>
      </c>
      <c r="W5" s="5" t="s">
        <v>26</v>
      </c>
      <c r="X5" s="5" t="s">
        <v>8</v>
      </c>
      <c r="Y5" s="5" t="s">
        <v>9</v>
      </c>
    </row>
    <row r="6" spans="2:25" ht="12">
      <c r="B6" s="80"/>
      <c r="C6" s="85"/>
      <c r="D6" s="6" t="s">
        <v>10</v>
      </c>
      <c r="E6" s="6" t="s">
        <v>10</v>
      </c>
      <c r="F6" s="6" t="s">
        <v>10</v>
      </c>
      <c r="G6" s="6" t="s">
        <v>10</v>
      </c>
      <c r="H6" s="6" t="s">
        <v>10</v>
      </c>
      <c r="I6" s="6" t="s">
        <v>10</v>
      </c>
      <c r="J6" s="6" t="s">
        <v>10</v>
      </c>
      <c r="K6" s="6" t="s">
        <v>10</v>
      </c>
      <c r="L6" s="6" t="s">
        <v>10</v>
      </c>
      <c r="M6" s="6" t="s">
        <v>10</v>
      </c>
      <c r="N6" s="6" t="s">
        <v>10</v>
      </c>
      <c r="O6" s="6" t="s">
        <v>10</v>
      </c>
      <c r="P6" s="6" t="s">
        <v>10</v>
      </c>
      <c r="Q6" s="6" t="s">
        <v>10</v>
      </c>
      <c r="R6" s="6" t="s">
        <v>134</v>
      </c>
      <c r="S6" s="6" t="s">
        <v>134</v>
      </c>
      <c r="T6" s="6" t="s">
        <v>134</v>
      </c>
      <c r="U6" s="6" t="s">
        <v>10</v>
      </c>
      <c r="V6" s="6" t="s">
        <v>10</v>
      </c>
      <c r="W6" s="6" t="s">
        <v>10</v>
      </c>
      <c r="X6" s="6" t="s">
        <v>134</v>
      </c>
      <c r="Y6" s="6" t="s">
        <v>10</v>
      </c>
    </row>
    <row r="7" spans="2:25" ht="12" customHeight="1">
      <c r="B7" s="30" t="s">
        <v>41</v>
      </c>
      <c r="C7" s="35">
        <v>82</v>
      </c>
      <c r="D7" s="83">
        <v>3908</v>
      </c>
      <c r="E7" s="83">
        <v>2836</v>
      </c>
      <c r="F7" s="83">
        <v>1072</v>
      </c>
      <c r="G7" s="83">
        <v>865</v>
      </c>
      <c r="H7" s="83">
        <v>53743</v>
      </c>
      <c r="I7" s="40">
        <v>27266</v>
      </c>
      <c r="J7" s="40">
        <v>26477</v>
      </c>
      <c r="K7" s="40">
        <v>17958</v>
      </c>
      <c r="L7" s="40">
        <v>9079</v>
      </c>
      <c r="M7" s="40">
        <v>8879</v>
      </c>
      <c r="N7" s="40">
        <v>18359</v>
      </c>
      <c r="O7" s="40">
        <v>9312</v>
      </c>
      <c r="P7" s="40">
        <v>9047</v>
      </c>
      <c r="Q7" s="40">
        <v>17213</v>
      </c>
      <c r="R7" s="40">
        <v>8733</v>
      </c>
      <c r="S7" s="40">
        <v>8480</v>
      </c>
      <c r="T7" s="40">
        <v>213</v>
      </c>
      <c r="U7" s="40">
        <v>142</v>
      </c>
      <c r="V7" s="40">
        <v>71</v>
      </c>
      <c r="W7" s="86" t="s">
        <v>28</v>
      </c>
      <c r="X7" s="86" t="s">
        <v>28</v>
      </c>
      <c r="Y7" s="86" t="s">
        <v>28</v>
      </c>
    </row>
    <row r="8" spans="2:26" ht="12" customHeight="1">
      <c r="B8" s="29" t="s">
        <v>43</v>
      </c>
      <c r="C8" s="87">
        <v>82</v>
      </c>
      <c r="D8" s="87">
        <v>3897</v>
      </c>
      <c r="E8" s="87">
        <v>2805</v>
      </c>
      <c r="F8" s="87">
        <v>1092</v>
      </c>
      <c r="G8" s="87">
        <v>867</v>
      </c>
      <c r="H8" s="87">
        <v>54133</v>
      </c>
      <c r="I8" s="87">
        <v>27416</v>
      </c>
      <c r="J8" s="87">
        <v>26717</v>
      </c>
      <c r="K8" s="87">
        <v>18680</v>
      </c>
      <c r="L8" s="87">
        <v>9470</v>
      </c>
      <c r="M8" s="87">
        <v>9210</v>
      </c>
      <c r="N8" s="87">
        <v>17415</v>
      </c>
      <c r="O8" s="87">
        <v>8735</v>
      </c>
      <c r="P8" s="87">
        <v>8680</v>
      </c>
      <c r="Q8" s="87">
        <v>17800</v>
      </c>
      <c r="R8" s="87">
        <v>9044</v>
      </c>
      <c r="S8" s="87">
        <v>8756</v>
      </c>
      <c r="T8" s="87">
        <v>238</v>
      </c>
      <c r="U8" s="87">
        <v>167</v>
      </c>
      <c r="V8" s="87">
        <v>71</v>
      </c>
      <c r="W8" s="86" t="s">
        <v>28</v>
      </c>
      <c r="X8" s="86" t="s">
        <v>28</v>
      </c>
      <c r="Y8" s="86" t="s">
        <v>28</v>
      </c>
      <c r="Z8" s="18"/>
    </row>
    <row r="9" spans="2:26" ht="12" customHeight="1">
      <c r="B9" s="88" t="s">
        <v>45</v>
      </c>
      <c r="C9" s="87">
        <v>69</v>
      </c>
      <c r="D9" s="87">
        <v>3486</v>
      </c>
      <c r="E9" s="87">
        <v>2525</v>
      </c>
      <c r="F9" s="87">
        <v>961</v>
      </c>
      <c r="G9" s="87">
        <v>748</v>
      </c>
      <c r="H9" s="87">
        <v>49745</v>
      </c>
      <c r="I9" s="87">
        <v>25233</v>
      </c>
      <c r="J9" s="87">
        <v>24512</v>
      </c>
      <c r="K9" s="87">
        <v>17090</v>
      </c>
      <c r="L9" s="87">
        <v>8671</v>
      </c>
      <c r="M9" s="87">
        <v>8419</v>
      </c>
      <c r="N9" s="87">
        <v>16055</v>
      </c>
      <c r="O9" s="87">
        <v>8063</v>
      </c>
      <c r="P9" s="87">
        <v>7992</v>
      </c>
      <c r="Q9" s="87">
        <v>16362</v>
      </c>
      <c r="R9" s="87">
        <v>8332</v>
      </c>
      <c r="S9" s="87">
        <v>8030</v>
      </c>
      <c r="T9" s="87">
        <v>238</v>
      </c>
      <c r="U9" s="87">
        <v>167</v>
      </c>
      <c r="V9" s="87">
        <v>71</v>
      </c>
      <c r="W9" s="86" t="s">
        <v>28</v>
      </c>
      <c r="X9" s="86" t="s">
        <v>28</v>
      </c>
      <c r="Y9" s="86" t="s">
        <v>28</v>
      </c>
      <c r="Z9" s="18"/>
    </row>
    <row r="10" spans="2:25" ht="12" customHeight="1">
      <c r="B10" s="30" t="s">
        <v>135</v>
      </c>
      <c r="C10" s="59">
        <v>12</v>
      </c>
      <c r="D10" s="83">
        <v>696</v>
      </c>
      <c r="E10" s="83">
        <v>509</v>
      </c>
      <c r="F10" s="83">
        <v>187</v>
      </c>
      <c r="G10" s="83">
        <v>147</v>
      </c>
      <c r="H10" s="83">
        <v>10514</v>
      </c>
      <c r="I10" s="89">
        <v>5096</v>
      </c>
      <c r="J10" s="89">
        <v>5418</v>
      </c>
      <c r="K10" s="89">
        <v>3633</v>
      </c>
      <c r="L10" s="40">
        <v>1782</v>
      </c>
      <c r="M10" s="40">
        <v>1851</v>
      </c>
      <c r="N10" s="40">
        <v>3413</v>
      </c>
      <c r="O10" s="40">
        <v>1631</v>
      </c>
      <c r="P10" s="40">
        <v>1782</v>
      </c>
      <c r="Q10" s="40">
        <v>3394</v>
      </c>
      <c r="R10" s="40">
        <v>1645</v>
      </c>
      <c r="S10" s="40">
        <v>1749</v>
      </c>
      <c r="T10" s="40">
        <v>74</v>
      </c>
      <c r="U10" s="40">
        <v>38</v>
      </c>
      <c r="V10" s="40">
        <v>36</v>
      </c>
      <c r="W10" s="86" t="s">
        <v>28</v>
      </c>
      <c r="X10" s="86" t="s">
        <v>28</v>
      </c>
      <c r="Y10" s="86" t="s">
        <v>28</v>
      </c>
    </row>
    <row r="11" spans="2:25" ht="12" customHeight="1">
      <c r="B11" s="30" t="s">
        <v>136</v>
      </c>
      <c r="C11" s="59">
        <v>13</v>
      </c>
      <c r="D11" s="83">
        <v>739</v>
      </c>
      <c r="E11" s="83">
        <v>530</v>
      </c>
      <c r="F11" s="83">
        <v>209</v>
      </c>
      <c r="G11" s="83">
        <v>128</v>
      </c>
      <c r="H11" s="83">
        <v>12234</v>
      </c>
      <c r="I11" s="89">
        <v>6024</v>
      </c>
      <c r="J11" s="89">
        <v>6210</v>
      </c>
      <c r="K11" s="89">
        <v>4134</v>
      </c>
      <c r="L11" s="40">
        <v>2030</v>
      </c>
      <c r="M11" s="40">
        <v>2104</v>
      </c>
      <c r="N11" s="40">
        <v>4055</v>
      </c>
      <c r="O11" s="40">
        <v>1958</v>
      </c>
      <c r="P11" s="40">
        <v>2097</v>
      </c>
      <c r="Q11" s="40">
        <v>4007</v>
      </c>
      <c r="R11" s="40">
        <v>2006</v>
      </c>
      <c r="S11" s="40">
        <v>2001</v>
      </c>
      <c r="T11" s="40">
        <v>38</v>
      </c>
      <c r="U11" s="40">
        <v>30</v>
      </c>
      <c r="V11" s="40">
        <v>8</v>
      </c>
      <c r="W11" s="86" t="s">
        <v>28</v>
      </c>
      <c r="X11" s="86" t="s">
        <v>28</v>
      </c>
      <c r="Y11" s="86" t="s">
        <v>28</v>
      </c>
    </row>
    <row r="12" spans="2:25" ht="12" customHeight="1">
      <c r="B12" s="30" t="s">
        <v>137</v>
      </c>
      <c r="C12" s="59">
        <v>8</v>
      </c>
      <c r="D12" s="83">
        <v>431</v>
      </c>
      <c r="E12" s="83">
        <v>332</v>
      </c>
      <c r="F12" s="83">
        <v>99</v>
      </c>
      <c r="G12" s="83">
        <v>101</v>
      </c>
      <c r="H12" s="83">
        <v>6477</v>
      </c>
      <c r="I12" s="89">
        <v>3575</v>
      </c>
      <c r="J12" s="89">
        <v>2902</v>
      </c>
      <c r="K12" s="89">
        <v>2194</v>
      </c>
      <c r="L12" s="40">
        <v>1193</v>
      </c>
      <c r="M12" s="40">
        <v>1001</v>
      </c>
      <c r="N12" s="40">
        <v>2089</v>
      </c>
      <c r="O12" s="40">
        <v>1164</v>
      </c>
      <c r="P12" s="40">
        <v>925</v>
      </c>
      <c r="Q12" s="40">
        <v>2162</v>
      </c>
      <c r="R12" s="40">
        <v>1192</v>
      </c>
      <c r="S12" s="40">
        <v>970</v>
      </c>
      <c r="T12" s="40">
        <v>32</v>
      </c>
      <c r="U12" s="40">
        <v>26</v>
      </c>
      <c r="V12" s="40">
        <v>6</v>
      </c>
      <c r="W12" s="86" t="s">
        <v>28</v>
      </c>
      <c r="X12" s="86" t="s">
        <v>28</v>
      </c>
      <c r="Y12" s="86" t="s">
        <v>28</v>
      </c>
    </row>
    <row r="13" spans="2:25" ht="12" customHeight="1">
      <c r="B13" s="30" t="s">
        <v>138</v>
      </c>
      <c r="C13" s="59">
        <v>6</v>
      </c>
      <c r="D13" s="83">
        <v>300</v>
      </c>
      <c r="E13" s="83">
        <v>212</v>
      </c>
      <c r="F13" s="83">
        <v>88</v>
      </c>
      <c r="G13" s="83">
        <v>70</v>
      </c>
      <c r="H13" s="83">
        <v>3976</v>
      </c>
      <c r="I13" s="89">
        <v>1957</v>
      </c>
      <c r="J13" s="89">
        <v>2019</v>
      </c>
      <c r="K13" s="89">
        <v>1274</v>
      </c>
      <c r="L13" s="40">
        <v>636</v>
      </c>
      <c r="M13" s="40">
        <v>638</v>
      </c>
      <c r="N13" s="40">
        <v>1321</v>
      </c>
      <c r="O13" s="40">
        <v>622</v>
      </c>
      <c r="P13" s="40">
        <v>699</v>
      </c>
      <c r="Q13" s="40">
        <v>1362</v>
      </c>
      <c r="R13" s="40">
        <v>682</v>
      </c>
      <c r="S13" s="40">
        <v>680</v>
      </c>
      <c r="T13" s="40">
        <v>19</v>
      </c>
      <c r="U13" s="40">
        <v>17</v>
      </c>
      <c r="V13" s="41">
        <v>2</v>
      </c>
      <c r="W13" s="86" t="s">
        <v>28</v>
      </c>
      <c r="X13" s="86" t="s">
        <v>28</v>
      </c>
      <c r="Y13" s="86" t="s">
        <v>28</v>
      </c>
    </row>
    <row r="14" spans="2:25" ht="12" customHeight="1">
      <c r="B14" s="30" t="s">
        <v>139</v>
      </c>
      <c r="C14" s="59">
        <v>9</v>
      </c>
      <c r="D14" s="83">
        <v>428</v>
      </c>
      <c r="E14" s="83">
        <v>290</v>
      </c>
      <c r="F14" s="83">
        <v>138</v>
      </c>
      <c r="G14" s="83">
        <v>87</v>
      </c>
      <c r="H14" s="83">
        <v>5458</v>
      </c>
      <c r="I14" s="89">
        <v>2813</v>
      </c>
      <c r="J14" s="89">
        <v>2645</v>
      </c>
      <c r="K14" s="89">
        <v>2067</v>
      </c>
      <c r="L14" s="40">
        <v>1042</v>
      </c>
      <c r="M14" s="40">
        <v>1025</v>
      </c>
      <c r="N14" s="40">
        <v>1689</v>
      </c>
      <c r="O14" s="40">
        <v>884</v>
      </c>
      <c r="P14" s="40">
        <v>805</v>
      </c>
      <c r="Q14" s="40">
        <v>1680</v>
      </c>
      <c r="R14" s="40">
        <v>871</v>
      </c>
      <c r="S14" s="40">
        <v>809</v>
      </c>
      <c r="T14" s="41">
        <v>22</v>
      </c>
      <c r="U14" s="41">
        <v>16</v>
      </c>
      <c r="V14" s="41">
        <v>6</v>
      </c>
      <c r="W14" s="86" t="s">
        <v>28</v>
      </c>
      <c r="X14" s="86" t="s">
        <v>28</v>
      </c>
      <c r="Y14" s="86" t="s">
        <v>28</v>
      </c>
    </row>
    <row r="15" spans="2:25" ht="12" customHeight="1">
      <c r="B15" s="30" t="s">
        <v>140</v>
      </c>
      <c r="C15" s="59">
        <v>4</v>
      </c>
      <c r="D15" s="83">
        <v>165</v>
      </c>
      <c r="E15" s="83">
        <v>125</v>
      </c>
      <c r="F15" s="83">
        <v>40</v>
      </c>
      <c r="G15" s="83">
        <v>45</v>
      </c>
      <c r="H15" s="83">
        <v>1793</v>
      </c>
      <c r="I15" s="89">
        <v>990</v>
      </c>
      <c r="J15" s="89">
        <v>803</v>
      </c>
      <c r="K15" s="89">
        <v>612</v>
      </c>
      <c r="L15" s="40">
        <v>348</v>
      </c>
      <c r="M15" s="40">
        <v>264</v>
      </c>
      <c r="N15" s="40">
        <v>584</v>
      </c>
      <c r="O15" s="40">
        <v>321</v>
      </c>
      <c r="P15" s="40">
        <v>263</v>
      </c>
      <c r="Q15" s="40">
        <v>597</v>
      </c>
      <c r="R15" s="40">
        <v>321</v>
      </c>
      <c r="S15" s="40">
        <v>276</v>
      </c>
      <c r="T15" s="86" t="s">
        <v>28</v>
      </c>
      <c r="U15" s="86" t="s">
        <v>28</v>
      </c>
      <c r="V15" s="86" t="s">
        <v>28</v>
      </c>
      <c r="W15" s="86" t="s">
        <v>28</v>
      </c>
      <c r="X15" s="86" t="s">
        <v>28</v>
      </c>
      <c r="Y15" s="86" t="s">
        <v>28</v>
      </c>
    </row>
    <row r="16" spans="2:25" ht="12" customHeight="1">
      <c r="B16" s="30" t="s">
        <v>141</v>
      </c>
      <c r="C16" s="59">
        <v>3</v>
      </c>
      <c r="D16" s="83">
        <v>143</v>
      </c>
      <c r="E16" s="83">
        <v>103</v>
      </c>
      <c r="F16" s="83">
        <v>40</v>
      </c>
      <c r="G16" s="83">
        <v>25</v>
      </c>
      <c r="H16" s="83">
        <v>2008</v>
      </c>
      <c r="I16" s="89">
        <v>997</v>
      </c>
      <c r="J16" s="89">
        <v>1011</v>
      </c>
      <c r="K16" s="89">
        <v>726</v>
      </c>
      <c r="L16" s="40">
        <v>374</v>
      </c>
      <c r="M16" s="40">
        <v>352</v>
      </c>
      <c r="N16" s="40">
        <v>597</v>
      </c>
      <c r="O16" s="40">
        <v>284</v>
      </c>
      <c r="P16" s="40">
        <v>313</v>
      </c>
      <c r="Q16" s="40">
        <v>672</v>
      </c>
      <c r="R16" s="40">
        <v>329</v>
      </c>
      <c r="S16" s="40">
        <v>343</v>
      </c>
      <c r="T16" s="40">
        <v>13</v>
      </c>
      <c r="U16" s="40">
        <v>10</v>
      </c>
      <c r="V16" s="41">
        <v>3</v>
      </c>
      <c r="W16" s="86" t="s">
        <v>28</v>
      </c>
      <c r="X16" s="86" t="s">
        <v>28</v>
      </c>
      <c r="Y16" s="86" t="s">
        <v>28</v>
      </c>
    </row>
    <row r="17" spans="2:25" ht="12" customHeight="1">
      <c r="B17" s="30" t="s">
        <v>142</v>
      </c>
      <c r="C17" s="59">
        <v>4</v>
      </c>
      <c r="D17" s="83">
        <v>180</v>
      </c>
      <c r="E17" s="83">
        <v>132</v>
      </c>
      <c r="F17" s="83">
        <v>48</v>
      </c>
      <c r="G17" s="83">
        <v>46</v>
      </c>
      <c r="H17" s="83">
        <v>2290</v>
      </c>
      <c r="I17" s="89">
        <v>1203</v>
      </c>
      <c r="J17" s="89">
        <v>1087</v>
      </c>
      <c r="K17" s="89">
        <v>775</v>
      </c>
      <c r="L17" s="40">
        <v>416</v>
      </c>
      <c r="M17" s="40">
        <v>359</v>
      </c>
      <c r="N17" s="40">
        <v>753</v>
      </c>
      <c r="O17" s="40">
        <v>395</v>
      </c>
      <c r="P17" s="40">
        <v>358</v>
      </c>
      <c r="Q17" s="40">
        <v>755</v>
      </c>
      <c r="R17" s="40">
        <v>386</v>
      </c>
      <c r="S17" s="40">
        <v>369</v>
      </c>
      <c r="T17" s="40">
        <v>7</v>
      </c>
      <c r="U17" s="40">
        <v>6</v>
      </c>
      <c r="V17" s="41">
        <v>1</v>
      </c>
      <c r="W17" s="86" t="s">
        <v>28</v>
      </c>
      <c r="X17" s="86" t="s">
        <v>28</v>
      </c>
      <c r="Y17" s="86" t="s">
        <v>28</v>
      </c>
    </row>
    <row r="18" spans="2:25" ht="12" customHeight="1">
      <c r="B18" s="30" t="s">
        <v>143</v>
      </c>
      <c r="C18" s="59">
        <v>3</v>
      </c>
      <c r="D18" s="83">
        <v>123</v>
      </c>
      <c r="E18" s="83">
        <v>92</v>
      </c>
      <c r="F18" s="83">
        <v>31</v>
      </c>
      <c r="G18" s="83">
        <v>35</v>
      </c>
      <c r="H18" s="83">
        <v>1493</v>
      </c>
      <c r="I18" s="89">
        <v>800</v>
      </c>
      <c r="J18" s="89">
        <v>693</v>
      </c>
      <c r="K18" s="89">
        <v>494</v>
      </c>
      <c r="L18" s="40">
        <v>265</v>
      </c>
      <c r="M18" s="40">
        <v>229</v>
      </c>
      <c r="N18" s="40">
        <v>454</v>
      </c>
      <c r="O18" s="40">
        <v>242</v>
      </c>
      <c r="P18" s="40">
        <v>212</v>
      </c>
      <c r="Q18" s="40">
        <v>528</v>
      </c>
      <c r="R18" s="40">
        <v>280</v>
      </c>
      <c r="S18" s="40">
        <v>248</v>
      </c>
      <c r="T18" s="40">
        <v>17</v>
      </c>
      <c r="U18" s="40">
        <v>13</v>
      </c>
      <c r="V18" s="40">
        <v>4</v>
      </c>
      <c r="W18" s="86" t="s">
        <v>28</v>
      </c>
      <c r="X18" s="86" t="s">
        <v>28</v>
      </c>
      <c r="Y18" s="86" t="s">
        <v>28</v>
      </c>
    </row>
    <row r="19" spans="2:25" ht="12" customHeight="1">
      <c r="B19" s="30" t="s">
        <v>144</v>
      </c>
      <c r="C19" s="59">
        <v>3</v>
      </c>
      <c r="D19" s="83">
        <v>118</v>
      </c>
      <c r="E19" s="83">
        <v>88</v>
      </c>
      <c r="F19" s="83">
        <v>30</v>
      </c>
      <c r="G19" s="83">
        <v>31</v>
      </c>
      <c r="H19" s="83">
        <v>1531</v>
      </c>
      <c r="I19" s="89">
        <v>892</v>
      </c>
      <c r="J19" s="89">
        <v>639</v>
      </c>
      <c r="K19" s="89">
        <v>503</v>
      </c>
      <c r="L19" s="40">
        <v>284</v>
      </c>
      <c r="M19" s="40">
        <v>219</v>
      </c>
      <c r="N19" s="40">
        <v>483</v>
      </c>
      <c r="O19" s="40">
        <v>292</v>
      </c>
      <c r="P19" s="40">
        <v>191</v>
      </c>
      <c r="Q19" s="40">
        <v>538</v>
      </c>
      <c r="R19" s="40">
        <v>310</v>
      </c>
      <c r="S19" s="40">
        <v>228</v>
      </c>
      <c r="T19" s="40">
        <v>7</v>
      </c>
      <c r="U19" s="40">
        <v>6</v>
      </c>
      <c r="V19" s="40">
        <v>1</v>
      </c>
      <c r="W19" s="86" t="s">
        <v>28</v>
      </c>
      <c r="X19" s="86" t="s">
        <v>28</v>
      </c>
      <c r="Y19" s="86" t="s">
        <v>28</v>
      </c>
    </row>
    <row r="20" spans="2:25" ht="12" customHeight="1">
      <c r="B20" s="30" t="s">
        <v>145</v>
      </c>
      <c r="C20" s="59">
        <v>3</v>
      </c>
      <c r="D20" s="83">
        <v>126</v>
      </c>
      <c r="E20" s="83">
        <v>88</v>
      </c>
      <c r="F20" s="83">
        <v>38</v>
      </c>
      <c r="G20" s="83">
        <v>27</v>
      </c>
      <c r="H20" s="83">
        <v>1589</v>
      </c>
      <c r="I20" s="89">
        <v>761</v>
      </c>
      <c r="J20" s="89">
        <v>828</v>
      </c>
      <c r="K20" s="89">
        <v>558</v>
      </c>
      <c r="L20" s="40">
        <v>266</v>
      </c>
      <c r="M20" s="40">
        <v>292</v>
      </c>
      <c r="N20" s="40">
        <v>502</v>
      </c>
      <c r="O20" s="40">
        <v>235</v>
      </c>
      <c r="P20" s="40">
        <v>267</v>
      </c>
      <c r="Q20" s="40">
        <v>520</v>
      </c>
      <c r="R20" s="40">
        <v>255</v>
      </c>
      <c r="S20" s="40">
        <v>265</v>
      </c>
      <c r="T20" s="40">
        <v>9</v>
      </c>
      <c r="U20" s="40">
        <v>5</v>
      </c>
      <c r="V20" s="40">
        <v>4</v>
      </c>
      <c r="W20" s="86" t="s">
        <v>28</v>
      </c>
      <c r="X20" s="86" t="s">
        <v>28</v>
      </c>
      <c r="Y20" s="86" t="s">
        <v>28</v>
      </c>
    </row>
    <row r="21" spans="2:25" ht="12" customHeight="1">
      <c r="B21" s="30" t="s">
        <v>146</v>
      </c>
      <c r="C21" s="59">
        <v>1</v>
      </c>
      <c r="D21" s="83">
        <v>37</v>
      </c>
      <c r="E21" s="83">
        <v>24</v>
      </c>
      <c r="F21" s="83">
        <v>13</v>
      </c>
      <c r="G21" s="83">
        <v>6</v>
      </c>
      <c r="H21" s="83">
        <v>382</v>
      </c>
      <c r="I21" s="89">
        <v>125</v>
      </c>
      <c r="J21" s="89">
        <v>257</v>
      </c>
      <c r="K21" s="89">
        <v>120</v>
      </c>
      <c r="L21" s="40">
        <v>35</v>
      </c>
      <c r="M21" s="40">
        <v>85</v>
      </c>
      <c r="N21" s="40">
        <v>115</v>
      </c>
      <c r="O21" s="40">
        <v>35</v>
      </c>
      <c r="P21" s="40">
        <v>80</v>
      </c>
      <c r="Q21" s="40">
        <v>147</v>
      </c>
      <c r="R21" s="40">
        <v>55</v>
      </c>
      <c r="S21" s="40">
        <v>92</v>
      </c>
      <c r="T21" s="41" t="s">
        <v>28</v>
      </c>
      <c r="U21" s="41" t="s">
        <v>28</v>
      </c>
      <c r="V21" s="41" t="s">
        <v>28</v>
      </c>
      <c r="W21" s="86" t="s">
        <v>28</v>
      </c>
      <c r="X21" s="86" t="s">
        <v>28</v>
      </c>
      <c r="Y21" s="86" t="s">
        <v>28</v>
      </c>
    </row>
    <row r="22" spans="2:26" ht="12" customHeight="1">
      <c r="B22" s="29" t="s">
        <v>147</v>
      </c>
      <c r="C22" s="90">
        <v>13</v>
      </c>
      <c r="D22" s="90">
        <v>411</v>
      </c>
      <c r="E22" s="90">
        <v>280</v>
      </c>
      <c r="F22" s="90">
        <v>131</v>
      </c>
      <c r="G22" s="90">
        <v>119</v>
      </c>
      <c r="H22" s="90">
        <v>4388</v>
      </c>
      <c r="I22" s="90">
        <v>2183</v>
      </c>
      <c r="J22" s="90">
        <v>2205</v>
      </c>
      <c r="K22" s="90">
        <v>1590</v>
      </c>
      <c r="L22" s="90">
        <v>799</v>
      </c>
      <c r="M22" s="90">
        <v>791</v>
      </c>
      <c r="N22" s="90">
        <v>1360</v>
      </c>
      <c r="O22" s="90">
        <v>672</v>
      </c>
      <c r="P22" s="90">
        <v>688</v>
      </c>
      <c r="Q22" s="90">
        <v>1438</v>
      </c>
      <c r="R22" s="90">
        <v>712</v>
      </c>
      <c r="S22" s="90">
        <v>726</v>
      </c>
      <c r="T22" s="86" t="s">
        <v>28</v>
      </c>
      <c r="U22" s="86" t="s">
        <v>28</v>
      </c>
      <c r="V22" s="86" t="s">
        <v>28</v>
      </c>
      <c r="W22" s="91" t="s">
        <v>28</v>
      </c>
      <c r="X22" s="91" t="s">
        <v>28</v>
      </c>
      <c r="Y22" s="91" t="s">
        <v>28</v>
      </c>
      <c r="Z22" s="18"/>
    </row>
    <row r="23" spans="2:26" ht="12" customHeight="1">
      <c r="B23" s="30" t="s">
        <v>148</v>
      </c>
      <c r="C23" s="41" t="s">
        <v>28</v>
      </c>
      <c r="D23" s="41" t="s">
        <v>28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1" t="s">
        <v>28</v>
      </c>
      <c r="N23" s="41" t="s">
        <v>28</v>
      </c>
      <c r="O23" s="41" t="s">
        <v>28</v>
      </c>
      <c r="P23" s="41" t="s">
        <v>28</v>
      </c>
      <c r="Q23" s="41" t="s">
        <v>28</v>
      </c>
      <c r="R23" s="41" t="s">
        <v>28</v>
      </c>
      <c r="S23" s="41" t="s">
        <v>28</v>
      </c>
      <c r="T23" s="41" t="s">
        <v>28</v>
      </c>
      <c r="U23" s="41" t="s">
        <v>28</v>
      </c>
      <c r="V23" s="41" t="s">
        <v>28</v>
      </c>
      <c r="W23" s="41" t="s">
        <v>28</v>
      </c>
      <c r="X23" s="41" t="s">
        <v>28</v>
      </c>
      <c r="Y23" s="41" t="s">
        <v>28</v>
      </c>
      <c r="Z23" s="18"/>
    </row>
    <row r="24" spans="2:26" ht="12" customHeight="1">
      <c r="B24" s="30" t="s">
        <v>149</v>
      </c>
      <c r="C24" s="41" t="s">
        <v>28</v>
      </c>
      <c r="D24" s="41" t="s">
        <v>28</v>
      </c>
      <c r="E24" s="41" t="s">
        <v>28</v>
      </c>
      <c r="F24" s="41" t="s">
        <v>28</v>
      </c>
      <c r="G24" s="41" t="s">
        <v>28</v>
      </c>
      <c r="H24" s="41" t="s">
        <v>28</v>
      </c>
      <c r="I24" s="41" t="s">
        <v>28</v>
      </c>
      <c r="J24" s="41" t="s">
        <v>28</v>
      </c>
      <c r="K24" s="41" t="s">
        <v>28</v>
      </c>
      <c r="L24" s="41" t="s">
        <v>28</v>
      </c>
      <c r="M24" s="41" t="s">
        <v>28</v>
      </c>
      <c r="N24" s="41" t="s">
        <v>28</v>
      </c>
      <c r="O24" s="41" t="s">
        <v>28</v>
      </c>
      <c r="P24" s="41" t="s">
        <v>28</v>
      </c>
      <c r="Q24" s="41" t="s">
        <v>28</v>
      </c>
      <c r="R24" s="41" t="s">
        <v>28</v>
      </c>
      <c r="S24" s="41" t="s">
        <v>28</v>
      </c>
      <c r="T24" s="41" t="s">
        <v>28</v>
      </c>
      <c r="U24" s="41" t="s">
        <v>28</v>
      </c>
      <c r="V24" s="41" t="s">
        <v>28</v>
      </c>
      <c r="W24" s="41" t="s">
        <v>28</v>
      </c>
      <c r="X24" s="41" t="s">
        <v>28</v>
      </c>
      <c r="Y24" s="41" t="s">
        <v>28</v>
      </c>
      <c r="Z24" s="18"/>
    </row>
    <row r="25" spans="2:26" ht="12" customHeight="1">
      <c r="B25" s="30" t="s">
        <v>150</v>
      </c>
      <c r="C25" s="41" t="s">
        <v>28</v>
      </c>
      <c r="D25" s="75" t="s">
        <v>28</v>
      </c>
      <c r="E25" s="75" t="s">
        <v>28</v>
      </c>
      <c r="F25" s="75" t="s">
        <v>28</v>
      </c>
      <c r="G25" s="41" t="s">
        <v>28</v>
      </c>
      <c r="H25" s="41" t="s">
        <v>28</v>
      </c>
      <c r="I25" s="41" t="s">
        <v>28</v>
      </c>
      <c r="J25" s="41" t="s">
        <v>28</v>
      </c>
      <c r="K25" s="41" t="s">
        <v>28</v>
      </c>
      <c r="L25" s="41" t="s">
        <v>28</v>
      </c>
      <c r="M25" s="41" t="s">
        <v>28</v>
      </c>
      <c r="N25" s="41" t="s">
        <v>28</v>
      </c>
      <c r="O25" s="41" t="s">
        <v>28</v>
      </c>
      <c r="P25" s="41" t="s">
        <v>28</v>
      </c>
      <c r="Q25" s="41" t="s">
        <v>28</v>
      </c>
      <c r="R25" s="41" t="s">
        <v>28</v>
      </c>
      <c r="S25" s="41" t="s">
        <v>28</v>
      </c>
      <c r="T25" s="41" t="s">
        <v>28</v>
      </c>
      <c r="U25" s="41" t="s">
        <v>28</v>
      </c>
      <c r="V25" s="41" t="s">
        <v>28</v>
      </c>
      <c r="W25" s="41" t="s">
        <v>28</v>
      </c>
      <c r="X25" s="41" t="s">
        <v>28</v>
      </c>
      <c r="Y25" s="41" t="s">
        <v>28</v>
      </c>
      <c r="Z25" s="18"/>
    </row>
    <row r="26" spans="2:25" ht="12" customHeight="1">
      <c r="B26" s="30" t="s">
        <v>151</v>
      </c>
      <c r="C26" s="40">
        <v>1</v>
      </c>
      <c r="D26" s="35">
        <v>26</v>
      </c>
      <c r="E26" s="35">
        <v>20</v>
      </c>
      <c r="F26" s="35">
        <v>6</v>
      </c>
      <c r="G26" s="40">
        <v>7</v>
      </c>
      <c r="H26" s="40">
        <v>218</v>
      </c>
      <c r="I26" s="89">
        <v>141</v>
      </c>
      <c r="J26" s="89">
        <v>77</v>
      </c>
      <c r="K26" s="89">
        <v>82</v>
      </c>
      <c r="L26" s="40">
        <v>48</v>
      </c>
      <c r="M26" s="40">
        <v>34</v>
      </c>
      <c r="N26" s="40">
        <v>69</v>
      </c>
      <c r="O26" s="40">
        <v>49</v>
      </c>
      <c r="P26" s="40">
        <v>20</v>
      </c>
      <c r="Q26" s="40">
        <v>67</v>
      </c>
      <c r="R26" s="40">
        <v>44</v>
      </c>
      <c r="S26" s="40">
        <v>23</v>
      </c>
      <c r="T26" s="86" t="s">
        <v>28</v>
      </c>
      <c r="U26" s="86" t="s">
        <v>28</v>
      </c>
      <c r="V26" s="86" t="s">
        <v>28</v>
      </c>
      <c r="W26" s="86" t="s">
        <v>28</v>
      </c>
      <c r="X26" s="86" t="s">
        <v>28</v>
      </c>
      <c r="Y26" s="86" t="s">
        <v>28</v>
      </c>
    </row>
    <row r="27" spans="2:25" ht="12" customHeight="1">
      <c r="B27" s="30" t="s">
        <v>152</v>
      </c>
      <c r="C27" s="41">
        <v>1</v>
      </c>
      <c r="D27" s="35">
        <v>23</v>
      </c>
      <c r="E27" s="35">
        <v>15</v>
      </c>
      <c r="F27" s="35">
        <v>8</v>
      </c>
      <c r="G27" s="40">
        <v>6</v>
      </c>
      <c r="H27" s="40">
        <v>205</v>
      </c>
      <c r="I27" s="89">
        <v>128</v>
      </c>
      <c r="J27" s="89">
        <v>77</v>
      </c>
      <c r="K27" s="89">
        <v>83</v>
      </c>
      <c r="L27" s="40">
        <v>58</v>
      </c>
      <c r="M27" s="40">
        <v>25</v>
      </c>
      <c r="N27" s="40">
        <v>48</v>
      </c>
      <c r="O27" s="40">
        <v>28</v>
      </c>
      <c r="P27" s="40">
        <v>20</v>
      </c>
      <c r="Q27" s="40">
        <v>74</v>
      </c>
      <c r="R27" s="40">
        <v>42</v>
      </c>
      <c r="S27" s="40">
        <v>32</v>
      </c>
      <c r="T27" s="86" t="s">
        <v>28</v>
      </c>
      <c r="U27" s="86" t="s">
        <v>28</v>
      </c>
      <c r="V27" s="86" t="s">
        <v>28</v>
      </c>
      <c r="W27" s="86" t="s">
        <v>28</v>
      </c>
      <c r="X27" s="86" t="s">
        <v>28</v>
      </c>
      <c r="Y27" s="86" t="s">
        <v>28</v>
      </c>
    </row>
    <row r="28" spans="2:25" ht="12" customHeight="1">
      <c r="B28" s="30" t="s">
        <v>153</v>
      </c>
      <c r="C28" s="41" t="s">
        <v>28</v>
      </c>
      <c r="D28" s="35" t="s">
        <v>28</v>
      </c>
      <c r="E28" s="35" t="s">
        <v>28</v>
      </c>
      <c r="F28" s="35" t="s">
        <v>28</v>
      </c>
      <c r="G28" s="41" t="s">
        <v>28</v>
      </c>
      <c r="H28" s="41" t="s">
        <v>28</v>
      </c>
      <c r="I28" s="41" t="s">
        <v>28</v>
      </c>
      <c r="J28" s="41" t="s">
        <v>28</v>
      </c>
      <c r="K28" s="41" t="s">
        <v>28</v>
      </c>
      <c r="L28" s="41" t="s">
        <v>28</v>
      </c>
      <c r="M28" s="41" t="s">
        <v>28</v>
      </c>
      <c r="N28" s="41" t="s">
        <v>28</v>
      </c>
      <c r="O28" s="41" t="s">
        <v>28</v>
      </c>
      <c r="P28" s="41" t="s">
        <v>28</v>
      </c>
      <c r="Q28" s="41" t="s">
        <v>28</v>
      </c>
      <c r="R28" s="41" t="s">
        <v>28</v>
      </c>
      <c r="S28" s="41" t="s">
        <v>28</v>
      </c>
      <c r="T28" s="41" t="s">
        <v>28</v>
      </c>
      <c r="U28" s="41" t="s">
        <v>28</v>
      </c>
      <c r="V28" s="41" t="s">
        <v>28</v>
      </c>
      <c r="W28" s="41" t="s">
        <v>28</v>
      </c>
      <c r="X28" s="41" t="s">
        <v>28</v>
      </c>
      <c r="Y28" s="41" t="s">
        <v>28</v>
      </c>
    </row>
    <row r="29" spans="2:25" ht="12" customHeight="1">
      <c r="B29" s="30" t="s">
        <v>154</v>
      </c>
      <c r="C29" s="41" t="s">
        <v>28</v>
      </c>
      <c r="D29" s="35" t="s">
        <v>28</v>
      </c>
      <c r="E29" s="35" t="s">
        <v>28</v>
      </c>
      <c r="F29" s="35" t="s">
        <v>28</v>
      </c>
      <c r="G29" s="41" t="s">
        <v>28</v>
      </c>
      <c r="H29" s="41" t="s">
        <v>28</v>
      </c>
      <c r="I29" s="41" t="s">
        <v>28</v>
      </c>
      <c r="J29" s="41" t="s">
        <v>28</v>
      </c>
      <c r="K29" s="41" t="s">
        <v>28</v>
      </c>
      <c r="L29" s="41" t="s">
        <v>28</v>
      </c>
      <c r="M29" s="41" t="s">
        <v>28</v>
      </c>
      <c r="N29" s="41" t="s">
        <v>28</v>
      </c>
      <c r="O29" s="41" t="s">
        <v>28</v>
      </c>
      <c r="P29" s="41" t="s">
        <v>28</v>
      </c>
      <c r="Q29" s="41" t="s">
        <v>28</v>
      </c>
      <c r="R29" s="41" t="s">
        <v>28</v>
      </c>
      <c r="S29" s="41" t="s">
        <v>28</v>
      </c>
      <c r="T29" s="41" t="s">
        <v>28</v>
      </c>
      <c r="U29" s="41" t="s">
        <v>28</v>
      </c>
      <c r="V29" s="41" t="s">
        <v>28</v>
      </c>
      <c r="W29" s="41" t="s">
        <v>28</v>
      </c>
      <c r="X29" s="41" t="s">
        <v>28</v>
      </c>
      <c r="Y29" s="41" t="s">
        <v>28</v>
      </c>
    </row>
    <row r="30" spans="2:25" ht="12" customHeight="1">
      <c r="B30" s="30" t="s">
        <v>155</v>
      </c>
      <c r="C30" s="40">
        <v>2</v>
      </c>
      <c r="D30" s="35">
        <v>51</v>
      </c>
      <c r="E30" s="35">
        <v>41</v>
      </c>
      <c r="F30" s="35">
        <v>10</v>
      </c>
      <c r="G30" s="40">
        <v>25</v>
      </c>
      <c r="H30" s="40">
        <v>520</v>
      </c>
      <c r="I30" s="89">
        <v>348</v>
      </c>
      <c r="J30" s="89">
        <v>172</v>
      </c>
      <c r="K30" s="89">
        <v>168</v>
      </c>
      <c r="L30" s="40">
        <v>117</v>
      </c>
      <c r="M30" s="40">
        <v>51</v>
      </c>
      <c r="N30" s="40">
        <v>178</v>
      </c>
      <c r="O30" s="40">
        <v>117</v>
      </c>
      <c r="P30" s="40">
        <v>61</v>
      </c>
      <c r="Q30" s="40">
        <v>174</v>
      </c>
      <c r="R30" s="40">
        <v>114</v>
      </c>
      <c r="S30" s="40">
        <v>60</v>
      </c>
      <c r="T30" s="86" t="s">
        <v>28</v>
      </c>
      <c r="U30" s="86" t="s">
        <v>28</v>
      </c>
      <c r="V30" s="86" t="s">
        <v>28</v>
      </c>
      <c r="W30" s="86" t="s">
        <v>28</v>
      </c>
      <c r="X30" s="86" t="s">
        <v>28</v>
      </c>
      <c r="Y30" s="86" t="s">
        <v>28</v>
      </c>
    </row>
    <row r="31" spans="2:25" ht="12" customHeight="1">
      <c r="B31" s="30" t="s">
        <v>156</v>
      </c>
      <c r="C31" s="40">
        <v>1</v>
      </c>
      <c r="D31" s="35">
        <v>25</v>
      </c>
      <c r="E31" s="35">
        <v>17</v>
      </c>
      <c r="F31" s="35">
        <v>8</v>
      </c>
      <c r="G31" s="40">
        <v>7</v>
      </c>
      <c r="H31" s="40">
        <v>190</v>
      </c>
      <c r="I31" s="89">
        <v>103</v>
      </c>
      <c r="J31" s="89">
        <v>87</v>
      </c>
      <c r="K31" s="89">
        <v>80</v>
      </c>
      <c r="L31" s="40">
        <v>39</v>
      </c>
      <c r="M31" s="40">
        <v>41</v>
      </c>
      <c r="N31" s="40">
        <v>54</v>
      </c>
      <c r="O31" s="40">
        <v>31</v>
      </c>
      <c r="P31" s="40">
        <v>23</v>
      </c>
      <c r="Q31" s="40">
        <v>56</v>
      </c>
      <c r="R31" s="40">
        <v>33</v>
      </c>
      <c r="S31" s="40">
        <v>23</v>
      </c>
      <c r="T31" s="86" t="s">
        <v>28</v>
      </c>
      <c r="U31" s="86" t="s">
        <v>28</v>
      </c>
      <c r="V31" s="86" t="s">
        <v>28</v>
      </c>
      <c r="W31" s="86" t="s">
        <v>28</v>
      </c>
      <c r="X31" s="86" t="s">
        <v>28</v>
      </c>
      <c r="Y31" s="86" t="s">
        <v>28</v>
      </c>
    </row>
    <row r="32" spans="2:25" ht="12" customHeight="1">
      <c r="B32" s="30" t="s">
        <v>157</v>
      </c>
      <c r="C32" s="40">
        <v>1</v>
      </c>
      <c r="D32" s="35">
        <v>25</v>
      </c>
      <c r="E32" s="35">
        <v>21</v>
      </c>
      <c r="F32" s="35">
        <v>4</v>
      </c>
      <c r="G32" s="40">
        <v>6</v>
      </c>
      <c r="H32" s="40">
        <v>175</v>
      </c>
      <c r="I32" s="89">
        <v>94</v>
      </c>
      <c r="J32" s="89">
        <v>81</v>
      </c>
      <c r="K32" s="89">
        <v>74</v>
      </c>
      <c r="L32" s="40">
        <v>43</v>
      </c>
      <c r="M32" s="40">
        <v>31</v>
      </c>
      <c r="N32" s="40">
        <v>45</v>
      </c>
      <c r="O32" s="40">
        <v>21</v>
      </c>
      <c r="P32" s="40">
        <v>24</v>
      </c>
      <c r="Q32" s="40">
        <v>56</v>
      </c>
      <c r="R32" s="40">
        <v>30</v>
      </c>
      <c r="S32" s="40">
        <v>26</v>
      </c>
      <c r="T32" s="86" t="s">
        <v>28</v>
      </c>
      <c r="U32" s="86" t="s">
        <v>28</v>
      </c>
      <c r="V32" s="86" t="s">
        <v>28</v>
      </c>
      <c r="W32" s="86" t="s">
        <v>28</v>
      </c>
      <c r="X32" s="86" t="s">
        <v>28</v>
      </c>
      <c r="Y32" s="86" t="s">
        <v>28</v>
      </c>
    </row>
    <row r="33" spans="2:25" ht="12" customHeight="1">
      <c r="B33" s="30" t="s">
        <v>158</v>
      </c>
      <c r="C33" s="41" t="s">
        <v>28</v>
      </c>
      <c r="D33" s="41" t="s">
        <v>28</v>
      </c>
      <c r="E33" s="41" t="s">
        <v>28</v>
      </c>
      <c r="F33" s="41" t="s">
        <v>28</v>
      </c>
      <c r="G33" s="41" t="s">
        <v>28</v>
      </c>
      <c r="H33" s="41" t="s">
        <v>28</v>
      </c>
      <c r="I33" s="41" t="s">
        <v>28</v>
      </c>
      <c r="J33" s="41" t="s">
        <v>28</v>
      </c>
      <c r="K33" s="41" t="s">
        <v>28</v>
      </c>
      <c r="L33" s="41" t="s">
        <v>28</v>
      </c>
      <c r="M33" s="41" t="s">
        <v>28</v>
      </c>
      <c r="N33" s="41" t="s">
        <v>28</v>
      </c>
      <c r="O33" s="41" t="s">
        <v>28</v>
      </c>
      <c r="P33" s="41" t="s">
        <v>28</v>
      </c>
      <c r="Q33" s="41" t="s">
        <v>28</v>
      </c>
      <c r="R33" s="41" t="s">
        <v>28</v>
      </c>
      <c r="S33" s="41" t="s">
        <v>28</v>
      </c>
      <c r="T33" s="41" t="s">
        <v>28</v>
      </c>
      <c r="U33" s="41" t="s">
        <v>28</v>
      </c>
      <c r="V33" s="41" t="s">
        <v>28</v>
      </c>
      <c r="W33" s="41" t="s">
        <v>28</v>
      </c>
      <c r="X33" s="41" t="s">
        <v>28</v>
      </c>
      <c r="Y33" s="41" t="s">
        <v>28</v>
      </c>
    </row>
    <row r="34" spans="2:25" ht="12" customHeight="1">
      <c r="B34" s="30" t="s">
        <v>159</v>
      </c>
      <c r="C34" s="41" t="s">
        <v>28</v>
      </c>
      <c r="D34" s="41" t="s">
        <v>28</v>
      </c>
      <c r="E34" s="41" t="s">
        <v>28</v>
      </c>
      <c r="F34" s="41" t="s">
        <v>28</v>
      </c>
      <c r="G34" s="41" t="s">
        <v>28</v>
      </c>
      <c r="H34" s="41" t="s">
        <v>28</v>
      </c>
      <c r="I34" s="41" t="s">
        <v>28</v>
      </c>
      <c r="J34" s="41" t="s">
        <v>28</v>
      </c>
      <c r="K34" s="41" t="s">
        <v>28</v>
      </c>
      <c r="L34" s="41" t="s">
        <v>28</v>
      </c>
      <c r="M34" s="41" t="s">
        <v>28</v>
      </c>
      <c r="N34" s="41" t="s">
        <v>28</v>
      </c>
      <c r="O34" s="41" t="s">
        <v>28</v>
      </c>
      <c r="P34" s="41" t="s">
        <v>28</v>
      </c>
      <c r="Q34" s="41" t="s">
        <v>28</v>
      </c>
      <c r="R34" s="41" t="s">
        <v>28</v>
      </c>
      <c r="S34" s="41" t="s">
        <v>28</v>
      </c>
      <c r="T34" s="41" t="s">
        <v>28</v>
      </c>
      <c r="U34" s="41" t="s">
        <v>28</v>
      </c>
      <c r="V34" s="41" t="s">
        <v>28</v>
      </c>
      <c r="W34" s="41" t="s">
        <v>28</v>
      </c>
      <c r="X34" s="41" t="s">
        <v>28</v>
      </c>
      <c r="Y34" s="41" t="s">
        <v>28</v>
      </c>
    </row>
    <row r="35" spans="2:25" ht="12" customHeight="1">
      <c r="B35" s="30" t="s">
        <v>160</v>
      </c>
      <c r="C35" s="40">
        <v>1</v>
      </c>
      <c r="D35" s="35">
        <v>34</v>
      </c>
      <c r="E35" s="35">
        <v>18</v>
      </c>
      <c r="F35" s="35">
        <v>16</v>
      </c>
      <c r="G35" s="40">
        <v>8</v>
      </c>
      <c r="H35" s="40">
        <v>345</v>
      </c>
      <c r="I35" s="86" t="s">
        <v>28</v>
      </c>
      <c r="J35" s="89">
        <v>345</v>
      </c>
      <c r="K35" s="89">
        <v>114</v>
      </c>
      <c r="L35" s="41" t="s">
        <v>28</v>
      </c>
      <c r="M35" s="40">
        <v>114</v>
      </c>
      <c r="N35" s="40">
        <v>116</v>
      </c>
      <c r="O35" s="41" t="s">
        <v>28</v>
      </c>
      <c r="P35" s="40">
        <v>116</v>
      </c>
      <c r="Q35" s="40">
        <v>115</v>
      </c>
      <c r="R35" s="41" t="s">
        <v>28</v>
      </c>
      <c r="S35" s="40">
        <v>115</v>
      </c>
      <c r="T35" s="86" t="s">
        <v>28</v>
      </c>
      <c r="U35" s="86" t="s">
        <v>28</v>
      </c>
      <c r="V35" s="86" t="s">
        <v>28</v>
      </c>
      <c r="W35" s="86" t="s">
        <v>28</v>
      </c>
      <c r="X35" s="86" t="s">
        <v>28</v>
      </c>
      <c r="Y35" s="86" t="s">
        <v>28</v>
      </c>
    </row>
    <row r="36" spans="2:25" ht="12" customHeight="1">
      <c r="B36" s="30" t="s">
        <v>161</v>
      </c>
      <c r="C36" s="41" t="s">
        <v>28</v>
      </c>
      <c r="D36" s="41" t="s">
        <v>28</v>
      </c>
      <c r="E36" s="41" t="s">
        <v>28</v>
      </c>
      <c r="F36" s="41" t="s">
        <v>28</v>
      </c>
      <c r="G36" s="41" t="s">
        <v>28</v>
      </c>
      <c r="H36" s="41" t="s">
        <v>28</v>
      </c>
      <c r="I36" s="41" t="s">
        <v>28</v>
      </c>
      <c r="J36" s="41" t="s">
        <v>28</v>
      </c>
      <c r="K36" s="41" t="s">
        <v>28</v>
      </c>
      <c r="L36" s="41" t="s">
        <v>28</v>
      </c>
      <c r="M36" s="41" t="s">
        <v>28</v>
      </c>
      <c r="N36" s="41" t="s">
        <v>28</v>
      </c>
      <c r="O36" s="41" t="s">
        <v>28</v>
      </c>
      <c r="P36" s="41" t="s">
        <v>28</v>
      </c>
      <c r="Q36" s="41" t="s">
        <v>28</v>
      </c>
      <c r="R36" s="41" t="s">
        <v>28</v>
      </c>
      <c r="S36" s="41" t="s">
        <v>28</v>
      </c>
      <c r="T36" s="41" t="s">
        <v>28</v>
      </c>
      <c r="U36" s="41" t="s">
        <v>28</v>
      </c>
      <c r="V36" s="41" t="s">
        <v>28</v>
      </c>
      <c r="W36" s="41" t="s">
        <v>28</v>
      </c>
      <c r="X36" s="41" t="s">
        <v>28</v>
      </c>
      <c r="Y36" s="41" t="s">
        <v>28</v>
      </c>
    </row>
    <row r="37" spans="2:25" ht="12" customHeight="1">
      <c r="B37" s="30" t="s">
        <v>162</v>
      </c>
      <c r="C37" s="41" t="s">
        <v>28</v>
      </c>
      <c r="D37" s="41" t="s">
        <v>28</v>
      </c>
      <c r="E37" s="41" t="s">
        <v>28</v>
      </c>
      <c r="F37" s="41" t="s">
        <v>28</v>
      </c>
      <c r="G37" s="41" t="s">
        <v>28</v>
      </c>
      <c r="H37" s="41" t="s">
        <v>28</v>
      </c>
      <c r="I37" s="41" t="s">
        <v>28</v>
      </c>
      <c r="J37" s="41" t="s">
        <v>28</v>
      </c>
      <c r="K37" s="41" t="s">
        <v>28</v>
      </c>
      <c r="L37" s="41" t="s">
        <v>28</v>
      </c>
      <c r="M37" s="41" t="s">
        <v>28</v>
      </c>
      <c r="N37" s="41" t="s">
        <v>28</v>
      </c>
      <c r="O37" s="41" t="s">
        <v>28</v>
      </c>
      <c r="P37" s="41" t="s">
        <v>28</v>
      </c>
      <c r="Q37" s="41" t="s">
        <v>28</v>
      </c>
      <c r="R37" s="41" t="s">
        <v>28</v>
      </c>
      <c r="S37" s="41" t="s">
        <v>28</v>
      </c>
      <c r="T37" s="41" t="s">
        <v>28</v>
      </c>
      <c r="U37" s="41" t="s">
        <v>28</v>
      </c>
      <c r="V37" s="41" t="s">
        <v>28</v>
      </c>
      <c r="W37" s="41" t="s">
        <v>28</v>
      </c>
      <c r="X37" s="41" t="s">
        <v>28</v>
      </c>
      <c r="Y37" s="41" t="s">
        <v>28</v>
      </c>
    </row>
    <row r="38" spans="2:25" ht="12" customHeight="1">
      <c r="B38" s="30" t="s">
        <v>163</v>
      </c>
      <c r="C38" s="41" t="s">
        <v>28</v>
      </c>
      <c r="D38" s="41" t="s">
        <v>28</v>
      </c>
      <c r="E38" s="41" t="s">
        <v>28</v>
      </c>
      <c r="F38" s="41" t="s">
        <v>28</v>
      </c>
      <c r="G38" s="41" t="s">
        <v>28</v>
      </c>
      <c r="H38" s="41" t="s">
        <v>28</v>
      </c>
      <c r="I38" s="41" t="s">
        <v>28</v>
      </c>
      <c r="J38" s="41" t="s">
        <v>28</v>
      </c>
      <c r="K38" s="41" t="s">
        <v>28</v>
      </c>
      <c r="L38" s="41" t="s">
        <v>28</v>
      </c>
      <c r="M38" s="41" t="s">
        <v>28</v>
      </c>
      <c r="N38" s="41" t="s">
        <v>28</v>
      </c>
      <c r="O38" s="41" t="s">
        <v>28</v>
      </c>
      <c r="P38" s="41" t="s">
        <v>28</v>
      </c>
      <c r="Q38" s="41" t="s">
        <v>28</v>
      </c>
      <c r="R38" s="41" t="s">
        <v>28</v>
      </c>
      <c r="S38" s="41" t="s">
        <v>28</v>
      </c>
      <c r="T38" s="41" t="s">
        <v>28</v>
      </c>
      <c r="U38" s="41" t="s">
        <v>28</v>
      </c>
      <c r="V38" s="41" t="s">
        <v>28</v>
      </c>
      <c r="W38" s="41" t="s">
        <v>28</v>
      </c>
      <c r="X38" s="41" t="s">
        <v>28</v>
      </c>
      <c r="Y38" s="41" t="s">
        <v>28</v>
      </c>
    </row>
    <row r="39" spans="2:25" ht="12" customHeight="1">
      <c r="B39" s="30" t="s">
        <v>164</v>
      </c>
      <c r="C39" s="40">
        <v>1</v>
      </c>
      <c r="D39" s="35">
        <v>41</v>
      </c>
      <c r="E39" s="35">
        <v>29</v>
      </c>
      <c r="F39" s="35">
        <v>12</v>
      </c>
      <c r="G39" s="40">
        <v>10</v>
      </c>
      <c r="H39" s="40">
        <v>535</v>
      </c>
      <c r="I39" s="89">
        <v>301</v>
      </c>
      <c r="J39" s="89">
        <v>234</v>
      </c>
      <c r="K39" s="89">
        <v>188</v>
      </c>
      <c r="L39" s="40">
        <v>113</v>
      </c>
      <c r="M39" s="40">
        <v>75</v>
      </c>
      <c r="N39" s="40">
        <v>164</v>
      </c>
      <c r="O39" s="40">
        <v>89</v>
      </c>
      <c r="P39" s="40">
        <v>75</v>
      </c>
      <c r="Q39" s="40">
        <v>183</v>
      </c>
      <c r="R39" s="40">
        <v>99</v>
      </c>
      <c r="S39" s="40">
        <v>84</v>
      </c>
      <c r="T39" s="86" t="s">
        <v>28</v>
      </c>
      <c r="U39" s="86" t="s">
        <v>28</v>
      </c>
      <c r="V39" s="86" t="s">
        <v>28</v>
      </c>
      <c r="W39" s="86" t="s">
        <v>28</v>
      </c>
      <c r="X39" s="86" t="s">
        <v>28</v>
      </c>
      <c r="Y39" s="86" t="s">
        <v>28</v>
      </c>
    </row>
    <row r="40" spans="2:25" ht="12" customHeight="1">
      <c r="B40" s="30" t="s">
        <v>165</v>
      </c>
      <c r="C40" s="40">
        <v>1</v>
      </c>
      <c r="D40" s="35">
        <v>23</v>
      </c>
      <c r="E40" s="35">
        <v>14</v>
      </c>
      <c r="F40" s="35">
        <v>9</v>
      </c>
      <c r="G40" s="40">
        <v>6</v>
      </c>
      <c r="H40" s="40">
        <v>270</v>
      </c>
      <c r="I40" s="89">
        <v>136</v>
      </c>
      <c r="J40" s="89">
        <v>134</v>
      </c>
      <c r="K40" s="89">
        <v>120</v>
      </c>
      <c r="L40" s="40">
        <v>52</v>
      </c>
      <c r="M40" s="40">
        <v>68</v>
      </c>
      <c r="N40" s="40">
        <v>76</v>
      </c>
      <c r="O40" s="40">
        <v>47</v>
      </c>
      <c r="P40" s="40">
        <v>29</v>
      </c>
      <c r="Q40" s="40">
        <v>74</v>
      </c>
      <c r="R40" s="40">
        <v>37</v>
      </c>
      <c r="S40" s="40">
        <v>37</v>
      </c>
      <c r="T40" s="86" t="s">
        <v>28</v>
      </c>
      <c r="U40" s="86" t="s">
        <v>28</v>
      </c>
      <c r="V40" s="86" t="s">
        <v>28</v>
      </c>
      <c r="W40" s="86" t="s">
        <v>28</v>
      </c>
      <c r="X40" s="86" t="s">
        <v>28</v>
      </c>
      <c r="Y40" s="86" t="s">
        <v>28</v>
      </c>
    </row>
    <row r="41" spans="2:25" ht="12" customHeight="1">
      <c r="B41" s="30" t="s">
        <v>166</v>
      </c>
      <c r="C41" s="40">
        <v>1</v>
      </c>
      <c r="D41" s="35">
        <v>23</v>
      </c>
      <c r="E41" s="35">
        <v>12</v>
      </c>
      <c r="F41" s="35">
        <v>11</v>
      </c>
      <c r="G41" s="40">
        <v>6</v>
      </c>
      <c r="H41" s="40">
        <v>218</v>
      </c>
      <c r="I41" s="89">
        <v>111</v>
      </c>
      <c r="J41" s="89">
        <v>107</v>
      </c>
      <c r="K41" s="89">
        <v>80</v>
      </c>
      <c r="L41" s="40">
        <v>48</v>
      </c>
      <c r="M41" s="40">
        <v>32</v>
      </c>
      <c r="N41" s="40">
        <v>66</v>
      </c>
      <c r="O41" s="40">
        <v>33</v>
      </c>
      <c r="P41" s="40">
        <v>33</v>
      </c>
      <c r="Q41" s="40">
        <v>72</v>
      </c>
      <c r="R41" s="40">
        <v>30</v>
      </c>
      <c r="S41" s="40">
        <v>42</v>
      </c>
      <c r="T41" s="86" t="s">
        <v>28</v>
      </c>
      <c r="U41" s="86" t="s">
        <v>28</v>
      </c>
      <c r="V41" s="86" t="s">
        <v>28</v>
      </c>
      <c r="W41" s="86" t="s">
        <v>28</v>
      </c>
      <c r="X41" s="86" t="s">
        <v>28</v>
      </c>
      <c r="Y41" s="86" t="s">
        <v>28</v>
      </c>
    </row>
    <row r="42" spans="2:25" ht="12" customHeight="1">
      <c r="B42" s="30" t="s">
        <v>167</v>
      </c>
      <c r="C42" s="40">
        <v>1</v>
      </c>
      <c r="D42" s="35">
        <v>52</v>
      </c>
      <c r="E42" s="35">
        <v>35</v>
      </c>
      <c r="F42" s="35">
        <v>17</v>
      </c>
      <c r="G42" s="40">
        <v>15</v>
      </c>
      <c r="H42" s="40">
        <v>590</v>
      </c>
      <c r="I42" s="89">
        <v>376</v>
      </c>
      <c r="J42" s="89">
        <v>214</v>
      </c>
      <c r="K42" s="89">
        <v>201</v>
      </c>
      <c r="L42" s="40">
        <v>124</v>
      </c>
      <c r="M42" s="40">
        <v>77</v>
      </c>
      <c r="N42" s="40">
        <v>198</v>
      </c>
      <c r="O42" s="40">
        <v>123</v>
      </c>
      <c r="P42" s="40">
        <v>75</v>
      </c>
      <c r="Q42" s="40">
        <v>191</v>
      </c>
      <c r="R42" s="40">
        <v>129</v>
      </c>
      <c r="S42" s="40">
        <v>62</v>
      </c>
      <c r="T42" s="86" t="s">
        <v>28</v>
      </c>
      <c r="U42" s="86" t="s">
        <v>28</v>
      </c>
      <c r="V42" s="86" t="s">
        <v>28</v>
      </c>
      <c r="W42" s="86" t="s">
        <v>28</v>
      </c>
      <c r="X42" s="86" t="s">
        <v>28</v>
      </c>
      <c r="Y42" s="86" t="s">
        <v>28</v>
      </c>
    </row>
    <row r="43" spans="2:25" ht="12" customHeight="1">
      <c r="B43" s="30" t="s">
        <v>168</v>
      </c>
      <c r="C43" s="41" t="s">
        <v>28</v>
      </c>
      <c r="D43" s="35" t="s">
        <v>28</v>
      </c>
      <c r="E43" s="35" t="s">
        <v>28</v>
      </c>
      <c r="F43" s="41" t="s">
        <v>28</v>
      </c>
      <c r="G43" s="41" t="s">
        <v>28</v>
      </c>
      <c r="H43" s="41" t="s">
        <v>28</v>
      </c>
      <c r="I43" s="41" t="s">
        <v>28</v>
      </c>
      <c r="J43" s="41" t="s">
        <v>28</v>
      </c>
      <c r="K43" s="41" t="s">
        <v>28</v>
      </c>
      <c r="L43" s="41" t="s">
        <v>28</v>
      </c>
      <c r="M43" s="41" t="s">
        <v>28</v>
      </c>
      <c r="N43" s="41" t="s">
        <v>28</v>
      </c>
      <c r="O43" s="41" t="s">
        <v>28</v>
      </c>
      <c r="P43" s="41" t="s">
        <v>28</v>
      </c>
      <c r="Q43" s="41" t="s">
        <v>28</v>
      </c>
      <c r="R43" s="41" t="s">
        <v>28</v>
      </c>
      <c r="S43" s="41" t="s">
        <v>28</v>
      </c>
      <c r="T43" s="41" t="s">
        <v>28</v>
      </c>
      <c r="U43" s="41" t="s">
        <v>28</v>
      </c>
      <c r="V43" s="41" t="s">
        <v>28</v>
      </c>
      <c r="W43" s="41" t="s">
        <v>28</v>
      </c>
      <c r="X43" s="41" t="s">
        <v>28</v>
      </c>
      <c r="Y43" s="41" t="s">
        <v>28</v>
      </c>
    </row>
    <row r="44" spans="2:25" ht="12" customHeight="1">
      <c r="B44" s="30" t="s">
        <v>169</v>
      </c>
      <c r="C44" s="40">
        <v>2</v>
      </c>
      <c r="D44" s="35">
        <v>88</v>
      </c>
      <c r="E44" s="35">
        <v>58</v>
      </c>
      <c r="F44" s="35">
        <v>30</v>
      </c>
      <c r="G44" s="40">
        <v>23</v>
      </c>
      <c r="H44" s="40">
        <v>1122</v>
      </c>
      <c r="I44" s="89">
        <v>445</v>
      </c>
      <c r="J44" s="89">
        <v>677</v>
      </c>
      <c r="K44" s="89">
        <v>400</v>
      </c>
      <c r="L44" s="40">
        <v>157</v>
      </c>
      <c r="M44" s="40">
        <v>243</v>
      </c>
      <c r="N44" s="40">
        <v>346</v>
      </c>
      <c r="O44" s="40">
        <v>134</v>
      </c>
      <c r="P44" s="40">
        <v>212</v>
      </c>
      <c r="Q44" s="40">
        <v>376</v>
      </c>
      <c r="R44" s="40">
        <v>154</v>
      </c>
      <c r="S44" s="40">
        <v>222</v>
      </c>
      <c r="T44" s="86" t="s">
        <v>28</v>
      </c>
      <c r="U44" s="86" t="s">
        <v>28</v>
      </c>
      <c r="V44" s="86" t="s">
        <v>28</v>
      </c>
      <c r="W44" s="86" t="s">
        <v>28</v>
      </c>
      <c r="X44" s="86" t="s">
        <v>28</v>
      </c>
      <c r="Y44" s="86" t="s">
        <v>28</v>
      </c>
    </row>
    <row r="45" spans="2:25" ht="12" customHeight="1">
      <c r="B45" s="30" t="s">
        <v>170</v>
      </c>
      <c r="C45" s="41" t="s">
        <v>28</v>
      </c>
      <c r="D45" s="35" t="s">
        <v>28</v>
      </c>
      <c r="E45" s="35" t="s">
        <v>28</v>
      </c>
      <c r="F45" s="35" t="s">
        <v>28</v>
      </c>
      <c r="G45" s="41" t="s">
        <v>28</v>
      </c>
      <c r="H45" s="41" t="s">
        <v>28</v>
      </c>
      <c r="I45" s="41" t="s">
        <v>28</v>
      </c>
      <c r="J45" s="41" t="s">
        <v>28</v>
      </c>
      <c r="K45" s="41" t="s">
        <v>28</v>
      </c>
      <c r="L45" s="41" t="s">
        <v>28</v>
      </c>
      <c r="M45" s="41" t="s">
        <v>28</v>
      </c>
      <c r="N45" s="41" t="s">
        <v>28</v>
      </c>
      <c r="O45" s="41" t="s">
        <v>28</v>
      </c>
      <c r="P45" s="41" t="s">
        <v>28</v>
      </c>
      <c r="Q45" s="41" t="s">
        <v>28</v>
      </c>
      <c r="R45" s="41" t="s">
        <v>28</v>
      </c>
      <c r="S45" s="41" t="s">
        <v>28</v>
      </c>
      <c r="T45" s="41" t="s">
        <v>28</v>
      </c>
      <c r="U45" s="41" t="s">
        <v>28</v>
      </c>
      <c r="V45" s="41" t="s">
        <v>28</v>
      </c>
      <c r="W45" s="41" t="s">
        <v>28</v>
      </c>
      <c r="X45" s="41" t="s">
        <v>28</v>
      </c>
      <c r="Y45" s="41" t="s">
        <v>28</v>
      </c>
    </row>
    <row r="46" ht="12">
      <c r="C46" s="66"/>
    </row>
    <row r="47" spans="2:7" ht="12">
      <c r="B47" s="31" t="s">
        <v>70</v>
      </c>
      <c r="G47" s="18"/>
    </row>
    <row r="48" spans="3:25" ht="12">
      <c r="C48" s="18"/>
      <c r="D48" s="18"/>
      <c r="E48" s="18"/>
      <c r="F48" s="18"/>
      <c r="G48" s="18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</row>
    <row r="49" spans="3:25" ht="12">
      <c r="C49" s="66"/>
      <c r="D49" s="66"/>
      <c r="E49" s="66"/>
      <c r="F49" s="66"/>
      <c r="G49" s="66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</row>
    <row r="50" spans="3:25" ht="12">
      <c r="C50" s="18"/>
      <c r="D50" s="18"/>
      <c r="E50" s="18"/>
      <c r="F50" s="18"/>
      <c r="G50" s="18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</row>
  </sheetData>
  <sheetProtection/>
  <mergeCells count="14">
    <mergeCell ref="W3:Y4"/>
    <mergeCell ref="D4:D5"/>
    <mergeCell ref="E4:E5"/>
    <mergeCell ref="F4:F5"/>
    <mergeCell ref="H4:J4"/>
    <mergeCell ref="K4:M4"/>
    <mergeCell ref="N4:P4"/>
    <mergeCell ref="Q4:S4"/>
    <mergeCell ref="T4:V4"/>
    <mergeCell ref="B3:B5"/>
    <mergeCell ref="C3:C5"/>
    <mergeCell ref="D3:F3"/>
    <mergeCell ref="G3:G5"/>
    <mergeCell ref="H3:V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W13"/>
  <sheetViews>
    <sheetView zoomScalePageLayoutView="0" workbookViewId="0" topLeftCell="A1">
      <selection activeCell="K37" sqref="K37"/>
    </sheetView>
  </sheetViews>
  <sheetFormatPr defaultColWidth="9.00390625" defaultRowHeight="13.5"/>
  <cols>
    <col min="1" max="1" width="2.625" style="1" customWidth="1"/>
    <col min="2" max="2" width="9.125" style="1" customWidth="1"/>
    <col min="3" max="21" width="6.125" style="1" customWidth="1"/>
    <col min="22" max="23" width="9.75390625" style="1" customWidth="1"/>
    <col min="24" max="16384" width="9.00390625" style="1" customWidth="1"/>
  </cols>
  <sheetData>
    <row r="1" ht="14.25">
      <c r="B1" s="2" t="s">
        <v>118</v>
      </c>
    </row>
    <row r="3" spans="2:23" ht="12" customHeight="1">
      <c r="B3" s="361" t="s">
        <v>0</v>
      </c>
      <c r="C3" s="347" t="s">
        <v>73</v>
      </c>
      <c r="D3" s="349"/>
      <c r="E3" s="308" t="s">
        <v>2</v>
      </c>
      <c r="F3" s="321" t="s">
        <v>119</v>
      </c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3"/>
      <c r="V3" s="359" t="s">
        <v>120</v>
      </c>
      <c r="W3" s="359" t="s">
        <v>121</v>
      </c>
    </row>
    <row r="4" spans="2:23" ht="12" customHeight="1">
      <c r="B4" s="362"/>
      <c r="C4" s="350"/>
      <c r="D4" s="352"/>
      <c r="E4" s="337"/>
      <c r="F4" s="308" t="s">
        <v>122</v>
      </c>
      <c r="G4" s="321" t="s">
        <v>123</v>
      </c>
      <c r="H4" s="322"/>
      <c r="I4" s="322"/>
      <c r="J4" s="322"/>
      <c r="K4" s="322"/>
      <c r="L4" s="323"/>
      <c r="M4" s="321" t="s">
        <v>124</v>
      </c>
      <c r="N4" s="322"/>
      <c r="O4" s="323"/>
      <c r="P4" s="321" t="s">
        <v>125</v>
      </c>
      <c r="Q4" s="322"/>
      <c r="R4" s="323"/>
      <c r="S4" s="321" t="s">
        <v>126</v>
      </c>
      <c r="T4" s="322"/>
      <c r="U4" s="323"/>
      <c r="V4" s="337"/>
      <c r="W4" s="337"/>
    </row>
    <row r="5" spans="2:23" ht="12">
      <c r="B5" s="363"/>
      <c r="C5" s="14" t="s">
        <v>6</v>
      </c>
      <c r="D5" s="14" t="s">
        <v>7</v>
      </c>
      <c r="E5" s="309"/>
      <c r="F5" s="337"/>
      <c r="G5" s="14" t="s">
        <v>76</v>
      </c>
      <c r="H5" s="14" t="s">
        <v>77</v>
      </c>
      <c r="I5" s="14" t="s">
        <v>78</v>
      </c>
      <c r="J5" s="14" t="s">
        <v>79</v>
      </c>
      <c r="K5" s="14" t="s">
        <v>80</v>
      </c>
      <c r="L5" s="14" t="s">
        <v>81</v>
      </c>
      <c r="M5" s="14" t="s">
        <v>76</v>
      </c>
      <c r="N5" s="14" t="s">
        <v>77</v>
      </c>
      <c r="O5" s="14" t="s">
        <v>78</v>
      </c>
      <c r="P5" s="14" t="s">
        <v>76</v>
      </c>
      <c r="Q5" s="14" t="s">
        <v>77</v>
      </c>
      <c r="R5" s="14" t="s">
        <v>78</v>
      </c>
      <c r="S5" s="14" t="s">
        <v>76</v>
      </c>
      <c r="T5" s="14" t="s">
        <v>77</v>
      </c>
      <c r="U5" s="14" t="s">
        <v>78</v>
      </c>
      <c r="V5" s="309"/>
      <c r="W5" s="309"/>
    </row>
    <row r="6" spans="2:23" ht="12">
      <c r="B6" s="80"/>
      <c r="C6" s="6"/>
      <c r="D6" s="6"/>
      <c r="E6" s="6"/>
      <c r="F6" s="6" t="s">
        <v>10</v>
      </c>
      <c r="G6" s="6" t="s">
        <v>10</v>
      </c>
      <c r="H6" s="6" t="s">
        <v>10</v>
      </c>
      <c r="I6" s="6" t="s">
        <v>10</v>
      </c>
      <c r="J6" s="6" t="s">
        <v>10</v>
      </c>
      <c r="K6" s="6" t="s">
        <v>10</v>
      </c>
      <c r="L6" s="6" t="s">
        <v>10</v>
      </c>
      <c r="M6" s="6" t="s">
        <v>10</v>
      </c>
      <c r="N6" s="6" t="s">
        <v>10</v>
      </c>
      <c r="O6" s="6" t="s">
        <v>10</v>
      </c>
      <c r="P6" s="6" t="s">
        <v>10</v>
      </c>
      <c r="Q6" s="6" t="s">
        <v>10</v>
      </c>
      <c r="R6" s="6" t="s">
        <v>10</v>
      </c>
      <c r="S6" s="6" t="s">
        <v>10</v>
      </c>
      <c r="T6" s="6" t="s">
        <v>10</v>
      </c>
      <c r="U6" s="6" t="s">
        <v>10</v>
      </c>
      <c r="V6" s="6" t="s">
        <v>10</v>
      </c>
      <c r="W6" s="6" t="s">
        <v>10</v>
      </c>
    </row>
    <row r="7" spans="2:23" ht="24">
      <c r="B7" s="29" t="s">
        <v>27</v>
      </c>
      <c r="C7" s="37">
        <v>21</v>
      </c>
      <c r="D7" s="37">
        <v>7</v>
      </c>
      <c r="E7" s="37">
        <v>575</v>
      </c>
      <c r="F7" s="81">
        <v>23</v>
      </c>
      <c r="G7" s="81">
        <v>108</v>
      </c>
      <c r="H7" s="81">
        <v>110</v>
      </c>
      <c r="I7" s="81">
        <v>121</v>
      </c>
      <c r="J7" s="81">
        <v>117</v>
      </c>
      <c r="K7" s="81">
        <v>116</v>
      </c>
      <c r="L7" s="81">
        <v>104</v>
      </c>
      <c r="M7" s="81">
        <v>157</v>
      </c>
      <c r="N7" s="81">
        <v>136</v>
      </c>
      <c r="O7" s="81">
        <v>135</v>
      </c>
      <c r="P7" s="81">
        <v>319</v>
      </c>
      <c r="Q7" s="81">
        <v>316</v>
      </c>
      <c r="R7" s="81">
        <v>308</v>
      </c>
      <c r="S7" s="81">
        <v>17</v>
      </c>
      <c r="T7" s="81">
        <v>4</v>
      </c>
      <c r="U7" s="81">
        <v>7</v>
      </c>
      <c r="V7" s="81">
        <v>1309</v>
      </c>
      <c r="W7" s="81">
        <v>316</v>
      </c>
    </row>
    <row r="8" spans="2:23" ht="12">
      <c r="B8" s="30" t="s">
        <v>8</v>
      </c>
      <c r="C8" s="35"/>
      <c r="D8" s="35"/>
      <c r="E8" s="35"/>
      <c r="F8" s="82">
        <v>13</v>
      </c>
      <c r="G8" s="82">
        <v>68</v>
      </c>
      <c r="H8" s="82">
        <v>73</v>
      </c>
      <c r="I8" s="82">
        <v>88</v>
      </c>
      <c r="J8" s="82">
        <v>90</v>
      </c>
      <c r="K8" s="82">
        <v>73</v>
      </c>
      <c r="L8" s="82">
        <v>73</v>
      </c>
      <c r="M8" s="82">
        <v>109</v>
      </c>
      <c r="N8" s="82">
        <v>94</v>
      </c>
      <c r="O8" s="82">
        <v>91</v>
      </c>
      <c r="P8" s="82">
        <v>203</v>
      </c>
      <c r="Q8" s="82">
        <v>204</v>
      </c>
      <c r="R8" s="82">
        <v>222</v>
      </c>
      <c r="S8" s="82">
        <v>15</v>
      </c>
      <c r="T8" s="82">
        <v>1</v>
      </c>
      <c r="U8" s="82">
        <v>6</v>
      </c>
      <c r="V8" s="83">
        <v>513</v>
      </c>
      <c r="W8" s="83">
        <v>133</v>
      </c>
    </row>
    <row r="9" spans="2:23" ht="12">
      <c r="B9" s="30" t="s">
        <v>9</v>
      </c>
      <c r="C9" s="35"/>
      <c r="D9" s="35"/>
      <c r="E9" s="35"/>
      <c r="F9" s="82">
        <v>10</v>
      </c>
      <c r="G9" s="82">
        <v>40</v>
      </c>
      <c r="H9" s="82">
        <v>37</v>
      </c>
      <c r="I9" s="82">
        <v>33</v>
      </c>
      <c r="J9" s="82">
        <v>27</v>
      </c>
      <c r="K9" s="82">
        <v>43</v>
      </c>
      <c r="L9" s="82">
        <v>31</v>
      </c>
      <c r="M9" s="82">
        <v>48</v>
      </c>
      <c r="N9" s="82">
        <v>42</v>
      </c>
      <c r="O9" s="82">
        <v>44</v>
      </c>
      <c r="P9" s="82">
        <v>116</v>
      </c>
      <c r="Q9" s="82">
        <v>112</v>
      </c>
      <c r="R9" s="82">
        <v>86</v>
      </c>
      <c r="S9" s="82">
        <v>2</v>
      </c>
      <c r="T9" s="82">
        <v>3</v>
      </c>
      <c r="U9" s="82">
        <v>1</v>
      </c>
      <c r="V9" s="83">
        <v>796</v>
      </c>
      <c r="W9" s="83">
        <v>183</v>
      </c>
    </row>
    <row r="11" spans="2:21" ht="12">
      <c r="B11" s="31" t="s">
        <v>70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</row>
    <row r="13" spans="6:23" ht="12"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</row>
  </sheetData>
  <sheetProtection/>
  <mergeCells count="11">
    <mergeCell ref="W3:W5"/>
    <mergeCell ref="F4:F5"/>
    <mergeCell ref="G4:L4"/>
    <mergeCell ref="M4:O4"/>
    <mergeCell ref="P4:R4"/>
    <mergeCell ref="S4:U4"/>
    <mergeCell ref="B3:B5"/>
    <mergeCell ref="C3:D4"/>
    <mergeCell ref="E3:E5"/>
    <mergeCell ref="F3:U3"/>
    <mergeCell ref="V3:V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P30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33.125" style="1" customWidth="1"/>
    <col min="4" max="6" width="4.375" style="1" customWidth="1"/>
    <col min="7" max="10" width="4.375" style="1" bestFit="1" customWidth="1"/>
    <col min="11" max="15" width="4.50390625" style="1" bestFit="1" customWidth="1"/>
    <col min="16" max="16384" width="9.00390625" style="1" customWidth="1"/>
  </cols>
  <sheetData>
    <row r="1" ht="14.25">
      <c r="B1" s="2" t="s">
        <v>171</v>
      </c>
    </row>
    <row r="3" spans="2:15" ht="12" customHeight="1">
      <c r="B3" s="328" t="s">
        <v>0</v>
      </c>
      <c r="C3" s="330"/>
      <c r="D3" s="320" t="s">
        <v>37</v>
      </c>
      <c r="E3" s="320"/>
      <c r="F3" s="320"/>
      <c r="G3" s="320" t="s">
        <v>172</v>
      </c>
      <c r="H3" s="320"/>
      <c r="I3" s="320"/>
      <c r="J3" s="320"/>
      <c r="K3" s="320"/>
      <c r="L3" s="320"/>
      <c r="M3" s="320" t="s">
        <v>173</v>
      </c>
      <c r="N3" s="320"/>
      <c r="O3" s="320"/>
    </row>
    <row r="4" spans="2:15" ht="12" customHeight="1">
      <c r="B4" s="334"/>
      <c r="C4" s="336"/>
      <c r="D4" s="93" t="s">
        <v>26</v>
      </c>
      <c r="E4" s="93" t="s">
        <v>8</v>
      </c>
      <c r="F4" s="93" t="s">
        <v>9</v>
      </c>
      <c r="G4" s="93" t="s">
        <v>174</v>
      </c>
      <c r="H4" s="93" t="s">
        <v>175</v>
      </c>
      <c r="I4" s="93" t="s">
        <v>176</v>
      </c>
      <c r="J4" s="93" t="s">
        <v>177</v>
      </c>
      <c r="K4" s="93" t="s">
        <v>178</v>
      </c>
      <c r="L4" s="93" t="s">
        <v>179</v>
      </c>
      <c r="M4" s="93" t="s">
        <v>180</v>
      </c>
      <c r="N4" s="93" t="s">
        <v>181</v>
      </c>
      <c r="O4" s="93" t="s">
        <v>182</v>
      </c>
    </row>
    <row r="5" spans="2:15" ht="12" customHeight="1">
      <c r="B5" s="28"/>
      <c r="C5" s="4"/>
      <c r="D5" s="6" t="s">
        <v>10</v>
      </c>
      <c r="E5" s="6" t="s">
        <v>10</v>
      </c>
      <c r="F5" s="6" t="s">
        <v>10</v>
      </c>
      <c r="G5" s="6" t="s">
        <v>10</v>
      </c>
      <c r="H5" s="6" t="s">
        <v>10</v>
      </c>
      <c r="I5" s="6" t="s">
        <v>10</v>
      </c>
      <c r="J5" s="6" t="s">
        <v>10</v>
      </c>
      <c r="K5" s="6" t="s">
        <v>10</v>
      </c>
      <c r="L5" s="6" t="s">
        <v>10</v>
      </c>
      <c r="M5" s="6" t="s">
        <v>10</v>
      </c>
      <c r="N5" s="6" t="s">
        <v>10</v>
      </c>
      <c r="O5" s="6" t="s">
        <v>10</v>
      </c>
    </row>
    <row r="6" spans="2:16" ht="12" customHeight="1">
      <c r="B6" s="290" t="s">
        <v>183</v>
      </c>
      <c r="C6" s="290"/>
      <c r="D6" s="94">
        <v>18</v>
      </c>
      <c r="E6" s="94">
        <v>6</v>
      </c>
      <c r="F6" s="94">
        <v>12</v>
      </c>
      <c r="G6" s="94">
        <v>1</v>
      </c>
      <c r="H6" s="94">
        <v>5</v>
      </c>
      <c r="I6" s="94">
        <v>2</v>
      </c>
      <c r="J6" s="94">
        <v>1</v>
      </c>
      <c r="K6" s="94">
        <v>3</v>
      </c>
      <c r="L6" s="94" t="s">
        <v>28</v>
      </c>
      <c r="M6" s="94">
        <v>1</v>
      </c>
      <c r="N6" s="94">
        <v>4</v>
      </c>
      <c r="O6" s="94">
        <v>1</v>
      </c>
      <c r="P6" s="66"/>
    </row>
    <row r="7" spans="2:16" ht="12" customHeight="1">
      <c r="B7" s="28"/>
      <c r="C7" s="4" t="s">
        <v>184</v>
      </c>
      <c r="D7" s="82" t="s">
        <v>28</v>
      </c>
      <c r="E7" s="82" t="s">
        <v>28</v>
      </c>
      <c r="F7" s="82" t="s">
        <v>28</v>
      </c>
      <c r="G7" s="82" t="s">
        <v>28</v>
      </c>
      <c r="H7" s="82" t="s">
        <v>28</v>
      </c>
      <c r="I7" s="82" t="s">
        <v>28</v>
      </c>
      <c r="J7" s="82" t="s">
        <v>28</v>
      </c>
      <c r="K7" s="82" t="s">
        <v>28</v>
      </c>
      <c r="L7" s="82" t="s">
        <v>28</v>
      </c>
      <c r="M7" s="82" t="s">
        <v>28</v>
      </c>
      <c r="N7" s="82" t="s">
        <v>28</v>
      </c>
      <c r="O7" s="82" t="s">
        <v>28</v>
      </c>
      <c r="P7" s="66"/>
    </row>
    <row r="8" spans="2:16" ht="12" customHeight="1">
      <c r="B8" s="28"/>
      <c r="C8" s="4" t="s">
        <v>185</v>
      </c>
      <c r="D8" s="82" t="s">
        <v>28</v>
      </c>
      <c r="E8" s="82" t="s">
        <v>28</v>
      </c>
      <c r="F8" s="82" t="s">
        <v>28</v>
      </c>
      <c r="G8" s="82" t="s">
        <v>28</v>
      </c>
      <c r="H8" s="82" t="s">
        <v>28</v>
      </c>
      <c r="I8" s="82" t="s">
        <v>28</v>
      </c>
      <c r="J8" s="82" t="s">
        <v>28</v>
      </c>
      <c r="K8" s="82" t="s">
        <v>28</v>
      </c>
      <c r="L8" s="82" t="s">
        <v>28</v>
      </c>
      <c r="M8" s="82" t="s">
        <v>28</v>
      </c>
      <c r="N8" s="82" t="s">
        <v>28</v>
      </c>
      <c r="O8" s="82" t="s">
        <v>28</v>
      </c>
      <c r="P8" s="66"/>
    </row>
    <row r="9" spans="2:16" ht="12" customHeight="1">
      <c r="B9" s="28"/>
      <c r="C9" s="4" t="s">
        <v>186</v>
      </c>
      <c r="D9" s="82" t="s">
        <v>28</v>
      </c>
      <c r="E9" s="82" t="s">
        <v>28</v>
      </c>
      <c r="F9" s="82" t="s">
        <v>28</v>
      </c>
      <c r="G9" s="82" t="s">
        <v>28</v>
      </c>
      <c r="H9" s="82" t="s">
        <v>28</v>
      </c>
      <c r="I9" s="82" t="s">
        <v>28</v>
      </c>
      <c r="J9" s="82" t="s">
        <v>28</v>
      </c>
      <c r="K9" s="82" t="s">
        <v>28</v>
      </c>
      <c r="L9" s="82" t="s">
        <v>28</v>
      </c>
      <c r="M9" s="82" t="s">
        <v>28</v>
      </c>
      <c r="N9" s="82" t="s">
        <v>28</v>
      </c>
      <c r="O9" s="82" t="s">
        <v>28</v>
      </c>
      <c r="P9" s="66"/>
    </row>
    <row r="10" spans="2:16" ht="12" customHeight="1">
      <c r="B10" s="28"/>
      <c r="C10" s="95" t="s">
        <v>187</v>
      </c>
      <c r="D10" s="82" t="s">
        <v>28</v>
      </c>
      <c r="E10" s="82" t="s">
        <v>28</v>
      </c>
      <c r="F10" s="82" t="s">
        <v>28</v>
      </c>
      <c r="G10" s="82" t="s">
        <v>28</v>
      </c>
      <c r="H10" s="82" t="s">
        <v>28</v>
      </c>
      <c r="I10" s="82" t="s">
        <v>28</v>
      </c>
      <c r="J10" s="82" t="s">
        <v>28</v>
      </c>
      <c r="K10" s="82" t="s">
        <v>28</v>
      </c>
      <c r="L10" s="82" t="s">
        <v>28</v>
      </c>
      <c r="M10" s="82" t="s">
        <v>28</v>
      </c>
      <c r="N10" s="82" t="s">
        <v>28</v>
      </c>
      <c r="O10" s="82" t="s">
        <v>28</v>
      </c>
      <c r="P10" s="66"/>
    </row>
    <row r="11" spans="2:16" ht="12" customHeight="1">
      <c r="B11" s="28"/>
      <c r="C11" s="4" t="s">
        <v>188</v>
      </c>
      <c r="D11" s="83">
        <v>18</v>
      </c>
      <c r="E11" s="83">
        <v>6</v>
      </c>
      <c r="F11" s="83">
        <v>12</v>
      </c>
      <c r="G11" s="82">
        <v>1</v>
      </c>
      <c r="H11" s="83">
        <v>5</v>
      </c>
      <c r="I11" s="83">
        <v>2</v>
      </c>
      <c r="J11" s="83">
        <v>1</v>
      </c>
      <c r="K11" s="83">
        <v>3</v>
      </c>
      <c r="L11" s="83" t="s">
        <v>28</v>
      </c>
      <c r="M11" s="83">
        <v>1</v>
      </c>
      <c r="N11" s="83">
        <v>4</v>
      </c>
      <c r="O11" s="83">
        <v>1</v>
      </c>
      <c r="P11" s="66"/>
    </row>
    <row r="12" spans="2:16" ht="12" customHeight="1">
      <c r="B12" s="290" t="s">
        <v>189</v>
      </c>
      <c r="C12" s="290"/>
      <c r="D12" s="94">
        <v>2</v>
      </c>
      <c r="E12" s="94">
        <v>2</v>
      </c>
      <c r="F12" s="94" t="s">
        <v>28</v>
      </c>
      <c r="G12" s="94">
        <v>2</v>
      </c>
      <c r="H12" s="94" t="s">
        <v>28</v>
      </c>
      <c r="I12" s="94" t="s">
        <v>28</v>
      </c>
      <c r="J12" s="94" t="s">
        <v>28</v>
      </c>
      <c r="K12" s="94" t="s">
        <v>28</v>
      </c>
      <c r="L12" s="94" t="s">
        <v>28</v>
      </c>
      <c r="M12" s="94" t="s">
        <v>28</v>
      </c>
      <c r="N12" s="94" t="s">
        <v>28</v>
      </c>
      <c r="O12" s="94" t="s">
        <v>28</v>
      </c>
      <c r="P12" s="66"/>
    </row>
    <row r="13" spans="2:16" ht="12" customHeight="1">
      <c r="B13" s="28"/>
      <c r="C13" s="4" t="s">
        <v>190</v>
      </c>
      <c r="D13" s="94" t="s">
        <v>28</v>
      </c>
      <c r="E13" s="94" t="s">
        <v>28</v>
      </c>
      <c r="F13" s="94" t="s">
        <v>28</v>
      </c>
      <c r="G13" s="94" t="s">
        <v>28</v>
      </c>
      <c r="H13" s="94" t="s">
        <v>28</v>
      </c>
      <c r="I13" s="94" t="s">
        <v>28</v>
      </c>
      <c r="J13" s="94" t="s">
        <v>28</v>
      </c>
      <c r="K13" s="94" t="s">
        <v>28</v>
      </c>
      <c r="L13" s="94" t="s">
        <v>28</v>
      </c>
      <c r="M13" s="94" t="s">
        <v>28</v>
      </c>
      <c r="N13" s="94" t="s">
        <v>28</v>
      </c>
      <c r="O13" s="94" t="s">
        <v>28</v>
      </c>
      <c r="P13" s="66"/>
    </row>
    <row r="14" spans="2:16" ht="12" customHeight="1">
      <c r="B14" s="28"/>
      <c r="C14" s="4" t="s">
        <v>191</v>
      </c>
      <c r="D14" s="94" t="s">
        <v>28</v>
      </c>
      <c r="E14" s="94" t="s">
        <v>28</v>
      </c>
      <c r="F14" s="94" t="s">
        <v>28</v>
      </c>
      <c r="G14" s="94" t="s">
        <v>28</v>
      </c>
      <c r="H14" s="94" t="s">
        <v>28</v>
      </c>
      <c r="I14" s="94" t="s">
        <v>28</v>
      </c>
      <c r="J14" s="94" t="s">
        <v>28</v>
      </c>
      <c r="K14" s="94" t="s">
        <v>28</v>
      </c>
      <c r="L14" s="94" t="s">
        <v>28</v>
      </c>
      <c r="M14" s="94" t="s">
        <v>28</v>
      </c>
      <c r="N14" s="94" t="s">
        <v>28</v>
      </c>
      <c r="O14" s="94" t="s">
        <v>28</v>
      </c>
      <c r="P14" s="66"/>
    </row>
    <row r="15" spans="2:16" ht="12" customHeight="1">
      <c r="B15" s="28"/>
      <c r="C15" s="4" t="s">
        <v>192</v>
      </c>
      <c r="D15" s="94" t="s">
        <v>28</v>
      </c>
      <c r="E15" s="94" t="s">
        <v>28</v>
      </c>
      <c r="F15" s="94" t="s">
        <v>28</v>
      </c>
      <c r="G15" s="94" t="s">
        <v>28</v>
      </c>
      <c r="H15" s="94" t="s">
        <v>28</v>
      </c>
      <c r="I15" s="94" t="s">
        <v>28</v>
      </c>
      <c r="J15" s="94" t="s">
        <v>28</v>
      </c>
      <c r="K15" s="94" t="s">
        <v>28</v>
      </c>
      <c r="L15" s="94" t="s">
        <v>28</v>
      </c>
      <c r="M15" s="94" t="s">
        <v>28</v>
      </c>
      <c r="N15" s="94" t="s">
        <v>28</v>
      </c>
      <c r="O15" s="94" t="s">
        <v>28</v>
      </c>
      <c r="P15" s="66"/>
    </row>
    <row r="16" spans="2:16" ht="12" customHeight="1">
      <c r="B16" s="28"/>
      <c r="C16" s="4" t="s">
        <v>193</v>
      </c>
      <c r="D16" s="94" t="s">
        <v>28</v>
      </c>
      <c r="E16" s="94" t="s">
        <v>28</v>
      </c>
      <c r="F16" s="94" t="s">
        <v>28</v>
      </c>
      <c r="G16" s="94" t="s">
        <v>28</v>
      </c>
      <c r="H16" s="94" t="s">
        <v>28</v>
      </c>
      <c r="I16" s="94" t="s">
        <v>28</v>
      </c>
      <c r="J16" s="94" t="s">
        <v>28</v>
      </c>
      <c r="K16" s="94" t="s">
        <v>28</v>
      </c>
      <c r="L16" s="94" t="s">
        <v>28</v>
      </c>
      <c r="M16" s="94" t="s">
        <v>28</v>
      </c>
      <c r="N16" s="94" t="s">
        <v>28</v>
      </c>
      <c r="O16" s="94" t="s">
        <v>28</v>
      </c>
      <c r="P16" s="66"/>
    </row>
    <row r="17" spans="2:16" ht="12" customHeight="1">
      <c r="B17" s="28"/>
      <c r="C17" s="4" t="s">
        <v>184</v>
      </c>
      <c r="D17" s="94" t="s">
        <v>28</v>
      </c>
      <c r="E17" s="94" t="s">
        <v>28</v>
      </c>
      <c r="F17" s="94" t="s">
        <v>28</v>
      </c>
      <c r="G17" s="94" t="s">
        <v>28</v>
      </c>
      <c r="H17" s="94" t="s">
        <v>28</v>
      </c>
      <c r="I17" s="94" t="s">
        <v>28</v>
      </c>
      <c r="J17" s="94" t="s">
        <v>28</v>
      </c>
      <c r="K17" s="94" t="s">
        <v>28</v>
      </c>
      <c r="L17" s="94" t="s">
        <v>28</v>
      </c>
      <c r="M17" s="94" t="s">
        <v>28</v>
      </c>
      <c r="N17" s="94" t="s">
        <v>28</v>
      </c>
      <c r="O17" s="94" t="s">
        <v>28</v>
      </c>
      <c r="P17" s="66"/>
    </row>
    <row r="18" spans="2:16" ht="12" customHeight="1">
      <c r="B18" s="28"/>
      <c r="C18" s="4" t="s">
        <v>185</v>
      </c>
      <c r="D18" s="94" t="s">
        <v>28</v>
      </c>
      <c r="E18" s="94" t="s">
        <v>28</v>
      </c>
      <c r="F18" s="94" t="s">
        <v>28</v>
      </c>
      <c r="G18" s="94" t="s">
        <v>28</v>
      </c>
      <c r="H18" s="94" t="s">
        <v>28</v>
      </c>
      <c r="I18" s="94" t="s">
        <v>28</v>
      </c>
      <c r="J18" s="94" t="s">
        <v>28</v>
      </c>
      <c r="K18" s="94" t="s">
        <v>28</v>
      </c>
      <c r="L18" s="94" t="s">
        <v>28</v>
      </c>
      <c r="M18" s="94" t="s">
        <v>28</v>
      </c>
      <c r="N18" s="94" t="s">
        <v>28</v>
      </c>
      <c r="O18" s="94" t="s">
        <v>28</v>
      </c>
      <c r="P18" s="66"/>
    </row>
    <row r="19" spans="2:16" ht="12" customHeight="1">
      <c r="B19" s="28"/>
      <c r="C19" s="4" t="s">
        <v>186</v>
      </c>
      <c r="D19" s="94" t="s">
        <v>28</v>
      </c>
      <c r="E19" s="94" t="s">
        <v>28</v>
      </c>
      <c r="F19" s="94" t="s">
        <v>28</v>
      </c>
      <c r="G19" s="94" t="s">
        <v>28</v>
      </c>
      <c r="H19" s="94" t="s">
        <v>28</v>
      </c>
      <c r="I19" s="94" t="s">
        <v>28</v>
      </c>
      <c r="J19" s="94" t="s">
        <v>28</v>
      </c>
      <c r="K19" s="94" t="s">
        <v>28</v>
      </c>
      <c r="L19" s="94" t="s">
        <v>28</v>
      </c>
      <c r="M19" s="94" t="s">
        <v>28</v>
      </c>
      <c r="N19" s="94" t="s">
        <v>28</v>
      </c>
      <c r="O19" s="94" t="s">
        <v>28</v>
      </c>
      <c r="P19" s="66"/>
    </row>
    <row r="20" spans="2:16" ht="12" customHeight="1">
      <c r="B20" s="28"/>
      <c r="C20" s="95" t="s">
        <v>187</v>
      </c>
      <c r="D20" s="94" t="s">
        <v>28</v>
      </c>
      <c r="E20" s="94" t="s">
        <v>28</v>
      </c>
      <c r="F20" s="94" t="s">
        <v>28</v>
      </c>
      <c r="G20" s="94" t="s">
        <v>28</v>
      </c>
      <c r="H20" s="94" t="s">
        <v>28</v>
      </c>
      <c r="I20" s="94" t="s">
        <v>28</v>
      </c>
      <c r="J20" s="94" t="s">
        <v>28</v>
      </c>
      <c r="K20" s="94" t="s">
        <v>28</v>
      </c>
      <c r="L20" s="94" t="s">
        <v>28</v>
      </c>
      <c r="M20" s="94" t="s">
        <v>28</v>
      </c>
      <c r="N20" s="94" t="s">
        <v>28</v>
      </c>
      <c r="O20" s="94" t="s">
        <v>28</v>
      </c>
      <c r="P20" s="66"/>
    </row>
    <row r="21" spans="2:16" ht="12" customHeight="1">
      <c r="B21" s="28"/>
      <c r="C21" s="4" t="s">
        <v>188</v>
      </c>
      <c r="D21" s="83">
        <v>2</v>
      </c>
      <c r="E21" s="82">
        <v>2</v>
      </c>
      <c r="F21" s="83" t="s">
        <v>28</v>
      </c>
      <c r="G21" s="83">
        <v>2</v>
      </c>
      <c r="H21" s="83" t="s">
        <v>28</v>
      </c>
      <c r="I21" s="83" t="s">
        <v>28</v>
      </c>
      <c r="J21" s="83" t="s">
        <v>28</v>
      </c>
      <c r="K21" s="83" t="s">
        <v>28</v>
      </c>
      <c r="L21" s="83" t="s">
        <v>28</v>
      </c>
      <c r="M21" s="83" t="s">
        <v>28</v>
      </c>
      <c r="N21" s="83" t="s">
        <v>28</v>
      </c>
      <c r="O21" s="83" t="s">
        <v>28</v>
      </c>
      <c r="P21" s="66"/>
    </row>
    <row r="22" spans="2:16" ht="12" customHeight="1">
      <c r="B22" s="282" t="s">
        <v>194</v>
      </c>
      <c r="C22" s="378"/>
      <c r="D22" s="94">
        <v>3</v>
      </c>
      <c r="E22" s="81">
        <v>2</v>
      </c>
      <c r="F22" s="81">
        <v>1</v>
      </c>
      <c r="G22" s="94" t="s">
        <v>28</v>
      </c>
      <c r="H22" s="94">
        <v>1</v>
      </c>
      <c r="I22" s="94" t="s">
        <v>28</v>
      </c>
      <c r="J22" s="94">
        <v>1</v>
      </c>
      <c r="K22" s="94">
        <v>1</v>
      </c>
      <c r="L22" s="94" t="s">
        <v>28</v>
      </c>
      <c r="M22" s="94" t="s">
        <v>28</v>
      </c>
      <c r="N22" s="94" t="s">
        <v>28</v>
      </c>
      <c r="O22" s="94" t="s">
        <v>28</v>
      </c>
      <c r="P22" s="66"/>
    </row>
    <row r="23" spans="2:16" ht="12" customHeight="1">
      <c r="B23" s="282" t="s">
        <v>195</v>
      </c>
      <c r="C23" s="378"/>
      <c r="D23" s="94">
        <v>3</v>
      </c>
      <c r="E23" s="81">
        <v>3</v>
      </c>
      <c r="F23" s="81" t="s">
        <v>28</v>
      </c>
      <c r="G23" s="94">
        <v>1</v>
      </c>
      <c r="H23" s="94" t="s">
        <v>28</v>
      </c>
      <c r="I23" s="94">
        <v>1</v>
      </c>
      <c r="J23" s="94">
        <v>1</v>
      </c>
      <c r="K23" s="94" t="s">
        <v>28</v>
      </c>
      <c r="L23" s="94" t="s">
        <v>28</v>
      </c>
      <c r="M23" s="81" t="s">
        <v>28</v>
      </c>
      <c r="N23" s="94" t="s">
        <v>28</v>
      </c>
      <c r="O23" s="81" t="s">
        <v>28</v>
      </c>
      <c r="P23" s="66"/>
    </row>
    <row r="24" ht="12" customHeight="1"/>
    <row r="25" spans="2:15" ht="12" customHeight="1">
      <c r="B25" s="31" t="s">
        <v>70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4:15" ht="12"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4:15" ht="12"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4:15" ht="12"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ht="12">
      <c r="D29" s="66"/>
    </row>
    <row r="30" ht="12">
      <c r="D30" s="66"/>
    </row>
  </sheetData>
  <sheetProtection/>
  <mergeCells count="8">
    <mergeCell ref="B22:C22"/>
    <mergeCell ref="B23:C23"/>
    <mergeCell ref="B3:C4"/>
    <mergeCell ref="D3:F3"/>
    <mergeCell ref="G3:L3"/>
    <mergeCell ref="M3:O3"/>
    <mergeCell ref="B6:C6"/>
    <mergeCell ref="B12:C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P87"/>
  <sheetViews>
    <sheetView zoomScalePageLayoutView="0" workbookViewId="0" topLeftCell="A1">
      <selection activeCell="F45" sqref="F45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1.375" style="1" customWidth="1"/>
    <col min="4" max="13" width="11.875" style="1" customWidth="1"/>
    <col min="14" max="15" width="13.25390625" style="1" customWidth="1"/>
    <col min="16" max="16384" width="9.00390625" style="1" customWidth="1"/>
  </cols>
  <sheetData>
    <row r="1" ht="14.25">
      <c r="B1" s="2" t="s">
        <v>196</v>
      </c>
    </row>
    <row r="2" spans="4:15" ht="12"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15" ht="12" customHeight="1">
      <c r="B3" s="328" t="s">
        <v>0</v>
      </c>
      <c r="C3" s="330"/>
      <c r="D3" s="354" t="s">
        <v>197</v>
      </c>
      <c r="E3" s="321" t="s">
        <v>37</v>
      </c>
      <c r="F3" s="322"/>
      <c r="G3" s="323"/>
      <c r="H3" s="321" t="s">
        <v>198</v>
      </c>
      <c r="I3" s="323"/>
      <c r="J3" s="321" t="s">
        <v>199</v>
      </c>
      <c r="K3" s="323"/>
      <c r="L3" s="321" t="s">
        <v>200</v>
      </c>
      <c r="M3" s="323"/>
      <c r="N3" s="379" t="s">
        <v>201</v>
      </c>
      <c r="O3" s="380"/>
    </row>
    <row r="4" spans="2:15" ht="12" customHeight="1">
      <c r="B4" s="334"/>
      <c r="C4" s="336"/>
      <c r="D4" s="381"/>
      <c r="E4" s="93" t="s">
        <v>26</v>
      </c>
      <c r="F4" s="93" t="s">
        <v>8</v>
      </c>
      <c r="G4" s="93" t="s">
        <v>9</v>
      </c>
      <c r="H4" s="93" t="s">
        <v>8</v>
      </c>
      <c r="I4" s="93" t="s">
        <v>9</v>
      </c>
      <c r="J4" s="93" t="s">
        <v>8</v>
      </c>
      <c r="K4" s="93" t="s">
        <v>9</v>
      </c>
      <c r="L4" s="93" t="s">
        <v>8</v>
      </c>
      <c r="M4" s="93" t="s">
        <v>9</v>
      </c>
      <c r="N4" s="93" t="s">
        <v>8</v>
      </c>
      <c r="O4" s="93" t="s">
        <v>9</v>
      </c>
    </row>
    <row r="5" spans="2:15" ht="12" customHeight="1">
      <c r="B5" s="28"/>
      <c r="C5" s="4"/>
      <c r="D5" s="6"/>
      <c r="E5" s="6" t="s">
        <v>10</v>
      </c>
      <c r="F5" s="6" t="s">
        <v>10</v>
      </c>
      <c r="G5" s="6" t="s">
        <v>10</v>
      </c>
      <c r="H5" s="6" t="s">
        <v>10</v>
      </c>
      <c r="I5" s="6" t="s">
        <v>10</v>
      </c>
      <c r="J5" s="6" t="s">
        <v>10</v>
      </c>
      <c r="K5" s="6" t="s">
        <v>10</v>
      </c>
      <c r="L5" s="6" t="s">
        <v>10</v>
      </c>
      <c r="M5" s="6" t="s">
        <v>10</v>
      </c>
      <c r="N5" s="6" t="s">
        <v>10</v>
      </c>
      <c r="O5" s="6" t="s">
        <v>10</v>
      </c>
    </row>
    <row r="6" spans="2:15" ht="12" customHeight="1">
      <c r="B6" s="281" t="s">
        <v>41</v>
      </c>
      <c r="C6" s="281"/>
      <c r="D6" s="96">
        <v>22</v>
      </c>
      <c r="E6" s="96">
        <v>1463</v>
      </c>
      <c r="F6" s="96">
        <v>546</v>
      </c>
      <c r="G6" s="96">
        <v>917</v>
      </c>
      <c r="H6" s="96">
        <v>50</v>
      </c>
      <c r="I6" s="96">
        <v>50</v>
      </c>
      <c r="J6" s="96">
        <v>496</v>
      </c>
      <c r="K6" s="96">
        <v>867</v>
      </c>
      <c r="L6" s="96">
        <v>356</v>
      </c>
      <c r="M6" s="96">
        <v>636</v>
      </c>
      <c r="N6" s="96">
        <v>133</v>
      </c>
      <c r="O6" s="96">
        <v>57</v>
      </c>
    </row>
    <row r="7" spans="2:15" ht="12" customHeight="1">
      <c r="B7" s="290" t="s">
        <v>43</v>
      </c>
      <c r="C7" s="290"/>
      <c r="D7" s="97">
        <f>SUM(D9:D12,D14,D16:D17,D19:D21,D23:D25)</f>
        <v>22</v>
      </c>
      <c r="E7" s="97">
        <v>1494</v>
      </c>
      <c r="F7" s="97">
        <v>546</v>
      </c>
      <c r="G7" s="97">
        <v>948</v>
      </c>
      <c r="H7" s="97">
        <v>34</v>
      </c>
      <c r="I7" s="97">
        <v>48</v>
      </c>
      <c r="J7" s="97">
        <v>512</v>
      </c>
      <c r="K7" s="97">
        <v>900</v>
      </c>
      <c r="L7" s="97">
        <v>381</v>
      </c>
      <c r="M7" s="97">
        <v>656</v>
      </c>
      <c r="N7" s="97">
        <v>130</v>
      </c>
      <c r="O7" s="97">
        <v>70</v>
      </c>
    </row>
    <row r="8" spans="2:15" ht="12" customHeight="1">
      <c r="B8" s="290" t="s">
        <v>202</v>
      </c>
      <c r="C8" s="290"/>
      <c r="D8" s="97">
        <f>SUM(D9:D12)</f>
        <v>8</v>
      </c>
      <c r="E8" s="97">
        <v>739</v>
      </c>
      <c r="F8" s="97">
        <v>180</v>
      </c>
      <c r="G8" s="97">
        <v>559</v>
      </c>
      <c r="H8" s="97" t="s">
        <v>28</v>
      </c>
      <c r="I8" s="97" t="s">
        <v>28</v>
      </c>
      <c r="J8" s="97">
        <v>180</v>
      </c>
      <c r="K8" s="97">
        <v>559</v>
      </c>
      <c r="L8" s="97">
        <v>141</v>
      </c>
      <c r="M8" s="97">
        <v>450</v>
      </c>
      <c r="N8" s="97" t="s">
        <v>28</v>
      </c>
      <c r="O8" s="97" t="s">
        <v>28</v>
      </c>
    </row>
    <row r="9" spans="2:15" ht="12" customHeight="1">
      <c r="B9" s="28"/>
      <c r="C9" s="4" t="s">
        <v>203</v>
      </c>
      <c r="D9" s="96">
        <v>1</v>
      </c>
      <c r="E9" s="96">
        <v>148</v>
      </c>
      <c r="F9" s="96">
        <v>39</v>
      </c>
      <c r="G9" s="96">
        <v>109</v>
      </c>
      <c r="H9" s="96" t="s">
        <v>28</v>
      </c>
      <c r="I9" s="96" t="s">
        <v>28</v>
      </c>
      <c r="J9" s="98">
        <v>39</v>
      </c>
      <c r="K9" s="98">
        <v>109</v>
      </c>
      <c r="L9" s="98" t="s">
        <v>28</v>
      </c>
      <c r="M9" s="98" t="s">
        <v>28</v>
      </c>
      <c r="N9" s="96" t="s">
        <v>28</v>
      </c>
      <c r="O9" s="96" t="s">
        <v>28</v>
      </c>
    </row>
    <row r="10" spans="2:15" ht="12" customHeight="1">
      <c r="B10" s="28"/>
      <c r="C10" s="4" t="s">
        <v>204</v>
      </c>
      <c r="D10" s="96">
        <v>7</v>
      </c>
      <c r="E10" s="96">
        <v>591</v>
      </c>
      <c r="F10" s="96">
        <v>141</v>
      </c>
      <c r="G10" s="96">
        <v>450</v>
      </c>
      <c r="H10" s="96" t="s">
        <v>28</v>
      </c>
      <c r="I10" s="96" t="s">
        <v>28</v>
      </c>
      <c r="J10" s="98">
        <v>141</v>
      </c>
      <c r="K10" s="98">
        <v>450</v>
      </c>
      <c r="L10" s="98">
        <v>141</v>
      </c>
      <c r="M10" s="98">
        <v>450</v>
      </c>
      <c r="N10" s="96" t="s">
        <v>28</v>
      </c>
      <c r="O10" s="96" t="s">
        <v>28</v>
      </c>
    </row>
    <row r="11" spans="2:15" ht="12" customHeight="1">
      <c r="B11" s="28"/>
      <c r="C11" s="4" t="s">
        <v>205</v>
      </c>
      <c r="D11" s="96" t="s">
        <v>28</v>
      </c>
      <c r="E11" s="96" t="s">
        <v>28</v>
      </c>
      <c r="F11" s="96" t="s">
        <v>28</v>
      </c>
      <c r="G11" s="96" t="s">
        <v>28</v>
      </c>
      <c r="H11" s="96" t="s">
        <v>28</v>
      </c>
      <c r="I11" s="96" t="s">
        <v>28</v>
      </c>
      <c r="J11" s="98" t="s">
        <v>28</v>
      </c>
      <c r="K11" s="98" t="s">
        <v>28</v>
      </c>
      <c r="L11" s="98" t="s">
        <v>28</v>
      </c>
      <c r="M11" s="98" t="s">
        <v>28</v>
      </c>
      <c r="N11" s="96" t="s">
        <v>28</v>
      </c>
      <c r="O11" s="96" t="s">
        <v>28</v>
      </c>
    </row>
    <row r="12" spans="2:15" ht="12" customHeight="1">
      <c r="B12" s="28"/>
      <c r="C12" s="4" t="s">
        <v>188</v>
      </c>
      <c r="D12" s="96" t="s">
        <v>28</v>
      </c>
      <c r="E12" s="96" t="s">
        <v>28</v>
      </c>
      <c r="F12" s="96" t="s">
        <v>28</v>
      </c>
      <c r="G12" s="96" t="s">
        <v>28</v>
      </c>
      <c r="H12" s="96" t="s">
        <v>28</v>
      </c>
      <c r="I12" s="96" t="s">
        <v>28</v>
      </c>
      <c r="J12" s="98" t="s">
        <v>28</v>
      </c>
      <c r="K12" s="98" t="s">
        <v>28</v>
      </c>
      <c r="L12" s="98" t="s">
        <v>28</v>
      </c>
      <c r="M12" s="98" t="s">
        <v>28</v>
      </c>
      <c r="N12" s="96" t="s">
        <v>28</v>
      </c>
      <c r="O12" s="96" t="s">
        <v>28</v>
      </c>
    </row>
    <row r="13" spans="2:15" ht="12" customHeight="1">
      <c r="B13" s="290" t="s">
        <v>206</v>
      </c>
      <c r="C13" s="290"/>
      <c r="D13" s="96" t="s">
        <v>28</v>
      </c>
      <c r="E13" s="97" t="s">
        <v>28</v>
      </c>
      <c r="F13" s="97" t="s">
        <v>28</v>
      </c>
      <c r="G13" s="97" t="s">
        <v>28</v>
      </c>
      <c r="H13" s="96" t="s">
        <v>28</v>
      </c>
      <c r="I13" s="96" t="s">
        <v>28</v>
      </c>
      <c r="J13" s="97" t="s">
        <v>28</v>
      </c>
      <c r="K13" s="97" t="s">
        <v>28</v>
      </c>
      <c r="L13" s="97" t="s">
        <v>28</v>
      </c>
      <c r="M13" s="97" t="s">
        <v>28</v>
      </c>
      <c r="N13" s="97" t="s">
        <v>28</v>
      </c>
      <c r="O13" s="97" t="s">
        <v>28</v>
      </c>
    </row>
    <row r="14" spans="2:15" ht="12" customHeight="1">
      <c r="B14" s="28"/>
      <c r="C14" s="4" t="s">
        <v>207</v>
      </c>
      <c r="D14" s="96" t="s">
        <v>28</v>
      </c>
      <c r="E14" s="96" t="s">
        <v>28</v>
      </c>
      <c r="F14" s="96" t="s">
        <v>28</v>
      </c>
      <c r="G14" s="96" t="s">
        <v>28</v>
      </c>
      <c r="H14" s="96" t="s">
        <v>28</v>
      </c>
      <c r="I14" s="96" t="s">
        <v>28</v>
      </c>
      <c r="J14" s="98" t="s">
        <v>28</v>
      </c>
      <c r="K14" s="98" t="s">
        <v>28</v>
      </c>
      <c r="L14" s="98" t="s">
        <v>28</v>
      </c>
      <c r="M14" s="98" t="s">
        <v>28</v>
      </c>
      <c r="N14" s="98" t="s">
        <v>28</v>
      </c>
      <c r="O14" s="98" t="s">
        <v>28</v>
      </c>
    </row>
    <row r="15" spans="2:15" ht="12" customHeight="1">
      <c r="B15" s="290" t="s">
        <v>208</v>
      </c>
      <c r="C15" s="290"/>
      <c r="D15" s="97">
        <v>6</v>
      </c>
      <c r="E15" s="97">
        <v>288</v>
      </c>
      <c r="F15" s="97">
        <v>126</v>
      </c>
      <c r="G15" s="97">
        <v>162</v>
      </c>
      <c r="H15" s="97">
        <v>34</v>
      </c>
      <c r="I15" s="97">
        <v>29</v>
      </c>
      <c r="J15" s="97">
        <v>92</v>
      </c>
      <c r="K15" s="97">
        <v>133</v>
      </c>
      <c r="L15" s="97" t="s">
        <v>28</v>
      </c>
      <c r="M15" s="97" t="s">
        <v>28</v>
      </c>
      <c r="N15" s="97" t="s">
        <v>28</v>
      </c>
      <c r="O15" s="97" t="s">
        <v>28</v>
      </c>
    </row>
    <row r="16" spans="2:15" ht="12" customHeight="1">
      <c r="B16" s="28"/>
      <c r="C16" s="4" t="s">
        <v>209</v>
      </c>
      <c r="D16" s="96">
        <v>1</v>
      </c>
      <c r="E16" s="96">
        <v>2</v>
      </c>
      <c r="F16" s="96" t="s">
        <v>28</v>
      </c>
      <c r="G16" s="96">
        <v>2</v>
      </c>
      <c r="H16" s="96" t="s">
        <v>28</v>
      </c>
      <c r="I16" s="96">
        <v>1</v>
      </c>
      <c r="J16" s="98" t="s">
        <v>28</v>
      </c>
      <c r="K16" s="98">
        <v>1</v>
      </c>
      <c r="L16" s="96" t="s">
        <v>28</v>
      </c>
      <c r="M16" s="96" t="s">
        <v>28</v>
      </c>
      <c r="N16" s="96" t="s">
        <v>28</v>
      </c>
      <c r="O16" s="96" t="s">
        <v>28</v>
      </c>
    </row>
    <row r="17" spans="2:15" ht="12" customHeight="1">
      <c r="B17" s="28"/>
      <c r="C17" s="4" t="s">
        <v>188</v>
      </c>
      <c r="D17" s="96">
        <v>5</v>
      </c>
      <c r="E17" s="96">
        <v>286</v>
      </c>
      <c r="F17" s="96">
        <v>126</v>
      </c>
      <c r="G17" s="96">
        <v>160</v>
      </c>
      <c r="H17" s="98">
        <v>34</v>
      </c>
      <c r="I17" s="98">
        <v>28</v>
      </c>
      <c r="J17" s="98">
        <v>92</v>
      </c>
      <c r="K17" s="98">
        <v>132</v>
      </c>
      <c r="L17" s="98" t="s">
        <v>28</v>
      </c>
      <c r="M17" s="98" t="s">
        <v>28</v>
      </c>
      <c r="N17" s="96" t="s">
        <v>28</v>
      </c>
      <c r="O17" s="96" t="s">
        <v>28</v>
      </c>
    </row>
    <row r="18" spans="2:15" ht="12" customHeight="1">
      <c r="B18" s="290" t="s">
        <v>210</v>
      </c>
      <c r="C18" s="290"/>
      <c r="D18" s="97">
        <f>SUM(D19:D21)</f>
        <v>5</v>
      </c>
      <c r="E18" s="97">
        <v>60</v>
      </c>
      <c r="F18" s="97" t="s">
        <v>28</v>
      </c>
      <c r="G18" s="97">
        <v>60</v>
      </c>
      <c r="H18" s="97" t="s">
        <v>28</v>
      </c>
      <c r="I18" s="97">
        <v>19</v>
      </c>
      <c r="J18" s="97" t="s">
        <v>28</v>
      </c>
      <c r="K18" s="97">
        <v>41</v>
      </c>
      <c r="L18" s="97" t="s">
        <v>28</v>
      </c>
      <c r="M18" s="97">
        <v>39</v>
      </c>
      <c r="N18" s="97" t="s">
        <v>28</v>
      </c>
      <c r="O18" s="97">
        <v>5</v>
      </c>
    </row>
    <row r="19" spans="2:15" ht="12" customHeight="1">
      <c r="B19" s="28"/>
      <c r="C19" s="4" t="s">
        <v>211</v>
      </c>
      <c r="D19" s="96">
        <v>3</v>
      </c>
      <c r="E19" s="96">
        <v>32</v>
      </c>
      <c r="F19" s="96" t="s">
        <v>28</v>
      </c>
      <c r="G19" s="96">
        <v>32</v>
      </c>
      <c r="H19" s="96" t="s">
        <v>28</v>
      </c>
      <c r="I19" s="98">
        <v>14</v>
      </c>
      <c r="J19" s="96" t="s">
        <v>28</v>
      </c>
      <c r="K19" s="98">
        <v>18</v>
      </c>
      <c r="L19" s="96" t="s">
        <v>28</v>
      </c>
      <c r="M19" s="98">
        <v>27</v>
      </c>
      <c r="N19" s="96" t="s">
        <v>28</v>
      </c>
      <c r="O19" s="98">
        <v>5</v>
      </c>
    </row>
    <row r="20" spans="2:15" ht="12" customHeight="1">
      <c r="B20" s="28"/>
      <c r="C20" s="4" t="s">
        <v>212</v>
      </c>
      <c r="D20" s="96">
        <v>1</v>
      </c>
      <c r="E20" s="96">
        <v>18</v>
      </c>
      <c r="F20" s="96" t="s">
        <v>28</v>
      </c>
      <c r="G20" s="96">
        <v>18</v>
      </c>
      <c r="H20" s="96" t="s">
        <v>28</v>
      </c>
      <c r="I20" s="96" t="s">
        <v>28</v>
      </c>
      <c r="J20" s="96" t="s">
        <v>28</v>
      </c>
      <c r="K20" s="98">
        <v>18</v>
      </c>
      <c r="L20" s="96" t="s">
        <v>28</v>
      </c>
      <c r="M20" s="98">
        <v>2</v>
      </c>
      <c r="N20" s="96" t="s">
        <v>28</v>
      </c>
      <c r="O20" s="96" t="s">
        <v>28</v>
      </c>
    </row>
    <row r="21" spans="2:15" ht="12" customHeight="1">
      <c r="B21" s="28"/>
      <c r="C21" s="4" t="s">
        <v>213</v>
      </c>
      <c r="D21" s="96">
        <v>1</v>
      </c>
      <c r="E21" s="96">
        <v>10</v>
      </c>
      <c r="F21" s="96" t="s">
        <v>28</v>
      </c>
      <c r="G21" s="96">
        <v>10</v>
      </c>
      <c r="H21" s="96" t="s">
        <v>28</v>
      </c>
      <c r="I21" s="98">
        <v>5</v>
      </c>
      <c r="J21" s="96" t="s">
        <v>28</v>
      </c>
      <c r="K21" s="98">
        <v>5</v>
      </c>
      <c r="L21" s="96" t="s">
        <v>28</v>
      </c>
      <c r="M21" s="98">
        <v>10</v>
      </c>
      <c r="N21" s="96" t="s">
        <v>28</v>
      </c>
      <c r="O21" s="96" t="s">
        <v>28</v>
      </c>
    </row>
    <row r="22" spans="2:16" ht="12" customHeight="1">
      <c r="B22" s="384" t="s">
        <v>214</v>
      </c>
      <c r="C22" s="384"/>
      <c r="D22" s="97">
        <f>SUM(D23:D25)</f>
        <v>3</v>
      </c>
      <c r="E22" s="97">
        <v>407</v>
      </c>
      <c r="F22" s="97">
        <v>240</v>
      </c>
      <c r="G22" s="97">
        <v>167</v>
      </c>
      <c r="H22" s="97" t="s">
        <v>28</v>
      </c>
      <c r="I22" s="97" t="s">
        <v>28</v>
      </c>
      <c r="J22" s="97">
        <v>240</v>
      </c>
      <c r="K22" s="97">
        <v>167</v>
      </c>
      <c r="L22" s="97">
        <v>240</v>
      </c>
      <c r="M22" s="97">
        <v>167</v>
      </c>
      <c r="N22" s="97">
        <v>130</v>
      </c>
      <c r="O22" s="97">
        <v>65</v>
      </c>
      <c r="P22" s="99"/>
    </row>
    <row r="23" spans="2:15" ht="12" customHeight="1">
      <c r="B23" s="28"/>
      <c r="C23" s="4" t="s">
        <v>215</v>
      </c>
      <c r="D23" s="96">
        <v>1</v>
      </c>
      <c r="E23" s="96">
        <v>208</v>
      </c>
      <c r="F23" s="96">
        <v>138</v>
      </c>
      <c r="G23" s="96">
        <v>70</v>
      </c>
      <c r="H23" s="98" t="s">
        <v>28</v>
      </c>
      <c r="I23" s="98" t="s">
        <v>28</v>
      </c>
      <c r="J23" s="98">
        <v>138</v>
      </c>
      <c r="K23" s="98">
        <v>70</v>
      </c>
      <c r="L23" s="98">
        <v>138</v>
      </c>
      <c r="M23" s="98">
        <v>70</v>
      </c>
      <c r="N23" s="98">
        <v>130</v>
      </c>
      <c r="O23" s="98">
        <v>65</v>
      </c>
    </row>
    <row r="24" spans="2:15" ht="12" customHeight="1">
      <c r="B24" s="28"/>
      <c r="C24" s="4" t="s">
        <v>216</v>
      </c>
      <c r="D24" s="96" t="s">
        <v>28</v>
      </c>
      <c r="E24" s="96" t="s">
        <v>28</v>
      </c>
      <c r="F24" s="96" t="s">
        <v>28</v>
      </c>
      <c r="G24" s="96" t="s">
        <v>28</v>
      </c>
      <c r="H24" s="98" t="s">
        <v>28</v>
      </c>
      <c r="I24" s="98" t="s">
        <v>28</v>
      </c>
      <c r="J24" s="98" t="s">
        <v>28</v>
      </c>
      <c r="K24" s="98" t="s">
        <v>28</v>
      </c>
      <c r="L24" s="98" t="s">
        <v>28</v>
      </c>
      <c r="M24" s="98" t="s">
        <v>28</v>
      </c>
      <c r="N24" s="98" t="s">
        <v>28</v>
      </c>
      <c r="O24" s="98" t="s">
        <v>28</v>
      </c>
    </row>
    <row r="25" spans="2:15" ht="12" customHeight="1">
      <c r="B25" s="28"/>
      <c r="C25" s="4" t="s">
        <v>217</v>
      </c>
      <c r="D25" s="96">
        <v>2</v>
      </c>
      <c r="E25" s="96">
        <v>199</v>
      </c>
      <c r="F25" s="96">
        <v>102</v>
      </c>
      <c r="G25" s="96">
        <v>97</v>
      </c>
      <c r="H25" s="96" t="s">
        <v>28</v>
      </c>
      <c r="I25" s="96" t="s">
        <v>28</v>
      </c>
      <c r="J25" s="98">
        <v>102</v>
      </c>
      <c r="K25" s="98">
        <v>97</v>
      </c>
      <c r="L25" s="98">
        <v>102</v>
      </c>
      <c r="M25" s="98">
        <v>97</v>
      </c>
      <c r="N25" s="96" t="s">
        <v>28</v>
      </c>
      <c r="O25" s="96" t="s">
        <v>28</v>
      </c>
    </row>
    <row r="26" ht="12" customHeight="1"/>
    <row r="27" ht="12" customHeight="1">
      <c r="B27" s="31" t="s">
        <v>70</v>
      </c>
    </row>
    <row r="28" spans="2:7" ht="12" customHeight="1">
      <c r="B28" s="326" t="s">
        <v>218</v>
      </c>
      <c r="C28" s="327"/>
      <c r="D28" s="327"/>
      <c r="E28" s="327"/>
      <c r="F28" s="327"/>
      <c r="G28" s="327"/>
    </row>
    <row r="29" spans="2:3" ht="12" customHeight="1">
      <c r="B29" s="382"/>
      <c r="C29" s="382"/>
    </row>
    <row r="30" spans="2:15" ht="12" customHeight="1">
      <c r="B30" s="102"/>
      <c r="C30" s="102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2:8" s="100" customFormat="1" ht="12" customHeight="1">
      <c r="B31" s="102"/>
      <c r="C31" s="102"/>
      <c r="H31" s="101"/>
    </row>
    <row r="32" spans="2:3" s="100" customFormat="1" ht="12">
      <c r="B32" s="102"/>
      <c r="C32" s="102"/>
    </row>
    <row r="33" spans="2:3" s="100" customFormat="1" ht="12">
      <c r="B33" s="382"/>
      <c r="C33" s="382"/>
    </row>
    <row r="34" spans="2:3" s="100" customFormat="1" ht="12">
      <c r="B34" s="102"/>
      <c r="C34" s="102"/>
    </row>
    <row r="35" spans="2:3" s="100" customFormat="1" ht="12">
      <c r="B35" s="382"/>
      <c r="C35" s="382"/>
    </row>
    <row r="36" spans="2:3" s="100" customFormat="1" ht="12">
      <c r="B36" s="102"/>
      <c r="C36" s="102"/>
    </row>
    <row r="37" spans="2:3" s="100" customFormat="1" ht="12">
      <c r="B37" s="102"/>
      <c r="C37" s="102"/>
    </row>
    <row r="38" spans="2:3" s="100" customFormat="1" ht="12">
      <c r="B38" s="382"/>
      <c r="C38" s="382"/>
    </row>
    <row r="39" spans="2:3" s="100" customFormat="1" ht="12">
      <c r="B39" s="102"/>
      <c r="C39" s="102"/>
    </row>
    <row r="40" spans="2:3" s="100" customFormat="1" ht="12">
      <c r="B40" s="102"/>
      <c r="C40" s="102"/>
    </row>
    <row r="41" spans="2:3" s="100" customFormat="1" ht="12">
      <c r="B41" s="102"/>
      <c r="C41" s="102"/>
    </row>
    <row r="42" spans="2:3" s="100" customFormat="1" ht="12" customHeight="1">
      <c r="B42" s="383"/>
      <c r="C42" s="383"/>
    </row>
    <row r="43" spans="2:3" s="100" customFormat="1" ht="12">
      <c r="B43" s="102"/>
      <c r="C43" s="102"/>
    </row>
    <row r="44" spans="2:3" s="100" customFormat="1" ht="12">
      <c r="B44" s="102"/>
      <c r="C44" s="102"/>
    </row>
    <row r="45" spans="2:3" s="100" customFormat="1" ht="12">
      <c r="B45" s="102"/>
      <c r="C45" s="102"/>
    </row>
    <row r="46" spans="2:3" s="100" customFormat="1" ht="12">
      <c r="B46" s="103"/>
      <c r="C46" s="103"/>
    </row>
    <row r="47" spans="2:3" s="100" customFormat="1" ht="12">
      <c r="B47" s="103"/>
      <c r="C47" s="103"/>
    </row>
    <row r="48" spans="2:3" s="100" customFormat="1" ht="12">
      <c r="B48" s="103"/>
      <c r="C48" s="103"/>
    </row>
    <row r="49" spans="2:3" s="100" customFormat="1" ht="12">
      <c r="B49" s="103"/>
      <c r="C49" s="103"/>
    </row>
    <row r="50" spans="2:3" s="100" customFormat="1" ht="12">
      <c r="B50" s="103"/>
      <c r="C50" s="103"/>
    </row>
    <row r="51" spans="2:3" s="100" customFormat="1" ht="12">
      <c r="B51" s="103"/>
      <c r="C51" s="103"/>
    </row>
    <row r="52" spans="2:3" s="100" customFormat="1" ht="12">
      <c r="B52" s="103"/>
      <c r="C52" s="103"/>
    </row>
    <row r="53" spans="2:3" s="100" customFormat="1" ht="12">
      <c r="B53" s="103"/>
      <c r="C53" s="103"/>
    </row>
    <row r="54" spans="2:3" s="100" customFormat="1" ht="12">
      <c r="B54" s="103"/>
      <c r="C54" s="103"/>
    </row>
    <row r="55" spans="2:3" s="100" customFormat="1" ht="12">
      <c r="B55" s="103"/>
      <c r="C55" s="103"/>
    </row>
    <row r="56" spans="2:3" s="100" customFormat="1" ht="12">
      <c r="B56" s="103"/>
      <c r="C56" s="103"/>
    </row>
    <row r="57" spans="2:3" s="100" customFormat="1" ht="12">
      <c r="B57" s="103"/>
      <c r="C57" s="103"/>
    </row>
    <row r="58" spans="2:3" s="100" customFormat="1" ht="12">
      <c r="B58" s="103"/>
      <c r="C58" s="103"/>
    </row>
    <row r="59" spans="2:3" s="100" customFormat="1" ht="12">
      <c r="B59" s="103"/>
      <c r="C59" s="103"/>
    </row>
    <row r="60" spans="2:3" s="100" customFormat="1" ht="12">
      <c r="B60" s="103"/>
      <c r="C60" s="103"/>
    </row>
    <row r="61" spans="2:3" s="100" customFormat="1" ht="12">
      <c r="B61" s="103"/>
      <c r="C61" s="103"/>
    </row>
    <row r="62" spans="2:3" s="100" customFormat="1" ht="12">
      <c r="B62" s="103"/>
      <c r="C62" s="103"/>
    </row>
    <row r="63" spans="2:3" s="100" customFormat="1" ht="12">
      <c r="B63" s="103"/>
      <c r="C63" s="103"/>
    </row>
    <row r="64" spans="2:3" s="100" customFormat="1" ht="12">
      <c r="B64" s="103"/>
      <c r="C64" s="103"/>
    </row>
    <row r="65" spans="2:3" s="100" customFormat="1" ht="12">
      <c r="B65" s="103"/>
      <c r="C65" s="103"/>
    </row>
    <row r="66" spans="2:3" s="100" customFormat="1" ht="12">
      <c r="B66" s="103"/>
      <c r="C66" s="103"/>
    </row>
    <row r="67" spans="2:3" s="100" customFormat="1" ht="12">
      <c r="B67" s="103"/>
      <c r="C67" s="103"/>
    </row>
    <row r="68" spans="2:3" s="100" customFormat="1" ht="12">
      <c r="B68" s="103"/>
      <c r="C68" s="103"/>
    </row>
    <row r="69" spans="2:3" s="100" customFormat="1" ht="12">
      <c r="B69" s="103"/>
      <c r="C69" s="103"/>
    </row>
    <row r="70" spans="2:3" s="100" customFormat="1" ht="12">
      <c r="B70" s="103"/>
      <c r="C70" s="103"/>
    </row>
    <row r="71" spans="2:3" s="100" customFormat="1" ht="12">
      <c r="B71" s="103"/>
      <c r="C71" s="103"/>
    </row>
    <row r="72" spans="2:3" s="100" customFormat="1" ht="12">
      <c r="B72" s="103"/>
      <c r="C72" s="103"/>
    </row>
    <row r="73" spans="2:3" s="100" customFormat="1" ht="12">
      <c r="B73" s="103"/>
      <c r="C73" s="103"/>
    </row>
    <row r="74" spans="2:3" s="100" customFormat="1" ht="12">
      <c r="B74" s="103"/>
      <c r="C74" s="103"/>
    </row>
    <row r="75" spans="2:3" s="100" customFormat="1" ht="12">
      <c r="B75" s="103"/>
      <c r="C75" s="103"/>
    </row>
    <row r="76" spans="2:3" s="100" customFormat="1" ht="12">
      <c r="B76" s="103"/>
      <c r="C76" s="103"/>
    </row>
    <row r="77" spans="2:3" s="100" customFormat="1" ht="12">
      <c r="B77" s="103"/>
      <c r="C77" s="103"/>
    </row>
    <row r="78" spans="2:3" s="100" customFormat="1" ht="12">
      <c r="B78" s="103"/>
      <c r="C78" s="103"/>
    </row>
    <row r="79" spans="2:3" s="100" customFormat="1" ht="12">
      <c r="B79" s="103"/>
      <c r="C79" s="103"/>
    </row>
    <row r="80" spans="2:3" s="100" customFormat="1" ht="12">
      <c r="B80" s="103"/>
      <c r="C80" s="103"/>
    </row>
    <row r="81" spans="2:3" s="100" customFormat="1" ht="12">
      <c r="B81" s="103"/>
      <c r="C81" s="103"/>
    </row>
    <row r="82" spans="2:3" s="100" customFormat="1" ht="12">
      <c r="B82" s="103"/>
      <c r="C82" s="103"/>
    </row>
    <row r="83" spans="2:3" s="100" customFormat="1" ht="12">
      <c r="B83" s="103"/>
      <c r="C83" s="103"/>
    </row>
    <row r="84" spans="2:3" s="100" customFormat="1" ht="12">
      <c r="B84" s="103"/>
      <c r="C84" s="103"/>
    </row>
    <row r="85" spans="2:3" s="100" customFormat="1" ht="12">
      <c r="B85" s="103"/>
      <c r="C85" s="103"/>
    </row>
    <row r="86" spans="2:3" s="100" customFormat="1" ht="12">
      <c r="B86" s="103"/>
      <c r="C86" s="103"/>
    </row>
    <row r="87" spans="2:3" s="100" customFormat="1" ht="12">
      <c r="B87" s="103"/>
      <c r="C87" s="103"/>
    </row>
    <row r="88" s="100" customFormat="1" ht="12"/>
    <row r="89" s="100" customFormat="1" ht="12"/>
  </sheetData>
  <sheetProtection/>
  <mergeCells count="20">
    <mergeCell ref="B38:C38"/>
    <mergeCell ref="B42:C42"/>
    <mergeCell ref="B18:C18"/>
    <mergeCell ref="B22:C22"/>
    <mergeCell ref="B28:G28"/>
    <mergeCell ref="B29:C29"/>
    <mergeCell ref="B33:C33"/>
    <mergeCell ref="B35:C35"/>
    <mergeCell ref="B13:C13"/>
    <mergeCell ref="B15:C15"/>
    <mergeCell ref="B3:C4"/>
    <mergeCell ref="D3:D4"/>
    <mergeCell ref="E3:G3"/>
    <mergeCell ref="H3:I3"/>
    <mergeCell ref="J3:K3"/>
    <mergeCell ref="L3:M3"/>
    <mergeCell ref="N3:O3"/>
    <mergeCell ref="B6:C6"/>
    <mergeCell ref="B7:C7"/>
    <mergeCell ref="B8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M64"/>
  <sheetViews>
    <sheetView zoomScalePageLayoutView="0" workbookViewId="0" topLeftCell="A1">
      <selection activeCell="B3" sqref="B3:D4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15.625" style="1" customWidth="1"/>
    <col min="5" max="5" width="6.375" style="1" customWidth="1"/>
    <col min="6" max="6" width="8.25390625" style="1" customWidth="1"/>
    <col min="7" max="12" width="6.375" style="1" customWidth="1"/>
    <col min="13" max="16384" width="9.00390625" style="1" customWidth="1"/>
  </cols>
  <sheetData>
    <row r="1" ht="14.25">
      <c r="B1" s="2" t="s">
        <v>219</v>
      </c>
    </row>
    <row r="2" ht="12" customHeight="1"/>
    <row r="3" spans="2:12" ht="12" customHeight="1">
      <c r="B3" s="328" t="s">
        <v>0</v>
      </c>
      <c r="C3" s="329"/>
      <c r="D3" s="330"/>
      <c r="E3" s="308" t="s">
        <v>73</v>
      </c>
      <c r="F3" s="321" t="s">
        <v>37</v>
      </c>
      <c r="G3" s="322"/>
      <c r="H3" s="323"/>
      <c r="I3" s="321" t="s">
        <v>220</v>
      </c>
      <c r="J3" s="323"/>
      <c r="K3" s="321" t="s">
        <v>188</v>
      </c>
      <c r="L3" s="323"/>
    </row>
    <row r="4" spans="2:12" ht="12" customHeight="1">
      <c r="B4" s="334"/>
      <c r="C4" s="335"/>
      <c r="D4" s="336"/>
      <c r="E4" s="309"/>
      <c r="F4" s="93" t="s">
        <v>26</v>
      </c>
      <c r="G4" s="93" t="s">
        <v>8</v>
      </c>
      <c r="H4" s="93" t="s">
        <v>9</v>
      </c>
      <c r="I4" s="93" t="s">
        <v>8</v>
      </c>
      <c r="J4" s="93" t="s">
        <v>9</v>
      </c>
      <c r="K4" s="93" t="s">
        <v>8</v>
      </c>
      <c r="L4" s="93" t="s">
        <v>9</v>
      </c>
    </row>
    <row r="5" spans="2:12" ht="12" customHeight="1">
      <c r="B5" s="28"/>
      <c r="C5" s="24"/>
      <c r="D5" s="4"/>
      <c r="E5" s="6"/>
      <c r="F5" s="6" t="s">
        <v>10</v>
      </c>
      <c r="G5" s="6" t="s">
        <v>10</v>
      </c>
      <c r="H5" s="6" t="s">
        <v>10</v>
      </c>
      <c r="I5" s="6" t="s">
        <v>10</v>
      </c>
      <c r="J5" s="6" t="s">
        <v>10</v>
      </c>
      <c r="K5" s="6" t="s">
        <v>10</v>
      </c>
      <c r="L5" s="6" t="s">
        <v>10</v>
      </c>
    </row>
    <row r="6" spans="2:12" ht="12" customHeight="1">
      <c r="B6" s="294" t="s">
        <v>41</v>
      </c>
      <c r="C6" s="288"/>
      <c r="D6" s="280"/>
      <c r="E6" s="104" t="s">
        <v>29</v>
      </c>
      <c r="F6" s="104">
        <v>9611</v>
      </c>
      <c r="G6" s="104">
        <v>4543</v>
      </c>
      <c r="H6" s="104">
        <v>5068</v>
      </c>
      <c r="I6" s="104">
        <v>4318</v>
      </c>
      <c r="J6" s="104">
        <v>4807</v>
      </c>
      <c r="K6" s="104">
        <v>225</v>
      </c>
      <c r="L6" s="104">
        <v>261</v>
      </c>
    </row>
    <row r="7" spans="2:12" ht="12" customHeight="1">
      <c r="B7" s="282" t="s">
        <v>43</v>
      </c>
      <c r="C7" s="283"/>
      <c r="D7" s="284"/>
      <c r="E7" s="105" t="s">
        <v>29</v>
      </c>
      <c r="F7" s="106">
        <v>9737</v>
      </c>
      <c r="G7" s="106">
        <v>4551</v>
      </c>
      <c r="H7" s="106">
        <v>5186</v>
      </c>
      <c r="I7" s="106">
        <v>4361</v>
      </c>
      <c r="J7" s="106">
        <v>4947</v>
      </c>
      <c r="K7" s="106">
        <v>190</v>
      </c>
      <c r="L7" s="106">
        <v>239</v>
      </c>
    </row>
    <row r="8" spans="2:12" ht="12" customHeight="1">
      <c r="B8" s="25"/>
      <c r="C8" s="283" t="s">
        <v>221</v>
      </c>
      <c r="D8" s="284"/>
      <c r="E8" s="97">
        <v>12</v>
      </c>
      <c r="F8" s="97">
        <v>1275</v>
      </c>
      <c r="G8" s="97">
        <v>1184</v>
      </c>
      <c r="H8" s="97">
        <v>91</v>
      </c>
      <c r="I8" s="97">
        <v>1184</v>
      </c>
      <c r="J8" s="97">
        <v>91</v>
      </c>
      <c r="K8" s="98" t="s">
        <v>28</v>
      </c>
      <c r="L8" s="98" t="s">
        <v>28</v>
      </c>
    </row>
    <row r="9" spans="2:12" ht="12" customHeight="1">
      <c r="B9" s="28"/>
      <c r="C9" s="24"/>
      <c r="D9" s="4" t="s">
        <v>222</v>
      </c>
      <c r="E9" s="98">
        <v>3</v>
      </c>
      <c r="F9" s="96">
        <v>778</v>
      </c>
      <c r="G9" s="96">
        <v>757</v>
      </c>
      <c r="H9" s="96">
        <v>21</v>
      </c>
      <c r="I9" s="98">
        <v>757</v>
      </c>
      <c r="J9" s="98">
        <v>21</v>
      </c>
      <c r="K9" s="98" t="s">
        <v>28</v>
      </c>
      <c r="L9" s="98" t="s">
        <v>28</v>
      </c>
    </row>
    <row r="10" spans="2:12" ht="12" customHeight="1">
      <c r="B10" s="28"/>
      <c r="C10" s="24"/>
      <c r="D10" s="4" t="s">
        <v>223</v>
      </c>
      <c r="E10" s="98">
        <v>2</v>
      </c>
      <c r="F10" s="96">
        <v>82</v>
      </c>
      <c r="G10" s="96">
        <v>65</v>
      </c>
      <c r="H10" s="96">
        <v>17</v>
      </c>
      <c r="I10" s="98">
        <v>65</v>
      </c>
      <c r="J10" s="98">
        <v>17</v>
      </c>
      <c r="K10" s="98" t="s">
        <v>28</v>
      </c>
      <c r="L10" s="98" t="s">
        <v>28</v>
      </c>
    </row>
    <row r="11" spans="2:12" ht="12" customHeight="1">
      <c r="B11" s="28"/>
      <c r="C11" s="24"/>
      <c r="D11" s="4" t="s">
        <v>224</v>
      </c>
      <c r="E11" s="98">
        <v>3</v>
      </c>
      <c r="F11" s="96">
        <v>290</v>
      </c>
      <c r="G11" s="96">
        <v>253</v>
      </c>
      <c r="H11" s="96">
        <v>37</v>
      </c>
      <c r="I11" s="98">
        <v>253</v>
      </c>
      <c r="J11" s="98">
        <v>37</v>
      </c>
      <c r="K11" s="98" t="s">
        <v>28</v>
      </c>
      <c r="L11" s="98" t="s">
        <v>28</v>
      </c>
    </row>
    <row r="12" spans="2:12" ht="12" customHeight="1">
      <c r="B12" s="28"/>
      <c r="C12" s="24"/>
      <c r="D12" s="4" t="s">
        <v>225</v>
      </c>
      <c r="E12" s="98">
        <v>4</v>
      </c>
      <c r="F12" s="96">
        <v>125</v>
      </c>
      <c r="G12" s="96">
        <v>109</v>
      </c>
      <c r="H12" s="96">
        <v>16</v>
      </c>
      <c r="I12" s="98">
        <v>109</v>
      </c>
      <c r="J12" s="98">
        <v>16</v>
      </c>
      <c r="K12" s="98" t="s">
        <v>28</v>
      </c>
      <c r="L12" s="98" t="s">
        <v>28</v>
      </c>
    </row>
    <row r="13" spans="2:12" ht="12" customHeight="1">
      <c r="B13" s="28"/>
      <c r="C13" s="283" t="s">
        <v>226</v>
      </c>
      <c r="D13" s="284"/>
      <c r="E13" s="107">
        <v>2</v>
      </c>
      <c r="F13" s="107">
        <v>210</v>
      </c>
      <c r="G13" s="107">
        <v>152</v>
      </c>
      <c r="H13" s="107">
        <v>58</v>
      </c>
      <c r="I13" s="107">
        <v>152</v>
      </c>
      <c r="J13" s="107">
        <v>58</v>
      </c>
      <c r="K13" s="98" t="s">
        <v>28</v>
      </c>
      <c r="L13" s="98" t="s">
        <v>28</v>
      </c>
    </row>
    <row r="14" spans="2:12" ht="12" customHeight="1">
      <c r="B14" s="28"/>
      <c r="C14" s="26"/>
      <c r="D14" s="4" t="s">
        <v>227</v>
      </c>
      <c r="E14" s="98">
        <v>2</v>
      </c>
      <c r="F14" s="96">
        <v>210</v>
      </c>
      <c r="G14" s="96">
        <v>152</v>
      </c>
      <c r="H14" s="96">
        <v>58</v>
      </c>
      <c r="I14" s="98">
        <v>152</v>
      </c>
      <c r="J14" s="98">
        <v>58</v>
      </c>
      <c r="K14" s="98" t="s">
        <v>28</v>
      </c>
      <c r="L14" s="98" t="s">
        <v>28</v>
      </c>
    </row>
    <row r="15" spans="2:12" ht="12" customHeight="1">
      <c r="B15" s="28"/>
      <c r="C15" s="24"/>
      <c r="D15" s="4" t="s">
        <v>228</v>
      </c>
      <c r="E15" s="98" t="s">
        <v>28</v>
      </c>
      <c r="F15" s="96" t="s">
        <v>28</v>
      </c>
      <c r="G15" s="96" t="s">
        <v>28</v>
      </c>
      <c r="H15" s="96" t="s">
        <v>28</v>
      </c>
      <c r="I15" s="98" t="s">
        <v>28</v>
      </c>
      <c r="J15" s="98" t="s">
        <v>28</v>
      </c>
      <c r="K15" s="98" t="s">
        <v>28</v>
      </c>
      <c r="L15" s="98" t="s">
        <v>28</v>
      </c>
    </row>
    <row r="16" spans="2:13" ht="12" customHeight="1">
      <c r="B16" s="25"/>
      <c r="C16" s="283" t="s">
        <v>202</v>
      </c>
      <c r="D16" s="284"/>
      <c r="E16" s="97">
        <v>26</v>
      </c>
      <c r="F16" s="97">
        <v>3694</v>
      </c>
      <c r="G16" s="97">
        <v>1390</v>
      </c>
      <c r="H16" s="97">
        <v>2304</v>
      </c>
      <c r="I16" s="97">
        <v>1234</v>
      </c>
      <c r="J16" s="97">
        <v>2126</v>
      </c>
      <c r="K16" s="97">
        <v>156</v>
      </c>
      <c r="L16" s="97">
        <v>178</v>
      </c>
      <c r="M16" s="1" t="s">
        <v>229</v>
      </c>
    </row>
    <row r="17" spans="2:12" ht="12" customHeight="1">
      <c r="B17" s="28"/>
      <c r="C17" s="24"/>
      <c r="D17" s="4" t="s">
        <v>203</v>
      </c>
      <c r="E17" s="98">
        <v>11</v>
      </c>
      <c r="F17" s="96">
        <v>1249</v>
      </c>
      <c r="G17" s="96">
        <v>236</v>
      </c>
      <c r="H17" s="96">
        <v>1013</v>
      </c>
      <c r="I17" s="98">
        <v>172</v>
      </c>
      <c r="J17" s="98">
        <v>855</v>
      </c>
      <c r="K17" s="98">
        <v>64</v>
      </c>
      <c r="L17" s="98">
        <v>158</v>
      </c>
    </row>
    <row r="18" spans="2:12" ht="12" customHeight="1">
      <c r="B18" s="28"/>
      <c r="C18" s="24"/>
      <c r="D18" s="4" t="s">
        <v>204</v>
      </c>
      <c r="E18" s="98">
        <v>1</v>
      </c>
      <c r="F18" s="98">
        <v>178</v>
      </c>
      <c r="G18" s="98">
        <v>29</v>
      </c>
      <c r="H18" s="98">
        <v>149</v>
      </c>
      <c r="I18" s="98">
        <v>29</v>
      </c>
      <c r="J18" s="98">
        <v>149</v>
      </c>
      <c r="K18" s="98" t="s">
        <v>28</v>
      </c>
      <c r="L18" s="98" t="s">
        <v>28</v>
      </c>
    </row>
    <row r="19" spans="2:12" ht="12" customHeight="1">
      <c r="B19" s="28"/>
      <c r="C19" s="24"/>
      <c r="D19" s="4" t="s">
        <v>230</v>
      </c>
      <c r="E19" s="98">
        <v>4</v>
      </c>
      <c r="F19" s="96">
        <v>515</v>
      </c>
      <c r="G19" s="98" t="s">
        <v>28</v>
      </c>
      <c r="H19" s="96">
        <v>515</v>
      </c>
      <c r="I19" s="98" t="s">
        <v>28</v>
      </c>
      <c r="J19" s="98">
        <v>515</v>
      </c>
      <c r="K19" s="98" t="s">
        <v>28</v>
      </c>
      <c r="L19" s="98" t="s">
        <v>28</v>
      </c>
    </row>
    <row r="20" spans="2:12" ht="12" customHeight="1">
      <c r="B20" s="28"/>
      <c r="C20" s="24"/>
      <c r="D20" s="4" t="s">
        <v>231</v>
      </c>
      <c r="E20" s="98">
        <v>3</v>
      </c>
      <c r="F20" s="96">
        <v>597</v>
      </c>
      <c r="G20" s="98">
        <v>361</v>
      </c>
      <c r="H20" s="96">
        <v>236</v>
      </c>
      <c r="I20" s="98">
        <v>359</v>
      </c>
      <c r="J20" s="98">
        <v>234</v>
      </c>
      <c r="K20" s="98">
        <v>2</v>
      </c>
      <c r="L20" s="98">
        <v>2</v>
      </c>
    </row>
    <row r="21" spans="2:12" ht="12" customHeight="1">
      <c r="B21" s="28"/>
      <c r="C21" s="24"/>
      <c r="D21" s="108" t="s">
        <v>232</v>
      </c>
      <c r="E21" s="98">
        <v>7</v>
      </c>
      <c r="F21" s="96">
        <v>1155</v>
      </c>
      <c r="G21" s="96">
        <v>764</v>
      </c>
      <c r="H21" s="96">
        <v>391</v>
      </c>
      <c r="I21" s="98">
        <v>674</v>
      </c>
      <c r="J21" s="98">
        <v>373</v>
      </c>
      <c r="K21" s="98">
        <v>90</v>
      </c>
      <c r="L21" s="98">
        <v>18</v>
      </c>
    </row>
    <row r="22" spans="2:12" ht="12" customHeight="1">
      <c r="B22" s="28"/>
      <c r="C22" s="283" t="s">
        <v>233</v>
      </c>
      <c r="D22" s="284"/>
      <c r="E22" s="97">
        <v>9</v>
      </c>
      <c r="F22" s="97">
        <v>1183</v>
      </c>
      <c r="G22" s="97">
        <v>444</v>
      </c>
      <c r="H22" s="97">
        <v>739</v>
      </c>
      <c r="I22" s="97">
        <v>424</v>
      </c>
      <c r="J22" s="97">
        <v>727</v>
      </c>
      <c r="K22" s="97">
        <v>20</v>
      </c>
      <c r="L22" s="97">
        <v>12</v>
      </c>
    </row>
    <row r="23" spans="2:12" ht="12" customHeight="1">
      <c r="B23" s="28"/>
      <c r="C23" s="26"/>
      <c r="D23" s="4" t="s">
        <v>234</v>
      </c>
      <c r="E23" s="109">
        <v>1</v>
      </c>
      <c r="F23" s="96">
        <v>152</v>
      </c>
      <c r="G23" s="96">
        <v>28</v>
      </c>
      <c r="H23" s="96">
        <v>124</v>
      </c>
      <c r="I23" s="96">
        <v>28</v>
      </c>
      <c r="J23" s="96">
        <v>124</v>
      </c>
      <c r="K23" s="96" t="s">
        <v>28</v>
      </c>
      <c r="L23" s="96" t="s">
        <v>28</v>
      </c>
    </row>
    <row r="24" spans="2:12" ht="12" customHeight="1">
      <c r="B24" s="28"/>
      <c r="C24" s="24"/>
      <c r="D24" s="4" t="s">
        <v>235</v>
      </c>
      <c r="E24" s="98">
        <v>3</v>
      </c>
      <c r="F24" s="96">
        <v>321</v>
      </c>
      <c r="G24" s="96">
        <v>199</v>
      </c>
      <c r="H24" s="96">
        <v>122</v>
      </c>
      <c r="I24" s="98">
        <v>179</v>
      </c>
      <c r="J24" s="98">
        <v>110</v>
      </c>
      <c r="K24" s="98">
        <v>20</v>
      </c>
      <c r="L24" s="98">
        <v>12</v>
      </c>
    </row>
    <row r="25" spans="2:12" ht="12" customHeight="1">
      <c r="B25" s="28"/>
      <c r="C25" s="24"/>
      <c r="D25" s="4" t="s">
        <v>236</v>
      </c>
      <c r="E25" s="98">
        <v>1</v>
      </c>
      <c r="F25" s="96">
        <v>14</v>
      </c>
      <c r="G25" s="96">
        <v>8</v>
      </c>
      <c r="H25" s="96">
        <v>6</v>
      </c>
      <c r="I25" s="98">
        <v>8</v>
      </c>
      <c r="J25" s="98">
        <v>6</v>
      </c>
      <c r="K25" s="98" t="s">
        <v>28</v>
      </c>
      <c r="L25" s="98" t="s">
        <v>28</v>
      </c>
    </row>
    <row r="26" spans="2:12" ht="12" customHeight="1">
      <c r="B26" s="28"/>
      <c r="C26" s="24"/>
      <c r="D26" s="4" t="s">
        <v>237</v>
      </c>
      <c r="E26" s="98">
        <v>3</v>
      </c>
      <c r="F26" s="96">
        <v>509</v>
      </c>
      <c r="G26" s="96">
        <v>155</v>
      </c>
      <c r="H26" s="96">
        <v>354</v>
      </c>
      <c r="I26" s="98">
        <v>155</v>
      </c>
      <c r="J26" s="98">
        <v>354</v>
      </c>
      <c r="K26" s="98" t="s">
        <v>28</v>
      </c>
      <c r="L26" s="98" t="s">
        <v>28</v>
      </c>
    </row>
    <row r="27" spans="2:12" ht="12" customHeight="1">
      <c r="B27" s="28"/>
      <c r="C27" s="24"/>
      <c r="D27" s="108" t="s">
        <v>238</v>
      </c>
      <c r="E27" s="98">
        <v>1</v>
      </c>
      <c r="F27" s="96">
        <v>187</v>
      </c>
      <c r="G27" s="96">
        <v>54</v>
      </c>
      <c r="H27" s="96">
        <v>133</v>
      </c>
      <c r="I27" s="98">
        <v>54</v>
      </c>
      <c r="J27" s="98">
        <v>133</v>
      </c>
      <c r="K27" s="98" t="s">
        <v>28</v>
      </c>
      <c r="L27" s="98" t="s">
        <v>28</v>
      </c>
    </row>
    <row r="28" spans="2:12" ht="12" customHeight="1">
      <c r="B28" s="25"/>
      <c r="C28" s="283" t="s">
        <v>206</v>
      </c>
      <c r="D28" s="284"/>
      <c r="E28" s="97">
        <v>8</v>
      </c>
      <c r="F28" s="97">
        <v>642</v>
      </c>
      <c r="G28" s="97">
        <v>209</v>
      </c>
      <c r="H28" s="97">
        <v>433</v>
      </c>
      <c r="I28" s="97">
        <v>196</v>
      </c>
      <c r="J28" s="97">
        <v>400</v>
      </c>
      <c r="K28" s="97">
        <v>13</v>
      </c>
      <c r="L28" s="97">
        <v>33</v>
      </c>
    </row>
    <row r="29" spans="2:12" ht="12" customHeight="1">
      <c r="B29" s="28"/>
      <c r="C29" s="24"/>
      <c r="D29" s="4" t="s">
        <v>207</v>
      </c>
      <c r="E29" s="98">
        <v>2</v>
      </c>
      <c r="F29" s="96">
        <v>191</v>
      </c>
      <c r="G29" s="96">
        <v>42</v>
      </c>
      <c r="H29" s="96">
        <v>149</v>
      </c>
      <c r="I29" s="98">
        <v>29</v>
      </c>
      <c r="J29" s="98">
        <v>116</v>
      </c>
      <c r="K29" s="98">
        <v>13</v>
      </c>
      <c r="L29" s="98">
        <v>33</v>
      </c>
    </row>
    <row r="30" spans="2:12" ht="12" customHeight="1">
      <c r="B30" s="28"/>
      <c r="C30" s="24"/>
      <c r="D30" s="4" t="s">
        <v>239</v>
      </c>
      <c r="E30" s="98" t="s">
        <v>28</v>
      </c>
      <c r="F30" s="96" t="s">
        <v>28</v>
      </c>
      <c r="G30" s="96" t="s">
        <v>28</v>
      </c>
      <c r="H30" s="96" t="s">
        <v>28</v>
      </c>
      <c r="I30" s="98" t="s">
        <v>28</v>
      </c>
      <c r="J30" s="98" t="s">
        <v>28</v>
      </c>
      <c r="K30" s="98" t="s">
        <v>28</v>
      </c>
      <c r="L30" s="98" t="s">
        <v>28</v>
      </c>
    </row>
    <row r="31" spans="2:12" ht="12" customHeight="1">
      <c r="B31" s="28"/>
      <c r="C31" s="24"/>
      <c r="D31" s="4" t="s">
        <v>240</v>
      </c>
      <c r="E31" s="98">
        <v>2</v>
      </c>
      <c r="F31" s="96">
        <v>86</v>
      </c>
      <c r="G31" s="96">
        <v>34</v>
      </c>
      <c r="H31" s="96">
        <v>52</v>
      </c>
      <c r="I31" s="98">
        <v>34</v>
      </c>
      <c r="J31" s="98">
        <v>52</v>
      </c>
      <c r="K31" s="98" t="s">
        <v>28</v>
      </c>
      <c r="L31" s="98" t="s">
        <v>28</v>
      </c>
    </row>
    <row r="32" spans="2:12" ht="12" customHeight="1">
      <c r="B32" s="28"/>
      <c r="C32" s="24"/>
      <c r="D32" s="4" t="s">
        <v>241</v>
      </c>
      <c r="E32" s="98">
        <v>1</v>
      </c>
      <c r="F32" s="96">
        <v>47</v>
      </c>
      <c r="G32" s="96">
        <v>21</v>
      </c>
      <c r="H32" s="96">
        <v>26</v>
      </c>
      <c r="I32" s="98">
        <v>21</v>
      </c>
      <c r="J32" s="98">
        <v>26</v>
      </c>
      <c r="K32" s="98" t="s">
        <v>28</v>
      </c>
      <c r="L32" s="98" t="s">
        <v>28</v>
      </c>
    </row>
    <row r="33" spans="2:12" ht="12" customHeight="1">
      <c r="B33" s="28"/>
      <c r="C33" s="24"/>
      <c r="D33" s="108" t="s">
        <v>238</v>
      </c>
      <c r="E33" s="98">
        <v>3</v>
      </c>
      <c r="F33" s="96">
        <v>318</v>
      </c>
      <c r="G33" s="96">
        <v>112</v>
      </c>
      <c r="H33" s="96">
        <v>206</v>
      </c>
      <c r="I33" s="98">
        <v>112</v>
      </c>
      <c r="J33" s="98">
        <v>206</v>
      </c>
      <c r="K33" s="98" t="s">
        <v>28</v>
      </c>
      <c r="L33" s="98" t="s">
        <v>28</v>
      </c>
    </row>
    <row r="34" spans="2:12" ht="12" customHeight="1">
      <c r="B34" s="25"/>
      <c r="C34" s="283" t="s">
        <v>208</v>
      </c>
      <c r="D34" s="284"/>
      <c r="E34" s="97">
        <v>11</v>
      </c>
      <c r="F34" s="97">
        <v>989</v>
      </c>
      <c r="G34" s="97">
        <v>313</v>
      </c>
      <c r="H34" s="97">
        <v>676</v>
      </c>
      <c r="I34" s="97">
        <v>313</v>
      </c>
      <c r="J34" s="97">
        <v>676</v>
      </c>
      <c r="K34" s="98" t="s">
        <v>28</v>
      </c>
      <c r="L34" s="98" t="s">
        <v>28</v>
      </c>
    </row>
    <row r="35" spans="2:12" ht="12" customHeight="1">
      <c r="B35" s="25"/>
      <c r="C35" s="26"/>
      <c r="D35" s="4" t="s">
        <v>242</v>
      </c>
      <c r="E35" s="98">
        <v>1</v>
      </c>
      <c r="F35" s="98">
        <v>22</v>
      </c>
      <c r="G35" s="98" t="s">
        <v>28</v>
      </c>
      <c r="H35" s="98">
        <v>22</v>
      </c>
      <c r="I35" s="98" t="s">
        <v>28</v>
      </c>
      <c r="J35" s="98">
        <v>22</v>
      </c>
      <c r="K35" s="98" t="s">
        <v>28</v>
      </c>
      <c r="L35" s="98" t="s">
        <v>28</v>
      </c>
    </row>
    <row r="36" spans="2:12" ht="12" customHeight="1">
      <c r="B36" s="28"/>
      <c r="C36" s="24"/>
      <c r="D36" s="4" t="s">
        <v>209</v>
      </c>
      <c r="E36" s="98">
        <v>3</v>
      </c>
      <c r="F36" s="96">
        <v>448</v>
      </c>
      <c r="G36" s="96">
        <v>236</v>
      </c>
      <c r="H36" s="96">
        <v>212</v>
      </c>
      <c r="I36" s="98">
        <v>236</v>
      </c>
      <c r="J36" s="98">
        <v>212</v>
      </c>
      <c r="K36" s="98" t="s">
        <v>28</v>
      </c>
      <c r="L36" s="98" t="s">
        <v>28</v>
      </c>
    </row>
    <row r="37" spans="2:12" ht="12" customHeight="1">
      <c r="B37" s="28"/>
      <c r="C37" s="24"/>
      <c r="D37" s="4" t="s">
        <v>243</v>
      </c>
      <c r="E37" s="98">
        <v>2</v>
      </c>
      <c r="F37" s="96">
        <v>121</v>
      </c>
      <c r="G37" s="96">
        <v>3</v>
      </c>
      <c r="H37" s="96">
        <v>118</v>
      </c>
      <c r="I37" s="98">
        <v>3</v>
      </c>
      <c r="J37" s="98">
        <v>118</v>
      </c>
      <c r="K37" s="98" t="s">
        <v>28</v>
      </c>
      <c r="L37" s="98" t="s">
        <v>28</v>
      </c>
    </row>
    <row r="38" spans="2:12" ht="12" customHeight="1">
      <c r="B38" s="28"/>
      <c r="C38" s="24"/>
      <c r="D38" s="4" t="s">
        <v>244</v>
      </c>
      <c r="E38" s="98">
        <v>2</v>
      </c>
      <c r="F38" s="96">
        <v>26</v>
      </c>
      <c r="G38" s="96">
        <v>15</v>
      </c>
      <c r="H38" s="96">
        <v>11</v>
      </c>
      <c r="I38" s="98">
        <v>15</v>
      </c>
      <c r="J38" s="98">
        <v>11</v>
      </c>
      <c r="K38" s="98" t="s">
        <v>28</v>
      </c>
      <c r="L38" s="98" t="s">
        <v>28</v>
      </c>
    </row>
    <row r="39" spans="2:12" ht="12" customHeight="1">
      <c r="B39" s="28"/>
      <c r="C39" s="24"/>
      <c r="D39" s="108" t="s">
        <v>238</v>
      </c>
      <c r="E39" s="98">
        <v>3</v>
      </c>
      <c r="F39" s="96">
        <v>372</v>
      </c>
      <c r="G39" s="96">
        <v>59</v>
      </c>
      <c r="H39" s="96">
        <v>313</v>
      </c>
      <c r="I39" s="98">
        <v>59</v>
      </c>
      <c r="J39" s="98">
        <v>313</v>
      </c>
      <c r="K39" s="98" t="s">
        <v>28</v>
      </c>
      <c r="L39" s="98" t="s">
        <v>28</v>
      </c>
    </row>
    <row r="40" spans="2:12" ht="12" customHeight="1">
      <c r="B40" s="25"/>
      <c r="C40" s="283" t="s">
        <v>210</v>
      </c>
      <c r="D40" s="284"/>
      <c r="E40" s="97">
        <v>8</v>
      </c>
      <c r="F40" s="97">
        <v>99</v>
      </c>
      <c r="G40" s="97">
        <v>18</v>
      </c>
      <c r="H40" s="97">
        <v>81</v>
      </c>
      <c r="I40" s="97">
        <v>17</v>
      </c>
      <c r="J40" s="97">
        <v>65</v>
      </c>
      <c r="K40" s="97">
        <v>1</v>
      </c>
      <c r="L40" s="97">
        <v>16</v>
      </c>
    </row>
    <row r="41" spans="2:12" ht="12" customHeight="1">
      <c r="B41" s="28"/>
      <c r="C41" s="24"/>
      <c r="D41" s="4" t="s">
        <v>245</v>
      </c>
      <c r="E41" s="98" t="s">
        <v>28</v>
      </c>
      <c r="F41" s="98" t="s">
        <v>28</v>
      </c>
      <c r="G41" s="98" t="s">
        <v>28</v>
      </c>
      <c r="H41" s="98" t="s">
        <v>28</v>
      </c>
      <c r="I41" s="98" t="s">
        <v>28</v>
      </c>
      <c r="J41" s="98" t="s">
        <v>28</v>
      </c>
      <c r="K41" s="98" t="s">
        <v>28</v>
      </c>
      <c r="L41" s="98" t="s">
        <v>28</v>
      </c>
    </row>
    <row r="42" spans="2:12" ht="12" customHeight="1">
      <c r="B42" s="28"/>
      <c r="C42" s="24"/>
      <c r="D42" s="4" t="s">
        <v>211</v>
      </c>
      <c r="E42" s="98">
        <v>8</v>
      </c>
      <c r="F42" s="96">
        <v>99</v>
      </c>
      <c r="G42" s="96">
        <v>18</v>
      </c>
      <c r="H42" s="96">
        <v>81</v>
      </c>
      <c r="I42" s="98">
        <v>17</v>
      </c>
      <c r="J42" s="98">
        <v>65</v>
      </c>
      <c r="K42" s="98">
        <v>1</v>
      </c>
      <c r="L42" s="98">
        <v>16</v>
      </c>
    </row>
    <row r="43" spans="2:12" ht="12" customHeight="1">
      <c r="B43" s="28"/>
      <c r="C43" s="24"/>
      <c r="D43" s="108" t="s">
        <v>238</v>
      </c>
      <c r="E43" s="98" t="s">
        <v>28</v>
      </c>
      <c r="F43" s="98" t="s">
        <v>28</v>
      </c>
      <c r="G43" s="98" t="s">
        <v>28</v>
      </c>
      <c r="H43" s="98" t="s">
        <v>28</v>
      </c>
      <c r="I43" s="98" t="s">
        <v>28</v>
      </c>
      <c r="J43" s="98" t="s">
        <v>28</v>
      </c>
      <c r="K43" s="98" t="s">
        <v>28</v>
      </c>
      <c r="L43" s="98" t="s">
        <v>28</v>
      </c>
    </row>
    <row r="44" spans="2:12" ht="12" customHeight="1">
      <c r="B44" s="25"/>
      <c r="C44" s="283" t="s">
        <v>246</v>
      </c>
      <c r="D44" s="284"/>
      <c r="E44" s="97">
        <v>18</v>
      </c>
      <c r="F44" s="97">
        <v>1645</v>
      </c>
      <c r="G44" s="97">
        <v>841</v>
      </c>
      <c r="H44" s="97">
        <v>804</v>
      </c>
      <c r="I44" s="97">
        <v>841</v>
      </c>
      <c r="J44" s="97">
        <v>804</v>
      </c>
      <c r="K44" s="97" t="s">
        <v>28</v>
      </c>
      <c r="L44" s="98" t="s">
        <v>28</v>
      </c>
    </row>
    <row r="45" spans="2:12" ht="12" customHeight="1">
      <c r="B45" s="28"/>
      <c r="C45" s="24"/>
      <c r="D45" s="4" t="s">
        <v>247</v>
      </c>
      <c r="E45" s="98">
        <v>1</v>
      </c>
      <c r="F45" s="98">
        <v>161</v>
      </c>
      <c r="G45" s="98">
        <v>65</v>
      </c>
      <c r="H45" s="98">
        <v>96</v>
      </c>
      <c r="I45" s="98">
        <v>65</v>
      </c>
      <c r="J45" s="98">
        <v>96</v>
      </c>
      <c r="K45" s="98" t="s">
        <v>28</v>
      </c>
      <c r="L45" s="98" t="s">
        <v>28</v>
      </c>
    </row>
    <row r="46" spans="2:12" ht="12" customHeight="1">
      <c r="B46" s="28"/>
      <c r="C46" s="24"/>
      <c r="D46" s="4" t="s">
        <v>248</v>
      </c>
      <c r="E46" s="98">
        <v>4</v>
      </c>
      <c r="F46" s="96">
        <v>345</v>
      </c>
      <c r="G46" s="96">
        <v>210</v>
      </c>
      <c r="H46" s="96">
        <v>135</v>
      </c>
      <c r="I46" s="98">
        <v>210</v>
      </c>
      <c r="J46" s="98">
        <v>135</v>
      </c>
      <c r="K46" s="98" t="s">
        <v>28</v>
      </c>
      <c r="L46" s="98" t="s">
        <v>28</v>
      </c>
    </row>
    <row r="47" spans="2:12" ht="12" customHeight="1">
      <c r="B47" s="28"/>
      <c r="C47" s="24"/>
      <c r="D47" s="4" t="s">
        <v>249</v>
      </c>
      <c r="E47" s="98" t="s">
        <v>28</v>
      </c>
      <c r="F47" s="98" t="s">
        <v>28</v>
      </c>
      <c r="G47" s="98" t="s">
        <v>28</v>
      </c>
      <c r="H47" s="98" t="s">
        <v>28</v>
      </c>
      <c r="I47" s="98" t="s">
        <v>28</v>
      </c>
      <c r="J47" s="98" t="s">
        <v>28</v>
      </c>
      <c r="K47" s="98" t="s">
        <v>28</v>
      </c>
      <c r="L47" s="98" t="s">
        <v>28</v>
      </c>
    </row>
    <row r="48" spans="2:12" ht="12" customHeight="1">
      <c r="B48" s="28"/>
      <c r="C48" s="24"/>
      <c r="D48" s="4" t="s">
        <v>250</v>
      </c>
      <c r="E48" s="98">
        <v>1</v>
      </c>
      <c r="F48" s="96">
        <v>191</v>
      </c>
      <c r="G48" s="96">
        <v>153</v>
      </c>
      <c r="H48" s="96">
        <v>38</v>
      </c>
      <c r="I48" s="98">
        <v>153</v>
      </c>
      <c r="J48" s="98">
        <v>38</v>
      </c>
      <c r="K48" s="98" t="s">
        <v>28</v>
      </c>
      <c r="L48" s="98" t="s">
        <v>28</v>
      </c>
    </row>
    <row r="49" spans="2:12" ht="12" customHeight="1">
      <c r="B49" s="28"/>
      <c r="C49" s="24"/>
      <c r="D49" s="4" t="s">
        <v>251</v>
      </c>
      <c r="E49" s="98">
        <v>4</v>
      </c>
      <c r="F49" s="96">
        <v>482</v>
      </c>
      <c r="G49" s="96">
        <v>68</v>
      </c>
      <c r="H49" s="96">
        <v>414</v>
      </c>
      <c r="I49" s="98">
        <v>68</v>
      </c>
      <c r="J49" s="98">
        <v>414</v>
      </c>
      <c r="K49" s="98" t="s">
        <v>28</v>
      </c>
      <c r="L49" s="98" t="s">
        <v>28</v>
      </c>
    </row>
    <row r="50" spans="2:12" ht="12" customHeight="1">
      <c r="B50" s="28"/>
      <c r="C50" s="24"/>
      <c r="D50" s="4" t="s">
        <v>252</v>
      </c>
      <c r="E50" s="98">
        <v>4</v>
      </c>
      <c r="F50" s="96">
        <v>388</v>
      </c>
      <c r="G50" s="96">
        <v>292</v>
      </c>
      <c r="H50" s="96">
        <v>96</v>
      </c>
      <c r="I50" s="98">
        <v>292</v>
      </c>
      <c r="J50" s="98">
        <v>96</v>
      </c>
      <c r="K50" s="98" t="s">
        <v>28</v>
      </c>
      <c r="L50" s="98" t="s">
        <v>28</v>
      </c>
    </row>
    <row r="51" spans="2:12" ht="12" customHeight="1">
      <c r="B51" s="28"/>
      <c r="C51" s="24"/>
      <c r="D51" s="108" t="s">
        <v>238</v>
      </c>
      <c r="E51" s="98">
        <v>4</v>
      </c>
      <c r="F51" s="96">
        <v>78</v>
      </c>
      <c r="G51" s="96">
        <v>53</v>
      </c>
      <c r="H51" s="96">
        <v>25</v>
      </c>
      <c r="I51" s="98">
        <v>53</v>
      </c>
      <c r="J51" s="98">
        <v>25</v>
      </c>
      <c r="K51" s="98" t="s">
        <v>28</v>
      </c>
      <c r="L51" s="98" t="s">
        <v>28</v>
      </c>
    </row>
    <row r="52" ht="12" customHeight="1"/>
    <row r="53" ht="12" customHeight="1">
      <c r="B53" s="31" t="s">
        <v>70</v>
      </c>
    </row>
    <row r="54" spans="2:8" ht="12" customHeight="1">
      <c r="B54" s="326" t="s">
        <v>253</v>
      </c>
      <c r="C54" s="327"/>
      <c r="D54" s="327"/>
      <c r="E54" s="327"/>
      <c r="F54" s="327"/>
      <c r="G54" s="327"/>
      <c r="H54" s="327"/>
    </row>
    <row r="56" spans="5:12" ht="12">
      <c r="E56" s="66"/>
      <c r="F56" s="66"/>
      <c r="G56" s="66"/>
      <c r="H56" s="66"/>
      <c r="I56" s="66"/>
      <c r="J56" s="66"/>
      <c r="K56" s="66"/>
      <c r="L56" s="66"/>
    </row>
    <row r="57" spans="5:12" ht="12">
      <c r="E57" s="66"/>
      <c r="F57" s="66"/>
      <c r="G57" s="66"/>
      <c r="H57" s="66"/>
      <c r="I57" s="66"/>
      <c r="J57" s="66"/>
      <c r="K57" s="66"/>
      <c r="L57" s="66"/>
    </row>
    <row r="58" spans="5:12" ht="12">
      <c r="E58" s="66"/>
      <c r="F58" s="66"/>
      <c r="G58" s="66"/>
      <c r="H58" s="66"/>
      <c r="I58" s="66"/>
      <c r="J58" s="66"/>
      <c r="K58" s="66"/>
      <c r="L58" s="66"/>
    </row>
    <row r="59" spans="5:12" ht="12">
      <c r="E59" s="66"/>
      <c r="F59" s="66"/>
      <c r="G59" s="66"/>
      <c r="H59" s="66"/>
      <c r="I59" s="66"/>
      <c r="J59" s="66"/>
      <c r="K59" s="66"/>
      <c r="L59" s="66"/>
    </row>
    <row r="60" spans="5:12" ht="12">
      <c r="E60" s="66"/>
      <c r="F60" s="66"/>
      <c r="G60" s="66"/>
      <c r="H60" s="66"/>
      <c r="I60" s="66"/>
      <c r="J60" s="66"/>
      <c r="K60" s="66"/>
      <c r="L60" s="66"/>
    </row>
    <row r="61" spans="5:12" ht="12">
      <c r="E61" s="66"/>
      <c r="F61" s="66"/>
      <c r="G61" s="66"/>
      <c r="H61" s="66"/>
      <c r="I61" s="66"/>
      <c r="J61" s="66"/>
      <c r="K61" s="66"/>
      <c r="L61" s="66"/>
    </row>
    <row r="62" spans="5:12" ht="12">
      <c r="E62" s="66"/>
      <c r="F62" s="66"/>
      <c r="G62" s="66"/>
      <c r="H62" s="66"/>
      <c r="I62" s="66"/>
      <c r="J62" s="66"/>
      <c r="K62" s="66"/>
      <c r="L62" s="66"/>
    </row>
    <row r="63" spans="5:12" ht="12">
      <c r="E63" s="66"/>
      <c r="F63" s="66"/>
      <c r="G63" s="66"/>
      <c r="H63" s="66"/>
      <c r="I63" s="66"/>
      <c r="J63" s="66"/>
      <c r="K63" s="66"/>
      <c r="L63" s="66"/>
    </row>
    <row r="64" spans="5:12" ht="12">
      <c r="E64" s="66"/>
      <c r="F64" s="66"/>
      <c r="G64" s="66"/>
      <c r="H64" s="66"/>
      <c r="I64" s="66"/>
      <c r="J64" s="66"/>
      <c r="K64" s="66"/>
      <c r="L64" s="66"/>
    </row>
  </sheetData>
  <sheetProtection/>
  <mergeCells count="16">
    <mergeCell ref="C34:D34"/>
    <mergeCell ref="C40:D40"/>
    <mergeCell ref="C44:D44"/>
    <mergeCell ref="B54:H54"/>
    <mergeCell ref="B7:D7"/>
    <mergeCell ref="C8:D8"/>
    <mergeCell ref="C13:D13"/>
    <mergeCell ref="C16:D16"/>
    <mergeCell ref="C22:D22"/>
    <mergeCell ref="C28:D28"/>
    <mergeCell ref="B3:D4"/>
    <mergeCell ref="E3:E4"/>
    <mergeCell ref="F3:H3"/>
    <mergeCell ref="I3:J3"/>
    <mergeCell ref="K3:L3"/>
    <mergeCell ref="B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由香００</dc:creator>
  <cp:keywords/>
  <dc:description/>
  <cp:lastModifiedBy>石田　由香</cp:lastModifiedBy>
  <cp:lastPrinted>2011-06-09T04:36:11Z</cp:lastPrinted>
  <dcterms:created xsi:type="dcterms:W3CDTF">1999-08-08T13:52:57Z</dcterms:created>
  <dcterms:modified xsi:type="dcterms:W3CDTF">2013-10-16T07:15:00Z</dcterms:modified>
  <cp:category/>
  <cp:version/>
  <cp:contentType/>
  <cp:contentStatus/>
</cp:coreProperties>
</file>