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130" windowWidth="19170" windowHeight="6195" firstSheet="10" activeTab="12"/>
  </bookViews>
  <sheets>
    <sheet name="24-1 生活保護法による保護実施状況" sheetId="1" r:id="rId1"/>
    <sheet name="24-2 生活保護法による扶助別保護費支出状況" sheetId="2" r:id="rId2"/>
    <sheet name="24-3 老人保護実施状況" sheetId="3" r:id="rId3"/>
    <sheet name="24-4 母子及び寡婦福祉資金貸付状況" sheetId="4" r:id="rId4"/>
    <sheet name="24-5 児童相談所における相談別児童受付件数" sheetId="5" r:id="rId5"/>
    <sheet name="24-6 保険福祉事務所における児童福祉関係取扱件数" sheetId="6" r:id="rId6"/>
    <sheet name="24-7 児童保護措置費県分及び市町村分実績" sheetId="7" r:id="rId7"/>
    <sheet name="24-8 児童福祉施設措置人員及び里親委託児童数" sheetId="8" r:id="rId8"/>
    <sheet name="24-9 戦傷病者手帳交付状況" sheetId="9" r:id="rId9"/>
    <sheet name="24-10 戦傷病者各種給付実績" sheetId="10" r:id="rId10"/>
    <sheet name="24-11 旧軍人・軍属等恩給進達実績" sheetId="11" r:id="rId11"/>
    <sheet name="24-12 軍人等遺族援護措置裁定実績" sheetId="12" r:id="rId12"/>
    <sheet name="24-13 軍歴調査・証明交付実績" sheetId="13" r:id="rId13"/>
    <sheet name="24-14 産業別労働者災害補償費支払状況" sheetId="14" r:id="rId14"/>
  </sheets>
  <definedNames>
    <definedName name="_xlnm.Print_Area" localSheetId="0">'24-1 生活保護法による保護実施状況'!$A$1:$O$20</definedName>
    <definedName name="_xlnm.Print_Titles" localSheetId="0">'24-1 生活保護法による保護実施状況'!$3:$4</definedName>
  </definedNames>
  <calcPr fullCalcOnLoad="1"/>
</workbook>
</file>

<file path=xl/sharedStrings.xml><?xml version="1.0" encoding="utf-8"?>
<sst xmlns="http://schemas.openxmlformats.org/spreadsheetml/2006/main" count="1923" uniqueCount="455">
  <si>
    <t>介護扶助</t>
  </si>
  <si>
    <t>月</t>
  </si>
  <si>
    <t>被保護
世帯</t>
  </si>
  <si>
    <t>被保護
人員</t>
  </si>
  <si>
    <t>被保護率
(人口千対)</t>
  </si>
  <si>
    <t>扶助別人員</t>
  </si>
  <si>
    <t>生活扶助</t>
  </si>
  <si>
    <t>住宅扶助</t>
  </si>
  <si>
    <t>教育扶助</t>
  </si>
  <si>
    <t>医療扶助</t>
  </si>
  <si>
    <t>その他</t>
  </si>
  <si>
    <t>入院単給</t>
  </si>
  <si>
    <t>入院併給</t>
  </si>
  <si>
    <t>入院外単給</t>
  </si>
  <si>
    <t>入院外併給</t>
  </si>
  <si>
    <t>世帯</t>
  </si>
  <si>
    <t>人</t>
  </si>
  <si>
    <t>‰</t>
  </si>
  <si>
    <t>　　　　10　</t>
  </si>
  <si>
    <t>　　　　11　</t>
  </si>
  <si>
    <t>　　　　12　</t>
  </si>
  <si>
    <t>　　　　2　</t>
  </si>
  <si>
    <t>　　　　3　</t>
  </si>
  <si>
    <t>　　　　9　</t>
  </si>
  <si>
    <t>　　　　8　</t>
  </si>
  <si>
    <t>　　　　7　</t>
  </si>
  <si>
    <t>　　　　6　</t>
  </si>
  <si>
    <t>　　　　5　</t>
  </si>
  <si>
    <t>資料：県健康福祉課</t>
  </si>
  <si>
    <t>２４－１ 生活保護法による保護実施状況 （平成22年度）</t>
  </si>
  <si>
    <t>平成22年4月</t>
  </si>
  <si>
    <t>平成23年1月</t>
  </si>
  <si>
    <t>２４－２ 生活保護法による扶助別保護費支出状況 （平成22年度）</t>
  </si>
  <si>
    <t>平成21年度</t>
  </si>
  <si>
    <t>平成22年度</t>
  </si>
  <si>
    <t>22年4</t>
  </si>
  <si>
    <t>23年1</t>
  </si>
  <si>
    <t>総額</t>
  </si>
  <si>
    <t>医療扶助</t>
  </si>
  <si>
    <t>出産扶助</t>
  </si>
  <si>
    <t>生業扶助</t>
  </si>
  <si>
    <t>葬祭扶助</t>
  </si>
  <si>
    <t>施設事務費</t>
  </si>
  <si>
    <t>千円</t>
  </si>
  <si>
    <t>構成比(％)</t>
  </si>
  <si>
    <t>月</t>
  </si>
  <si>
    <t>5</t>
  </si>
  <si>
    <t>6</t>
  </si>
  <si>
    <t>7</t>
  </si>
  <si>
    <t>8</t>
  </si>
  <si>
    <t>9</t>
  </si>
  <si>
    <t>10</t>
  </si>
  <si>
    <t>2</t>
  </si>
  <si>
    <t>3</t>
  </si>
  <si>
    <t>２４－３ 老人保護実施状況 （平成22年度）</t>
  </si>
  <si>
    <t>市町村</t>
  </si>
  <si>
    <t>養  護  老  人  ホ  ー  ム</t>
  </si>
  <si>
    <t>特別養護老人ホーム</t>
  </si>
  <si>
    <t>養護総額</t>
  </si>
  <si>
    <t>平均件数</t>
  </si>
  <si>
    <t>特養総額</t>
  </si>
  <si>
    <t>事務費金額</t>
  </si>
  <si>
    <t>生活費金額</t>
  </si>
  <si>
    <t>移送費</t>
  </si>
  <si>
    <t>葬祭費</t>
  </si>
  <si>
    <t>万円</t>
  </si>
  <si>
    <t>件</t>
  </si>
  <si>
    <t>平成21年度</t>
  </si>
  <si>
    <t>－</t>
  </si>
  <si>
    <t>平成22年度</t>
  </si>
  <si>
    <t>－</t>
  </si>
  <si>
    <t>－</t>
  </si>
  <si>
    <t>市部総数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</si>
  <si>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</si>
  <si>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</si>
  <si>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</si>
  <si>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</si>
  <si>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</si>
  <si>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</si>
  <si>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</si>
  <si>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</si>
  <si>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</si>
  <si>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</si>
  <si>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</si>
  <si>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</si>
  <si>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郡部総数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</si>
  <si>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</si>
  <si>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</si>
  <si>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</si>
  <si>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</si>
  <si>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</si>
  <si>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</si>
  <si>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</si>
  <si>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</si>
  <si>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</si>
  <si>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</si>
  <si>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</si>
  <si>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</si>
  <si>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</si>
  <si>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</si>
  <si>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</si>
  <si>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</si>
  <si>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</si>
  <si>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</si>
  <si>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</si>
  <si>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</si>
  <si>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</si>
  <si>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</si>
  <si>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</si>
  <si>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</si>
  <si>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</si>
  <si>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</si>
  <si>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</si>
  <si>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</si>
  <si>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</si>
  <si>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</si>
  <si>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資料：県介護高齢課</t>
  </si>
  <si>
    <t>２４－４ 母子及び寡婦福祉資金貸付状況 （平成22年度）</t>
  </si>
  <si>
    <t>保健福祉事務所</t>
  </si>
  <si>
    <t>事業開始</t>
  </si>
  <si>
    <t>事業継続</t>
  </si>
  <si>
    <t>修学</t>
  </si>
  <si>
    <t>技能習得</t>
  </si>
  <si>
    <t>修業</t>
  </si>
  <si>
    <t>就職支度</t>
  </si>
  <si>
    <t>医 療 介 護</t>
  </si>
  <si>
    <t>生活</t>
  </si>
  <si>
    <t>住宅</t>
  </si>
  <si>
    <t>転宅</t>
  </si>
  <si>
    <t>就学支度</t>
  </si>
  <si>
    <t>結婚</t>
  </si>
  <si>
    <t>児童扶養</t>
  </si>
  <si>
    <t>高校</t>
  </si>
  <si>
    <t>大学</t>
  </si>
  <si>
    <t>件数</t>
  </si>
  <si>
    <t>金額</t>
  </si>
  <si>
    <t>件</t>
  </si>
  <si>
    <t>-</t>
  </si>
  <si>
    <t>前橋市</t>
  </si>
  <si>
    <t>西部</t>
  </si>
  <si>
    <t>渋川</t>
  </si>
  <si>
    <t>藤岡</t>
  </si>
  <si>
    <t>富岡</t>
  </si>
  <si>
    <t>吾妻</t>
  </si>
  <si>
    <t>利根・沼田</t>
  </si>
  <si>
    <t>伊勢崎</t>
  </si>
  <si>
    <t>桐生</t>
  </si>
  <si>
    <t>東部</t>
  </si>
  <si>
    <t>館林</t>
  </si>
  <si>
    <t>資料：県子育て支援課、前橋市こども課</t>
  </si>
  <si>
    <t>注）1 上欄は母子福祉資金、下欄は寡婦福祉資金である。</t>
  </si>
  <si>
    <t>　　2 貸付は、前年度からの継続分を含む。</t>
  </si>
  <si>
    <t>　　3 修学の大学は、専修・高専・短大を含む。</t>
  </si>
  <si>
    <t>２４－５ 児童相談所における相談別児童受付件数 （平成22年度）</t>
  </si>
  <si>
    <t>年齢</t>
  </si>
  <si>
    <t>総数</t>
  </si>
  <si>
    <t>養護
相談</t>
  </si>
  <si>
    <t>保健
相談</t>
  </si>
  <si>
    <t>肢体
不自由
相談</t>
  </si>
  <si>
    <t>視聴覚
言語障
害相談</t>
  </si>
  <si>
    <t>言語</t>
  </si>
  <si>
    <t>重症
心身
障害</t>
  </si>
  <si>
    <t>知的障害相談</t>
  </si>
  <si>
    <t>自閉症</t>
  </si>
  <si>
    <t>虞犯行為等
相談</t>
  </si>
  <si>
    <t>触法
行為
相談</t>
  </si>
  <si>
    <t>性格
行動
相談</t>
  </si>
  <si>
    <t>不登校
相談</t>
  </si>
  <si>
    <t>適性
相談</t>
  </si>
  <si>
    <t>しつけ
相談</t>
  </si>
  <si>
    <t>その他
相談</t>
  </si>
  <si>
    <t>発達</t>
  </si>
  <si>
    <t>障害等</t>
  </si>
  <si>
    <t>歳</t>
  </si>
  <si>
    <t>-</t>
  </si>
  <si>
    <t>-</t>
  </si>
  <si>
    <t>歳以上</t>
  </si>
  <si>
    <t>-</t>
  </si>
  <si>
    <t xml:space="preserve"> </t>
  </si>
  <si>
    <t>資料：県子育て支援課</t>
  </si>
  <si>
    <t>２４－６ 保健福祉事務所における児童福祉関係取扱件数 （平成18～22年度）</t>
  </si>
  <si>
    <t>年度</t>
  </si>
  <si>
    <t>発見</t>
  </si>
  <si>
    <t>児童委
員から
通告</t>
  </si>
  <si>
    <t>児童相
談所か
ら送致</t>
  </si>
  <si>
    <t>児童相
談所か
ら委嘱</t>
  </si>
  <si>
    <t>保健所
から
通知</t>
  </si>
  <si>
    <t>警察関
係から
通告</t>
  </si>
  <si>
    <t>他の都道
府県から
通告</t>
  </si>
  <si>
    <t>市町村
から
通告</t>
  </si>
  <si>
    <t>学校
から
相談</t>
  </si>
  <si>
    <t>家族親
戚から
相談</t>
  </si>
  <si>
    <t>本人
から
相談</t>
  </si>
  <si>
    <t>その他
から
通告等</t>
  </si>
  <si>
    <t>平成18年度</t>
  </si>
  <si>
    <t>19</t>
  </si>
  <si>
    <t>20</t>
  </si>
  <si>
    <t>21</t>
  </si>
  <si>
    <t>22</t>
  </si>
  <si>
    <t>注）平成15年度以降の取扱件数の減少は、各保健福祉事務所設置の家庭児童相談室の廃止によるものである。</t>
  </si>
  <si>
    <t>２４－７ 児童保護措置費・障害児施設給付費等県分及び市町村分実績 （平成22年度）</t>
  </si>
  <si>
    <t>区分</t>
  </si>
  <si>
    <t>児童養護施設</t>
  </si>
  <si>
    <t>児童自立　　支援施設</t>
  </si>
  <si>
    <t>知的
障害児
施設</t>
  </si>
  <si>
    <t>情緒
障害児短期
治療施設</t>
  </si>
  <si>
    <t>盲児
施設</t>
  </si>
  <si>
    <t xml:space="preserve">里      親
</t>
  </si>
  <si>
    <t>肢体不自
由児施設
（入所）
（通園）</t>
  </si>
  <si>
    <t>国      立
療  養  所
肢 体 不
自 由 児</t>
  </si>
  <si>
    <t>重症心
身障害
児施設</t>
  </si>
  <si>
    <t>乳児院</t>
  </si>
  <si>
    <t>母子生活　　支援施設</t>
  </si>
  <si>
    <t>知的障
害児通
園施設</t>
  </si>
  <si>
    <t>助産
施設</t>
  </si>
  <si>
    <t>保育所</t>
  </si>
  <si>
    <t>ファミリー</t>
  </si>
  <si>
    <t>自立援助</t>
  </si>
  <si>
    <t>ホーム</t>
  </si>
  <si>
    <t>児童保護措置費等</t>
  </si>
  <si>
    <t>事務費</t>
  </si>
  <si>
    <t>-</t>
  </si>
  <si>
    <t>一般生活費</t>
  </si>
  <si>
    <t>乳児院病虚弱児等加算費</t>
  </si>
  <si>
    <t>被虐待児受入加算費</t>
  </si>
  <si>
    <t>看護代替要員費</t>
  </si>
  <si>
    <t>日用品費</t>
  </si>
  <si>
    <t>指導訓練材料費</t>
  </si>
  <si>
    <t>幼稚園費</t>
  </si>
  <si>
    <t>教育費</t>
  </si>
  <si>
    <t>学校給食費</t>
  </si>
  <si>
    <t>見学旅行費</t>
  </si>
  <si>
    <t>入進学支度金</t>
  </si>
  <si>
    <t>特別育成費</t>
  </si>
  <si>
    <t>夏季特別行事費</t>
  </si>
  <si>
    <t>期末一時扶助費</t>
  </si>
  <si>
    <t>医療費</t>
  </si>
  <si>
    <t>職業補導費</t>
  </si>
  <si>
    <t>児童用採暖費</t>
  </si>
  <si>
    <t>就職支度金</t>
  </si>
  <si>
    <t>葬祭費</t>
  </si>
  <si>
    <t>連れ戻し費</t>
  </si>
  <si>
    <t>大学進学等自立生活支度費</t>
  </si>
  <si>
    <t>-</t>
  </si>
  <si>
    <t>障害児施設給付費等</t>
  </si>
  <si>
    <t>障害児施設給付費</t>
  </si>
  <si>
    <t>高額障害児施設給付費</t>
  </si>
  <si>
    <t>特定入所障害児食費等給付費</t>
  </si>
  <si>
    <t>障害児施設医療費</t>
  </si>
  <si>
    <t>資料：県子育て支援課・障害政策課</t>
  </si>
  <si>
    <t>注）1 県単加算分は「その他」に算入した。</t>
  </si>
  <si>
    <t>　　2「保育所」は支弁総額から保育料徴収分と国庫負担金額を引いた額とした。</t>
  </si>
  <si>
    <t>２４－８ 児童福祉施設措置人員及び里親委託児童数 （平成22年度）</t>
  </si>
  <si>
    <t xml:space="preserve"> </t>
  </si>
  <si>
    <t>児童養　護施設</t>
  </si>
  <si>
    <t>児童自立支援　　施　設</t>
  </si>
  <si>
    <t>知的
障害児
施設</t>
  </si>
  <si>
    <t>情緒</t>
  </si>
  <si>
    <t>ファミ
リー
ホーム</t>
  </si>
  <si>
    <t xml:space="preserve">里   親
</t>
  </si>
  <si>
    <t>自　立
援　助
ホーム</t>
  </si>
  <si>
    <t>肢体不自
由児施設
(入所)(通園)</t>
  </si>
  <si>
    <t>国    立
療 養 所
肢体不
自由児</t>
  </si>
  <si>
    <t>母子生活支援施　設</t>
  </si>
  <si>
    <t>知的障害児通
園施設</t>
  </si>
  <si>
    <t>障害児</t>
  </si>
  <si>
    <t>盲児</t>
  </si>
  <si>
    <t>施設</t>
  </si>
  <si>
    <t>(入所)(通所)</t>
  </si>
  <si>
    <t>平成21年度平均</t>
  </si>
  <si>
    <t>平成22年度平均</t>
  </si>
  <si>
    <t>5</t>
  </si>
  <si>
    <t>-</t>
  </si>
  <si>
    <t>6</t>
  </si>
  <si>
    <t>7</t>
  </si>
  <si>
    <t>8</t>
  </si>
  <si>
    <t>9</t>
  </si>
  <si>
    <t>10</t>
  </si>
  <si>
    <t>11</t>
  </si>
  <si>
    <t>12</t>
  </si>
  <si>
    <t>2</t>
  </si>
  <si>
    <t>3</t>
  </si>
  <si>
    <t>資料：県子育て支援課・障害政策課</t>
  </si>
  <si>
    <t>注）1 重症心身障害児施設には国立療養所委託児も含む。</t>
  </si>
  <si>
    <t xml:space="preserve">    2 「保育所」は、運営費の対象となる民間保育所のみ掲載した。</t>
  </si>
  <si>
    <t xml:space="preserve">    3 障害児施設は、児童福祉法２４条の２に規定する障害児施設給付費の支給決定を受けた人員も含む。</t>
  </si>
  <si>
    <t>２４－９　戦傷病者手帳交付状況 （平成22年度末）</t>
  </si>
  <si>
    <t>総計</t>
  </si>
  <si>
    <t>項症</t>
  </si>
  <si>
    <t>款症</t>
  </si>
  <si>
    <t>目症</t>
  </si>
  <si>
    <t>その他</t>
  </si>
  <si>
    <t>特別項症</t>
  </si>
  <si>
    <t>第一</t>
  </si>
  <si>
    <t>第二</t>
  </si>
  <si>
    <t>第三</t>
  </si>
  <si>
    <t>第四</t>
  </si>
  <si>
    <t>第五</t>
  </si>
  <si>
    <t>第六</t>
  </si>
  <si>
    <t>第七</t>
  </si>
  <si>
    <t>小計</t>
  </si>
  <si>
    <t>第一款症</t>
  </si>
  <si>
    <t>第一目症</t>
  </si>
  <si>
    <t>第三・四〃</t>
  </si>
  <si>
    <t>〃</t>
  </si>
  <si>
    <t>郡部総数</t>
  </si>
  <si>
    <t>資料：県国保援護課</t>
  </si>
  <si>
    <t>-</t>
  </si>
  <si>
    <t xml:space="preserve"> </t>
  </si>
  <si>
    <t>２４－１１旧軍人・軍属等恩給進達実績 （平成18～22年度）</t>
  </si>
  <si>
    <t xml:space="preserve"> </t>
  </si>
  <si>
    <t>普通恩給</t>
  </si>
  <si>
    <t>普通扶助料</t>
  </si>
  <si>
    <t>一時恩給</t>
  </si>
  <si>
    <t>一時扶助料</t>
  </si>
  <si>
    <t>傷病恩給</t>
  </si>
  <si>
    <t>加算改定</t>
  </si>
  <si>
    <t>一時金</t>
  </si>
  <si>
    <t>(公務扶助料含む)</t>
  </si>
  <si>
    <t>陸軍</t>
  </si>
  <si>
    <t>海軍</t>
  </si>
  <si>
    <t>19</t>
  </si>
  <si>
    <t>20</t>
  </si>
  <si>
    <t>21</t>
  </si>
  <si>
    <t>22</t>
  </si>
  <si>
    <t>２４－１２ 軍人等遺族援護措置裁定実績 （平成18～22年度）</t>
  </si>
  <si>
    <t xml:space="preserve"> </t>
  </si>
  <si>
    <t>援護法</t>
  </si>
  <si>
    <t>特別弔慰金
支給法</t>
  </si>
  <si>
    <t>特別給付金支給法</t>
  </si>
  <si>
    <t xml:space="preserve"> </t>
  </si>
  <si>
    <t>弔慰金</t>
  </si>
  <si>
    <t>遺族
年金</t>
  </si>
  <si>
    <t>遺族
給与金</t>
  </si>
  <si>
    <t>第八回戦没者等の
遺族に対する
特別弔慰金</t>
  </si>
  <si>
    <t>第九回戦没者等の
遺族に対する
特別弔慰金</t>
  </si>
  <si>
    <t>戦没者等の
妻に対する
特別給付金</t>
  </si>
  <si>
    <t>戦没者の父母
等に対する
特別給付金</t>
  </si>
  <si>
    <t>戦傷病者等の
妻に対する
特別給付金</t>
  </si>
  <si>
    <t>19</t>
  </si>
  <si>
    <t>20</t>
  </si>
  <si>
    <t>21</t>
  </si>
  <si>
    <t>-</t>
  </si>
  <si>
    <t>注）1 本県本籍者で他県居住者を含む。</t>
  </si>
  <si>
    <t>　　2 援護法は進達実績である。</t>
  </si>
  <si>
    <t xml:space="preserve"> </t>
  </si>
  <si>
    <t>２４－１3 軍歴調査・証明交付実績 （平成18～22年度）</t>
  </si>
  <si>
    <t>年　　度</t>
  </si>
  <si>
    <t>履歴書交付</t>
  </si>
  <si>
    <t>兵籍謄本交付</t>
  </si>
  <si>
    <t>その他軍歴調査</t>
  </si>
  <si>
    <t>恩給関係</t>
  </si>
  <si>
    <t>平和祈念基金</t>
  </si>
  <si>
    <t>平成18年度</t>
  </si>
  <si>
    <t>２４－１4 産業別労働者災害補償費支払状況（平成22年度）</t>
  </si>
  <si>
    <t>産業別</t>
  </si>
  <si>
    <t>適用状況</t>
  </si>
  <si>
    <t>保険料</t>
  </si>
  <si>
    <t>保険給付</t>
  </si>
  <si>
    <t>療養(補償)給付</t>
  </si>
  <si>
    <t>休業(補償)給付</t>
  </si>
  <si>
    <t>障害(補償)給付</t>
  </si>
  <si>
    <t>遺族(補償)給付</t>
  </si>
  <si>
    <t>葬祭料(給付)</t>
  </si>
  <si>
    <t>介護（補償）給付</t>
  </si>
  <si>
    <t>年金給付等</t>
  </si>
  <si>
    <t>事業場数</t>
  </si>
  <si>
    <t>労働者数</t>
  </si>
  <si>
    <t>徴収決定額</t>
  </si>
  <si>
    <t>収納額</t>
  </si>
  <si>
    <t>千円</t>
  </si>
  <si>
    <t>林業</t>
  </si>
  <si>
    <t>－</t>
  </si>
  <si>
    <t>木材伐出業</t>
  </si>
  <si>
    <t>その他の林業</t>
  </si>
  <si>
    <t>鉱業</t>
  </si>
  <si>
    <t>金属又は非金属鉱業</t>
  </si>
  <si>
    <t>※石灰石鉱業又はドロマイト鉱業</t>
  </si>
  <si>
    <t>原油又は天然ガス鉱業</t>
  </si>
  <si>
    <t>採石業</t>
  </si>
  <si>
    <t>その他の鉱業</t>
  </si>
  <si>
    <t>石炭鉱業（※を除く）</t>
  </si>
  <si>
    <t>建設業</t>
  </si>
  <si>
    <t>水力発電施設、隧道等新設事業</t>
  </si>
  <si>
    <t>道路新設事業</t>
  </si>
  <si>
    <t>舗装工事業</t>
  </si>
  <si>
    <t>鉄道又は軌道新設事業</t>
  </si>
  <si>
    <t>建築事業</t>
  </si>
  <si>
    <t>既設建築物設備工事業</t>
  </si>
  <si>
    <t>機械装置の組立又は据付の事業</t>
  </si>
  <si>
    <t>その他の建設事業</t>
  </si>
  <si>
    <t>製造業</t>
  </si>
  <si>
    <t>食料品製造業</t>
  </si>
  <si>
    <t>たばこ等製造業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</si>
  <si>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</si>
  <si>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</si>
  <si>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</si>
  <si>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</si>
  <si>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</si>
  <si>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ガラス又はセメント製造業</t>
  </si>
  <si>
    <t>コンクリート製造業</t>
  </si>
  <si>
    <t>陶磁器製品製造業</t>
  </si>
  <si>
    <t>その他の窯業又は土石製品製造業</t>
  </si>
  <si>
    <t>金属精錬業</t>
  </si>
  <si>
    <t>非鉄金属精錬業</t>
  </si>
  <si>
    <t>金属材料品製造業</t>
  </si>
  <si>
    <t>鋳物業</t>
  </si>
  <si>
    <t>金属製品製造業又は金属加工業</t>
  </si>
  <si>
    <t>洋食器･刃物･手工具又は一般金物製造業</t>
  </si>
  <si>
    <t>鍍金業</t>
  </si>
  <si>
    <t>機械器具製造業</t>
  </si>
  <si>
    <t>電気機械器具製造業</t>
  </si>
  <si>
    <t>輸送用機械器具製造業</t>
  </si>
  <si>
    <t>船舶製造又は修理業</t>
  </si>
  <si>
    <t>計量器・光学機械・時計等製造業</t>
  </si>
  <si>
    <t>貴金属製品･装身具･皮革製品製造業</t>
  </si>
  <si>
    <t>その他の製造業</t>
  </si>
  <si>
    <t>運輸業</t>
  </si>
  <si>
    <t>交通運輸事業</t>
  </si>
  <si>
    <t>貨物取扱事業</t>
  </si>
  <si>
    <t>港湾貨物取扱事業</t>
  </si>
  <si>
    <t>電気・ガス・水道又は熱供給の事業</t>
  </si>
  <si>
    <t>その他の事業</t>
  </si>
  <si>
    <t>農業又は海面漁業以外の漁業</t>
  </si>
  <si>
    <t>清掃・火葬又は屠畜の事業</t>
  </si>
  <si>
    <t>ビルメンテナンス業</t>
  </si>
  <si>
    <t>倉庫業･警備業･消毒又は害虫駆除の事業又はｺﾞﾙﾌ場の事業</t>
  </si>
  <si>
    <t>通信業、放送業、新聞業又は出版業</t>
  </si>
  <si>
    <t>卸売業、小売業、飲食店又は不動産業</t>
  </si>
  <si>
    <t>金融業、保険業又は不動産業</t>
  </si>
  <si>
    <t>一般失業対策事業</t>
  </si>
  <si>
    <t>その他の各種事業</t>
  </si>
  <si>
    <t>資料：群馬労働局</t>
  </si>
  <si>
    <t>注）1 通勤災害を含む。</t>
  </si>
  <si>
    <t xml:space="preserve">    2 事務組合委託事業場数を含む。</t>
  </si>
  <si>
    <t>２４－10 戦傷病者各種給付実績 （平成22年度）</t>
  </si>
  <si>
    <t xml:space="preserve"> </t>
  </si>
  <si>
    <t>療養の給付</t>
  </si>
  <si>
    <t>療養手当の支給</t>
  </si>
  <si>
    <t>21年度</t>
  </si>
  <si>
    <t>22年度</t>
  </si>
  <si>
    <t>円</t>
  </si>
  <si>
    <t>入院</t>
  </si>
  <si>
    <t>-</t>
  </si>
  <si>
    <t>通院</t>
  </si>
  <si>
    <t>審査支払事務</t>
  </si>
  <si>
    <t>合計</t>
  </si>
  <si>
    <t xml:space="preserve"> </t>
  </si>
  <si>
    <t>区 分</t>
  </si>
  <si>
    <t>補装具の交付及び修理</t>
  </si>
  <si>
    <t>ＪＲ無賃乗車券交付</t>
  </si>
  <si>
    <t>交付</t>
  </si>
  <si>
    <t>甲種
(介護付）</t>
  </si>
  <si>
    <t>修理</t>
  </si>
  <si>
    <t>乙種
（単独）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</si>
</sst>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\-#,##0;&quot;-&quot;;@"/>
    <numFmt numFmtId="180" formatCode="#,##0;&quot;△ &quot;#,##0"/>
    <numFmt numFmtId="181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sz val="8"/>
      <color indexed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4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8" fontId="2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32" borderId="10" xfId="0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178" fontId="2" fillId="0" borderId="12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179" fontId="2" fillId="0" borderId="0" xfId="0" applyNumberFormat="1" applyFont="1" applyAlignment="1">
      <alignment vertical="center"/>
    </xf>
    <xf numFmtId="0" fontId="2" fillId="33" borderId="10" xfId="0" applyFont="1" applyFill="1" applyBorder="1" applyAlignment="1">
      <alignment horizontal="distributed" vertical="center" wrapText="1"/>
    </xf>
    <xf numFmtId="0" fontId="2" fillId="32" borderId="17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49" fontId="2" fillId="32" borderId="15" xfId="0" applyNumberFormat="1" applyFont="1" applyFill="1" applyBorder="1" applyAlignment="1">
      <alignment horizontal="distributed" vertical="center"/>
    </xf>
    <xf numFmtId="49" fontId="2" fillId="32" borderId="16" xfId="0" applyNumberFormat="1" applyFont="1" applyFill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76" fontId="8" fillId="0" borderId="10" xfId="0" applyNumberFormat="1" applyFont="1" applyBorder="1" applyAlignment="1">
      <alignment horizontal="right" vertical="center" wrapText="1"/>
    </xf>
    <xf numFmtId="9" fontId="2" fillId="0" borderId="10" xfId="42" applyNumberFormat="1" applyFont="1" applyBorder="1" applyAlignment="1">
      <alignment horizontal="right" vertical="center" wrapText="1"/>
    </xf>
    <xf numFmtId="49" fontId="2" fillId="32" borderId="16" xfId="0" applyNumberFormat="1" applyFont="1" applyFill="1" applyBorder="1" applyAlignment="1">
      <alignment horizontal="left" vertical="center"/>
    </xf>
    <xf numFmtId="38" fontId="2" fillId="0" borderId="10" xfId="48" applyFont="1" applyBorder="1" applyAlignment="1">
      <alignment horizontal="right" vertical="center" wrapText="1"/>
    </xf>
    <xf numFmtId="49" fontId="2" fillId="32" borderId="15" xfId="0" applyNumberFormat="1" applyFont="1" applyFill="1" applyBorder="1" applyAlignment="1">
      <alignment horizontal="right" vertical="center"/>
    </xf>
    <xf numFmtId="180" fontId="2" fillId="0" borderId="10" xfId="48" applyNumberFormat="1" applyFont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Border="1" applyAlignment="1">
      <alignment horizontal="right" vertical="center" wrapText="1"/>
    </xf>
    <xf numFmtId="177" fontId="2" fillId="0" borderId="0" xfId="0" applyNumberFormat="1" applyFont="1" applyAlignment="1">
      <alignment vertical="center"/>
    </xf>
    <xf numFmtId="0" fontId="7" fillId="32" borderId="17" xfId="0" applyFont="1" applyFill="1" applyBorder="1" applyAlignment="1">
      <alignment horizontal="distributed" vertical="center"/>
    </xf>
    <xf numFmtId="177" fontId="7" fillId="0" borderId="10" xfId="0" applyNumberFormat="1" applyFont="1" applyFill="1" applyBorder="1" applyAlignment="1">
      <alignment horizontal="right" vertical="center" wrapText="1"/>
    </xf>
    <xf numFmtId="0" fontId="2" fillId="32" borderId="16" xfId="0" applyFont="1" applyFill="1" applyBorder="1" applyAlignment="1">
      <alignment horizontal="distributed" vertical="center"/>
    </xf>
    <xf numFmtId="0" fontId="9" fillId="0" borderId="10" xfId="0" applyFont="1" applyBorder="1" applyAlignment="1">
      <alignment/>
    </xf>
    <xf numFmtId="0" fontId="2" fillId="32" borderId="18" xfId="0" applyFont="1" applyFill="1" applyBorder="1" applyAlignment="1">
      <alignment vertical="center"/>
    </xf>
    <xf numFmtId="0" fontId="2" fillId="32" borderId="19" xfId="0" applyFont="1" applyFill="1" applyBorder="1" applyAlignment="1">
      <alignment horizontal="distributed" vertical="center"/>
    </xf>
    <xf numFmtId="0" fontId="7" fillId="32" borderId="17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distributed" vertical="center"/>
    </xf>
    <xf numFmtId="0" fontId="2" fillId="32" borderId="20" xfId="0" applyFont="1" applyFill="1" applyBorder="1" applyAlignment="1">
      <alignment horizontal="distributed" vertical="center"/>
    </xf>
    <xf numFmtId="177" fontId="2" fillId="0" borderId="21" xfId="0" applyNumberFormat="1" applyFont="1" applyBorder="1" applyAlignment="1">
      <alignment horizontal="right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41" fontId="2" fillId="0" borderId="21" xfId="0" applyNumberFormat="1" applyFont="1" applyBorder="1" applyAlignment="1">
      <alignment horizontal="righ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177" fontId="2" fillId="0" borderId="14" xfId="0" applyNumberFormat="1" applyFont="1" applyBorder="1" applyAlignment="1">
      <alignment horizontal="right" vertical="center" wrapText="1"/>
    </xf>
    <xf numFmtId="41" fontId="2" fillId="0" borderId="22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 shrinkToFit="1"/>
    </xf>
    <xf numFmtId="41" fontId="7" fillId="0" borderId="21" xfId="0" applyNumberFormat="1" applyFont="1" applyBorder="1" applyAlignment="1">
      <alignment horizontal="right" vertical="center" wrapText="1"/>
    </xf>
    <xf numFmtId="41" fontId="7" fillId="0" borderId="0" xfId="0" applyNumberFormat="1" applyFont="1" applyAlignment="1">
      <alignment vertical="center" shrinkToFit="1"/>
    </xf>
    <xf numFmtId="41" fontId="7" fillId="0" borderId="23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41" fontId="2" fillId="0" borderId="23" xfId="0" applyNumberFormat="1" applyFont="1" applyBorder="1" applyAlignment="1">
      <alignment horizontal="right" vertical="center" wrapText="1"/>
    </xf>
    <xf numFmtId="0" fontId="2" fillId="32" borderId="24" xfId="0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horizontal="right" vertical="center" wrapText="1"/>
    </xf>
    <xf numFmtId="41" fontId="2" fillId="0" borderId="21" xfId="0" applyNumberFormat="1" applyFont="1" applyFill="1" applyBorder="1" applyAlignment="1">
      <alignment horizontal="right" vertical="center" wrapText="1"/>
    </xf>
    <xf numFmtId="41" fontId="7" fillId="0" borderId="13" xfId="0" applyNumberFormat="1" applyFont="1" applyFill="1" applyBorder="1" applyAlignment="1">
      <alignment horizontal="right" vertical="center" wrapText="1"/>
    </xf>
    <xf numFmtId="0" fontId="2" fillId="32" borderId="25" xfId="0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horizontal="right" vertical="center" wrapText="1"/>
    </xf>
    <xf numFmtId="41" fontId="2" fillId="0" borderId="11" xfId="0" applyNumberFormat="1" applyFont="1" applyFill="1" applyBorder="1" applyAlignment="1">
      <alignment horizontal="right" vertical="center" wrapText="1"/>
    </xf>
    <xf numFmtId="41" fontId="2" fillId="0" borderId="26" xfId="0" applyNumberFormat="1" applyFont="1" applyFill="1" applyBorder="1" applyAlignment="1">
      <alignment horizontal="right" vertical="center" wrapText="1"/>
    </xf>
    <xf numFmtId="41" fontId="2" fillId="0" borderId="27" xfId="0" applyNumberFormat="1" applyFont="1" applyFill="1" applyBorder="1" applyAlignment="1">
      <alignment horizontal="right" vertical="center" wrapText="1"/>
    </xf>
    <xf numFmtId="41" fontId="2" fillId="0" borderId="27" xfId="0" applyNumberFormat="1" applyFont="1" applyBorder="1" applyAlignment="1">
      <alignment horizontal="right" vertical="center" wrapText="1"/>
    </xf>
    <xf numFmtId="41" fontId="7" fillId="0" borderId="13" xfId="0" applyNumberFormat="1" applyFont="1" applyBorder="1" applyAlignment="1">
      <alignment horizontal="right" vertical="center" wrapText="1"/>
    </xf>
    <xf numFmtId="41" fontId="7" fillId="0" borderId="22" xfId="0" applyNumberFormat="1" applyFont="1" applyBorder="1" applyAlignment="1">
      <alignment horizontal="right" vertical="center" wrapText="1"/>
    </xf>
    <xf numFmtId="41" fontId="2" fillId="0" borderId="28" xfId="0" applyNumberFormat="1" applyFont="1" applyBorder="1" applyAlignment="1">
      <alignment horizontal="right" vertical="center" wrapText="1"/>
    </xf>
    <xf numFmtId="41" fontId="2" fillId="0" borderId="1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2" fillId="0" borderId="0" xfId="0" applyNumberFormat="1" applyFont="1" applyAlignment="1">
      <alignment vertical="center"/>
    </xf>
    <xf numFmtId="3" fontId="7" fillId="0" borderId="10" xfId="0" applyNumberFormat="1" applyFont="1" applyBorder="1" applyAlignment="1" applyProtection="1">
      <alignment horizontal="right" vertical="center"/>
      <protection/>
    </xf>
    <xf numFmtId="0" fontId="2" fillId="32" borderId="17" xfId="0" applyNumberFormat="1" applyFont="1" applyFill="1" applyBorder="1" applyAlignment="1">
      <alignment vertical="center"/>
    </xf>
    <xf numFmtId="0" fontId="2" fillId="32" borderId="15" xfId="0" applyNumberFormat="1" applyFont="1" applyFill="1" applyBorder="1" applyAlignment="1">
      <alignment horizontal="right" vertical="center"/>
    </xf>
    <xf numFmtId="0" fontId="2" fillId="32" borderId="16" xfId="0" applyNumberFormat="1" applyFont="1" applyFill="1" applyBorder="1" applyAlignment="1">
      <alignment horizontal="left" vertical="center"/>
    </xf>
    <xf numFmtId="41" fontId="2" fillId="0" borderId="10" xfId="0" applyNumberFormat="1" applyFont="1" applyBorder="1" applyAlignment="1">
      <alignment horizontal="right" vertical="center" wrapText="1"/>
    </xf>
    <xf numFmtId="177" fontId="2" fillId="0" borderId="11" xfId="0" applyNumberFormat="1" applyFont="1" applyBorder="1" applyAlignment="1">
      <alignment horizontal="right" vertical="center" wrapText="1"/>
    </xf>
    <xf numFmtId="0" fontId="2" fillId="32" borderId="16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>
      <alignment horizontal="right" vertical="center"/>
    </xf>
    <xf numFmtId="49" fontId="7" fillId="32" borderId="10" xfId="0" applyNumberFormat="1" applyFont="1" applyFill="1" applyBorder="1" applyAlignment="1">
      <alignment horizontal="center" vertical="center"/>
    </xf>
    <xf numFmtId="38" fontId="7" fillId="0" borderId="10" xfId="48" applyFont="1" applyBorder="1" applyAlignment="1">
      <alignment horizontal="right" vertical="center"/>
    </xf>
    <xf numFmtId="0" fontId="7" fillId="32" borderId="16" xfId="0" applyFont="1" applyFill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2" fillId="32" borderId="10" xfId="0" applyFont="1" applyFill="1" applyBorder="1" applyAlignment="1">
      <alignment horizontal="distributed" vertical="center"/>
    </xf>
    <xf numFmtId="38" fontId="2" fillId="0" borderId="0" xfId="48" applyFont="1" applyAlignment="1">
      <alignment vertical="center"/>
    </xf>
    <xf numFmtId="38" fontId="12" fillId="0" borderId="0" xfId="48" applyFont="1" applyAlignment="1">
      <alignment vertical="center"/>
    </xf>
    <xf numFmtId="38" fontId="2" fillId="33" borderId="13" xfId="48" applyFont="1" applyFill="1" applyBorder="1" applyAlignment="1">
      <alignment horizontal="distributed" vertical="center" wrapText="1"/>
    </xf>
    <xf numFmtId="38" fontId="2" fillId="33" borderId="13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distributed" vertical="center"/>
    </xf>
    <xf numFmtId="38" fontId="2" fillId="33" borderId="14" xfId="48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38" fontId="2" fillId="33" borderId="11" xfId="48" applyFont="1" applyFill="1" applyBorder="1" applyAlignment="1">
      <alignment horizontal="distributed" vertical="center"/>
    </xf>
    <xf numFmtId="38" fontId="2" fillId="33" borderId="11" xfId="48" applyFont="1" applyFill="1" applyBorder="1" applyAlignment="1">
      <alignment horizontal="center" vertical="center" wrapText="1"/>
    </xf>
    <xf numFmtId="38" fontId="7" fillId="0" borderId="10" xfId="48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right" vertical="center" wrapText="1"/>
    </xf>
    <xf numFmtId="38" fontId="2" fillId="0" borderId="10" xfId="48" applyFont="1" applyFill="1" applyBorder="1" applyAlignment="1">
      <alignment horizontal="right" vertical="center"/>
    </xf>
    <xf numFmtId="38" fontId="2" fillId="34" borderId="10" xfId="48" applyFont="1" applyFill="1" applyBorder="1" applyAlignment="1">
      <alignment horizontal="right" vertical="center"/>
    </xf>
    <xf numFmtId="38" fontId="2" fillId="34" borderId="10" xfId="48" applyFont="1" applyFill="1" applyBorder="1" applyAlignment="1">
      <alignment horizontal="right" vertical="center" wrapText="1"/>
    </xf>
    <xf numFmtId="0" fontId="11" fillId="32" borderId="16" xfId="0" applyFont="1" applyFill="1" applyBorder="1" applyAlignment="1">
      <alignment horizontal="distributed" vertical="center"/>
    </xf>
    <xf numFmtId="38" fontId="2" fillId="34" borderId="11" xfId="48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right" vertical="center" wrapText="1"/>
    </xf>
    <xf numFmtId="38" fontId="2" fillId="0" borderId="11" xfId="48" applyFont="1" applyFill="1" applyBorder="1" applyAlignment="1">
      <alignment horizontal="right" vertical="center"/>
    </xf>
    <xf numFmtId="38" fontId="2" fillId="34" borderId="11" xfId="48" applyFont="1" applyFill="1" applyBorder="1" applyAlignment="1">
      <alignment horizontal="right" vertical="center"/>
    </xf>
    <xf numFmtId="38" fontId="2" fillId="34" borderId="13" xfId="48" applyFont="1" applyFill="1" applyBorder="1" applyAlignment="1">
      <alignment horizontal="right" vertical="center"/>
    </xf>
    <xf numFmtId="0" fontId="11" fillId="32" borderId="20" xfId="0" applyFont="1" applyFill="1" applyBorder="1" applyAlignment="1">
      <alignment horizontal="distributed" vertical="center"/>
    </xf>
    <xf numFmtId="38" fontId="2" fillId="0" borderId="13" xfId="48" applyFont="1" applyFill="1" applyBorder="1" applyAlignment="1">
      <alignment horizontal="right" vertical="center"/>
    </xf>
    <xf numFmtId="38" fontId="2" fillId="0" borderId="13" xfId="48" applyFont="1" applyFill="1" applyBorder="1" applyAlignment="1">
      <alignment horizontal="right" vertical="center" wrapText="1"/>
    </xf>
    <xf numFmtId="38" fontId="2" fillId="34" borderId="14" xfId="48" applyFont="1" applyFill="1" applyBorder="1" applyAlignment="1">
      <alignment horizontal="right" vertical="center" wrapText="1"/>
    </xf>
    <xf numFmtId="38" fontId="2" fillId="34" borderId="13" xfId="48" applyFont="1" applyFill="1" applyBorder="1" applyAlignment="1">
      <alignment horizontal="right" vertical="center" wrapText="1"/>
    </xf>
    <xf numFmtId="38" fontId="7" fillId="34" borderId="13" xfId="48" applyFont="1" applyFill="1" applyBorder="1" applyAlignment="1">
      <alignment horizontal="right" vertical="center"/>
    </xf>
    <xf numFmtId="38" fontId="2" fillId="0" borderId="30" xfId="48" applyFont="1" applyFill="1" applyBorder="1" applyAlignment="1">
      <alignment horizontal="right" vertical="center" wrapText="1"/>
    </xf>
    <xf numFmtId="38" fontId="7" fillId="34" borderId="30" xfId="0" applyNumberFormat="1" applyFont="1" applyFill="1" applyBorder="1" applyAlignment="1">
      <alignment vertical="center"/>
    </xf>
    <xf numFmtId="38" fontId="2" fillId="34" borderId="30" xfId="48" applyFont="1" applyFill="1" applyBorder="1" applyAlignment="1">
      <alignment horizontal="right" vertical="center" wrapText="1"/>
    </xf>
    <xf numFmtId="38" fontId="7" fillId="34" borderId="30" xfId="48" applyFont="1" applyFill="1" applyBorder="1" applyAlignment="1">
      <alignment vertical="center"/>
    </xf>
    <xf numFmtId="0" fontId="2" fillId="32" borderId="16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 wrapText="1"/>
    </xf>
    <xf numFmtId="38" fontId="12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vertical="center"/>
    </xf>
    <xf numFmtId="38" fontId="12" fillId="0" borderId="0" xfId="48" applyFont="1" applyFill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0" fontId="2" fillId="33" borderId="14" xfId="0" applyFont="1" applyFill="1" applyBorder="1" applyAlignment="1">
      <alignment horizontal="distributed"/>
    </xf>
    <xf numFmtId="0" fontId="3" fillId="33" borderId="11" xfId="0" applyFont="1" applyFill="1" applyBorder="1" applyAlignment="1">
      <alignment horizontal="distributed" vertical="center"/>
    </xf>
    <xf numFmtId="0" fontId="2" fillId="0" borderId="10" xfId="0" applyFont="1" applyBorder="1" applyAlignment="1" quotePrefix="1">
      <alignment horizontal="right" vertical="center"/>
    </xf>
    <xf numFmtId="0" fontId="2" fillId="32" borderId="15" xfId="0" applyFont="1" applyFill="1" applyBorder="1" applyAlignment="1">
      <alignment horizontal="distributed" vertical="center"/>
    </xf>
    <xf numFmtId="177" fontId="2" fillId="34" borderId="10" xfId="0" applyNumberFormat="1" applyFont="1" applyFill="1" applyBorder="1" applyAlignment="1">
      <alignment horizontal="right" vertical="center" wrapText="1"/>
    </xf>
    <xf numFmtId="177" fontId="7" fillId="34" borderId="10" xfId="0" applyNumberFormat="1" applyFont="1" applyFill="1" applyBorder="1" applyAlignment="1">
      <alignment horizontal="right" vertical="center" wrapText="1"/>
    </xf>
    <xf numFmtId="38" fontId="7" fillId="0" borderId="0" xfId="48" applyFont="1" applyAlignment="1">
      <alignment vertical="center"/>
    </xf>
    <xf numFmtId="0" fontId="2" fillId="32" borderId="0" xfId="0" applyFont="1" applyFill="1" applyAlignment="1">
      <alignment horizontal="distributed" vertical="center"/>
    </xf>
    <xf numFmtId="0" fontId="2" fillId="32" borderId="15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7" fillId="0" borderId="10" xfId="0" applyNumberFormat="1" applyFont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1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81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 wrapText="1"/>
    </xf>
    <xf numFmtId="18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distributed" vertical="center" wrapText="1"/>
    </xf>
    <xf numFmtId="0" fontId="2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80" fontId="2" fillId="0" borderId="0" xfId="0" applyNumberFormat="1" applyFont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33" borderId="31" xfId="0" applyFont="1" applyFill="1" applyBorder="1" applyAlignment="1" applyProtection="1">
      <alignment horizontal="distributed" vertical="center" wrapText="1"/>
      <protection/>
    </xf>
    <xf numFmtId="0" fontId="2" fillId="33" borderId="32" xfId="0" applyFont="1" applyFill="1" applyBorder="1" applyAlignment="1" applyProtection="1">
      <alignment horizontal="distributed" vertical="center" wrapText="1"/>
      <protection/>
    </xf>
    <xf numFmtId="0" fontId="2" fillId="33" borderId="33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32" borderId="34" xfId="0" applyFont="1" applyFill="1" applyBorder="1" applyAlignment="1" applyProtection="1">
      <alignment vertical="center"/>
      <protection/>
    </xf>
    <xf numFmtId="0" fontId="2" fillId="32" borderId="35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2" fillId="0" borderId="16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37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38" fontId="2" fillId="0" borderId="0" xfId="4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180" fontId="7" fillId="0" borderId="16" xfId="0" applyNumberFormat="1" applyFont="1" applyBorder="1" applyAlignment="1" applyProtection="1">
      <alignment horizontal="right" vertical="center"/>
      <protection/>
    </xf>
    <xf numFmtId="180" fontId="7" fillId="0" borderId="16" xfId="0" applyNumberFormat="1" applyFont="1" applyBorder="1" applyAlignment="1" applyProtection="1">
      <alignment horizontal="right" vertical="center" shrinkToFit="1"/>
      <protection/>
    </xf>
    <xf numFmtId="180" fontId="7" fillId="0" borderId="3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vertical="center"/>
      <protection/>
    </xf>
    <xf numFmtId="49" fontId="7" fillId="32" borderId="38" xfId="0" applyNumberFormat="1" applyFont="1" applyFill="1" applyBorder="1" applyAlignment="1" applyProtection="1">
      <alignment horizontal="distributed" vertical="center"/>
      <protection/>
    </xf>
    <xf numFmtId="180" fontId="7" fillId="0" borderId="16" xfId="0" applyNumberFormat="1" applyFont="1" applyFill="1" applyBorder="1" applyAlignment="1" applyProtection="1">
      <alignment horizontal="right" vertical="center"/>
      <protection/>
    </xf>
    <xf numFmtId="180" fontId="7" fillId="0" borderId="16" xfId="48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49" fontId="2" fillId="32" borderId="38" xfId="0" applyNumberFormat="1" applyFont="1" applyFill="1" applyBorder="1" applyAlignment="1" applyProtection="1">
      <alignment horizontal="distributed" vertical="center"/>
      <protection/>
    </xf>
    <xf numFmtId="180" fontId="2" fillId="0" borderId="16" xfId="48" applyNumberFormat="1" applyFont="1" applyBorder="1" applyAlignment="1" applyProtection="1">
      <alignment horizontal="right" vertical="center"/>
      <protection/>
    </xf>
    <xf numFmtId="38" fontId="2" fillId="0" borderId="10" xfId="48" applyFont="1" applyBorder="1" applyAlignment="1" applyProtection="1">
      <alignment horizontal="right" vertical="center"/>
      <protection/>
    </xf>
    <xf numFmtId="38" fontId="2" fillId="0" borderId="10" xfId="0" applyNumberFormat="1" applyFont="1" applyBorder="1" applyAlignment="1" applyProtection="1">
      <alignment vertical="center"/>
      <protection/>
    </xf>
    <xf numFmtId="38" fontId="2" fillId="0" borderId="10" xfId="48" applyFont="1" applyFill="1" applyBorder="1" applyAlignment="1" applyProtection="1">
      <alignment horizontal="right" vertical="center"/>
      <protection/>
    </xf>
    <xf numFmtId="38" fontId="2" fillId="0" borderId="37" xfId="48" applyFont="1" applyBorder="1" applyAlignment="1" applyProtection="1">
      <alignment horizontal="right" vertical="center"/>
      <protection/>
    </xf>
    <xf numFmtId="180" fontId="7" fillId="0" borderId="16" xfId="48" applyNumberFormat="1" applyFont="1" applyFill="1" applyBorder="1" applyAlignment="1" applyProtection="1">
      <alignment horizontal="right" vertical="center"/>
      <protection/>
    </xf>
    <xf numFmtId="180" fontId="7" fillId="0" borderId="37" xfId="48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6" fillId="32" borderId="38" xfId="0" applyNumberFormat="1" applyFont="1" applyFill="1" applyBorder="1" applyAlignment="1" applyProtection="1">
      <alignment horizontal="distributed" vertical="center"/>
      <protection/>
    </xf>
    <xf numFmtId="38" fontId="12" fillId="0" borderId="10" xfId="48" applyFont="1" applyBorder="1" applyAlignment="1" applyProtection="1">
      <alignment horizontal="right" vertical="center"/>
      <protection/>
    </xf>
    <xf numFmtId="49" fontId="3" fillId="32" borderId="38" xfId="0" applyNumberFormat="1" applyFont="1" applyFill="1" applyBorder="1" applyAlignment="1" applyProtection="1">
      <alignment horizontal="distributed" vertical="center"/>
      <protection/>
    </xf>
    <xf numFmtId="38" fontId="7" fillId="0" borderId="10" xfId="48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Border="1" applyAlignment="1" applyProtection="1">
      <alignment vertical="center"/>
      <protection/>
    </xf>
    <xf numFmtId="38" fontId="7" fillId="0" borderId="37" xfId="48" applyFont="1" applyFill="1" applyBorder="1" applyAlignment="1" applyProtection="1">
      <alignment horizontal="right" vertical="center"/>
      <protection/>
    </xf>
    <xf numFmtId="49" fontId="11" fillId="32" borderId="39" xfId="0" applyNumberFormat="1" applyFont="1" applyFill="1" applyBorder="1" applyAlignment="1" applyProtection="1">
      <alignment horizontal="distributed" vertical="center"/>
      <protection/>
    </xf>
    <xf numFmtId="180" fontId="2" fillId="0" borderId="20" xfId="48" applyNumberFormat="1" applyFont="1" applyBorder="1" applyAlignment="1" applyProtection="1">
      <alignment horizontal="right" vertical="center"/>
      <protection/>
    </xf>
    <xf numFmtId="38" fontId="2" fillId="0" borderId="13" xfId="48" applyFont="1" applyBorder="1" applyAlignment="1" applyProtection="1">
      <alignment horizontal="right" vertical="center"/>
      <protection/>
    </xf>
    <xf numFmtId="38" fontId="2" fillId="0" borderId="13" xfId="48" applyFont="1" applyFill="1" applyBorder="1" applyAlignment="1" applyProtection="1">
      <alignment horizontal="right" vertical="center"/>
      <protection/>
    </xf>
    <xf numFmtId="38" fontId="2" fillId="0" borderId="40" xfId="48" applyFont="1" applyBorder="1" applyAlignment="1" applyProtection="1">
      <alignment horizontal="right" vertical="center"/>
      <protection/>
    </xf>
    <xf numFmtId="49" fontId="2" fillId="32" borderId="39" xfId="0" applyNumberFormat="1" applyFont="1" applyFill="1" applyBorder="1" applyAlignment="1" applyProtection="1">
      <alignment horizontal="distributed" vertical="center"/>
      <protection/>
    </xf>
    <xf numFmtId="38" fontId="2" fillId="0" borderId="20" xfId="48" applyFont="1" applyBorder="1" applyAlignment="1" applyProtection="1">
      <alignment horizontal="right" vertical="center"/>
      <protection/>
    </xf>
    <xf numFmtId="38" fontId="2" fillId="0" borderId="20" xfId="48" applyFont="1" applyFill="1" applyBorder="1" applyAlignment="1" applyProtection="1">
      <alignment horizontal="right" vertical="center"/>
      <protection/>
    </xf>
    <xf numFmtId="49" fontId="2" fillId="32" borderId="41" xfId="0" applyNumberFormat="1" applyFont="1" applyFill="1" applyBorder="1" applyAlignment="1" applyProtection="1">
      <alignment horizontal="distributed" vertical="center"/>
      <protection/>
    </xf>
    <xf numFmtId="180" fontId="2" fillId="0" borderId="42" xfId="48" applyNumberFormat="1" applyFont="1" applyBorder="1" applyAlignment="1" applyProtection="1">
      <alignment horizontal="right" vertical="center"/>
      <protection/>
    </xf>
    <xf numFmtId="38" fontId="2" fillId="0" borderId="43" xfId="48" applyFont="1" applyBorder="1" applyAlignment="1" applyProtection="1">
      <alignment horizontal="right" vertical="center"/>
      <protection/>
    </xf>
    <xf numFmtId="38" fontId="2" fillId="0" borderId="43" xfId="48" applyFont="1" applyFill="1" applyBorder="1" applyAlignment="1" applyProtection="1">
      <alignment horizontal="right" vertical="center"/>
      <protection/>
    </xf>
    <xf numFmtId="38" fontId="2" fillId="0" borderId="43" xfId="0" applyNumberFormat="1" applyFont="1" applyBorder="1" applyAlignment="1" applyProtection="1">
      <alignment vertical="center"/>
      <protection/>
    </xf>
    <xf numFmtId="38" fontId="2" fillId="0" borderId="44" xfId="48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180" fontId="3" fillId="0" borderId="0" xfId="0" applyNumberFormat="1" applyFont="1" applyAlignment="1" applyProtection="1">
      <alignment vertical="center"/>
      <protection/>
    </xf>
    <xf numFmtId="0" fontId="2" fillId="32" borderId="17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2" fillId="33" borderId="14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distributed" vertical="center"/>
    </xf>
    <xf numFmtId="0" fontId="2" fillId="32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2" fillId="32" borderId="17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distributed" vertical="center"/>
    </xf>
    <xf numFmtId="49" fontId="2" fillId="32" borderId="15" xfId="0" applyNumberFormat="1" applyFont="1" applyFill="1" applyBorder="1" applyAlignment="1">
      <alignment horizontal="distributed" vertical="center"/>
    </xf>
    <xf numFmtId="49" fontId="2" fillId="32" borderId="16" xfId="0" applyNumberFormat="1" applyFont="1" applyFill="1" applyBorder="1" applyAlignment="1">
      <alignment horizontal="distributed" vertical="center"/>
    </xf>
    <xf numFmtId="49" fontId="7" fillId="32" borderId="17" xfId="0" applyNumberFormat="1" applyFont="1" applyFill="1" applyBorder="1" applyAlignment="1">
      <alignment horizontal="distributed" vertical="center"/>
    </xf>
    <xf numFmtId="49" fontId="7" fillId="32" borderId="15" xfId="0" applyNumberFormat="1" applyFont="1" applyFill="1" applyBorder="1" applyAlignment="1">
      <alignment horizontal="distributed" vertical="center"/>
    </xf>
    <xf numFmtId="49" fontId="7" fillId="32" borderId="16" xfId="0" applyNumberFormat="1" applyFont="1" applyFill="1" applyBorder="1" applyAlignment="1">
      <alignment horizontal="distributed" vertical="center"/>
    </xf>
    <xf numFmtId="0" fontId="2" fillId="32" borderId="24" xfId="0" applyFont="1" applyFill="1" applyBorder="1" applyAlignment="1">
      <alignment horizontal="distributed" vertical="center"/>
    </xf>
    <xf numFmtId="0" fontId="2" fillId="32" borderId="12" xfId="0" applyFont="1" applyFill="1" applyBorder="1" applyAlignment="1">
      <alignment horizontal="distributed" vertical="center"/>
    </xf>
    <xf numFmtId="0" fontId="2" fillId="32" borderId="20" xfId="0" applyFont="1" applyFill="1" applyBorder="1" applyAlignment="1">
      <alignment horizontal="distributed" vertical="center"/>
    </xf>
    <xf numFmtId="0" fontId="2" fillId="32" borderId="29" xfId="0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0" fontId="2" fillId="32" borderId="45" xfId="0" applyFont="1" applyFill="1" applyBorder="1" applyAlignment="1">
      <alignment horizontal="distributed" vertical="center"/>
    </xf>
    <xf numFmtId="0" fontId="2" fillId="32" borderId="25" xfId="0" applyFont="1" applyFill="1" applyBorder="1" applyAlignment="1">
      <alignment horizontal="distributed" vertical="center"/>
    </xf>
    <xf numFmtId="0" fontId="2" fillId="32" borderId="18" xfId="0" applyFont="1" applyFill="1" applyBorder="1" applyAlignment="1">
      <alignment horizontal="distributed" vertical="center"/>
    </xf>
    <xf numFmtId="0" fontId="2" fillId="32" borderId="19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distributed"/>
    </xf>
    <xf numFmtId="0" fontId="2" fillId="33" borderId="15" xfId="0" applyFont="1" applyFill="1" applyBorder="1" applyAlignment="1">
      <alignment horizontal="center" vertical="distributed"/>
    </xf>
    <xf numFmtId="0" fontId="2" fillId="33" borderId="16" xfId="0" applyFont="1" applyFill="1" applyBorder="1" applyAlignment="1">
      <alignment horizontal="center" vertical="distributed"/>
    </xf>
    <xf numFmtId="0" fontId="2" fillId="33" borderId="24" xfId="0" applyFont="1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0" fontId="2" fillId="32" borderId="10" xfId="0" applyFont="1" applyFill="1" applyBorder="1" applyAlignment="1">
      <alignment horizontal="distributed" vertical="center"/>
    </xf>
    <xf numFmtId="0" fontId="7" fillId="32" borderId="10" xfId="0" applyFont="1" applyFill="1" applyBorder="1" applyAlignment="1">
      <alignment horizontal="distributed" vertical="center"/>
    </xf>
    <xf numFmtId="0" fontId="7" fillId="32" borderId="15" xfId="0" applyFont="1" applyFill="1" applyBorder="1" applyAlignment="1">
      <alignment horizontal="distributed" vertical="center"/>
    </xf>
    <xf numFmtId="0" fontId="7" fillId="32" borderId="16" xfId="0" applyFont="1" applyFill="1" applyBorder="1" applyAlignment="1">
      <alignment horizontal="distributed" vertical="center"/>
    </xf>
    <xf numFmtId="0" fontId="7" fillId="32" borderId="18" xfId="0" applyFont="1" applyFill="1" applyBorder="1" applyAlignment="1">
      <alignment horizontal="distributed" vertical="center"/>
    </xf>
    <xf numFmtId="0" fontId="7" fillId="32" borderId="19" xfId="0" applyFont="1" applyFill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distributed" vertical="center"/>
    </xf>
    <xf numFmtId="0" fontId="11" fillId="32" borderId="24" xfId="0" applyFont="1" applyFill="1" applyBorder="1" applyAlignment="1">
      <alignment horizontal="distributed" vertical="center"/>
    </xf>
    <xf numFmtId="0" fontId="11" fillId="32" borderId="20" xfId="0" applyFont="1" applyFill="1" applyBorder="1" applyAlignment="1">
      <alignment horizontal="distributed" vertical="center"/>
    </xf>
    <xf numFmtId="0" fontId="11" fillId="32" borderId="29" xfId="0" applyFont="1" applyFill="1" applyBorder="1" applyAlignment="1">
      <alignment horizontal="distributed" vertical="center"/>
    </xf>
    <xf numFmtId="0" fontId="11" fillId="32" borderId="45" xfId="0" applyFont="1" applyFill="1" applyBorder="1" applyAlignment="1">
      <alignment horizontal="distributed" vertical="center"/>
    </xf>
    <xf numFmtId="0" fontId="11" fillId="32" borderId="25" xfId="0" applyFont="1" applyFill="1" applyBorder="1" applyAlignment="1">
      <alignment horizontal="distributed" vertical="center"/>
    </xf>
    <xf numFmtId="0" fontId="11" fillId="32" borderId="19" xfId="0" applyFont="1" applyFill="1" applyBorder="1" applyAlignment="1">
      <alignment horizontal="distributed" vertical="center"/>
    </xf>
    <xf numFmtId="0" fontId="2" fillId="33" borderId="20" xfId="0" applyFont="1" applyFill="1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2" borderId="24" xfId="0" applyFont="1" applyFill="1" applyBorder="1" applyAlignment="1">
      <alignment horizontal="distributed" vertical="center"/>
    </xf>
    <xf numFmtId="0" fontId="2" fillId="32" borderId="20" xfId="0" applyFont="1" applyFill="1" applyBorder="1" applyAlignment="1">
      <alignment horizontal="distributed" vertical="center"/>
    </xf>
    <xf numFmtId="0" fontId="2" fillId="32" borderId="25" xfId="0" applyFont="1" applyFill="1" applyBorder="1" applyAlignment="1">
      <alignment horizontal="distributed" vertical="center"/>
    </xf>
    <xf numFmtId="0" fontId="2" fillId="32" borderId="19" xfId="0" applyFont="1" applyFill="1" applyBorder="1" applyAlignment="1">
      <alignment horizontal="distributed" vertical="center"/>
    </xf>
    <xf numFmtId="0" fontId="7" fillId="32" borderId="24" xfId="0" applyFont="1" applyFill="1" applyBorder="1" applyAlignment="1">
      <alignment horizontal="distributed" vertical="center" shrinkToFit="1"/>
    </xf>
    <xf numFmtId="0" fontId="7" fillId="32" borderId="20" xfId="0" applyFont="1" applyFill="1" applyBorder="1" applyAlignment="1">
      <alignment horizontal="distributed" vertical="center" shrinkToFit="1"/>
    </xf>
    <xf numFmtId="0" fontId="7" fillId="32" borderId="25" xfId="0" applyFont="1" applyFill="1" applyBorder="1" applyAlignment="1">
      <alignment horizontal="distributed" vertical="center" shrinkToFit="1"/>
    </xf>
    <xf numFmtId="0" fontId="7" fillId="32" borderId="19" xfId="0" applyFont="1" applyFill="1" applyBorder="1" applyAlignment="1">
      <alignment horizontal="distributed" vertical="center" shrinkToFit="1"/>
    </xf>
    <xf numFmtId="0" fontId="3" fillId="32" borderId="20" xfId="0" applyFont="1" applyFill="1" applyBorder="1" applyAlignment="1">
      <alignment horizontal="distributed" vertical="center"/>
    </xf>
    <xf numFmtId="0" fontId="3" fillId="32" borderId="19" xfId="0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distributed" vertical="center"/>
    </xf>
    <xf numFmtId="0" fontId="2" fillId="32" borderId="14" xfId="0" applyFont="1" applyFill="1" applyBorder="1" applyAlignment="1">
      <alignment horizontal="distributed" vertical="center"/>
    </xf>
    <xf numFmtId="0" fontId="2" fillId="32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8" fontId="2" fillId="33" borderId="13" xfId="48" applyFont="1" applyFill="1" applyBorder="1" applyAlignment="1">
      <alignment horizontal="distributed" vertical="center" wrapText="1"/>
    </xf>
    <xf numFmtId="38" fontId="2" fillId="33" borderId="14" xfId="48" applyFont="1" applyFill="1" applyBorder="1" applyAlignment="1">
      <alignment horizontal="distributed" vertical="center"/>
    </xf>
    <xf numFmtId="38" fontId="2" fillId="33" borderId="11" xfId="48" applyFont="1" applyFill="1" applyBorder="1" applyAlignment="1">
      <alignment horizontal="distributed" vertical="center"/>
    </xf>
    <xf numFmtId="0" fontId="2" fillId="32" borderId="13" xfId="0" applyFont="1" applyFill="1" applyBorder="1" applyAlignment="1">
      <alignment horizontal="center" vertical="center" textRotation="255"/>
    </xf>
    <xf numFmtId="0" fontId="2" fillId="32" borderId="14" xfId="0" applyFont="1" applyFill="1" applyBorder="1" applyAlignment="1">
      <alignment horizontal="center" vertical="center" textRotation="255"/>
    </xf>
    <xf numFmtId="0" fontId="7" fillId="32" borderId="25" xfId="0" applyFont="1" applyFill="1" applyBorder="1" applyAlignment="1">
      <alignment horizontal="distributed" vertical="center"/>
    </xf>
    <xf numFmtId="38" fontId="2" fillId="33" borderId="13" xfId="48" applyFont="1" applyFill="1" applyBorder="1" applyAlignment="1">
      <alignment horizontal="center" vertical="center" wrapText="1"/>
    </xf>
    <xf numFmtId="38" fontId="2" fillId="33" borderId="14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distributed" vertical="center" wrapText="1"/>
    </xf>
    <xf numFmtId="38" fontId="2" fillId="33" borderId="14" xfId="48" applyFont="1" applyFill="1" applyBorder="1" applyAlignment="1">
      <alignment horizontal="distributed" vertical="center"/>
    </xf>
    <xf numFmtId="38" fontId="2" fillId="33" borderId="11" xfId="48" applyFont="1" applyFill="1" applyBorder="1" applyAlignment="1">
      <alignment horizontal="distributed" vertical="center"/>
    </xf>
    <xf numFmtId="38" fontId="2" fillId="33" borderId="14" xfId="48" applyFont="1" applyFill="1" applyBorder="1" applyAlignment="1">
      <alignment horizontal="distributed" vertical="center" wrapText="1"/>
    </xf>
    <xf numFmtId="38" fontId="2" fillId="33" borderId="11" xfId="48" applyFont="1" applyFill="1" applyBorder="1" applyAlignment="1">
      <alignment horizontal="distributed" vertical="center" wrapText="1"/>
    </xf>
    <xf numFmtId="0" fontId="2" fillId="32" borderId="46" xfId="0" applyFont="1" applyFill="1" applyBorder="1" applyAlignment="1">
      <alignment horizontal="center" vertical="center" textRotation="255" shrinkToFit="1"/>
    </xf>
    <xf numFmtId="0" fontId="2" fillId="32" borderId="14" xfId="0" applyFont="1" applyFill="1" applyBorder="1" applyAlignment="1">
      <alignment horizontal="center" vertical="center" textRotation="255" shrinkToFit="1"/>
    </xf>
    <xf numFmtId="0" fontId="2" fillId="32" borderId="11" xfId="0" applyFont="1" applyFill="1" applyBorder="1" applyAlignment="1">
      <alignment horizontal="center" vertical="center" textRotation="255" shrinkToFit="1"/>
    </xf>
    <xf numFmtId="0" fontId="7" fillId="32" borderId="47" xfId="0" applyFont="1" applyFill="1" applyBorder="1" applyAlignment="1">
      <alignment horizontal="distributed" vertical="center"/>
    </xf>
    <xf numFmtId="0" fontId="7" fillId="32" borderId="48" xfId="0" applyFont="1" applyFill="1" applyBorder="1" applyAlignment="1">
      <alignment horizontal="distributed"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2" fillId="32" borderId="17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distributed" vertical="center"/>
    </xf>
    <xf numFmtId="0" fontId="2" fillId="32" borderId="16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center" vertical="distributed" textRotation="255" wrapText="1"/>
    </xf>
    <xf numFmtId="0" fontId="2" fillId="33" borderId="14" xfId="0" applyFont="1" applyFill="1" applyBorder="1" applyAlignment="1">
      <alignment horizontal="center" vertical="distributed" textRotation="255" wrapText="1"/>
    </xf>
    <xf numFmtId="0" fontId="2" fillId="33" borderId="11" xfId="0" applyFont="1" applyFill="1" applyBorder="1" applyAlignment="1">
      <alignment horizontal="center" vertical="distributed" textRotation="255" wrapText="1"/>
    </xf>
    <xf numFmtId="0" fontId="2" fillId="33" borderId="13" xfId="0" applyFont="1" applyFill="1" applyBorder="1" applyAlignment="1">
      <alignment horizontal="center" vertical="top" textRotation="255" shrinkToFit="1"/>
    </xf>
    <xf numFmtId="0" fontId="2" fillId="33" borderId="14" xfId="0" applyFont="1" applyFill="1" applyBorder="1" applyAlignment="1">
      <alignment horizontal="center" vertical="top" textRotation="255" shrinkToFit="1"/>
    </xf>
    <xf numFmtId="0" fontId="2" fillId="33" borderId="11" xfId="0" applyFont="1" applyFill="1" applyBorder="1" applyAlignment="1">
      <alignment horizontal="center" vertical="top" textRotation="255" shrinkToFit="1"/>
    </xf>
    <xf numFmtId="0" fontId="6" fillId="33" borderId="13" xfId="0" applyFont="1" applyFill="1" applyBorder="1" applyAlignment="1">
      <alignment horizontal="center" vertical="top" textRotation="255" wrapText="1"/>
    </xf>
    <xf numFmtId="0" fontId="6" fillId="33" borderId="14" xfId="0" applyFont="1" applyFill="1" applyBorder="1" applyAlignment="1">
      <alignment horizontal="center" vertical="top" textRotation="255" wrapText="1"/>
    </xf>
    <xf numFmtId="0" fontId="2" fillId="33" borderId="14" xfId="0" applyFont="1" applyFill="1" applyBorder="1" applyAlignment="1">
      <alignment horizontal="center" vertical="center" textRotation="255" wrapText="1"/>
    </xf>
    <xf numFmtId="0" fontId="2" fillId="33" borderId="11" xfId="0" applyFont="1" applyFill="1" applyBorder="1" applyAlignment="1">
      <alignment horizontal="center" vertical="center" textRotation="255" wrapText="1"/>
    </xf>
    <xf numFmtId="0" fontId="7" fillId="32" borderId="17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20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>
      <alignment horizontal="distributed" vertical="center" wrapText="1"/>
    </xf>
    <xf numFmtId="0" fontId="2" fillId="33" borderId="18" xfId="0" applyFont="1" applyFill="1" applyBorder="1" applyAlignment="1">
      <alignment horizontal="distributed" vertical="center" wrapText="1"/>
    </xf>
    <xf numFmtId="0" fontId="2" fillId="33" borderId="19" xfId="0" applyFont="1" applyFill="1" applyBorder="1" applyAlignment="1">
      <alignment horizontal="distributed" vertical="center" wrapTex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9" xfId="0" applyFont="1" applyFill="1" applyBorder="1" applyAlignment="1">
      <alignment horizontal="center" vertical="center" shrinkToFit="1"/>
    </xf>
    <xf numFmtId="0" fontId="11" fillId="33" borderId="13" xfId="0" applyFont="1" applyFill="1" applyBorder="1" applyAlignment="1">
      <alignment horizontal="distributed" vertical="center" wrapText="1"/>
    </xf>
    <xf numFmtId="0" fontId="11" fillId="33" borderId="14" xfId="0" applyFont="1" applyFill="1" applyBorder="1" applyAlignment="1">
      <alignment horizontal="distributed" vertical="center" wrapText="1"/>
    </xf>
    <xf numFmtId="0" fontId="11" fillId="33" borderId="11" xfId="0" applyFont="1" applyFill="1" applyBorder="1" applyAlignment="1">
      <alignment horizontal="distributed" vertical="center" wrapText="1"/>
    </xf>
    <xf numFmtId="0" fontId="2" fillId="33" borderId="24" xfId="0" applyFont="1" applyFill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33" borderId="25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 wrapText="1"/>
    </xf>
    <xf numFmtId="0" fontId="2" fillId="33" borderId="11" xfId="0" applyFont="1" applyFill="1" applyBorder="1" applyAlignment="1">
      <alignment horizontal="distributed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6" fontId="2" fillId="33" borderId="20" xfId="57" applyFont="1" applyFill="1" applyBorder="1" applyAlignment="1">
      <alignment horizontal="center" vertical="center" wrapText="1"/>
    </xf>
    <xf numFmtId="6" fontId="2" fillId="33" borderId="19" xfId="57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 applyProtection="1">
      <alignment horizontal="distributed" vertical="center" wrapText="1"/>
      <protection/>
    </xf>
    <xf numFmtId="0" fontId="2" fillId="33" borderId="16" xfId="0" applyFont="1" applyFill="1" applyBorder="1" applyAlignment="1" applyProtection="1">
      <alignment horizontal="distributed" vertical="center" wrapText="1"/>
      <protection/>
    </xf>
    <xf numFmtId="0" fontId="2" fillId="33" borderId="38" xfId="0" applyFont="1" applyFill="1" applyBorder="1" applyAlignment="1" applyProtection="1">
      <alignment horizontal="distributed" vertical="center" wrapText="1"/>
      <protection/>
    </xf>
    <xf numFmtId="0" fontId="2" fillId="32" borderId="49" xfId="0" applyFont="1" applyFill="1" applyBorder="1" applyAlignment="1" applyProtection="1">
      <alignment horizontal="distributed" vertical="center"/>
      <protection/>
    </xf>
    <xf numFmtId="0" fontId="2" fillId="32" borderId="38" xfId="0" applyFont="1" applyFill="1" applyBorder="1" applyAlignment="1" applyProtection="1">
      <alignment horizontal="distributed" vertical="center"/>
      <protection/>
    </xf>
    <xf numFmtId="0" fontId="7" fillId="32" borderId="49" xfId="0" applyFont="1" applyFill="1" applyBorder="1" applyAlignment="1" applyProtection="1">
      <alignment horizontal="distributed" vertical="center"/>
      <protection/>
    </xf>
    <xf numFmtId="0" fontId="7" fillId="32" borderId="38" xfId="0" applyFont="1" applyFill="1" applyBorder="1" applyAlignment="1" applyProtection="1">
      <alignment horizontal="distributed" vertical="center"/>
      <protection/>
    </xf>
    <xf numFmtId="0" fontId="2" fillId="32" borderId="50" xfId="0" applyFont="1" applyFill="1" applyBorder="1" applyAlignment="1" applyProtection="1">
      <alignment horizontal="center" vertical="distributed" textRotation="255"/>
      <protection/>
    </xf>
    <xf numFmtId="0" fontId="2" fillId="32" borderId="51" xfId="0" applyFont="1" applyFill="1" applyBorder="1" applyAlignment="1" applyProtection="1">
      <alignment horizontal="center" vertical="distributed" textRotation="255"/>
      <protection/>
    </xf>
    <xf numFmtId="0" fontId="2" fillId="32" borderId="52" xfId="0" applyFont="1" applyFill="1" applyBorder="1" applyAlignment="1" applyProtection="1">
      <alignment horizontal="center" vertical="distributed" textRotation="255"/>
      <protection/>
    </xf>
    <xf numFmtId="0" fontId="2" fillId="32" borderId="53" xfId="0" applyFont="1" applyFill="1" applyBorder="1" applyAlignment="1" applyProtection="1">
      <alignment horizontal="distributed" vertical="center"/>
      <protection/>
    </xf>
    <xf numFmtId="0" fontId="2" fillId="32" borderId="54" xfId="0" applyFont="1" applyFill="1" applyBorder="1" applyAlignment="1" applyProtection="1">
      <alignment horizontal="distributed" vertical="center"/>
      <protection/>
    </xf>
    <xf numFmtId="0" fontId="2" fillId="32" borderId="55" xfId="0" applyFont="1" applyFill="1" applyBorder="1" applyAlignment="1" applyProtection="1">
      <alignment horizontal="distributed" vertical="center"/>
      <protection/>
    </xf>
    <xf numFmtId="0" fontId="2" fillId="32" borderId="56" xfId="0" applyFont="1" applyFill="1" applyBorder="1" applyAlignment="1" applyProtection="1">
      <alignment horizontal="distributed" vertical="center"/>
      <protection/>
    </xf>
    <xf numFmtId="0" fontId="2" fillId="32" borderId="57" xfId="0" applyFont="1" applyFill="1" applyBorder="1" applyAlignment="1" applyProtection="1">
      <alignment horizontal="distributed" vertical="center"/>
      <protection/>
    </xf>
    <xf numFmtId="0" fontId="2" fillId="32" borderId="58" xfId="0" applyFont="1" applyFill="1" applyBorder="1" applyAlignment="1" applyProtection="1">
      <alignment horizontal="distributed" vertical="center"/>
      <protection/>
    </xf>
    <xf numFmtId="0" fontId="2" fillId="33" borderId="59" xfId="0" applyFont="1" applyFill="1" applyBorder="1" applyAlignment="1" applyProtection="1">
      <alignment horizontal="distributed" vertical="center"/>
      <protection/>
    </xf>
    <xf numFmtId="0" fontId="2" fillId="33" borderId="60" xfId="0" applyFont="1" applyFill="1" applyBorder="1" applyAlignment="1" applyProtection="1">
      <alignment horizontal="distributed" vertical="center"/>
      <protection/>
    </xf>
    <xf numFmtId="0" fontId="2" fillId="33" borderId="18" xfId="0" applyFont="1" applyFill="1" applyBorder="1" applyAlignment="1" applyProtection="1">
      <alignment horizontal="distributed" vertical="center"/>
      <protection/>
    </xf>
    <xf numFmtId="0" fontId="2" fillId="33" borderId="19" xfId="0" applyFont="1" applyFill="1" applyBorder="1" applyAlignment="1" applyProtection="1">
      <alignment horizontal="distributed" vertical="center"/>
      <protection/>
    </xf>
    <xf numFmtId="0" fontId="2" fillId="33" borderId="61" xfId="0" applyFont="1" applyFill="1" applyBorder="1" applyAlignment="1" applyProtection="1">
      <alignment horizontal="distributed" vertical="center"/>
      <protection/>
    </xf>
    <xf numFmtId="0" fontId="2" fillId="33" borderId="25" xfId="0" applyFont="1" applyFill="1" applyBorder="1" applyAlignment="1" applyProtection="1">
      <alignment horizontal="distributed" vertical="center"/>
      <protection/>
    </xf>
    <xf numFmtId="0" fontId="2" fillId="33" borderId="62" xfId="0" applyFont="1" applyFill="1" applyBorder="1" applyAlignment="1" applyProtection="1">
      <alignment horizontal="distributed" vertical="center" wrapText="1"/>
      <protection/>
    </xf>
    <xf numFmtId="0" fontId="2" fillId="33" borderId="63" xfId="0" applyFont="1" applyFill="1" applyBorder="1" applyAlignment="1" applyProtection="1">
      <alignment horizontal="distributed" vertical="center" wrapText="1"/>
      <protection/>
    </xf>
    <xf numFmtId="0" fontId="2" fillId="33" borderId="64" xfId="0" applyFont="1" applyFill="1" applyBorder="1" applyAlignment="1" applyProtection="1">
      <alignment horizontal="distributed" vertical="center" wrapText="1"/>
      <protection/>
    </xf>
    <xf numFmtId="0" fontId="2" fillId="32" borderId="50" xfId="0" applyFont="1" applyFill="1" applyBorder="1" applyAlignment="1" applyProtection="1">
      <alignment horizontal="center" vertical="center" textRotation="255" shrinkToFit="1"/>
      <protection/>
    </xf>
    <xf numFmtId="0" fontId="2" fillId="32" borderId="51" xfId="0" applyFont="1" applyFill="1" applyBorder="1" applyAlignment="1" applyProtection="1">
      <alignment horizontal="center" vertical="center" textRotation="255" shrinkToFit="1"/>
      <protection/>
    </xf>
    <xf numFmtId="0" fontId="0" fillId="32" borderId="52" xfId="0" applyFill="1" applyBorder="1" applyAlignment="1" applyProtection="1">
      <alignment horizontal="center" vertical="center" textRotation="255" shrinkToFit="1"/>
      <protection/>
    </xf>
    <xf numFmtId="0" fontId="8" fillId="32" borderId="49" xfId="0" applyFont="1" applyFill="1" applyBorder="1" applyAlignment="1" applyProtection="1">
      <alignment horizontal="distributed" vertical="center" wrapText="1"/>
      <protection/>
    </xf>
    <xf numFmtId="0" fontId="8" fillId="32" borderId="38" xfId="0" applyFont="1" applyFill="1" applyBorder="1" applyAlignment="1" applyProtection="1">
      <alignment horizontal="distributed" vertical="center" wrapText="1"/>
      <protection/>
    </xf>
    <xf numFmtId="0" fontId="2" fillId="32" borderId="50" xfId="0" applyFont="1" applyFill="1" applyBorder="1" applyAlignment="1" applyProtection="1">
      <alignment horizontal="center" vertical="center" textRotation="255"/>
      <protection/>
    </xf>
    <xf numFmtId="0" fontId="2" fillId="32" borderId="51" xfId="0" applyFont="1" applyFill="1" applyBorder="1" applyAlignment="1" applyProtection="1">
      <alignment horizontal="center" vertical="center" textRotation="255"/>
      <protection/>
    </xf>
    <xf numFmtId="0" fontId="2" fillId="32" borderId="65" xfId="0" applyFont="1" applyFill="1" applyBorder="1" applyAlignment="1" applyProtection="1">
      <alignment horizontal="center" vertical="center" textRotation="255"/>
      <protection/>
    </xf>
    <xf numFmtId="0" fontId="7" fillId="33" borderId="10" xfId="0" applyFont="1" applyFill="1" applyBorder="1" applyAlignment="1">
      <alignment horizontal="distributed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distributed" vertical="center" wrapText="1"/>
    </xf>
    <xf numFmtId="0" fontId="2" fillId="32" borderId="13" xfId="0" applyFont="1" applyFill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right" vertical="center" wrapText="1"/>
    </xf>
    <xf numFmtId="0" fontId="7" fillId="32" borderId="13" xfId="0" applyFont="1" applyFill="1" applyBorder="1" applyAlignment="1">
      <alignment horizontal="distributed" vertical="center"/>
    </xf>
    <xf numFmtId="177" fontId="7" fillId="0" borderId="13" xfId="0" applyNumberFormat="1" applyFont="1" applyBorder="1" applyAlignment="1">
      <alignment horizontal="right" vertical="center" wrapText="1"/>
    </xf>
    <xf numFmtId="0" fontId="7" fillId="32" borderId="24" xfId="0" applyFont="1" applyFill="1" applyBorder="1" applyAlignment="1">
      <alignment horizontal="distributed" vertical="center"/>
    </xf>
    <xf numFmtId="0" fontId="7" fillId="32" borderId="20" xfId="0" applyFont="1" applyFill="1" applyBorder="1" applyAlignment="1">
      <alignment horizontal="distributed" vertical="center"/>
    </xf>
    <xf numFmtId="0" fontId="7" fillId="32" borderId="11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619125</xdr:colOff>
      <xdr:row>21</xdr:row>
      <xdr:rowOff>0</xdr:rowOff>
    </xdr:from>
    <xdr:to>
      <xdr:col>9</xdr:col>
      <xdr:colOff>895350</xdr:colOff>
      <xdr:row>21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5953125" y="3352800"/>
          <a:ext cx="1352550" cy="0"/>
        </a:xfrm>
        <a:prstGeom prst="upArrow">
          <a:avLst>
            <a:gd name="adj1" fmla="val -2147483648"/>
            <a:gd name="adj2" fmla="val -3048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千円単位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四捨五入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</xdr:row>
      <xdr:rowOff>28575</xdr:rowOff>
    </xdr:from>
    <xdr:to>
      <xdr:col>13</xdr:col>
      <xdr:colOff>714375</xdr:colOff>
      <xdr:row>5</xdr:row>
      <xdr:rowOff>142875</xdr:rowOff>
    </xdr:to>
    <xdr:sp>
      <xdr:nvSpPr>
        <xdr:cNvPr id="1" name="AutoShape 7"/>
        <xdr:cNvSpPr>
          <a:spLocks/>
        </xdr:cNvSpPr>
      </xdr:nvSpPr>
      <xdr:spPr>
        <a:xfrm>
          <a:off x="1033462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95250</xdr:rowOff>
    </xdr:from>
    <xdr:to>
      <xdr:col>20</xdr:col>
      <xdr:colOff>0</xdr:colOff>
      <xdr:row>5</xdr:row>
      <xdr:rowOff>57150</xdr:rowOff>
    </xdr:to>
    <xdr:sp>
      <xdr:nvSpPr>
        <xdr:cNvPr id="2" name="AutoShape 8"/>
        <xdr:cNvSpPr>
          <a:spLocks/>
        </xdr:cNvSpPr>
      </xdr:nvSpPr>
      <xdr:spPr>
        <a:xfrm>
          <a:off x="16602075" y="581025"/>
          <a:ext cx="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4</xdr:row>
      <xdr:rowOff>28575</xdr:rowOff>
    </xdr:from>
    <xdr:to>
      <xdr:col>13</xdr:col>
      <xdr:colOff>714375</xdr:colOff>
      <xdr:row>5</xdr:row>
      <xdr:rowOff>142875</xdr:rowOff>
    </xdr:to>
    <xdr:sp>
      <xdr:nvSpPr>
        <xdr:cNvPr id="3" name="AutoShape 9"/>
        <xdr:cNvSpPr>
          <a:spLocks/>
        </xdr:cNvSpPr>
      </xdr:nvSpPr>
      <xdr:spPr>
        <a:xfrm>
          <a:off x="10334625" y="666750"/>
          <a:ext cx="628650" cy="266700"/>
        </a:xfrm>
        <a:prstGeom prst="bracketPair">
          <a:avLst>
            <a:gd name="adj" fmla="val -2856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4</xdr:row>
      <xdr:rowOff>28575</xdr:rowOff>
    </xdr:from>
    <xdr:to>
      <xdr:col>13</xdr:col>
      <xdr:colOff>552450</xdr:colOff>
      <xdr:row>5</xdr:row>
      <xdr:rowOff>142875</xdr:rowOff>
    </xdr:to>
    <xdr:sp>
      <xdr:nvSpPr>
        <xdr:cNvPr id="1" name="AutoShape 11"/>
        <xdr:cNvSpPr>
          <a:spLocks/>
        </xdr:cNvSpPr>
      </xdr:nvSpPr>
      <xdr:spPr>
        <a:xfrm>
          <a:off x="6419850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</xdr:row>
      <xdr:rowOff>28575</xdr:rowOff>
    </xdr:from>
    <xdr:to>
      <xdr:col>13</xdr:col>
      <xdr:colOff>552450</xdr:colOff>
      <xdr:row>5</xdr:row>
      <xdr:rowOff>142875</xdr:rowOff>
    </xdr:to>
    <xdr:sp>
      <xdr:nvSpPr>
        <xdr:cNvPr id="2" name="AutoShape 12"/>
        <xdr:cNvSpPr>
          <a:spLocks/>
        </xdr:cNvSpPr>
      </xdr:nvSpPr>
      <xdr:spPr>
        <a:xfrm>
          <a:off x="6419850" y="666750"/>
          <a:ext cx="495300" cy="2667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26</xdr:row>
      <xdr:rowOff>0</xdr:rowOff>
    </xdr:from>
    <xdr:to>
      <xdr:col>13</xdr:col>
      <xdr:colOff>552450</xdr:colOff>
      <xdr:row>26</xdr:row>
      <xdr:rowOff>0</xdr:rowOff>
    </xdr:to>
    <xdr:sp>
      <xdr:nvSpPr>
        <xdr:cNvPr id="3" name="AutoShape 13"/>
        <xdr:cNvSpPr>
          <a:spLocks/>
        </xdr:cNvSpPr>
      </xdr:nvSpPr>
      <xdr:spPr>
        <a:xfrm>
          <a:off x="6419850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26</xdr:row>
      <xdr:rowOff>0</xdr:rowOff>
    </xdr:from>
    <xdr:to>
      <xdr:col>13</xdr:col>
      <xdr:colOff>552450</xdr:colOff>
      <xdr:row>26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6419850" y="3990975"/>
          <a:ext cx="495300" cy="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view="pageBreakPreview" zoomScale="115" zoomScaleNormal="115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0" sqref="J10"/>
    </sheetView>
  </sheetViews>
  <sheetFormatPr defaultColWidth="9.00390625" defaultRowHeight="12" customHeight="1"/>
  <cols>
    <col min="1" max="1" width="2.625" style="1" customWidth="1"/>
    <col min="2" max="2" width="11.625" style="1" customWidth="1"/>
    <col min="3" max="14" width="8.125" style="1" customWidth="1"/>
    <col min="15" max="16384" width="9.00390625" style="1" customWidth="1"/>
  </cols>
  <sheetData>
    <row r="1" ht="14.25" customHeight="1">
      <c r="B1" s="7" t="s">
        <v>29</v>
      </c>
    </row>
    <row r="3" spans="2:14" ht="12" customHeight="1">
      <c r="B3" s="231" t="s">
        <v>1</v>
      </c>
      <c r="C3" s="228" t="s">
        <v>2</v>
      </c>
      <c r="D3" s="228" t="s">
        <v>3</v>
      </c>
      <c r="E3" s="235" t="s">
        <v>4</v>
      </c>
      <c r="F3" s="232" t="s">
        <v>5</v>
      </c>
      <c r="G3" s="233"/>
      <c r="H3" s="233"/>
      <c r="I3" s="233"/>
      <c r="J3" s="233"/>
      <c r="K3" s="233"/>
      <c r="L3" s="233"/>
      <c r="M3" s="233"/>
      <c r="N3" s="234"/>
    </row>
    <row r="4" spans="2:14" ht="12" customHeight="1">
      <c r="B4" s="231"/>
      <c r="C4" s="229"/>
      <c r="D4" s="229"/>
      <c r="E4" s="236"/>
      <c r="F4" s="226" t="s">
        <v>6</v>
      </c>
      <c r="G4" s="226" t="s">
        <v>7</v>
      </c>
      <c r="H4" s="226" t="s">
        <v>8</v>
      </c>
      <c r="I4" s="226" t="s">
        <v>0</v>
      </c>
      <c r="J4" s="232" t="s">
        <v>9</v>
      </c>
      <c r="K4" s="233"/>
      <c r="L4" s="233"/>
      <c r="M4" s="234"/>
      <c r="N4" s="226" t="s">
        <v>10</v>
      </c>
    </row>
    <row r="5" spans="2:14" ht="12" customHeight="1">
      <c r="B5" s="231"/>
      <c r="C5" s="230"/>
      <c r="D5" s="230"/>
      <c r="E5" s="237"/>
      <c r="F5" s="227"/>
      <c r="G5" s="227"/>
      <c r="H5" s="227"/>
      <c r="I5" s="227"/>
      <c r="J5" s="10" t="s">
        <v>11</v>
      </c>
      <c r="K5" s="10" t="s">
        <v>12</v>
      </c>
      <c r="L5" s="11" t="s">
        <v>13</v>
      </c>
      <c r="M5" s="11" t="s">
        <v>14</v>
      </c>
      <c r="N5" s="227"/>
    </row>
    <row r="6" spans="2:14" ht="12" customHeight="1">
      <c r="B6" s="8"/>
      <c r="C6" s="2" t="s">
        <v>15</v>
      </c>
      <c r="D6" s="2" t="s">
        <v>16</v>
      </c>
      <c r="E6" s="2" t="s">
        <v>17</v>
      </c>
      <c r="F6" s="2" t="s">
        <v>16</v>
      </c>
      <c r="G6" s="2" t="s">
        <v>16</v>
      </c>
      <c r="H6" s="2" t="s">
        <v>16</v>
      </c>
      <c r="I6" s="2" t="s">
        <v>16</v>
      </c>
      <c r="J6" s="2" t="s">
        <v>16</v>
      </c>
      <c r="K6" s="2" t="s">
        <v>16</v>
      </c>
      <c r="L6" s="2" t="s">
        <v>16</v>
      </c>
      <c r="M6" s="2" t="s">
        <v>16</v>
      </c>
      <c r="N6" s="2" t="s">
        <v>16</v>
      </c>
    </row>
    <row r="7" spans="2:14" ht="12" customHeight="1">
      <c r="B7" s="9" t="s">
        <v>30</v>
      </c>
      <c r="C7" s="3">
        <v>8889</v>
      </c>
      <c r="D7" s="4">
        <v>11593</v>
      </c>
      <c r="E7" s="6">
        <v>5.8</v>
      </c>
      <c r="F7" s="4">
        <v>10553</v>
      </c>
      <c r="G7" s="4">
        <v>9135</v>
      </c>
      <c r="H7" s="4">
        <v>694</v>
      </c>
      <c r="I7" s="4">
        <v>1572</v>
      </c>
      <c r="J7" s="4">
        <v>322</v>
      </c>
      <c r="K7" s="4">
        <v>545</v>
      </c>
      <c r="L7" s="4">
        <v>118</v>
      </c>
      <c r="M7" s="4">
        <v>8378</v>
      </c>
      <c r="N7" s="4">
        <v>204</v>
      </c>
    </row>
    <row r="8" spans="2:14" ht="12" customHeight="1">
      <c r="B8" s="9" t="s">
        <v>27</v>
      </c>
      <c r="C8" s="4">
        <v>8977</v>
      </c>
      <c r="D8" s="4">
        <v>11712</v>
      </c>
      <c r="E8" s="6">
        <v>5.8</v>
      </c>
      <c r="F8" s="4">
        <v>10692</v>
      </c>
      <c r="G8" s="4">
        <v>9295</v>
      </c>
      <c r="H8" s="4">
        <v>709</v>
      </c>
      <c r="I8" s="4">
        <v>1582</v>
      </c>
      <c r="J8" s="4">
        <v>303</v>
      </c>
      <c r="K8" s="4">
        <v>583</v>
      </c>
      <c r="L8" s="4">
        <v>117</v>
      </c>
      <c r="M8" s="4">
        <v>8456</v>
      </c>
      <c r="N8" s="4">
        <v>262</v>
      </c>
    </row>
    <row r="9" spans="2:14" ht="12" customHeight="1">
      <c r="B9" s="9" t="s">
        <v>26</v>
      </c>
      <c r="C9" s="4">
        <v>9089</v>
      </c>
      <c r="D9" s="4">
        <v>11833</v>
      </c>
      <c r="E9" s="6">
        <v>5.9</v>
      </c>
      <c r="F9" s="4">
        <v>10779</v>
      </c>
      <c r="G9" s="4">
        <v>9361</v>
      </c>
      <c r="H9" s="4">
        <v>691</v>
      </c>
      <c r="I9" s="4">
        <v>1617</v>
      </c>
      <c r="J9" s="4">
        <v>301</v>
      </c>
      <c r="K9" s="4">
        <v>563</v>
      </c>
      <c r="L9" s="1">
        <v>120</v>
      </c>
      <c r="M9" s="4">
        <v>8605</v>
      </c>
      <c r="N9" s="4">
        <v>255</v>
      </c>
    </row>
    <row r="10" spans="2:14" ht="12" customHeight="1">
      <c r="B10" s="9" t="s">
        <v>25</v>
      </c>
      <c r="C10" s="4">
        <v>9193</v>
      </c>
      <c r="D10" s="4">
        <v>11972</v>
      </c>
      <c r="E10" s="6">
        <v>6</v>
      </c>
      <c r="F10" s="4">
        <v>10955</v>
      </c>
      <c r="G10" s="4">
        <v>9503</v>
      </c>
      <c r="H10" s="4">
        <v>709</v>
      </c>
      <c r="I10" s="4">
        <v>1633</v>
      </c>
      <c r="J10" s="4">
        <v>300</v>
      </c>
      <c r="K10" s="4">
        <v>580</v>
      </c>
      <c r="L10" s="4">
        <v>120</v>
      </c>
      <c r="M10" s="4">
        <v>8710</v>
      </c>
      <c r="N10" s="4">
        <v>250</v>
      </c>
    </row>
    <row r="11" spans="2:14" ht="12" customHeight="1">
      <c r="B11" s="9" t="s">
        <v>24</v>
      </c>
      <c r="C11" s="4">
        <v>9258</v>
      </c>
      <c r="D11" s="4">
        <v>12043</v>
      </c>
      <c r="E11" s="6">
        <v>6</v>
      </c>
      <c r="F11" s="4">
        <v>11025</v>
      </c>
      <c r="G11" s="4">
        <v>9569</v>
      </c>
      <c r="H11" s="4">
        <v>700</v>
      </c>
      <c r="I11" s="4">
        <v>1640</v>
      </c>
      <c r="J11" s="4">
        <v>292</v>
      </c>
      <c r="K11" s="4">
        <v>607</v>
      </c>
      <c r="L11" s="4">
        <v>121</v>
      </c>
      <c r="M11" s="4">
        <v>8780</v>
      </c>
      <c r="N11" s="4">
        <v>247</v>
      </c>
    </row>
    <row r="12" spans="2:14" ht="12" customHeight="1">
      <c r="B12" s="9" t="s">
        <v>23</v>
      </c>
      <c r="C12" s="4">
        <v>9322</v>
      </c>
      <c r="D12" s="4">
        <v>12136</v>
      </c>
      <c r="E12" s="6">
        <v>6</v>
      </c>
      <c r="F12" s="4">
        <v>11115</v>
      </c>
      <c r="G12" s="4">
        <v>9634</v>
      </c>
      <c r="H12" s="4">
        <v>708</v>
      </c>
      <c r="I12" s="4">
        <v>1660</v>
      </c>
      <c r="J12" s="4">
        <v>291</v>
      </c>
      <c r="K12" s="4">
        <v>593</v>
      </c>
      <c r="L12" s="4">
        <v>115</v>
      </c>
      <c r="M12" s="4">
        <v>8884</v>
      </c>
      <c r="N12" s="4">
        <v>240</v>
      </c>
    </row>
    <row r="13" spans="2:14" ht="12" customHeight="1">
      <c r="B13" s="9" t="s">
        <v>18</v>
      </c>
      <c r="C13" s="4">
        <v>9411</v>
      </c>
      <c r="D13" s="4">
        <v>12226</v>
      </c>
      <c r="E13" s="6">
        <v>6.1</v>
      </c>
      <c r="F13" s="4">
        <v>11268</v>
      </c>
      <c r="G13" s="4">
        <v>9725</v>
      </c>
      <c r="H13" s="4">
        <v>715</v>
      </c>
      <c r="I13" s="4">
        <v>1667</v>
      </c>
      <c r="J13" s="4">
        <v>294</v>
      </c>
      <c r="K13" s="4">
        <v>591</v>
      </c>
      <c r="L13" s="4">
        <v>105</v>
      </c>
      <c r="M13" s="4">
        <v>8975</v>
      </c>
      <c r="N13" s="4">
        <v>244</v>
      </c>
    </row>
    <row r="14" spans="2:14" ht="12" customHeight="1">
      <c r="B14" s="9" t="s">
        <v>19</v>
      </c>
      <c r="C14" s="4">
        <v>9512</v>
      </c>
      <c r="D14" s="4">
        <v>12378</v>
      </c>
      <c r="E14" s="6">
        <v>6.2</v>
      </c>
      <c r="F14" s="4">
        <v>11556</v>
      </c>
      <c r="G14" s="4">
        <v>9882</v>
      </c>
      <c r="H14" s="4">
        <v>732</v>
      </c>
      <c r="I14" s="4">
        <v>1707</v>
      </c>
      <c r="J14" s="4">
        <v>288</v>
      </c>
      <c r="K14" s="4">
        <v>600</v>
      </c>
      <c r="L14" s="4">
        <v>103</v>
      </c>
      <c r="M14" s="4">
        <v>9126</v>
      </c>
      <c r="N14" s="4">
        <v>256</v>
      </c>
    </row>
    <row r="15" spans="2:14" ht="12" customHeight="1">
      <c r="B15" s="9" t="s">
        <v>20</v>
      </c>
      <c r="C15" s="4">
        <v>9610</v>
      </c>
      <c r="D15" s="4">
        <v>12514</v>
      </c>
      <c r="E15" s="6">
        <v>6.2</v>
      </c>
      <c r="F15" s="4">
        <v>11672</v>
      </c>
      <c r="G15" s="4">
        <v>10008</v>
      </c>
      <c r="H15" s="4">
        <v>738</v>
      </c>
      <c r="I15" s="4">
        <v>1728</v>
      </c>
      <c r="J15" s="4">
        <v>280</v>
      </c>
      <c r="K15" s="4">
        <v>607</v>
      </c>
      <c r="L15" s="4">
        <v>93</v>
      </c>
      <c r="M15" s="4">
        <v>9259</v>
      </c>
      <c r="N15" s="4">
        <v>250</v>
      </c>
    </row>
    <row r="16" spans="2:14" ht="12" customHeight="1">
      <c r="B16" s="9" t="s">
        <v>31</v>
      </c>
      <c r="C16" s="4">
        <v>9673</v>
      </c>
      <c r="D16" s="4">
        <v>12610</v>
      </c>
      <c r="E16" s="6">
        <v>6.3</v>
      </c>
      <c r="F16" s="4">
        <v>11656</v>
      </c>
      <c r="G16" s="4">
        <v>10075</v>
      </c>
      <c r="H16" s="4">
        <v>747</v>
      </c>
      <c r="I16" s="4">
        <v>1735</v>
      </c>
      <c r="J16" s="4">
        <v>291</v>
      </c>
      <c r="K16" s="4">
        <v>612</v>
      </c>
      <c r="L16" s="4">
        <v>94</v>
      </c>
      <c r="M16" s="4">
        <v>9321</v>
      </c>
      <c r="N16" s="4">
        <v>256</v>
      </c>
    </row>
    <row r="17" spans="2:14" ht="12" customHeight="1">
      <c r="B17" s="9" t="s">
        <v>21</v>
      </c>
      <c r="C17" s="4">
        <v>9756</v>
      </c>
      <c r="D17" s="4">
        <v>12717</v>
      </c>
      <c r="E17" s="6">
        <v>6.3</v>
      </c>
      <c r="F17" s="4">
        <v>11750</v>
      </c>
      <c r="G17" s="4">
        <v>10170</v>
      </c>
      <c r="H17" s="4">
        <v>756</v>
      </c>
      <c r="I17" s="4">
        <v>1741</v>
      </c>
      <c r="J17" s="4">
        <v>293</v>
      </c>
      <c r="K17" s="4">
        <v>622</v>
      </c>
      <c r="L17" s="4">
        <v>91</v>
      </c>
      <c r="M17" s="4">
        <v>9442</v>
      </c>
      <c r="N17" s="4">
        <v>246</v>
      </c>
    </row>
    <row r="18" spans="2:14" ht="12" customHeight="1">
      <c r="B18" s="9" t="s">
        <v>22</v>
      </c>
      <c r="C18" s="4">
        <v>9862</v>
      </c>
      <c r="D18" s="4">
        <v>12868</v>
      </c>
      <c r="E18" s="6">
        <v>6.4</v>
      </c>
      <c r="F18" s="4">
        <v>11826</v>
      </c>
      <c r="G18" s="4">
        <v>10256</v>
      </c>
      <c r="H18" s="4">
        <v>787</v>
      </c>
      <c r="I18" s="4">
        <v>1757</v>
      </c>
      <c r="J18" s="4">
        <v>300</v>
      </c>
      <c r="K18" s="4">
        <v>625</v>
      </c>
      <c r="L18" s="4">
        <v>101</v>
      </c>
      <c r="M18" s="4">
        <v>9485</v>
      </c>
      <c r="N18" s="4">
        <v>316</v>
      </c>
    </row>
    <row r="19" spans="2:14" ht="12" customHeight="1">
      <c r="B19" s="5"/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</row>
    <row r="20" ht="12" customHeight="1">
      <c r="B20" s="5" t="s">
        <v>28</v>
      </c>
    </row>
    <row r="21" ht="12" customHeight="1">
      <c r="B21" s="5"/>
    </row>
    <row r="23" spans="3:14" ht="12" customHeight="1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9" spans="10:12" ht="12" customHeight="1">
      <c r="J29" s="12"/>
      <c r="L29" s="12"/>
    </row>
  </sheetData>
  <sheetProtection/>
  <mergeCells count="11">
    <mergeCell ref="F4:F5"/>
    <mergeCell ref="G4:G5"/>
    <mergeCell ref="I4:I5"/>
    <mergeCell ref="H4:H5"/>
    <mergeCell ref="C3:C5"/>
    <mergeCell ref="B3:B5"/>
    <mergeCell ref="F3:N3"/>
    <mergeCell ref="J4:M4"/>
    <mergeCell ref="N4:N5"/>
    <mergeCell ref="E3:E5"/>
    <mergeCell ref="D3:D5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&amp;L&amp;F</oddHeader>
  </headerFooter>
  <ignoredErrors>
    <ignoredError sqref="B13:B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2.625" style="1" customWidth="1"/>
    <col min="2" max="6" width="12.625" style="1" customWidth="1"/>
    <col min="7" max="10" width="8.625" style="1" customWidth="1"/>
    <col min="11" max="16384" width="9.00390625" style="1" customWidth="1"/>
  </cols>
  <sheetData>
    <row r="1" ht="14.25" customHeight="1">
      <c r="B1" s="7" t="s">
        <v>435</v>
      </c>
    </row>
    <row r="2" ht="12" customHeight="1"/>
    <row r="3" spans="1:10" ht="12" customHeight="1">
      <c r="A3" s="1" t="s">
        <v>436</v>
      </c>
      <c r="B3" s="289" t="s">
        <v>201</v>
      </c>
      <c r="C3" s="368" t="s">
        <v>437</v>
      </c>
      <c r="D3" s="368"/>
      <c r="E3" s="368"/>
      <c r="F3" s="368"/>
      <c r="G3" s="368" t="s">
        <v>438</v>
      </c>
      <c r="H3" s="368"/>
      <c r="I3" s="368"/>
      <c r="J3" s="368"/>
    </row>
    <row r="4" spans="2:10" ht="12" customHeight="1">
      <c r="B4" s="291"/>
      <c r="C4" s="368" t="s">
        <v>439</v>
      </c>
      <c r="D4" s="368"/>
      <c r="E4" s="402" t="s">
        <v>440</v>
      </c>
      <c r="F4" s="402"/>
      <c r="G4" s="368" t="s">
        <v>439</v>
      </c>
      <c r="H4" s="368"/>
      <c r="I4" s="402" t="s">
        <v>440</v>
      </c>
      <c r="J4" s="402"/>
    </row>
    <row r="5" spans="2:10" ht="12" customHeight="1">
      <c r="B5" s="22"/>
      <c r="C5" s="2" t="s">
        <v>66</v>
      </c>
      <c r="D5" s="2" t="s">
        <v>441</v>
      </c>
      <c r="E5" s="2" t="s">
        <v>66</v>
      </c>
      <c r="F5" s="2" t="s">
        <v>441</v>
      </c>
      <c r="G5" s="2" t="s">
        <v>66</v>
      </c>
      <c r="H5" s="2" t="s">
        <v>441</v>
      </c>
      <c r="I5" s="2" t="s">
        <v>66</v>
      </c>
      <c r="J5" s="2" t="s">
        <v>441</v>
      </c>
    </row>
    <row r="6" spans="2:10" ht="12" customHeight="1">
      <c r="B6" s="225" t="s">
        <v>442</v>
      </c>
      <c r="C6" s="4">
        <v>12</v>
      </c>
      <c r="D6" s="4">
        <v>5008230</v>
      </c>
      <c r="E6" s="4">
        <v>12</v>
      </c>
      <c r="F6" s="4">
        <v>4715430</v>
      </c>
      <c r="G6" s="4" t="s">
        <v>443</v>
      </c>
      <c r="H6" s="4" t="s">
        <v>443</v>
      </c>
      <c r="I6" s="4" t="s">
        <v>443</v>
      </c>
      <c r="J6" s="4" t="s">
        <v>443</v>
      </c>
    </row>
    <row r="7" spans="2:10" ht="12" customHeight="1">
      <c r="B7" s="225" t="s">
        <v>444</v>
      </c>
      <c r="C7" s="4">
        <v>96</v>
      </c>
      <c r="D7" s="4">
        <v>1193000</v>
      </c>
      <c r="E7" s="4">
        <v>77</v>
      </c>
      <c r="F7" s="4">
        <v>1136970</v>
      </c>
      <c r="G7" s="4" t="s">
        <v>443</v>
      </c>
      <c r="H7" s="4" t="s">
        <v>443</v>
      </c>
      <c r="I7" s="4" t="s">
        <v>443</v>
      </c>
      <c r="J7" s="4" t="s">
        <v>443</v>
      </c>
    </row>
    <row r="8" spans="2:10" ht="12" customHeight="1">
      <c r="B8" s="225" t="s">
        <v>445</v>
      </c>
      <c r="C8" s="4">
        <v>12</v>
      </c>
      <c r="D8" s="4">
        <v>7368</v>
      </c>
      <c r="E8" s="4">
        <v>12</v>
      </c>
      <c r="F8" s="4">
        <v>6575</v>
      </c>
      <c r="G8" s="4" t="s">
        <v>443</v>
      </c>
      <c r="H8" s="4" t="s">
        <v>443</v>
      </c>
      <c r="I8" s="4" t="s">
        <v>443</v>
      </c>
      <c r="J8" s="4" t="s">
        <v>443</v>
      </c>
    </row>
    <row r="9" spans="2:10" s="28" customFormat="1" ht="12" customHeight="1">
      <c r="B9" s="38" t="s">
        <v>446</v>
      </c>
      <c r="C9" s="4">
        <v>120</v>
      </c>
      <c r="D9" s="4">
        <v>6208598</v>
      </c>
      <c r="E9" s="36">
        <v>101</v>
      </c>
      <c r="F9" s="36">
        <v>5858975</v>
      </c>
      <c r="G9" s="36" t="s">
        <v>443</v>
      </c>
      <c r="H9" s="36" t="s">
        <v>443</v>
      </c>
      <c r="I9" s="4" t="s">
        <v>443</v>
      </c>
      <c r="J9" s="4" t="s">
        <v>443</v>
      </c>
    </row>
    <row r="10" spans="1:10" ht="12" customHeight="1">
      <c r="A10" s="1" t="s">
        <v>447</v>
      </c>
      <c r="B10" s="289" t="s">
        <v>448</v>
      </c>
      <c r="C10" s="368" t="s">
        <v>449</v>
      </c>
      <c r="D10" s="368"/>
      <c r="E10" s="368"/>
      <c r="F10" s="368"/>
      <c r="G10" s="247" t="s">
        <v>201</v>
      </c>
      <c r="H10" s="249"/>
      <c r="I10" s="403" t="s">
        <v>450</v>
      </c>
      <c r="J10" s="404"/>
    </row>
    <row r="11" spans="2:10" ht="12" customHeight="1">
      <c r="B11" s="291"/>
      <c r="C11" s="368" t="s">
        <v>439</v>
      </c>
      <c r="D11" s="368"/>
      <c r="E11" s="402" t="s">
        <v>440</v>
      </c>
      <c r="F11" s="402"/>
      <c r="G11" s="253"/>
      <c r="H11" s="255"/>
      <c r="I11" s="21" t="s">
        <v>439</v>
      </c>
      <c r="J11" s="405" t="s">
        <v>440</v>
      </c>
    </row>
    <row r="12" spans="2:10" ht="12" customHeight="1">
      <c r="B12" s="22"/>
      <c r="C12" s="2" t="s">
        <v>66</v>
      </c>
      <c r="D12" s="2" t="s">
        <v>441</v>
      </c>
      <c r="E12" s="2" t="s">
        <v>66</v>
      </c>
      <c r="F12" s="2" t="s">
        <v>441</v>
      </c>
      <c r="G12" s="231"/>
      <c r="H12" s="231"/>
      <c r="I12" s="2" t="s">
        <v>66</v>
      </c>
      <c r="J12" s="2" t="s">
        <v>66</v>
      </c>
    </row>
    <row r="13" spans="2:10" ht="12" customHeight="1">
      <c r="B13" s="406" t="s">
        <v>451</v>
      </c>
      <c r="C13" s="407">
        <v>4</v>
      </c>
      <c r="D13" s="407">
        <v>133539</v>
      </c>
      <c r="E13" s="407">
        <v>1</v>
      </c>
      <c r="F13" s="407">
        <v>423896</v>
      </c>
      <c r="G13" s="279" t="s">
        <v>452</v>
      </c>
      <c r="H13" s="280"/>
      <c r="I13" s="408">
        <f>114+21</f>
        <v>135</v>
      </c>
      <c r="J13" s="408">
        <v>85</v>
      </c>
    </row>
    <row r="14" spans="2:10" ht="12" customHeight="1">
      <c r="B14" s="409"/>
      <c r="C14" s="410"/>
      <c r="D14" s="410"/>
      <c r="E14" s="410"/>
      <c r="F14" s="410"/>
      <c r="G14" s="281"/>
      <c r="H14" s="282"/>
      <c r="I14" s="408"/>
      <c r="J14" s="408"/>
    </row>
    <row r="15" spans="2:10" ht="12" customHeight="1">
      <c r="B15" s="406" t="s">
        <v>453</v>
      </c>
      <c r="C15" s="407">
        <v>4</v>
      </c>
      <c r="D15" s="407">
        <v>452368</v>
      </c>
      <c r="E15" s="407">
        <v>1</v>
      </c>
      <c r="F15" s="407">
        <v>116699</v>
      </c>
      <c r="G15" s="279" t="s">
        <v>454</v>
      </c>
      <c r="H15" s="280"/>
      <c r="I15" s="408">
        <v>63</v>
      </c>
      <c r="J15" s="408">
        <v>55</v>
      </c>
    </row>
    <row r="16" spans="2:10" ht="12" customHeight="1">
      <c r="B16" s="409"/>
      <c r="C16" s="410"/>
      <c r="D16" s="410"/>
      <c r="E16" s="410"/>
      <c r="F16" s="410"/>
      <c r="G16" s="281"/>
      <c r="H16" s="282"/>
      <c r="I16" s="408"/>
      <c r="J16" s="408"/>
    </row>
    <row r="17" spans="2:10" s="28" customFormat="1" ht="12" customHeight="1">
      <c r="B17" s="411" t="s">
        <v>446</v>
      </c>
      <c r="C17" s="407">
        <f>+C13+C15</f>
        <v>8</v>
      </c>
      <c r="D17" s="407">
        <f>+D13+D15</f>
        <v>585907</v>
      </c>
      <c r="E17" s="412">
        <v>2</v>
      </c>
      <c r="F17" s="412">
        <f>+F13+F15</f>
        <v>540595</v>
      </c>
      <c r="G17" s="413" t="s">
        <v>446</v>
      </c>
      <c r="H17" s="414"/>
      <c r="I17" s="407">
        <f>+I13+I15</f>
        <v>198</v>
      </c>
      <c r="J17" s="412">
        <f>+J13+J15</f>
        <v>140</v>
      </c>
    </row>
    <row r="18" spans="2:10" s="28" customFormat="1" ht="12" customHeight="1">
      <c r="B18" s="415"/>
      <c r="C18" s="416"/>
      <c r="D18" s="416"/>
      <c r="E18" s="417"/>
      <c r="F18" s="417"/>
      <c r="G18" s="300"/>
      <c r="H18" s="267"/>
      <c r="I18" s="416"/>
      <c r="J18" s="417"/>
    </row>
    <row r="19" ht="12" customHeight="1">
      <c r="B19" s="5"/>
    </row>
    <row r="20" ht="12" customHeight="1">
      <c r="B20" s="5" t="s">
        <v>306</v>
      </c>
    </row>
    <row r="21" ht="12" customHeight="1">
      <c r="B21" s="5"/>
    </row>
    <row r="22" spans="2:10" ht="12" customHeight="1">
      <c r="B22" s="5"/>
      <c r="C22" s="5"/>
      <c r="D22" s="5"/>
      <c r="E22" s="418"/>
      <c r="F22" s="418"/>
      <c r="G22" s="5"/>
      <c r="H22" s="5"/>
      <c r="I22" s="5"/>
      <c r="J22" s="37"/>
    </row>
    <row r="23" spans="5:6" ht="12" customHeight="1">
      <c r="E23" s="37"/>
      <c r="F23" s="37"/>
    </row>
  </sheetData>
  <sheetProtection/>
  <mergeCells count="38">
    <mergeCell ref="I17:I18"/>
    <mergeCell ref="J17:J18"/>
    <mergeCell ref="B17:B18"/>
    <mergeCell ref="C17:C18"/>
    <mergeCell ref="D17:D18"/>
    <mergeCell ref="E17:E18"/>
    <mergeCell ref="F17:F18"/>
    <mergeCell ref="G17:H18"/>
    <mergeCell ref="I13:I14"/>
    <mergeCell ref="J13:J14"/>
    <mergeCell ref="B15:B16"/>
    <mergeCell ref="C15:C16"/>
    <mergeCell ref="D15:D16"/>
    <mergeCell ref="E15:E16"/>
    <mergeCell ref="F15:F16"/>
    <mergeCell ref="G15:H16"/>
    <mergeCell ref="I15:I16"/>
    <mergeCell ref="J15:J16"/>
    <mergeCell ref="G12:H12"/>
    <mergeCell ref="B13:B14"/>
    <mergeCell ref="C13:C14"/>
    <mergeCell ref="D13:D14"/>
    <mergeCell ref="E13:E14"/>
    <mergeCell ref="F13:F14"/>
    <mergeCell ref="G13:H14"/>
    <mergeCell ref="B10:B11"/>
    <mergeCell ref="C10:F10"/>
    <mergeCell ref="G10:H11"/>
    <mergeCell ref="I10:J10"/>
    <mergeCell ref="C11:D11"/>
    <mergeCell ref="E11:F11"/>
    <mergeCell ref="B3:B4"/>
    <mergeCell ref="C3:F3"/>
    <mergeCell ref="G3:J3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I51" sqref="I51"/>
    </sheetView>
  </sheetViews>
  <sheetFormatPr defaultColWidth="9.00390625" defaultRowHeight="13.5"/>
  <cols>
    <col min="1" max="1" width="2.50390625" style="1" customWidth="1"/>
    <col min="2" max="2" width="10.125" style="1" customWidth="1"/>
    <col min="3" max="7" width="4.50390625" style="1" bestFit="1" customWidth="1"/>
    <col min="8" max="8" width="4.375" style="1" bestFit="1" customWidth="1"/>
    <col min="9" max="10" width="5.25390625" style="1" bestFit="1" customWidth="1"/>
    <col min="11" max="20" width="4.50390625" style="1" bestFit="1" customWidth="1"/>
    <col min="21" max="22" width="5.25390625" style="1" bestFit="1" customWidth="1"/>
    <col min="23" max="23" width="4.375" style="1" bestFit="1" customWidth="1"/>
    <col min="24" max="16384" width="9.00390625" style="1" customWidth="1"/>
  </cols>
  <sheetData>
    <row r="1" ht="14.25" customHeight="1">
      <c r="B1" s="7" t="s">
        <v>309</v>
      </c>
    </row>
    <row r="2" ht="12" customHeight="1"/>
    <row r="3" spans="1:23" ht="12" customHeight="1">
      <c r="A3" s="1" t="s">
        <v>310</v>
      </c>
      <c r="B3" s="289" t="s">
        <v>181</v>
      </c>
      <c r="C3" s="344" t="s">
        <v>311</v>
      </c>
      <c r="D3" s="345"/>
      <c r="E3" s="346"/>
      <c r="F3" s="344" t="s">
        <v>312</v>
      </c>
      <c r="G3" s="345"/>
      <c r="H3" s="346"/>
      <c r="I3" s="344" t="s">
        <v>313</v>
      </c>
      <c r="J3" s="345"/>
      <c r="K3" s="346"/>
      <c r="L3" s="344" t="s">
        <v>314</v>
      </c>
      <c r="M3" s="345"/>
      <c r="N3" s="346"/>
      <c r="O3" s="344" t="s">
        <v>315</v>
      </c>
      <c r="P3" s="345"/>
      <c r="Q3" s="346"/>
      <c r="R3" s="344" t="s">
        <v>316</v>
      </c>
      <c r="S3" s="345"/>
      <c r="T3" s="346"/>
      <c r="U3" s="344" t="s">
        <v>317</v>
      </c>
      <c r="V3" s="345"/>
      <c r="W3" s="346"/>
    </row>
    <row r="4" spans="2:23" ht="12" customHeight="1">
      <c r="B4" s="290"/>
      <c r="C4" s="347"/>
      <c r="D4" s="348"/>
      <c r="E4" s="349"/>
      <c r="F4" s="347"/>
      <c r="G4" s="348"/>
      <c r="H4" s="349"/>
      <c r="I4" s="347"/>
      <c r="J4" s="348"/>
      <c r="K4" s="349"/>
      <c r="L4" s="347"/>
      <c r="M4" s="348"/>
      <c r="N4" s="349"/>
      <c r="O4" s="347"/>
      <c r="P4" s="348"/>
      <c r="Q4" s="349"/>
      <c r="R4" s="350" t="s">
        <v>318</v>
      </c>
      <c r="S4" s="351"/>
      <c r="T4" s="352"/>
      <c r="U4" s="347"/>
      <c r="V4" s="348"/>
      <c r="W4" s="349"/>
    </row>
    <row r="5" spans="2:23" ht="12" customHeight="1">
      <c r="B5" s="291"/>
      <c r="C5" s="14" t="s">
        <v>155</v>
      </c>
      <c r="D5" s="14" t="s">
        <v>319</v>
      </c>
      <c r="E5" s="14" t="s">
        <v>320</v>
      </c>
      <c r="F5" s="14" t="s">
        <v>155</v>
      </c>
      <c r="G5" s="14" t="s">
        <v>319</v>
      </c>
      <c r="H5" s="14" t="s">
        <v>320</v>
      </c>
      <c r="I5" s="14" t="s">
        <v>155</v>
      </c>
      <c r="J5" s="14" t="s">
        <v>319</v>
      </c>
      <c r="K5" s="14" t="s">
        <v>320</v>
      </c>
      <c r="L5" s="14" t="s">
        <v>155</v>
      </c>
      <c r="M5" s="14" t="s">
        <v>319</v>
      </c>
      <c r="N5" s="14" t="s">
        <v>320</v>
      </c>
      <c r="O5" s="14" t="s">
        <v>155</v>
      </c>
      <c r="P5" s="14" t="s">
        <v>319</v>
      </c>
      <c r="Q5" s="14" t="s">
        <v>320</v>
      </c>
      <c r="R5" s="14" t="s">
        <v>155</v>
      </c>
      <c r="S5" s="14" t="s">
        <v>319</v>
      </c>
      <c r="T5" s="14" t="s">
        <v>320</v>
      </c>
      <c r="U5" s="14" t="s">
        <v>155</v>
      </c>
      <c r="V5" s="14" t="s">
        <v>319</v>
      </c>
      <c r="W5" s="14" t="s">
        <v>320</v>
      </c>
    </row>
    <row r="6" spans="2:23" ht="12" customHeight="1">
      <c r="B6" s="22"/>
      <c r="C6" s="2" t="s">
        <v>66</v>
      </c>
      <c r="D6" s="2" t="s">
        <v>66</v>
      </c>
      <c r="E6" s="2" t="s">
        <v>66</v>
      </c>
      <c r="F6" s="2" t="s">
        <v>66</v>
      </c>
      <c r="G6" s="2" t="s">
        <v>66</v>
      </c>
      <c r="H6" s="2" t="s">
        <v>66</v>
      </c>
      <c r="I6" s="2" t="s">
        <v>66</v>
      </c>
      <c r="J6" s="2" t="s">
        <v>66</v>
      </c>
      <c r="K6" s="2" t="s">
        <v>66</v>
      </c>
      <c r="L6" s="2" t="s">
        <v>66</v>
      </c>
      <c r="M6" s="2" t="s">
        <v>66</v>
      </c>
      <c r="N6" s="2" t="s">
        <v>66</v>
      </c>
      <c r="O6" s="2" t="s">
        <v>66</v>
      </c>
      <c r="P6" s="2" t="s">
        <v>66</v>
      </c>
      <c r="Q6" s="2" t="s">
        <v>66</v>
      </c>
      <c r="R6" s="2" t="s">
        <v>66</v>
      </c>
      <c r="S6" s="2" t="s">
        <v>66</v>
      </c>
      <c r="T6" s="2" t="s">
        <v>66</v>
      </c>
      <c r="U6" s="2" t="s">
        <v>66</v>
      </c>
      <c r="V6" s="2" t="s">
        <v>66</v>
      </c>
      <c r="W6" s="2" t="s">
        <v>66</v>
      </c>
    </row>
    <row r="7" spans="2:23" ht="12" customHeight="1">
      <c r="B7" s="9" t="s">
        <v>194</v>
      </c>
      <c r="C7" s="2">
        <v>1</v>
      </c>
      <c r="D7" s="2">
        <v>1</v>
      </c>
      <c r="E7" s="2" t="s">
        <v>137</v>
      </c>
      <c r="F7" s="2" t="s">
        <v>137</v>
      </c>
      <c r="G7" s="2" t="s">
        <v>137</v>
      </c>
      <c r="H7" s="2" t="s">
        <v>137</v>
      </c>
      <c r="I7" s="2">
        <v>4</v>
      </c>
      <c r="J7" s="2">
        <v>2</v>
      </c>
      <c r="K7" s="2">
        <v>2</v>
      </c>
      <c r="L7" s="2" t="s">
        <v>137</v>
      </c>
      <c r="M7" s="2" t="s">
        <v>137</v>
      </c>
      <c r="N7" s="2" t="s">
        <v>137</v>
      </c>
      <c r="O7" s="2">
        <v>5</v>
      </c>
      <c r="P7" s="2">
        <v>3</v>
      </c>
      <c r="Q7" s="2">
        <v>2</v>
      </c>
      <c r="R7" s="2">
        <v>1</v>
      </c>
      <c r="S7" s="2">
        <v>1</v>
      </c>
      <c r="T7" s="2" t="s">
        <v>137</v>
      </c>
      <c r="U7" s="2">
        <v>1</v>
      </c>
      <c r="V7" s="2">
        <v>1</v>
      </c>
      <c r="W7" s="2" t="s">
        <v>137</v>
      </c>
    </row>
    <row r="8" spans="2:23" ht="12" customHeight="1">
      <c r="B8" s="9" t="s">
        <v>321</v>
      </c>
      <c r="C8" s="2" t="s">
        <v>137</v>
      </c>
      <c r="D8" s="2" t="s">
        <v>137</v>
      </c>
      <c r="E8" s="2" t="s">
        <v>137</v>
      </c>
      <c r="F8" s="2" t="s">
        <v>137</v>
      </c>
      <c r="G8" s="2" t="s">
        <v>137</v>
      </c>
      <c r="H8" s="2" t="s">
        <v>137</v>
      </c>
      <c r="I8" s="2">
        <v>2</v>
      </c>
      <c r="J8" s="2">
        <v>2</v>
      </c>
      <c r="K8" s="2" t="s">
        <v>137</v>
      </c>
      <c r="L8" s="2" t="s">
        <v>137</v>
      </c>
      <c r="M8" s="2" t="s">
        <v>137</v>
      </c>
      <c r="N8" s="2" t="s">
        <v>137</v>
      </c>
      <c r="O8" s="2">
        <v>4</v>
      </c>
      <c r="P8" s="2">
        <v>4</v>
      </c>
      <c r="Q8" s="2" t="s">
        <v>137</v>
      </c>
      <c r="R8" s="2">
        <v>3</v>
      </c>
      <c r="S8" s="2">
        <v>3</v>
      </c>
      <c r="T8" s="2" t="s">
        <v>137</v>
      </c>
      <c r="U8" s="2">
        <v>1</v>
      </c>
      <c r="V8" s="2">
        <v>1</v>
      </c>
      <c r="W8" s="2" t="s">
        <v>137</v>
      </c>
    </row>
    <row r="9" spans="2:23" ht="12" customHeight="1">
      <c r="B9" s="9" t="s">
        <v>322</v>
      </c>
      <c r="C9" s="2" t="s">
        <v>137</v>
      </c>
      <c r="D9" s="2" t="s">
        <v>137</v>
      </c>
      <c r="E9" s="2" t="s">
        <v>137</v>
      </c>
      <c r="F9" s="2">
        <v>1</v>
      </c>
      <c r="G9" s="2">
        <v>1</v>
      </c>
      <c r="H9" s="2" t="s">
        <v>137</v>
      </c>
      <c r="I9" s="2">
        <v>3</v>
      </c>
      <c r="J9" s="2">
        <v>3</v>
      </c>
      <c r="K9" s="2" t="s">
        <v>137</v>
      </c>
      <c r="L9" s="2">
        <v>1</v>
      </c>
      <c r="M9" s="2">
        <v>1</v>
      </c>
      <c r="N9" s="2" t="s">
        <v>137</v>
      </c>
      <c r="O9" s="2">
        <v>1</v>
      </c>
      <c r="P9" s="2">
        <v>1</v>
      </c>
      <c r="Q9" s="2" t="s">
        <v>137</v>
      </c>
      <c r="R9" s="2" t="s">
        <v>137</v>
      </c>
      <c r="S9" s="2" t="s">
        <v>137</v>
      </c>
      <c r="T9" s="2" t="s">
        <v>137</v>
      </c>
      <c r="U9" s="2" t="s">
        <v>137</v>
      </c>
      <c r="V9" s="2" t="s">
        <v>137</v>
      </c>
      <c r="W9" s="2" t="s">
        <v>137</v>
      </c>
    </row>
    <row r="10" spans="2:23" ht="12" customHeight="1">
      <c r="B10" s="9" t="s">
        <v>323</v>
      </c>
      <c r="C10" s="2" t="s">
        <v>137</v>
      </c>
      <c r="D10" s="2" t="s">
        <v>137</v>
      </c>
      <c r="E10" s="2" t="s">
        <v>137</v>
      </c>
      <c r="F10" s="2" t="s">
        <v>137</v>
      </c>
      <c r="G10" s="2" t="s">
        <v>137</v>
      </c>
      <c r="H10" s="2" t="s">
        <v>137</v>
      </c>
      <c r="I10" s="2">
        <v>4</v>
      </c>
      <c r="J10" s="2">
        <v>4</v>
      </c>
      <c r="K10" s="2" t="s">
        <v>137</v>
      </c>
      <c r="L10" s="2">
        <v>1</v>
      </c>
      <c r="M10" s="2">
        <v>1</v>
      </c>
      <c r="N10" s="2" t="s">
        <v>137</v>
      </c>
      <c r="O10" s="2">
        <v>2</v>
      </c>
      <c r="P10" s="2">
        <v>1</v>
      </c>
      <c r="Q10" s="2">
        <v>1</v>
      </c>
      <c r="R10" s="2" t="s">
        <v>137</v>
      </c>
      <c r="S10" s="2" t="s">
        <v>137</v>
      </c>
      <c r="T10" s="2" t="s">
        <v>137</v>
      </c>
      <c r="U10" s="2">
        <v>1</v>
      </c>
      <c r="V10" s="2">
        <v>1</v>
      </c>
      <c r="W10" s="2" t="s">
        <v>137</v>
      </c>
    </row>
    <row r="11" spans="2:23" s="28" customFormat="1" ht="12" customHeight="1">
      <c r="B11" s="84" t="s">
        <v>324</v>
      </c>
      <c r="C11" s="2" t="s">
        <v>137</v>
      </c>
      <c r="D11" s="2" t="s">
        <v>137</v>
      </c>
      <c r="E11" s="2" t="s">
        <v>137</v>
      </c>
      <c r="F11" s="149">
        <v>1</v>
      </c>
      <c r="G11" s="149">
        <v>1</v>
      </c>
      <c r="H11" s="2" t="s">
        <v>137</v>
      </c>
      <c r="I11" s="149">
        <v>4</v>
      </c>
      <c r="J11" s="149">
        <v>4</v>
      </c>
      <c r="K11" s="2" t="s">
        <v>137</v>
      </c>
      <c r="L11" s="2" t="s">
        <v>137</v>
      </c>
      <c r="M11" s="2" t="s">
        <v>137</v>
      </c>
      <c r="N11" s="2" t="s">
        <v>137</v>
      </c>
      <c r="O11" s="149">
        <v>1</v>
      </c>
      <c r="P11" s="149">
        <v>1</v>
      </c>
      <c r="Q11" s="2" t="s">
        <v>137</v>
      </c>
      <c r="R11" s="2" t="s">
        <v>137</v>
      </c>
      <c r="S11" s="2" t="s">
        <v>137</v>
      </c>
      <c r="T11" s="2" t="s">
        <v>137</v>
      </c>
      <c r="U11" s="2" t="s">
        <v>137</v>
      </c>
      <c r="V11" s="2" t="s">
        <v>137</v>
      </c>
      <c r="W11" s="2" t="s">
        <v>137</v>
      </c>
    </row>
    <row r="12" ht="12" customHeight="1">
      <c r="B12" s="5"/>
    </row>
    <row r="13" ht="12" customHeight="1">
      <c r="B13" s="5" t="s">
        <v>306</v>
      </c>
    </row>
    <row r="14" spans="2:23" ht="12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2" customHeight="1">
      <c r="B15" s="5"/>
    </row>
  </sheetData>
  <sheetProtection/>
  <mergeCells count="9">
    <mergeCell ref="R3:T3"/>
    <mergeCell ref="U3:W4"/>
    <mergeCell ref="R4:T4"/>
    <mergeCell ref="B3:B5"/>
    <mergeCell ref="C3:E4"/>
    <mergeCell ref="F3:H4"/>
    <mergeCell ref="I3:K4"/>
    <mergeCell ref="L3:N4"/>
    <mergeCell ref="O3:Q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43" sqref="H43"/>
    </sheetView>
  </sheetViews>
  <sheetFormatPr defaultColWidth="9.00390625" defaultRowHeight="13.5"/>
  <cols>
    <col min="1" max="1" width="2.625" style="1" customWidth="1"/>
    <col min="2" max="2" width="9.875" style="1" customWidth="1"/>
    <col min="3" max="3" width="7.50390625" style="1" customWidth="1"/>
    <col min="4" max="4" width="7.875" style="1" customWidth="1"/>
    <col min="5" max="5" width="7.75390625" style="1" customWidth="1"/>
    <col min="6" max="7" width="9.875" style="1" customWidth="1"/>
    <col min="8" max="8" width="10.125" style="1" customWidth="1"/>
    <col min="9" max="9" width="13.125" style="1" customWidth="1"/>
    <col min="10" max="12" width="10.125" style="1" customWidth="1"/>
    <col min="13" max="16384" width="9.00390625" style="1" customWidth="1"/>
  </cols>
  <sheetData>
    <row r="1" ht="14.25" customHeight="1">
      <c r="B1" s="7" t="s">
        <v>325</v>
      </c>
    </row>
    <row r="2" ht="12" customHeight="1"/>
    <row r="3" spans="1:10" ht="12" customHeight="1">
      <c r="A3" s="1" t="s">
        <v>345</v>
      </c>
      <c r="B3" s="289" t="s">
        <v>181</v>
      </c>
      <c r="C3" s="344" t="s">
        <v>327</v>
      </c>
      <c r="D3" s="345"/>
      <c r="E3" s="346"/>
      <c r="F3" s="356" t="s">
        <v>328</v>
      </c>
      <c r="G3" s="357"/>
      <c r="H3" s="344" t="s">
        <v>329</v>
      </c>
      <c r="I3" s="345"/>
      <c r="J3" s="346"/>
    </row>
    <row r="4" spans="1:10" ht="12" customHeight="1">
      <c r="A4" s="1" t="s">
        <v>330</v>
      </c>
      <c r="B4" s="290"/>
      <c r="C4" s="347"/>
      <c r="D4" s="348"/>
      <c r="E4" s="349"/>
      <c r="F4" s="358"/>
      <c r="G4" s="359"/>
      <c r="H4" s="347"/>
      <c r="I4" s="348"/>
      <c r="J4" s="349"/>
    </row>
    <row r="5" spans="2:10" ht="12" customHeight="1">
      <c r="B5" s="290"/>
      <c r="C5" s="228" t="s">
        <v>331</v>
      </c>
      <c r="D5" s="228" t="s">
        <v>332</v>
      </c>
      <c r="E5" s="228" t="s">
        <v>333</v>
      </c>
      <c r="F5" s="353" t="s">
        <v>334</v>
      </c>
      <c r="G5" s="353" t="s">
        <v>335</v>
      </c>
      <c r="H5" s="353" t="s">
        <v>336</v>
      </c>
      <c r="I5" s="353" t="s">
        <v>337</v>
      </c>
      <c r="J5" s="353" t="s">
        <v>338</v>
      </c>
    </row>
    <row r="6" spans="2:10" ht="12" customHeight="1">
      <c r="B6" s="290"/>
      <c r="C6" s="360"/>
      <c r="D6" s="360"/>
      <c r="E6" s="360"/>
      <c r="F6" s="354"/>
      <c r="G6" s="354"/>
      <c r="H6" s="354"/>
      <c r="I6" s="354"/>
      <c r="J6" s="354"/>
    </row>
    <row r="7" spans="2:10" ht="12" customHeight="1">
      <c r="B7" s="291"/>
      <c r="C7" s="361"/>
      <c r="D7" s="361"/>
      <c r="E7" s="361"/>
      <c r="F7" s="355"/>
      <c r="G7" s="355"/>
      <c r="H7" s="355"/>
      <c r="I7" s="355"/>
      <c r="J7" s="355"/>
    </row>
    <row r="8" spans="2:10" ht="12" customHeight="1">
      <c r="B8" s="22"/>
      <c r="C8" s="2" t="s">
        <v>66</v>
      </c>
      <c r="D8" s="2" t="s">
        <v>66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</row>
    <row r="9" spans="2:10" ht="12" customHeight="1">
      <c r="B9" s="88" t="s">
        <v>194</v>
      </c>
      <c r="C9" s="2" t="s">
        <v>137</v>
      </c>
      <c r="D9" s="2">
        <v>2</v>
      </c>
      <c r="E9" s="2" t="s">
        <v>137</v>
      </c>
      <c r="F9" s="150">
        <v>13486</v>
      </c>
      <c r="G9" s="2" t="s">
        <v>137</v>
      </c>
      <c r="H9" s="2">
        <v>56</v>
      </c>
      <c r="I9" s="4">
        <v>1</v>
      </c>
      <c r="J9" s="2">
        <v>369</v>
      </c>
    </row>
    <row r="10" spans="2:10" ht="12" customHeight="1">
      <c r="B10" s="9" t="s">
        <v>339</v>
      </c>
      <c r="C10" s="2" t="s">
        <v>137</v>
      </c>
      <c r="D10" s="2">
        <v>1</v>
      </c>
      <c r="E10" s="2" t="s">
        <v>137</v>
      </c>
      <c r="F10" s="150">
        <v>2189</v>
      </c>
      <c r="G10" s="2" t="s">
        <v>137</v>
      </c>
      <c r="H10" s="2">
        <v>22</v>
      </c>
      <c r="I10" s="4" t="s">
        <v>137</v>
      </c>
      <c r="J10" s="2">
        <v>151</v>
      </c>
    </row>
    <row r="11" spans="2:10" ht="12" customHeight="1">
      <c r="B11" s="9" t="s">
        <v>340</v>
      </c>
      <c r="C11" s="2">
        <v>2</v>
      </c>
      <c r="D11" s="2" t="s">
        <v>137</v>
      </c>
      <c r="E11" s="2">
        <v>1</v>
      </c>
      <c r="F11" s="150">
        <v>1040</v>
      </c>
      <c r="G11" s="2" t="s">
        <v>137</v>
      </c>
      <c r="H11" s="151">
        <v>4</v>
      </c>
      <c r="I11" s="4" t="s">
        <v>137</v>
      </c>
      <c r="J11" s="2">
        <v>37</v>
      </c>
    </row>
    <row r="12" spans="2:10" ht="12" customHeight="1">
      <c r="B12" s="9" t="s">
        <v>341</v>
      </c>
      <c r="C12" s="2">
        <v>1</v>
      </c>
      <c r="D12" s="2">
        <v>1</v>
      </c>
      <c r="E12" s="2">
        <v>1</v>
      </c>
      <c r="F12" s="150">
        <v>34</v>
      </c>
      <c r="G12" s="2">
        <v>356</v>
      </c>
      <c r="H12" s="151">
        <v>1</v>
      </c>
      <c r="I12" s="4" t="s">
        <v>342</v>
      </c>
      <c r="J12" s="2">
        <v>58</v>
      </c>
    </row>
    <row r="13" spans="2:10" s="28" customFormat="1" ht="12" customHeight="1">
      <c r="B13" s="84" t="s">
        <v>324</v>
      </c>
      <c r="C13" s="149">
        <v>1</v>
      </c>
      <c r="D13" s="36" t="s">
        <v>342</v>
      </c>
      <c r="E13" s="149" t="s">
        <v>342</v>
      </c>
      <c r="F13" s="144">
        <v>-1</v>
      </c>
      <c r="G13" s="152">
        <v>86</v>
      </c>
      <c r="H13" s="153">
        <v>2</v>
      </c>
      <c r="I13" s="153" t="s">
        <v>342</v>
      </c>
      <c r="J13" s="149">
        <v>2</v>
      </c>
    </row>
    <row r="14" spans="2:7" ht="12" customHeight="1">
      <c r="B14" s="5"/>
      <c r="F14" s="154"/>
      <c r="G14" s="155"/>
    </row>
    <row r="15" ht="12" customHeight="1">
      <c r="B15" s="5" t="s">
        <v>306</v>
      </c>
    </row>
    <row r="16" spans="2:10" ht="12" customHeight="1">
      <c r="B16" s="5" t="s">
        <v>343</v>
      </c>
      <c r="C16" s="5"/>
      <c r="D16" s="5"/>
      <c r="E16" s="5"/>
      <c r="F16" s="5"/>
      <c r="G16" s="5"/>
      <c r="H16" s="5"/>
      <c r="I16" s="5"/>
      <c r="J16" s="5"/>
    </row>
    <row r="17" ht="12" customHeight="1">
      <c r="B17" s="5" t="s">
        <v>344</v>
      </c>
    </row>
  </sheetData>
  <sheetProtection/>
  <mergeCells count="12">
    <mergeCell ref="E5:E7"/>
    <mergeCell ref="F5:F7"/>
    <mergeCell ref="G5:G7"/>
    <mergeCell ref="H5:H7"/>
    <mergeCell ref="I5:I7"/>
    <mergeCell ref="J5:J7"/>
    <mergeCell ref="B3:B7"/>
    <mergeCell ref="C3:E4"/>
    <mergeCell ref="F3:G4"/>
    <mergeCell ref="H3:J4"/>
    <mergeCell ref="C5:C7"/>
    <mergeCell ref="D5:D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44" sqref="E44"/>
    </sheetView>
  </sheetViews>
  <sheetFormatPr defaultColWidth="9.00390625" defaultRowHeight="13.5"/>
  <cols>
    <col min="1" max="1" width="2.625" style="1" customWidth="1"/>
    <col min="2" max="2" width="12.75390625" style="1" customWidth="1"/>
    <col min="3" max="3" width="15.25390625" style="1" customWidth="1"/>
    <col min="4" max="4" width="14.25390625" style="1" customWidth="1"/>
    <col min="5" max="5" width="13.375" style="1" customWidth="1"/>
    <col min="6" max="9" width="13.25390625" style="1" customWidth="1"/>
    <col min="10" max="16384" width="9.00390625" style="1" customWidth="1"/>
  </cols>
  <sheetData>
    <row r="1" ht="14.25" customHeight="1">
      <c r="B1" s="7" t="s">
        <v>346</v>
      </c>
    </row>
    <row r="2" ht="12" customHeight="1"/>
    <row r="3" spans="1:6" ht="12">
      <c r="A3" s="1" t="s">
        <v>326</v>
      </c>
      <c r="B3" s="362" t="s">
        <v>347</v>
      </c>
      <c r="C3" s="364" t="s">
        <v>348</v>
      </c>
      <c r="D3" s="366" t="s">
        <v>349</v>
      </c>
      <c r="E3" s="368" t="s">
        <v>350</v>
      </c>
      <c r="F3" s="368"/>
    </row>
    <row r="4" spans="2:6" ht="12">
      <c r="B4" s="363"/>
      <c r="C4" s="365"/>
      <c r="D4" s="367"/>
      <c r="E4" s="156" t="s">
        <v>351</v>
      </c>
      <c r="F4" s="156" t="s">
        <v>352</v>
      </c>
    </row>
    <row r="5" spans="2:6" ht="12" customHeight="1">
      <c r="B5" s="22"/>
      <c r="C5" s="2" t="s">
        <v>66</v>
      </c>
      <c r="D5" s="157" t="s">
        <v>66</v>
      </c>
      <c r="E5" s="2" t="s">
        <v>66</v>
      </c>
      <c r="F5" s="2" t="s">
        <v>66</v>
      </c>
    </row>
    <row r="6" spans="2:6" ht="12" customHeight="1">
      <c r="B6" s="9" t="s">
        <v>353</v>
      </c>
      <c r="C6" s="157">
        <v>12</v>
      </c>
      <c r="D6" s="157">
        <v>161</v>
      </c>
      <c r="E6" s="2">
        <v>36</v>
      </c>
      <c r="F6" s="2">
        <v>54</v>
      </c>
    </row>
    <row r="7" spans="2:6" ht="12" customHeight="1">
      <c r="B7" s="9" t="s">
        <v>339</v>
      </c>
      <c r="C7" s="157">
        <v>18</v>
      </c>
      <c r="D7" s="157">
        <v>175</v>
      </c>
      <c r="E7" s="2">
        <v>71</v>
      </c>
      <c r="F7" s="2">
        <v>193</v>
      </c>
    </row>
    <row r="8" spans="2:6" ht="12" customHeight="1">
      <c r="B8" s="9" t="s">
        <v>340</v>
      </c>
      <c r="C8" s="157">
        <v>30</v>
      </c>
      <c r="D8" s="157">
        <v>155</v>
      </c>
      <c r="E8" s="2">
        <v>90</v>
      </c>
      <c r="F8" s="2">
        <v>135</v>
      </c>
    </row>
    <row r="9" spans="2:6" ht="12" customHeight="1">
      <c r="B9" s="9" t="s">
        <v>341</v>
      </c>
      <c r="C9" s="157">
        <v>23</v>
      </c>
      <c r="D9" s="157">
        <v>108</v>
      </c>
      <c r="E9" s="2">
        <v>61</v>
      </c>
      <c r="F9" s="2">
        <v>53</v>
      </c>
    </row>
    <row r="10" spans="2:6" s="28" customFormat="1" ht="12" customHeight="1">
      <c r="B10" s="84" t="s">
        <v>324</v>
      </c>
      <c r="C10" s="158">
        <v>29</v>
      </c>
      <c r="D10" s="158">
        <v>79</v>
      </c>
      <c r="E10" s="149">
        <v>95</v>
      </c>
      <c r="F10" s="149">
        <v>14</v>
      </c>
    </row>
    <row r="11" ht="12" customHeight="1">
      <c r="B11" s="5"/>
    </row>
    <row r="12" ht="12" customHeight="1">
      <c r="B12" s="5" t="s">
        <v>306</v>
      </c>
    </row>
    <row r="13" spans="2:6" ht="12" customHeight="1">
      <c r="B13" s="5"/>
      <c r="C13" s="5"/>
      <c r="D13" s="5"/>
      <c r="E13" s="5"/>
      <c r="F13" s="5"/>
    </row>
    <row r="14" ht="12" customHeight="1">
      <c r="B14" s="5"/>
    </row>
  </sheetData>
  <sheetProtection/>
  <mergeCells count="4">
    <mergeCell ref="B3:B4"/>
    <mergeCell ref="C3:C4"/>
    <mergeCell ref="D3:D4"/>
    <mergeCell ref="E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selection activeCell="F23" sqref="F23"/>
    </sheetView>
  </sheetViews>
  <sheetFormatPr defaultColWidth="9.00390625" defaultRowHeight="13.5"/>
  <cols>
    <col min="1" max="1" width="2.625" style="159" customWidth="1"/>
    <col min="2" max="2" width="2.50390625" style="161" customWidth="1"/>
    <col min="3" max="3" width="31.125" style="161" customWidth="1"/>
    <col min="4" max="4" width="8.375" style="161" customWidth="1"/>
    <col min="5" max="5" width="10.25390625" style="161" bestFit="1" customWidth="1"/>
    <col min="6" max="7" width="13.75390625" style="161" customWidth="1"/>
    <col min="8" max="8" width="9.375" style="161" bestFit="1" customWidth="1"/>
    <col min="9" max="9" width="12.00390625" style="161" customWidth="1"/>
    <col min="10" max="10" width="8.25390625" style="161" customWidth="1"/>
    <col min="11" max="11" width="11.375" style="159" customWidth="1"/>
    <col min="12" max="12" width="7.50390625" style="161" customWidth="1"/>
    <col min="13" max="13" width="11.375" style="161" customWidth="1"/>
    <col min="14" max="14" width="5.875" style="161" customWidth="1"/>
    <col min="15" max="15" width="10.125" style="161" customWidth="1"/>
    <col min="16" max="16" width="5.25390625" style="161" customWidth="1"/>
    <col min="17" max="17" width="11.00390625" style="161" customWidth="1"/>
    <col min="18" max="18" width="5.125" style="161" customWidth="1"/>
    <col min="19" max="19" width="8.625" style="161" customWidth="1"/>
    <col min="20" max="20" width="6.125" style="161" customWidth="1"/>
    <col min="21" max="21" width="9.375" style="161" customWidth="1"/>
    <col min="22" max="22" width="7.375" style="161" customWidth="1"/>
    <col min="23" max="23" width="10.25390625" style="161" customWidth="1"/>
    <col min="24" max="25" width="9.00390625" style="161" customWidth="1"/>
    <col min="26" max="26" width="11.875" style="161" bestFit="1" customWidth="1"/>
    <col min="27" max="16384" width="9.00390625" style="161" customWidth="1"/>
  </cols>
  <sheetData>
    <row r="1" ht="14.25" customHeight="1">
      <c r="B1" s="160" t="s">
        <v>354</v>
      </c>
    </row>
    <row r="2" spans="4:23" ht="12" customHeight="1" thickBot="1">
      <c r="D2" s="162"/>
      <c r="E2" s="162"/>
      <c r="F2" s="162"/>
      <c r="G2" s="162"/>
      <c r="H2" s="162"/>
      <c r="I2" s="162"/>
      <c r="J2" s="162"/>
      <c r="K2" s="163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1:23" ht="12" customHeight="1">
      <c r="A3" s="159" t="s">
        <v>345</v>
      </c>
      <c r="B3" s="379" t="s">
        <v>355</v>
      </c>
      <c r="C3" s="380"/>
      <c r="D3" s="385" t="s">
        <v>356</v>
      </c>
      <c r="E3" s="386"/>
      <c r="F3" s="389" t="s">
        <v>357</v>
      </c>
      <c r="G3" s="386"/>
      <c r="H3" s="391" t="s">
        <v>358</v>
      </c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3"/>
    </row>
    <row r="4" spans="2:26" ht="12" customHeight="1">
      <c r="B4" s="381"/>
      <c r="C4" s="382"/>
      <c r="D4" s="387"/>
      <c r="E4" s="388"/>
      <c r="F4" s="390"/>
      <c r="G4" s="388"/>
      <c r="H4" s="369" t="s">
        <v>155</v>
      </c>
      <c r="I4" s="370"/>
      <c r="J4" s="369" t="s">
        <v>359</v>
      </c>
      <c r="K4" s="370"/>
      <c r="L4" s="369" t="s">
        <v>360</v>
      </c>
      <c r="M4" s="370"/>
      <c r="N4" s="369" t="s">
        <v>361</v>
      </c>
      <c r="O4" s="370"/>
      <c r="P4" s="369" t="s">
        <v>362</v>
      </c>
      <c r="Q4" s="370"/>
      <c r="R4" s="369" t="s">
        <v>363</v>
      </c>
      <c r="S4" s="370"/>
      <c r="T4" s="369" t="s">
        <v>364</v>
      </c>
      <c r="U4" s="370"/>
      <c r="V4" s="369" t="s">
        <v>365</v>
      </c>
      <c r="W4" s="371"/>
      <c r="Y4" s="164"/>
      <c r="Z4" s="164"/>
    </row>
    <row r="5" spans="2:26" ht="12" customHeight="1" thickBot="1">
      <c r="B5" s="383"/>
      <c r="C5" s="384"/>
      <c r="D5" s="165" t="s">
        <v>366</v>
      </c>
      <c r="E5" s="166" t="s">
        <v>367</v>
      </c>
      <c r="F5" s="166" t="s">
        <v>368</v>
      </c>
      <c r="G5" s="166" t="s">
        <v>369</v>
      </c>
      <c r="H5" s="166" t="s">
        <v>134</v>
      </c>
      <c r="I5" s="166" t="s">
        <v>135</v>
      </c>
      <c r="J5" s="166" t="s">
        <v>134</v>
      </c>
      <c r="K5" s="166" t="s">
        <v>135</v>
      </c>
      <c r="L5" s="166" t="s">
        <v>134</v>
      </c>
      <c r="M5" s="166" t="s">
        <v>135</v>
      </c>
      <c r="N5" s="166" t="s">
        <v>134</v>
      </c>
      <c r="O5" s="166" t="s">
        <v>135</v>
      </c>
      <c r="P5" s="166" t="s">
        <v>134</v>
      </c>
      <c r="Q5" s="166" t="s">
        <v>135</v>
      </c>
      <c r="R5" s="166" t="s">
        <v>134</v>
      </c>
      <c r="S5" s="166" t="s">
        <v>135</v>
      </c>
      <c r="T5" s="166" t="s">
        <v>134</v>
      </c>
      <c r="U5" s="166" t="s">
        <v>135</v>
      </c>
      <c r="V5" s="166" t="s">
        <v>134</v>
      </c>
      <c r="W5" s="167" t="s">
        <v>135</v>
      </c>
      <c r="Y5" s="168"/>
      <c r="Z5" s="168"/>
    </row>
    <row r="6" spans="2:26" ht="12" customHeight="1">
      <c r="B6" s="169"/>
      <c r="C6" s="170"/>
      <c r="D6" s="171"/>
      <c r="E6" s="172" t="s">
        <v>16</v>
      </c>
      <c r="F6" s="172" t="s">
        <v>43</v>
      </c>
      <c r="G6" s="172" t="s">
        <v>43</v>
      </c>
      <c r="H6" s="172" t="s">
        <v>66</v>
      </c>
      <c r="I6" s="172" t="s">
        <v>370</v>
      </c>
      <c r="J6" s="172" t="s">
        <v>66</v>
      </c>
      <c r="K6" s="173" t="s">
        <v>370</v>
      </c>
      <c r="L6" s="172" t="s">
        <v>66</v>
      </c>
      <c r="M6" s="172" t="s">
        <v>370</v>
      </c>
      <c r="N6" s="172" t="s">
        <v>66</v>
      </c>
      <c r="O6" s="172" t="s">
        <v>370</v>
      </c>
      <c r="P6" s="172" t="s">
        <v>66</v>
      </c>
      <c r="Q6" s="172" t="s">
        <v>370</v>
      </c>
      <c r="R6" s="172" t="s">
        <v>66</v>
      </c>
      <c r="S6" s="172" t="s">
        <v>370</v>
      </c>
      <c r="T6" s="172" t="s">
        <v>66</v>
      </c>
      <c r="U6" s="172" t="s">
        <v>370</v>
      </c>
      <c r="V6" s="172" t="s">
        <v>66</v>
      </c>
      <c r="W6" s="174" t="s">
        <v>370</v>
      </c>
      <c r="Y6" s="175"/>
      <c r="Z6" s="175"/>
    </row>
    <row r="7" spans="2:26" s="159" customFormat="1" ht="12" customHeight="1">
      <c r="B7" s="372" t="s">
        <v>33</v>
      </c>
      <c r="C7" s="373"/>
      <c r="D7" s="176">
        <v>39717</v>
      </c>
      <c r="E7" s="177">
        <v>698941</v>
      </c>
      <c r="F7" s="177">
        <v>11989661</v>
      </c>
      <c r="G7" s="177">
        <v>11451651</v>
      </c>
      <c r="H7" s="178">
        <v>79198</v>
      </c>
      <c r="I7" s="178">
        <v>10836746</v>
      </c>
      <c r="J7" s="177">
        <v>44175</v>
      </c>
      <c r="K7" s="177">
        <v>2541271</v>
      </c>
      <c r="L7" s="177">
        <v>8007</v>
      </c>
      <c r="M7" s="177">
        <v>1253967</v>
      </c>
      <c r="N7" s="177">
        <v>386</v>
      </c>
      <c r="O7" s="177">
        <v>657852</v>
      </c>
      <c r="P7" s="177">
        <v>14</v>
      </c>
      <c r="Q7" s="177">
        <v>108901</v>
      </c>
      <c r="R7" s="177">
        <v>55</v>
      </c>
      <c r="S7" s="177">
        <v>41046</v>
      </c>
      <c r="T7" s="177">
        <v>652</v>
      </c>
      <c r="U7" s="177">
        <v>87847</v>
      </c>
      <c r="V7" s="177">
        <v>25909</v>
      </c>
      <c r="W7" s="179">
        <v>6145862</v>
      </c>
      <c r="Y7" s="180"/>
      <c r="Z7" s="181"/>
    </row>
    <row r="8" spans="1:26" s="186" customFormat="1" ht="12" customHeight="1">
      <c r="A8" s="182"/>
      <c r="B8" s="374" t="s">
        <v>34</v>
      </c>
      <c r="C8" s="375"/>
      <c r="D8" s="183">
        <v>39591</v>
      </c>
      <c r="E8" s="183">
        <v>703707</v>
      </c>
      <c r="F8" s="184">
        <v>11103342</v>
      </c>
      <c r="G8" s="184">
        <v>10589368</v>
      </c>
      <c r="H8" s="183">
        <v>80296</v>
      </c>
      <c r="I8" s="183">
        <v>10988899</v>
      </c>
      <c r="J8" s="183">
        <v>45863</v>
      </c>
      <c r="K8" s="183">
        <v>2966111</v>
      </c>
      <c r="L8" s="183">
        <v>7984</v>
      </c>
      <c r="M8" s="183">
        <v>1216344</v>
      </c>
      <c r="N8" s="183">
        <v>329</v>
      </c>
      <c r="O8" s="183">
        <v>559898</v>
      </c>
      <c r="P8" s="183">
        <v>13</v>
      </c>
      <c r="Q8" s="183">
        <v>95961</v>
      </c>
      <c r="R8" s="183">
        <v>45</v>
      </c>
      <c r="S8" s="183">
        <v>32947</v>
      </c>
      <c r="T8" s="183">
        <v>638</v>
      </c>
      <c r="U8" s="183">
        <v>87239</v>
      </c>
      <c r="V8" s="183">
        <v>25424</v>
      </c>
      <c r="W8" s="185">
        <v>6030399</v>
      </c>
      <c r="Y8" s="187"/>
      <c r="Z8" s="187"/>
    </row>
    <row r="9" spans="2:26" s="182" customFormat="1" ht="12" customHeight="1">
      <c r="B9" s="376" t="s">
        <v>371</v>
      </c>
      <c r="C9" s="188" t="s">
        <v>155</v>
      </c>
      <c r="D9" s="183">
        <v>230</v>
      </c>
      <c r="E9" s="183">
        <v>1132</v>
      </c>
      <c r="F9" s="183">
        <v>97022</v>
      </c>
      <c r="G9" s="183">
        <v>96945</v>
      </c>
      <c r="H9" s="183">
        <v>1114</v>
      </c>
      <c r="I9" s="183">
        <v>178541</v>
      </c>
      <c r="J9" s="183">
        <v>518</v>
      </c>
      <c r="K9" s="189">
        <v>41861</v>
      </c>
      <c r="L9" s="183">
        <v>139</v>
      </c>
      <c r="M9" s="183">
        <v>19093</v>
      </c>
      <c r="N9" s="183">
        <v>4</v>
      </c>
      <c r="O9" s="183">
        <v>4081</v>
      </c>
      <c r="P9" s="190" t="s">
        <v>372</v>
      </c>
      <c r="Q9" s="190" t="s">
        <v>372</v>
      </c>
      <c r="R9" s="183">
        <v>3</v>
      </c>
      <c r="S9" s="183">
        <v>1596</v>
      </c>
      <c r="T9" s="183">
        <v>4</v>
      </c>
      <c r="U9" s="183">
        <v>682</v>
      </c>
      <c r="V9" s="183">
        <v>446</v>
      </c>
      <c r="W9" s="185">
        <v>111228</v>
      </c>
      <c r="Y9" s="191"/>
      <c r="Z9" s="191"/>
    </row>
    <row r="10" spans="2:26" ht="12" customHeight="1">
      <c r="B10" s="377"/>
      <c r="C10" s="192" t="s">
        <v>373</v>
      </c>
      <c r="D10" s="193">
        <v>132</v>
      </c>
      <c r="E10" s="194">
        <v>496</v>
      </c>
      <c r="F10" s="194">
        <v>39304</v>
      </c>
      <c r="G10" s="194">
        <v>39227</v>
      </c>
      <c r="H10" s="195">
        <v>772</v>
      </c>
      <c r="I10" s="195">
        <v>137575</v>
      </c>
      <c r="J10" s="194">
        <v>293</v>
      </c>
      <c r="K10" s="196">
        <v>23423</v>
      </c>
      <c r="L10" s="194">
        <v>92</v>
      </c>
      <c r="M10" s="194">
        <v>13286</v>
      </c>
      <c r="N10" s="194">
        <v>3</v>
      </c>
      <c r="O10" s="194">
        <v>3152</v>
      </c>
      <c r="P10" s="193" t="s">
        <v>372</v>
      </c>
      <c r="Q10" s="193" t="s">
        <v>372</v>
      </c>
      <c r="R10" s="194">
        <v>2</v>
      </c>
      <c r="S10" s="194">
        <v>988</v>
      </c>
      <c r="T10" s="194">
        <v>4</v>
      </c>
      <c r="U10" s="194">
        <v>682</v>
      </c>
      <c r="V10" s="194">
        <v>378</v>
      </c>
      <c r="W10" s="197">
        <v>96044</v>
      </c>
      <c r="Y10" s="187"/>
      <c r="Z10" s="187"/>
    </row>
    <row r="11" spans="2:26" ht="12" customHeight="1">
      <c r="B11" s="378"/>
      <c r="C11" s="192" t="s">
        <v>374</v>
      </c>
      <c r="D11" s="193">
        <v>98</v>
      </c>
      <c r="E11" s="194">
        <v>636</v>
      </c>
      <c r="F11" s="194">
        <v>57718</v>
      </c>
      <c r="G11" s="194">
        <v>57718</v>
      </c>
      <c r="H11" s="195">
        <v>342</v>
      </c>
      <c r="I11" s="195">
        <v>40966</v>
      </c>
      <c r="J11" s="194">
        <v>225</v>
      </c>
      <c r="K11" s="196">
        <v>18438</v>
      </c>
      <c r="L11" s="194">
        <v>47</v>
      </c>
      <c r="M11" s="194">
        <v>5807</v>
      </c>
      <c r="N11" s="194">
        <v>1</v>
      </c>
      <c r="O11" s="194">
        <v>929</v>
      </c>
      <c r="P11" s="193" t="s">
        <v>372</v>
      </c>
      <c r="Q11" s="193" t="s">
        <v>372</v>
      </c>
      <c r="R11" s="194">
        <v>1</v>
      </c>
      <c r="S11" s="194">
        <v>608</v>
      </c>
      <c r="T11" s="193" t="s">
        <v>372</v>
      </c>
      <c r="U11" s="193" t="s">
        <v>372</v>
      </c>
      <c r="V11" s="194">
        <v>68</v>
      </c>
      <c r="W11" s="197">
        <v>15184</v>
      </c>
      <c r="Y11" s="187"/>
      <c r="Z11" s="187"/>
    </row>
    <row r="12" spans="2:26" s="182" customFormat="1" ht="12" customHeight="1">
      <c r="B12" s="376" t="s">
        <v>375</v>
      </c>
      <c r="C12" s="188" t="s">
        <v>155</v>
      </c>
      <c r="D12" s="198">
        <v>52</v>
      </c>
      <c r="E12" s="198">
        <v>352</v>
      </c>
      <c r="F12" s="198">
        <v>81969</v>
      </c>
      <c r="G12" s="198">
        <v>18619</v>
      </c>
      <c r="H12" s="198">
        <v>1331</v>
      </c>
      <c r="I12" s="198">
        <v>244361</v>
      </c>
      <c r="J12" s="198">
        <v>222</v>
      </c>
      <c r="K12" s="198">
        <v>8597</v>
      </c>
      <c r="L12" s="198">
        <v>87</v>
      </c>
      <c r="M12" s="198">
        <v>13548</v>
      </c>
      <c r="N12" s="198">
        <v>1</v>
      </c>
      <c r="O12" s="198">
        <v>5586</v>
      </c>
      <c r="P12" s="190" t="s">
        <v>372</v>
      </c>
      <c r="Q12" s="190" t="s">
        <v>372</v>
      </c>
      <c r="R12" s="198">
        <v>3</v>
      </c>
      <c r="S12" s="198">
        <v>1855</v>
      </c>
      <c r="T12" s="198">
        <v>12</v>
      </c>
      <c r="U12" s="198">
        <v>629</v>
      </c>
      <c r="V12" s="198">
        <v>1006</v>
      </c>
      <c r="W12" s="199">
        <v>214146</v>
      </c>
      <c r="X12" s="200"/>
      <c r="Y12" s="191"/>
      <c r="Z12" s="191"/>
    </row>
    <row r="13" spans="2:26" ht="12" customHeight="1">
      <c r="B13" s="377"/>
      <c r="C13" s="192" t="s">
        <v>376</v>
      </c>
      <c r="D13" s="193" t="s">
        <v>372</v>
      </c>
      <c r="E13" s="193" t="s">
        <v>372</v>
      </c>
      <c r="F13" s="193" t="s">
        <v>372</v>
      </c>
      <c r="G13" s="193" t="s">
        <v>372</v>
      </c>
      <c r="H13" s="195">
        <v>355</v>
      </c>
      <c r="I13" s="195">
        <v>68881</v>
      </c>
      <c r="J13" s="194">
        <v>74</v>
      </c>
      <c r="K13" s="196">
        <v>3185</v>
      </c>
      <c r="L13" s="194">
        <v>37</v>
      </c>
      <c r="M13" s="194">
        <v>5582</v>
      </c>
      <c r="N13" s="193" t="s">
        <v>372</v>
      </c>
      <c r="O13" s="193" t="s">
        <v>372</v>
      </c>
      <c r="P13" s="193" t="s">
        <v>372</v>
      </c>
      <c r="Q13" s="193" t="s">
        <v>372</v>
      </c>
      <c r="R13" s="194">
        <v>2</v>
      </c>
      <c r="S13" s="194">
        <v>1279</v>
      </c>
      <c r="T13" s="194">
        <v>12</v>
      </c>
      <c r="U13" s="194">
        <v>629</v>
      </c>
      <c r="V13" s="194">
        <v>230</v>
      </c>
      <c r="W13" s="197">
        <v>58206</v>
      </c>
      <c r="X13" s="201"/>
      <c r="Y13" s="187"/>
      <c r="Z13" s="187"/>
    </row>
    <row r="14" spans="2:26" ht="12" customHeight="1">
      <c r="B14" s="377"/>
      <c r="C14" s="192" t="s">
        <v>377</v>
      </c>
      <c r="D14" s="193" t="s">
        <v>372</v>
      </c>
      <c r="E14" s="193" t="s">
        <v>372</v>
      </c>
      <c r="F14" s="193" t="s">
        <v>372</v>
      </c>
      <c r="G14" s="193" t="s">
        <v>372</v>
      </c>
      <c r="H14" s="195">
        <v>3</v>
      </c>
      <c r="I14" s="195">
        <v>639</v>
      </c>
      <c r="J14" s="193" t="s">
        <v>372</v>
      </c>
      <c r="K14" s="193" t="s">
        <v>372</v>
      </c>
      <c r="L14" s="193" t="s">
        <v>372</v>
      </c>
      <c r="M14" s="193" t="s">
        <v>372</v>
      </c>
      <c r="N14" s="193" t="s">
        <v>372</v>
      </c>
      <c r="O14" s="193" t="s">
        <v>372</v>
      </c>
      <c r="P14" s="193" t="s">
        <v>372</v>
      </c>
      <c r="Q14" s="193" t="s">
        <v>372</v>
      </c>
      <c r="R14" s="193" t="s">
        <v>372</v>
      </c>
      <c r="S14" s="193" t="s">
        <v>372</v>
      </c>
      <c r="T14" s="193" t="s">
        <v>372</v>
      </c>
      <c r="U14" s="193" t="s">
        <v>372</v>
      </c>
      <c r="V14" s="194">
        <v>3</v>
      </c>
      <c r="W14" s="197">
        <v>639</v>
      </c>
      <c r="X14" s="201"/>
      <c r="Y14" s="187"/>
      <c r="Z14" s="187"/>
    </row>
    <row r="15" spans="2:26" ht="12" customHeight="1">
      <c r="B15" s="377"/>
      <c r="C15" s="192" t="s">
        <v>378</v>
      </c>
      <c r="D15" s="193" t="s">
        <v>372</v>
      </c>
      <c r="E15" s="193" t="s">
        <v>372</v>
      </c>
      <c r="F15" s="193" t="s">
        <v>372</v>
      </c>
      <c r="G15" s="193" t="s">
        <v>372</v>
      </c>
      <c r="H15" s="193" t="s">
        <v>372</v>
      </c>
      <c r="I15" s="193" t="s">
        <v>372</v>
      </c>
      <c r="J15" s="193" t="s">
        <v>372</v>
      </c>
      <c r="K15" s="193" t="s">
        <v>372</v>
      </c>
      <c r="L15" s="193" t="s">
        <v>372</v>
      </c>
      <c r="M15" s="193" t="s">
        <v>372</v>
      </c>
      <c r="N15" s="193" t="s">
        <v>372</v>
      </c>
      <c r="O15" s="193" t="s">
        <v>372</v>
      </c>
      <c r="P15" s="193" t="s">
        <v>372</v>
      </c>
      <c r="Q15" s="193" t="s">
        <v>372</v>
      </c>
      <c r="R15" s="193" t="s">
        <v>372</v>
      </c>
      <c r="S15" s="193" t="s">
        <v>372</v>
      </c>
      <c r="T15" s="193" t="s">
        <v>372</v>
      </c>
      <c r="U15" s="193" t="s">
        <v>372</v>
      </c>
      <c r="V15" s="193" t="s">
        <v>372</v>
      </c>
      <c r="W15" s="193" t="s">
        <v>372</v>
      </c>
      <c r="X15" s="201"/>
      <c r="Y15" s="187"/>
      <c r="Z15" s="187"/>
    </row>
    <row r="16" spans="2:26" ht="12" customHeight="1">
      <c r="B16" s="377"/>
      <c r="C16" s="192" t="s">
        <v>379</v>
      </c>
      <c r="D16" s="193">
        <v>16</v>
      </c>
      <c r="E16" s="194">
        <v>113</v>
      </c>
      <c r="F16" s="194">
        <v>72196</v>
      </c>
      <c r="G16" s="194">
        <v>12715</v>
      </c>
      <c r="H16" s="195">
        <v>721</v>
      </c>
      <c r="I16" s="195">
        <v>117703</v>
      </c>
      <c r="J16" s="194">
        <v>123</v>
      </c>
      <c r="K16" s="196">
        <v>2139</v>
      </c>
      <c r="L16" s="194">
        <v>44</v>
      </c>
      <c r="M16" s="194">
        <v>6967</v>
      </c>
      <c r="N16" s="193" t="s">
        <v>372</v>
      </c>
      <c r="O16" s="193" t="s">
        <v>372</v>
      </c>
      <c r="P16" s="193" t="s">
        <v>372</v>
      </c>
      <c r="Q16" s="193" t="s">
        <v>372</v>
      </c>
      <c r="R16" s="194">
        <v>1</v>
      </c>
      <c r="S16" s="194">
        <v>576</v>
      </c>
      <c r="T16" s="193" t="s">
        <v>372</v>
      </c>
      <c r="U16" s="193" t="s">
        <v>372</v>
      </c>
      <c r="V16" s="194">
        <v>553</v>
      </c>
      <c r="W16" s="197">
        <v>108021</v>
      </c>
      <c r="X16" s="201"/>
      <c r="Y16" s="187"/>
      <c r="Z16" s="187"/>
    </row>
    <row r="17" spans="2:26" ht="12" customHeight="1">
      <c r="B17" s="377"/>
      <c r="C17" s="192" t="s">
        <v>380</v>
      </c>
      <c r="D17" s="193">
        <v>36</v>
      </c>
      <c r="E17" s="194">
        <v>239</v>
      </c>
      <c r="F17" s="194">
        <v>9773</v>
      </c>
      <c r="G17" s="194">
        <v>5904</v>
      </c>
      <c r="H17" s="195">
        <v>252</v>
      </c>
      <c r="I17" s="195">
        <v>57138</v>
      </c>
      <c r="J17" s="194">
        <v>25</v>
      </c>
      <c r="K17" s="196">
        <v>3273</v>
      </c>
      <c r="L17" s="194">
        <v>6</v>
      </c>
      <c r="M17" s="194">
        <v>999</v>
      </c>
      <c r="N17" s="194">
        <v>1</v>
      </c>
      <c r="O17" s="194">
        <v>5586</v>
      </c>
      <c r="P17" s="193" t="s">
        <v>372</v>
      </c>
      <c r="Q17" s="193" t="s">
        <v>372</v>
      </c>
      <c r="R17" s="193" t="s">
        <v>372</v>
      </c>
      <c r="S17" s="193" t="s">
        <v>372</v>
      </c>
      <c r="T17" s="193" t="s">
        <v>372</v>
      </c>
      <c r="U17" s="193" t="s">
        <v>372</v>
      </c>
      <c r="V17" s="194">
        <v>220</v>
      </c>
      <c r="W17" s="197">
        <v>47280</v>
      </c>
      <c r="X17" s="201"/>
      <c r="Y17" s="187"/>
      <c r="Z17" s="187"/>
    </row>
    <row r="18" spans="2:26" s="159" customFormat="1" ht="12" customHeight="1">
      <c r="B18" s="378"/>
      <c r="C18" s="192" t="s">
        <v>381</v>
      </c>
      <c r="D18" s="193" t="s">
        <v>372</v>
      </c>
      <c r="E18" s="193" t="s">
        <v>372</v>
      </c>
      <c r="F18" s="193" t="s">
        <v>372</v>
      </c>
      <c r="G18" s="193" t="s">
        <v>372</v>
      </c>
      <c r="H18" s="193" t="s">
        <v>372</v>
      </c>
      <c r="I18" s="193" t="s">
        <v>372</v>
      </c>
      <c r="J18" s="193" t="s">
        <v>372</v>
      </c>
      <c r="K18" s="193" t="s">
        <v>372</v>
      </c>
      <c r="L18" s="193" t="s">
        <v>372</v>
      </c>
      <c r="M18" s="193" t="s">
        <v>372</v>
      </c>
      <c r="N18" s="193" t="s">
        <v>372</v>
      </c>
      <c r="O18" s="193" t="s">
        <v>372</v>
      </c>
      <c r="P18" s="193" t="s">
        <v>372</v>
      </c>
      <c r="Q18" s="193" t="s">
        <v>372</v>
      </c>
      <c r="R18" s="193" t="s">
        <v>372</v>
      </c>
      <c r="S18" s="193" t="s">
        <v>372</v>
      </c>
      <c r="T18" s="193" t="s">
        <v>372</v>
      </c>
      <c r="U18" s="193" t="s">
        <v>372</v>
      </c>
      <c r="V18" s="193" t="s">
        <v>372</v>
      </c>
      <c r="W18" s="193" t="s">
        <v>372</v>
      </c>
      <c r="X18" s="202"/>
      <c r="Y18" s="191"/>
      <c r="Z18" s="191"/>
    </row>
    <row r="19" spans="2:26" s="182" customFormat="1" ht="12" customHeight="1">
      <c r="B19" s="376" t="s">
        <v>382</v>
      </c>
      <c r="C19" s="188" t="s">
        <v>155</v>
      </c>
      <c r="D19" s="198">
        <v>9822</v>
      </c>
      <c r="E19" s="198">
        <v>48194</v>
      </c>
      <c r="F19" s="198">
        <v>2200423</v>
      </c>
      <c r="G19" s="198">
        <v>2144909</v>
      </c>
      <c r="H19" s="198">
        <v>19173</v>
      </c>
      <c r="I19" s="198">
        <v>3569937</v>
      </c>
      <c r="J19" s="198">
        <v>7821</v>
      </c>
      <c r="K19" s="198">
        <v>618981</v>
      </c>
      <c r="L19" s="198">
        <v>2317</v>
      </c>
      <c r="M19" s="198">
        <v>473578</v>
      </c>
      <c r="N19" s="198">
        <v>72</v>
      </c>
      <c r="O19" s="198">
        <v>138468</v>
      </c>
      <c r="P19" s="198">
        <v>5</v>
      </c>
      <c r="Q19" s="198">
        <v>48413</v>
      </c>
      <c r="R19" s="198">
        <v>15</v>
      </c>
      <c r="S19" s="198">
        <v>15537</v>
      </c>
      <c r="T19" s="198">
        <v>341</v>
      </c>
      <c r="U19" s="198">
        <v>46780</v>
      </c>
      <c r="V19" s="198">
        <v>8602</v>
      </c>
      <c r="W19" s="199">
        <v>2228180</v>
      </c>
      <c r="Y19" s="191"/>
      <c r="Z19" s="191"/>
    </row>
    <row r="20" spans="2:26" ht="12" customHeight="1">
      <c r="B20" s="377"/>
      <c r="C20" s="192" t="s">
        <v>383</v>
      </c>
      <c r="D20" s="193">
        <v>5</v>
      </c>
      <c r="E20" s="194">
        <v>90</v>
      </c>
      <c r="F20" s="194">
        <v>59403</v>
      </c>
      <c r="G20" s="194">
        <v>46971</v>
      </c>
      <c r="H20" s="195">
        <v>4712</v>
      </c>
      <c r="I20" s="195">
        <v>976004</v>
      </c>
      <c r="J20" s="194">
        <v>1608</v>
      </c>
      <c r="K20" s="196">
        <v>50474</v>
      </c>
      <c r="L20" s="194">
        <v>778</v>
      </c>
      <c r="M20" s="194">
        <v>208419</v>
      </c>
      <c r="N20" s="194">
        <v>4</v>
      </c>
      <c r="O20" s="194">
        <v>13624</v>
      </c>
      <c r="P20" s="194">
        <v>1</v>
      </c>
      <c r="Q20" s="194">
        <v>24650</v>
      </c>
      <c r="R20" s="194">
        <v>7</v>
      </c>
      <c r="S20" s="194">
        <v>7701</v>
      </c>
      <c r="T20" s="194">
        <v>33</v>
      </c>
      <c r="U20" s="194">
        <v>3701</v>
      </c>
      <c r="V20" s="194">
        <v>2281</v>
      </c>
      <c r="W20" s="197">
        <v>667435</v>
      </c>
      <c r="Y20" s="187"/>
      <c r="Z20" s="187"/>
    </row>
    <row r="21" spans="2:26" ht="12" customHeight="1">
      <c r="B21" s="377"/>
      <c r="C21" s="192" t="s">
        <v>384</v>
      </c>
      <c r="D21" s="193">
        <v>32</v>
      </c>
      <c r="E21" s="194">
        <v>305</v>
      </c>
      <c r="F21" s="194">
        <v>14307</v>
      </c>
      <c r="G21" s="194">
        <v>14307</v>
      </c>
      <c r="H21" s="195">
        <v>535</v>
      </c>
      <c r="I21" s="195">
        <v>95275</v>
      </c>
      <c r="J21" s="194">
        <v>241</v>
      </c>
      <c r="K21" s="196">
        <v>9914</v>
      </c>
      <c r="L21" s="194">
        <v>96</v>
      </c>
      <c r="M21" s="194">
        <v>26049</v>
      </c>
      <c r="N21" s="193" t="s">
        <v>372</v>
      </c>
      <c r="O21" s="193" t="s">
        <v>372</v>
      </c>
      <c r="P21" s="193" t="s">
        <v>372</v>
      </c>
      <c r="Q21" s="193" t="s">
        <v>372</v>
      </c>
      <c r="R21" s="194">
        <v>1</v>
      </c>
      <c r="S21" s="194">
        <v>1250</v>
      </c>
      <c r="T21" s="194">
        <v>8</v>
      </c>
      <c r="U21" s="194">
        <v>994</v>
      </c>
      <c r="V21" s="194">
        <v>189</v>
      </c>
      <c r="W21" s="197">
        <v>57068</v>
      </c>
      <c r="Y21" s="187"/>
      <c r="Z21" s="187"/>
    </row>
    <row r="22" spans="2:26" ht="12" customHeight="1">
      <c r="B22" s="377"/>
      <c r="C22" s="192" t="s">
        <v>385</v>
      </c>
      <c r="D22" s="193">
        <v>92</v>
      </c>
      <c r="E22" s="194">
        <v>726</v>
      </c>
      <c r="F22" s="194">
        <v>15696</v>
      </c>
      <c r="G22" s="194">
        <v>15680</v>
      </c>
      <c r="H22" s="195">
        <v>92</v>
      </c>
      <c r="I22" s="195">
        <v>41036</v>
      </c>
      <c r="J22" s="194">
        <v>30</v>
      </c>
      <c r="K22" s="196">
        <v>1375</v>
      </c>
      <c r="L22" s="194">
        <v>5</v>
      </c>
      <c r="M22" s="194">
        <v>442</v>
      </c>
      <c r="N22" s="193" t="s">
        <v>372</v>
      </c>
      <c r="O22" s="193" t="s">
        <v>372</v>
      </c>
      <c r="P22" s="193" t="s">
        <v>372</v>
      </c>
      <c r="Q22" s="193" t="s">
        <v>372</v>
      </c>
      <c r="R22" s="194">
        <v>1</v>
      </c>
      <c r="S22" s="194">
        <v>1188</v>
      </c>
      <c r="T22" s="194">
        <v>4</v>
      </c>
      <c r="U22" s="194">
        <v>681</v>
      </c>
      <c r="V22" s="194">
        <v>52</v>
      </c>
      <c r="W22" s="197">
        <v>37350</v>
      </c>
      <c r="Y22" s="187"/>
      <c r="Z22" s="187"/>
    </row>
    <row r="23" spans="2:26" ht="12" customHeight="1">
      <c r="B23" s="377"/>
      <c r="C23" s="192" t="s">
        <v>386</v>
      </c>
      <c r="D23" s="193">
        <v>1</v>
      </c>
      <c r="E23" s="193">
        <v>34</v>
      </c>
      <c r="F23" s="193">
        <v>25704</v>
      </c>
      <c r="G23" s="193">
        <v>25704</v>
      </c>
      <c r="H23" s="195">
        <v>12</v>
      </c>
      <c r="I23" s="195">
        <v>4054</v>
      </c>
      <c r="J23" s="193" t="s">
        <v>372</v>
      </c>
      <c r="K23" s="193" t="s">
        <v>372</v>
      </c>
      <c r="L23" s="193" t="s">
        <v>372</v>
      </c>
      <c r="M23" s="193" t="s">
        <v>372</v>
      </c>
      <c r="N23" s="193" t="s">
        <v>372</v>
      </c>
      <c r="O23" s="193" t="s">
        <v>372</v>
      </c>
      <c r="P23" s="193" t="s">
        <v>372</v>
      </c>
      <c r="Q23" s="193" t="s">
        <v>372</v>
      </c>
      <c r="R23" s="193" t="s">
        <v>372</v>
      </c>
      <c r="S23" s="193" t="s">
        <v>372</v>
      </c>
      <c r="T23" s="193" t="s">
        <v>372</v>
      </c>
      <c r="U23" s="193" t="s">
        <v>372</v>
      </c>
      <c r="V23" s="194">
        <v>12</v>
      </c>
      <c r="W23" s="197">
        <v>4054</v>
      </c>
      <c r="Y23" s="187"/>
      <c r="Z23" s="187"/>
    </row>
    <row r="24" spans="2:26" ht="12" customHeight="1">
      <c r="B24" s="377"/>
      <c r="C24" s="192" t="s">
        <v>387</v>
      </c>
      <c r="D24" s="193">
        <v>6518</v>
      </c>
      <c r="E24" s="194">
        <v>30465</v>
      </c>
      <c r="F24" s="194">
        <v>1564624</v>
      </c>
      <c r="G24" s="194">
        <v>1536274</v>
      </c>
      <c r="H24" s="195">
        <v>9166</v>
      </c>
      <c r="I24" s="195">
        <v>1673200</v>
      </c>
      <c r="J24" s="194">
        <v>3879</v>
      </c>
      <c r="K24" s="196">
        <v>388040</v>
      </c>
      <c r="L24" s="194">
        <v>898</v>
      </c>
      <c r="M24" s="194">
        <v>139984</v>
      </c>
      <c r="N24" s="194">
        <v>46</v>
      </c>
      <c r="O24" s="194">
        <v>79833</v>
      </c>
      <c r="P24" s="194">
        <v>3</v>
      </c>
      <c r="Q24" s="194">
        <v>18763</v>
      </c>
      <c r="R24" s="194">
        <v>3</v>
      </c>
      <c r="S24" s="194">
        <v>2618</v>
      </c>
      <c r="T24" s="194">
        <v>219</v>
      </c>
      <c r="U24" s="194">
        <v>30380</v>
      </c>
      <c r="V24" s="194">
        <v>4118</v>
      </c>
      <c r="W24" s="197">
        <v>1013582</v>
      </c>
      <c r="Y24" s="187"/>
      <c r="Z24" s="187"/>
    </row>
    <row r="25" spans="2:26" ht="12" customHeight="1">
      <c r="B25" s="377"/>
      <c r="C25" s="192" t="s">
        <v>388</v>
      </c>
      <c r="D25" s="193">
        <v>1479</v>
      </c>
      <c r="E25" s="194">
        <v>5218</v>
      </c>
      <c r="F25" s="194">
        <v>79589</v>
      </c>
      <c r="G25" s="194">
        <v>78668</v>
      </c>
      <c r="H25" s="195">
        <v>564</v>
      </c>
      <c r="I25" s="195">
        <v>103905</v>
      </c>
      <c r="J25" s="194">
        <v>347</v>
      </c>
      <c r="K25" s="196">
        <v>44141</v>
      </c>
      <c r="L25" s="194">
        <v>72</v>
      </c>
      <c r="M25" s="194">
        <v>11805</v>
      </c>
      <c r="N25" s="194">
        <v>5</v>
      </c>
      <c r="O25" s="194">
        <v>9291</v>
      </c>
      <c r="P25" s="194">
        <v>1</v>
      </c>
      <c r="Q25" s="194">
        <v>5000</v>
      </c>
      <c r="R25" s="194">
        <v>1</v>
      </c>
      <c r="S25" s="194">
        <v>465</v>
      </c>
      <c r="T25" s="194">
        <v>16</v>
      </c>
      <c r="U25" s="194">
        <v>2386</v>
      </c>
      <c r="V25" s="194">
        <v>122</v>
      </c>
      <c r="W25" s="197">
        <v>30817</v>
      </c>
      <c r="Y25" s="187"/>
      <c r="Z25" s="187"/>
    </row>
    <row r="26" spans="2:26" ht="12" customHeight="1">
      <c r="B26" s="377"/>
      <c r="C26" s="203" t="s">
        <v>389</v>
      </c>
      <c r="D26" s="193">
        <v>206</v>
      </c>
      <c r="E26" s="194">
        <v>1901</v>
      </c>
      <c r="F26" s="194">
        <v>54831</v>
      </c>
      <c r="G26" s="194">
        <v>54444</v>
      </c>
      <c r="H26" s="195">
        <v>304</v>
      </c>
      <c r="I26" s="195">
        <v>48486</v>
      </c>
      <c r="J26" s="194">
        <v>175</v>
      </c>
      <c r="K26" s="196">
        <v>6808</v>
      </c>
      <c r="L26" s="194">
        <v>19</v>
      </c>
      <c r="M26" s="194">
        <v>7790</v>
      </c>
      <c r="N26" s="194">
        <v>4</v>
      </c>
      <c r="O26" s="194">
        <v>4541</v>
      </c>
      <c r="P26" s="193" t="s">
        <v>372</v>
      </c>
      <c r="Q26" s="193" t="s">
        <v>372</v>
      </c>
      <c r="R26" s="193" t="s">
        <v>372</v>
      </c>
      <c r="S26" s="193" t="s">
        <v>372</v>
      </c>
      <c r="T26" s="194">
        <v>4</v>
      </c>
      <c r="U26" s="194">
        <v>341</v>
      </c>
      <c r="V26" s="194">
        <v>102</v>
      </c>
      <c r="W26" s="197">
        <v>29006</v>
      </c>
      <c r="Y26" s="187"/>
      <c r="Z26" s="187"/>
    </row>
    <row r="27" spans="2:26" ht="12" customHeight="1">
      <c r="B27" s="378"/>
      <c r="C27" s="192" t="s">
        <v>390</v>
      </c>
      <c r="D27" s="193">
        <v>1489</v>
      </c>
      <c r="E27" s="194">
        <v>9455</v>
      </c>
      <c r="F27" s="194">
        <v>386269</v>
      </c>
      <c r="G27" s="194">
        <v>372861</v>
      </c>
      <c r="H27" s="195">
        <v>3788</v>
      </c>
      <c r="I27" s="195">
        <v>627977</v>
      </c>
      <c r="J27" s="194">
        <v>1541</v>
      </c>
      <c r="K27" s="196">
        <v>118229</v>
      </c>
      <c r="L27" s="194">
        <v>449</v>
      </c>
      <c r="M27" s="194">
        <v>79089</v>
      </c>
      <c r="N27" s="194">
        <v>13</v>
      </c>
      <c r="O27" s="194">
        <v>31179</v>
      </c>
      <c r="P27" s="193" t="s">
        <v>372</v>
      </c>
      <c r="Q27" s="193" t="s">
        <v>372</v>
      </c>
      <c r="R27" s="194">
        <v>2</v>
      </c>
      <c r="S27" s="194">
        <v>2315</v>
      </c>
      <c r="T27" s="194">
        <v>57</v>
      </c>
      <c r="U27" s="194">
        <v>8297</v>
      </c>
      <c r="V27" s="194">
        <v>1726</v>
      </c>
      <c r="W27" s="197">
        <v>388868</v>
      </c>
      <c r="Y27" s="187"/>
      <c r="Z27" s="187"/>
    </row>
    <row r="28" spans="2:26" s="182" customFormat="1" ht="12" customHeight="1">
      <c r="B28" s="376" t="s">
        <v>391</v>
      </c>
      <c r="C28" s="188" t="s">
        <v>155</v>
      </c>
      <c r="D28" s="198">
        <v>8262</v>
      </c>
      <c r="E28" s="198">
        <v>197157</v>
      </c>
      <c r="F28" s="198">
        <v>3174569</v>
      </c>
      <c r="G28" s="198">
        <v>3032252</v>
      </c>
      <c r="H28" s="198">
        <v>27334</v>
      </c>
      <c r="I28" s="198">
        <v>3605863</v>
      </c>
      <c r="J28" s="198">
        <v>14762</v>
      </c>
      <c r="K28" s="198">
        <v>890983</v>
      </c>
      <c r="L28" s="198">
        <v>2239</v>
      </c>
      <c r="M28" s="198">
        <v>291539</v>
      </c>
      <c r="N28" s="198">
        <v>144</v>
      </c>
      <c r="O28" s="198">
        <v>226196</v>
      </c>
      <c r="P28" s="198">
        <v>4</v>
      </c>
      <c r="Q28" s="198">
        <v>20562</v>
      </c>
      <c r="R28" s="198">
        <v>9</v>
      </c>
      <c r="S28" s="198">
        <v>4964</v>
      </c>
      <c r="T28" s="198">
        <v>112</v>
      </c>
      <c r="U28" s="198">
        <v>15636</v>
      </c>
      <c r="V28" s="198">
        <v>10064</v>
      </c>
      <c r="W28" s="199">
        <v>2155983</v>
      </c>
      <c r="Y28" s="191"/>
      <c r="Z28" s="191"/>
    </row>
    <row r="29" spans="2:26" ht="12" customHeight="1">
      <c r="B29" s="377"/>
      <c r="C29" s="192" t="s">
        <v>392</v>
      </c>
      <c r="D29" s="193">
        <v>744</v>
      </c>
      <c r="E29" s="194">
        <v>27737</v>
      </c>
      <c r="F29" s="194">
        <v>456161</v>
      </c>
      <c r="G29" s="194">
        <v>416584</v>
      </c>
      <c r="H29" s="195">
        <v>3566</v>
      </c>
      <c r="I29" s="195">
        <v>410702</v>
      </c>
      <c r="J29" s="194">
        <v>2468</v>
      </c>
      <c r="K29" s="196">
        <v>176829</v>
      </c>
      <c r="L29" s="194">
        <v>365</v>
      </c>
      <c r="M29" s="194">
        <v>40758</v>
      </c>
      <c r="N29" s="194">
        <v>23</v>
      </c>
      <c r="O29" s="194">
        <v>28481</v>
      </c>
      <c r="P29" s="193" t="s">
        <v>372</v>
      </c>
      <c r="Q29" s="193" t="s">
        <v>372</v>
      </c>
      <c r="R29" s="194">
        <v>1</v>
      </c>
      <c r="S29" s="194">
        <v>436</v>
      </c>
      <c r="T29" s="194">
        <v>25</v>
      </c>
      <c r="U29" s="194">
        <v>3693</v>
      </c>
      <c r="V29" s="194">
        <v>684</v>
      </c>
      <c r="W29" s="197">
        <v>160505</v>
      </c>
      <c r="Y29" s="187"/>
      <c r="Z29" s="187"/>
    </row>
    <row r="30" spans="2:26" ht="12" customHeight="1">
      <c r="B30" s="377"/>
      <c r="C30" s="192" t="s">
        <v>393</v>
      </c>
      <c r="D30" s="193">
        <v>1</v>
      </c>
      <c r="E30" s="194">
        <v>6</v>
      </c>
      <c r="F30" s="194">
        <v>6</v>
      </c>
      <c r="G30" s="194">
        <v>6</v>
      </c>
      <c r="H30" s="193" t="s">
        <v>372</v>
      </c>
      <c r="I30" s="193" t="s">
        <v>372</v>
      </c>
      <c r="J30" s="193" t="s">
        <v>372</v>
      </c>
      <c r="K30" s="193" t="s">
        <v>372</v>
      </c>
      <c r="L30" s="193" t="s">
        <v>372</v>
      </c>
      <c r="M30" s="193" t="s">
        <v>372</v>
      </c>
      <c r="N30" s="193" t="s">
        <v>372</v>
      </c>
      <c r="O30" s="193" t="s">
        <v>372</v>
      </c>
      <c r="P30" s="193" t="s">
        <v>372</v>
      </c>
      <c r="Q30" s="193" t="s">
        <v>372</v>
      </c>
      <c r="R30" s="193" t="s">
        <v>372</v>
      </c>
      <c r="S30" s="193" t="s">
        <v>372</v>
      </c>
      <c r="T30" s="193" t="s">
        <v>372</v>
      </c>
      <c r="U30" s="193" t="s">
        <v>372</v>
      </c>
      <c r="V30" s="193" t="s">
        <v>372</v>
      </c>
      <c r="W30" s="193" t="s">
        <v>372</v>
      </c>
      <c r="Y30" s="187"/>
      <c r="Z30" s="187"/>
    </row>
    <row r="31" spans="2:26" ht="12" customHeight="1">
      <c r="B31" s="377"/>
      <c r="C31" s="192" t="s">
        <v>394</v>
      </c>
      <c r="D31" s="193">
        <v>419</v>
      </c>
      <c r="E31" s="194">
        <v>3989</v>
      </c>
      <c r="F31" s="194">
        <v>28595</v>
      </c>
      <c r="G31" s="194">
        <v>24003</v>
      </c>
      <c r="H31" s="195">
        <v>641</v>
      </c>
      <c r="I31" s="195">
        <v>78774</v>
      </c>
      <c r="J31" s="194">
        <v>279</v>
      </c>
      <c r="K31" s="196">
        <v>15027</v>
      </c>
      <c r="L31" s="194">
        <v>24</v>
      </c>
      <c r="M31" s="194">
        <v>2866</v>
      </c>
      <c r="N31" s="194">
        <v>1</v>
      </c>
      <c r="O31" s="194">
        <v>830</v>
      </c>
      <c r="P31" s="193" t="s">
        <v>372</v>
      </c>
      <c r="Q31" s="193" t="s">
        <v>372</v>
      </c>
      <c r="R31" s="193" t="s">
        <v>372</v>
      </c>
      <c r="S31" s="193" t="s">
        <v>372</v>
      </c>
      <c r="T31" s="194">
        <v>4</v>
      </c>
      <c r="U31" s="194">
        <v>682</v>
      </c>
      <c r="V31" s="194">
        <v>333</v>
      </c>
      <c r="W31" s="197">
        <v>59369</v>
      </c>
      <c r="Y31" s="187"/>
      <c r="Z31" s="187"/>
    </row>
    <row r="32" spans="2:26" ht="12" customHeight="1">
      <c r="B32" s="377"/>
      <c r="C32" s="192" t="s">
        <v>395</v>
      </c>
      <c r="D32" s="193">
        <v>441</v>
      </c>
      <c r="E32" s="194">
        <v>3930</v>
      </c>
      <c r="F32" s="194">
        <v>127976</v>
      </c>
      <c r="G32" s="194">
        <v>120081</v>
      </c>
      <c r="H32" s="195">
        <v>1591</v>
      </c>
      <c r="I32" s="195">
        <v>235307</v>
      </c>
      <c r="J32" s="194">
        <v>626</v>
      </c>
      <c r="K32" s="196">
        <v>43703</v>
      </c>
      <c r="L32" s="194">
        <v>121</v>
      </c>
      <c r="M32" s="194">
        <v>13325</v>
      </c>
      <c r="N32" s="194">
        <v>15</v>
      </c>
      <c r="O32" s="194">
        <v>19936</v>
      </c>
      <c r="P32" s="193" t="s">
        <v>372</v>
      </c>
      <c r="Q32" s="193" t="s">
        <v>372</v>
      </c>
      <c r="R32" s="194">
        <v>1</v>
      </c>
      <c r="S32" s="194">
        <v>560</v>
      </c>
      <c r="T32" s="194">
        <v>4</v>
      </c>
      <c r="U32" s="194">
        <v>682</v>
      </c>
      <c r="V32" s="194">
        <v>824</v>
      </c>
      <c r="W32" s="197">
        <v>157101</v>
      </c>
      <c r="Y32" s="187"/>
      <c r="Z32" s="187"/>
    </row>
    <row r="33" spans="2:26" ht="12" customHeight="1">
      <c r="B33" s="377"/>
      <c r="C33" s="192" t="s">
        <v>396</v>
      </c>
      <c r="D33" s="193">
        <v>1</v>
      </c>
      <c r="E33" s="194">
        <v>4</v>
      </c>
      <c r="F33" s="193" t="s">
        <v>372</v>
      </c>
      <c r="G33" s="193" t="s">
        <v>372</v>
      </c>
      <c r="H33" s="195">
        <v>20</v>
      </c>
      <c r="I33" s="195">
        <v>4374</v>
      </c>
      <c r="J33" s="194">
        <v>8</v>
      </c>
      <c r="K33" s="196">
        <v>153</v>
      </c>
      <c r="L33" s="193" t="s">
        <v>372</v>
      </c>
      <c r="M33" s="193" t="s">
        <v>372</v>
      </c>
      <c r="N33" s="193" t="s">
        <v>372</v>
      </c>
      <c r="O33" s="193" t="s">
        <v>372</v>
      </c>
      <c r="P33" s="193" t="s">
        <v>372</v>
      </c>
      <c r="Q33" s="193" t="s">
        <v>372</v>
      </c>
      <c r="R33" s="193" t="s">
        <v>372</v>
      </c>
      <c r="S33" s="193" t="s">
        <v>372</v>
      </c>
      <c r="T33" s="193" t="s">
        <v>372</v>
      </c>
      <c r="U33" s="193" t="s">
        <v>372</v>
      </c>
      <c r="V33" s="194">
        <v>12</v>
      </c>
      <c r="W33" s="197">
        <v>4221</v>
      </c>
      <c r="Y33" s="187"/>
      <c r="Z33" s="187"/>
    </row>
    <row r="34" spans="2:26" ht="12" customHeight="1">
      <c r="B34" s="377"/>
      <c r="C34" s="192" t="s">
        <v>397</v>
      </c>
      <c r="D34" s="193">
        <v>218</v>
      </c>
      <c r="E34" s="194">
        <v>4102</v>
      </c>
      <c r="F34" s="194">
        <v>47179</v>
      </c>
      <c r="G34" s="194">
        <v>45438</v>
      </c>
      <c r="H34" s="195">
        <v>450</v>
      </c>
      <c r="I34" s="195">
        <v>51457</v>
      </c>
      <c r="J34" s="194">
        <v>328</v>
      </c>
      <c r="K34" s="196">
        <v>23078</v>
      </c>
      <c r="L34" s="194">
        <v>64</v>
      </c>
      <c r="M34" s="194">
        <v>5966</v>
      </c>
      <c r="N34" s="194">
        <v>4</v>
      </c>
      <c r="O34" s="194">
        <v>10838</v>
      </c>
      <c r="P34" s="193" t="s">
        <v>372</v>
      </c>
      <c r="Q34" s="193" t="s">
        <v>372</v>
      </c>
      <c r="R34" s="193" t="s">
        <v>372</v>
      </c>
      <c r="S34" s="193" t="s">
        <v>372</v>
      </c>
      <c r="T34" s="193" t="s">
        <v>372</v>
      </c>
      <c r="U34" s="193" t="s">
        <v>372</v>
      </c>
      <c r="V34" s="194">
        <v>54</v>
      </c>
      <c r="W34" s="197">
        <v>11575</v>
      </c>
      <c r="Y34" s="187"/>
      <c r="Z34" s="187"/>
    </row>
    <row r="35" spans="2:26" ht="12" customHeight="1">
      <c r="B35" s="377"/>
      <c r="C35" s="192" t="s">
        <v>398</v>
      </c>
      <c r="D35" s="193">
        <v>234</v>
      </c>
      <c r="E35" s="194">
        <v>9871</v>
      </c>
      <c r="F35" s="194">
        <v>170604</v>
      </c>
      <c r="G35" s="194">
        <v>168977</v>
      </c>
      <c r="H35" s="195">
        <v>1094</v>
      </c>
      <c r="I35" s="195">
        <v>167534</v>
      </c>
      <c r="J35" s="194">
        <v>582</v>
      </c>
      <c r="K35" s="196">
        <v>32401</v>
      </c>
      <c r="L35" s="194">
        <v>75</v>
      </c>
      <c r="M35" s="194">
        <v>10754</v>
      </c>
      <c r="N35" s="194">
        <v>6</v>
      </c>
      <c r="O35" s="194">
        <v>5365</v>
      </c>
      <c r="P35" s="193" t="s">
        <v>372</v>
      </c>
      <c r="Q35" s="193" t="s">
        <v>372</v>
      </c>
      <c r="R35" s="193" t="s">
        <v>372</v>
      </c>
      <c r="S35" s="193" t="s">
        <v>372</v>
      </c>
      <c r="T35" s="194">
        <v>4</v>
      </c>
      <c r="U35" s="194">
        <v>1200</v>
      </c>
      <c r="V35" s="194">
        <v>427</v>
      </c>
      <c r="W35" s="197">
        <v>117814</v>
      </c>
      <c r="Y35" s="187"/>
      <c r="Z35" s="187"/>
    </row>
    <row r="36" spans="2:26" ht="12" customHeight="1">
      <c r="B36" s="377"/>
      <c r="C36" s="192" t="s">
        <v>399</v>
      </c>
      <c r="D36" s="193">
        <v>22</v>
      </c>
      <c r="E36" s="194">
        <v>718</v>
      </c>
      <c r="F36" s="194">
        <v>11008</v>
      </c>
      <c r="G36" s="194">
        <v>10974</v>
      </c>
      <c r="H36" s="195">
        <v>90</v>
      </c>
      <c r="I36" s="195">
        <v>15343</v>
      </c>
      <c r="J36" s="194">
        <v>72</v>
      </c>
      <c r="K36" s="196">
        <v>8263</v>
      </c>
      <c r="L36" s="193" t="s">
        <v>372</v>
      </c>
      <c r="M36" s="193" t="s">
        <v>372</v>
      </c>
      <c r="N36" s="193" t="s">
        <v>372</v>
      </c>
      <c r="O36" s="193" t="s">
        <v>372</v>
      </c>
      <c r="P36" s="193" t="s">
        <v>372</v>
      </c>
      <c r="Q36" s="193" t="s">
        <v>372</v>
      </c>
      <c r="R36" s="193" t="s">
        <v>372</v>
      </c>
      <c r="S36" s="193" t="s">
        <v>372</v>
      </c>
      <c r="T36" s="193" t="s">
        <v>372</v>
      </c>
      <c r="U36" s="193" t="s">
        <v>372</v>
      </c>
      <c r="V36" s="194">
        <v>18</v>
      </c>
      <c r="W36" s="197">
        <v>7080</v>
      </c>
      <c r="Y36" s="187"/>
      <c r="Z36" s="187"/>
    </row>
    <row r="37" spans="2:26" ht="12" customHeight="1">
      <c r="B37" s="377"/>
      <c r="C37" s="192" t="s">
        <v>400</v>
      </c>
      <c r="D37" s="193">
        <v>123</v>
      </c>
      <c r="E37" s="194">
        <v>2178</v>
      </c>
      <c r="F37" s="194">
        <v>77552</v>
      </c>
      <c r="G37" s="194">
        <v>77437</v>
      </c>
      <c r="H37" s="195">
        <v>597</v>
      </c>
      <c r="I37" s="195">
        <v>92452</v>
      </c>
      <c r="J37" s="194">
        <v>243</v>
      </c>
      <c r="K37" s="196">
        <v>16659</v>
      </c>
      <c r="L37" s="194">
        <v>46</v>
      </c>
      <c r="M37" s="194">
        <v>5515</v>
      </c>
      <c r="N37" s="194">
        <v>2</v>
      </c>
      <c r="O37" s="194">
        <v>564</v>
      </c>
      <c r="P37" s="193" t="s">
        <v>372</v>
      </c>
      <c r="Q37" s="193" t="s">
        <v>372</v>
      </c>
      <c r="R37" s="193" t="s">
        <v>372</v>
      </c>
      <c r="S37" s="193" t="s">
        <v>372</v>
      </c>
      <c r="T37" s="193" t="s">
        <v>372</v>
      </c>
      <c r="U37" s="193" t="s">
        <v>372</v>
      </c>
      <c r="V37" s="194">
        <v>306</v>
      </c>
      <c r="W37" s="197">
        <v>69714</v>
      </c>
      <c r="Y37" s="187"/>
      <c r="Z37" s="187"/>
    </row>
    <row r="38" spans="2:26" ht="12" customHeight="1">
      <c r="B38" s="377"/>
      <c r="C38" s="192" t="s">
        <v>401</v>
      </c>
      <c r="D38" s="193">
        <v>4</v>
      </c>
      <c r="E38" s="194">
        <v>15</v>
      </c>
      <c r="F38" s="194">
        <v>365</v>
      </c>
      <c r="G38" s="194">
        <v>365</v>
      </c>
      <c r="H38" s="193" t="s">
        <v>372</v>
      </c>
      <c r="I38" s="193" t="s">
        <v>372</v>
      </c>
      <c r="J38" s="193" t="s">
        <v>372</v>
      </c>
      <c r="K38" s="193" t="s">
        <v>372</v>
      </c>
      <c r="L38" s="193" t="s">
        <v>372</v>
      </c>
      <c r="M38" s="193" t="s">
        <v>372</v>
      </c>
      <c r="N38" s="193" t="s">
        <v>372</v>
      </c>
      <c r="O38" s="204" t="s">
        <v>372</v>
      </c>
      <c r="P38" s="193" t="s">
        <v>372</v>
      </c>
      <c r="Q38" s="193" t="s">
        <v>372</v>
      </c>
      <c r="R38" s="193" t="s">
        <v>372</v>
      </c>
      <c r="S38" s="193" t="s">
        <v>372</v>
      </c>
      <c r="T38" s="193" t="s">
        <v>372</v>
      </c>
      <c r="U38" s="193" t="s">
        <v>372</v>
      </c>
      <c r="V38" s="193" t="s">
        <v>372</v>
      </c>
      <c r="W38" s="193" t="s">
        <v>372</v>
      </c>
      <c r="Y38" s="187"/>
      <c r="Z38" s="187"/>
    </row>
    <row r="39" spans="2:26" ht="12" customHeight="1">
      <c r="B39" s="377"/>
      <c r="C39" s="192" t="s">
        <v>402</v>
      </c>
      <c r="D39" s="193">
        <v>102</v>
      </c>
      <c r="E39" s="194">
        <v>647</v>
      </c>
      <c r="F39" s="194">
        <v>39280</v>
      </c>
      <c r="G39" s="194">
        <v>34489</v>
      </c>
      <c r="H39" s="195">
        <v>2019</v>
      </c>
      <c r="I39" s="195">
        <v>295684</v>
      </c>
      <c r="J39" s="194">
        <v>495</v>
      </c>
      <c r="K39" s="196">
        <v>10195</v>
      </c>
      <c r="L39" s="194">
        <v>235</v>
      </c>
      <c r="M39" s="194">
        <v>38680</v>
      </c>
      <c r="N39" s="194">
        <v>2</v>
      </c>
      <c r="O39" s="194">
        <v>3176</v>
      </c>
      <c r="P39" s="194">
        <v>1</v>
      </c>
      <c r="Q39" s="194">
        <v>400</v>
      </c>
      <c r="R39" s="194">
        <v>4</v>
      </c>
      <c r="S39" s="194">
        <v>2318</v>
      </c>
      <c r="T39" s="193" t="s">
        <v>372</v>
      </c>
      <c r="U39" s="193" t="s">
        <v>372</v>
      </c>
      <c r="V39" s="194">
        <v>1282</v>
      </c>
      <c r="W39" s="197">
        <v>240915</v>
      </c>
      <c r="Y39" s="187"/>
      <c r="Z39" s="187"/>
    </row>
    <row r="40" spans="2:26" ht="12" customHeight="1">
      <c r="B40" s="377"/>
      <c r="C40" s="192" t="s">
        <v>403</v>
      </c>
      <c r="D40" s="193">
        <v>10</v>
      </c>
      <c r="E40" s="194">
        <v>1162</v>
      </c>
      <c r="F40" s="194">
        <v>35580</v>
      </c>
      <c r="G40" s="194">
        <v>35580</v>
      </c>
      <c r="H40" s="195">
        <v>260</v>
      </c>
      <c r="I40" s="195">
        <v>57427</v>
      </c>
      <c r="J40" s="194">
        <v>91</v>
      </c>
      <c r="K40" s="196">
        <v>11550</v>
      </c>
      <c r="L40" s="194">
        <v>9</v>
      </c>
      <c r="M40" s="194">
        <v>1739</v>
      </c>
      <c r="N40" s="193" t="s">
        <v>372</v>
      </c>
      <c r="O40" s="193" t="s">
        <v>372</v>
      </c>
      <c r="P40" s="193" t="s">
        <v>372</v>
      </c>
      <c r="Q40" s="193" t="s">
        <v>372</v>
      </c>
      <c r="R40" s="193" t="s">
        <v>372</v>
      </c>
      <c r="S40" s="193" t="s">
        <v>372</v>
      </c>
      <c r="T40" s="193" t="s">
        <v>372</v>
      </c>
      <c r="U40" s="193" t="s">
        <v>372</v>
      </c>
      <c r="V40" s="194">
        <v>160</v>
      </c>
      <c r="W40" s="197">
        <v>44138</v>
      </c>
      <c r="Y40" s="187"/>
      <c r="Z40" s="187"/>
    </row>
    <row r="41" spans="2:26" ht="12" customHeight="1">
      <c r="B41" s="377"/>
      <c r="C41" s="192" t="s">
        <v>404</v>
      </c>
      <c r="D41" s="193">
        <v>23</v>
      </c>
      <c r="E41" s="194">
        <v>1053</v>
      </c>
      <c r="F41" s="194">
        <v>29852</v>
      </c>
      <c r="G41" s="194">
        <v>29852</v>
      </c>
      <c r="H41" s="195">
        <v>318</v>
      </c>
      <c r="I41" s="195">
        <v>48099</v>
      </c>
      <c r="J41" s="194">
        <v>148</v>
      </c>
      <c r="K41" s="196">
        <v>11851</v>
      </c>
      <c r="L41" s="194">
        <v>48</v>
      </c>
      <c r="M41" s="194">
        <v>8287</v>
      </c>
      <c r="N41" s="194">
        <v>1</v>
      </c>
      <c r="O41" s="194">
        <v>549</v>
      </c>
      <c r="P41" s="193" t="s">
        <v>372</v>
      </c>
      <c r="Q41" s="193" t="s">
        <v>372</v>
      </c>
      <c r="R41" s="193" t="s">
        <v>372</v>
      </c>
      <c r="S41" s="193" t="s">
        <v>372</v>
      </c>
      <c r="T41" s="193" t="s">
        <v>372</v>
      </c>
      <c r="U41" s="193" t="s">
        <v>372</v>
      </c>
      <c r="V41" s="194">
        <v>121</v>
      </c>
      <c r="W41" s="197">
        <v>27412</v>
      </c>
      <c r="Y41" s="187"/>
      <c r="Z41" s="187"/>
    </row>
    <row r="42" spans="2:26" ht="12" customHeight="1">
      <c r="B42" s="377"/>
      <c r="C42" s="192" t="s">
        <v>405</v>
      </c>
      <c r="D42" s="193">
        <v>37</v>
      </c>
      <c r="E42" s="194">
        <v>1064</v>
      </c>
      <c r="F42" s="194">
        <v>21942</v>
      </c>
      <c r="G42" s="194">
        <v>21405</v>
      </c>
      <c r="H42" s="195">
        <v>218</v>
      </c>
      <c r="I42" s="195">
        <v>34960</v>
      </c>
      <c r="J42" s="194">
        <v>121</v>
      </c>
      <c r="K42" s="196">
        <v>11590</v>
      </c>
      <c r="L42" s="194">
        <v>9</v>
      </c>
      <c r="M42" s="194">
        <v>836</v>
      </c>
      <c r="N42" s="194">
        <v>1</v>
      </c>
      <c r="O42" s="194">
        <v>1012</v>
      </c>
      <c r="P42" s="193" t="s">
        <v>372</v>
      </c>
      <c r="Q42" s="193" t="s">
        <v>372</v>
      </c>
      <c r="R42" s="193" t="s">
        <v>372</v>
      </c>
      <c r="S42" s="193" t="s">
        <v>372</v>
      </c>
      <c r="T42" s="193" t="s">
        <v>372</v>
      </c>
      <c r="U42" s="193" t="s">
        <v>372</v>
      </c>
      <c r="V42" s="194">
        <v>87</v>
      </c>
      <c r="W42" s="197">
        <v>21522</v>
      </c>
      <c r="Y42" s="187"/>
      <c r="Z42" s="187"/>
    </row>
    <row r="43" spans="2:26" ht="12" customHeight="1">
      <c r="B43" s="377"/>
      <c r="C43" s="192" t="s">
        <v>406</v>
      </c>
      <c r="D43" s="193">
        <v>32</v>
      </c>
      <c r="E43" s="194">
        <v>809</v>
      </c>
      <c r="F43" s="194">
        <v>34872</v>
      </c>
      <c r="G43" s="194">
        <v>34872</v>
      </c>
      <c r="H43" s="195">
        <v>430</v>
      </c>
      <c r="I43" s="195">
        <v>66042</v>
      </c>
      <c r="J43" s="194">
        <v>212</v>
      </c>
      <c r="K43" s="196">
        <v>11559</v>
      </c>
      <c r="L43" s="194">
        <v>28</v>
      </c>
      <c r="M43" s="194">
        <v>4270</v>
      </c>
      <c r="N43" s="194">
        <v>1</v>
      </c>
      <c r="O43" s="194">
        <v>940</v>
      </c>
      <c r="P43" s="194">
        <v>1</v>
      </c>
      <c r="Q43" s="194">
        <v>6706</v>
      </c>
      <c r="R43" s="193" t="s">
        <v>372</v>
      </c>
      <c r="S43" s="193" t="s">
        <v>372</v>
      </c>
      <c r="T43" s="193" t="s">
        <v>372</v>
      </c>
      <c r="U43" s="193" t="s">
        <v>372</v>
      </c>
      <c r="V43" s="194">
        <v>188</v>
      </c>
      <c r="W43" s="197">
        <v>42567</v>
      </c>
      <c r="Y43" s="187"/>
      <c r="Z43" s="187"/>
    </row>
    <row r="44" spans="2:26" ht="12" customHeight="1">
      <c r="B44" s="377"/>
      <c r="C44" s="192" t="s">
        <v>407</v>
      </c>
      <c r="D44" s="193">
        <v>1124</v>
      </c>
      <c r="E44" s="194">
        <v>12500</v>
      </c>
      <c r="F44" s="194">
        <v>370505</v>
      </c>
      <c r="G44" s="194">
        <v>344158</v>
      </c>
      <c r="H44" s="195">
        <v>4517</v>
      </c>
      <c r="I44" s="195">
        <v>629931</v>
      </c>
      <c r="J44" s="194">
        <v>1959</v>
      </c>
      <c r="K44" s="196">
        <v>123909</v>
      </c>
      <c r="L44" s="194">
        <v>284</v>
      </c>
      <c r="M44" s="194">
        <v>36840</v>
      </c>
      <c r="N44" s="194">
        <v>26</v>
      </c>
      <c r="O44" s="194">
        <v>40255</v>
      </c>
      <c r="P44" s="193" t="s">
        <v>372</v>
      </c>
      <c r="Q44" s="193" t="s">
        <v>372</v>
      </c>
      <c r="R44" s="193" t="s">
        <v>372</v>
      </c>
      <c r="S44" s="193" t="s">
        <v>372</v>
      </c>
      <c r="T44" s="194">
        <v>15</v>
      </c>
      <c r="U44" s="194">
        <v>2216</v>
      </c>
      <c r="V44" s="194">
        <v>2233</v>
      </c>
      <c r="W44" s="197">
        <v>426711</v>
      </c>
      <c r="Y44" s="187"/>
      <c r="Z44" s="187"/>
    </row>
    <row r="45" spans="2:26" ht="12" customHeight="1">
      <c r="B45" s="377"/>
      <c r="C45" s="205" t="s">
        <v>408</v>
      </c>
      <c r="D45" s="193">
        <v>13</v>
      </c>
      <c r="E45" s="194">
        <v>64</v>
      </c>
      <c r="F45" s="194">
        <v>1116</v>
      </c>
      <c r="G45" s="194">
        <v>727</v>
      </c>
      <c r="H45" s="195">
        <v>18</v>
      </c>
      <c r="I45" s="195">
        <v>2493</v>
      </c>
      <c r="J45" s="194">
        <v>8</v>
      </c>
      <c r="K45" s="196">
        <v>333</v>
      </c>
      <c r="L45" s="194">
        <v>4</v>
      </c>
      <c r="M45" s="194">
        <v>788</v>
      </c>
      <c r="N45" s="193" t="s">
        <v>372</v>
      </c>
      <c r="O45" s="193" t="s">
        <v>372</v>
      </c>
      <c r="P45" s="193" t="s">
        <v>372</v>
      </c>
      <c r="Q45" s="193" t="s">
        <v>372</v>
      </c>
      <c r="R45" s="193" t="s">
        <v>372</v>
      </c>
      <c r="S45" s="193" t="s">
        <v>372</v>
      </c>
      <c r="T45" s="193" t="s">
        <v>372</v>
      </c>
      <c r="U45" s="193" t="s">
        <v>372</v>
      </c>
      <c r="V45" s="194">
        <v>6</v>
      </c>
      <c r="W45" s="197">
        <v>1372</v>
      </c>
      <c r="Y45" s="187"/>
      <c r="Z45" s="187"/>
    </row>
    <row r="46" spans="2:26" ht="12" customHeight="1">
      <c r="B46" s="377"/>
      <c r="C46" s="192" t="s">
        <v>409</v>
      </c>
      <c r="D46" s="193">
        <v>78</v>
      </c>
      <c r="E46" s="194">
        <v>1544</v>
      </c>
      <c r="F46" s="194">
        <v>16241</v>
      </c>
      <c r="G46" s="194">
        <v>16088</v>
      </c>
      <c r="H46" s="195">
        <v>339</v>
      </c>
      <c r="I46" s="195">
        <v>61591</v>
      </c>
      <c r="J46" s="194">
        <v>231</v>
      </c>
      <c r="K46" s="196">
        <v>35172</v>
      </c>
      <c r="L46" s="194">
        <v>51</v>
      </c>
      <c r="M46" s="194">
        <v>6062</v>
      </c>
      <c r="N46" s="194">
        <v>3</v>
      </c>
      <c r="O46" s="194">
        <v>6555</v>
      </c>
      <c r="P46" s="193" t="s">
        <v>372</v>
      </c>
      <c r="Q46" s="193" t="s">
        <v>372</v>
      </c>
      <c r="R46" s="193" t="s">
        <v>372</v>
      </c>
      <c r="S46" s="193" t="s">
        <v>372</v>
      </c>
      <c r="T46" s="193" t="s">
        <v>372</v>
      </c>
      <c r="U46" s="193" t="s">
        <v>372</v>
      </c>
      <c r="V46" s="194">
        <v>54</v>
      </c>
      <c r="W46" s="197">
        <v>13802</v>
      </c>
      <c r="Y46" s="187"/>
      <c r="Z46" s="187"/>
    </row>
    <row r="47" spans="2:26" ht="12" customHeight="1">
      <c r="B47" s="377"/>
      <c r="C47" s="192" t="s">
        <v>410</v>
      </c>
      <c r="D47" s="193">
        <v>966</v>
      </c>
      <c r="E47" s="194">
        <v>15190</v>
      </c>
      <c r="F47" s="194">
        <v>230078</v>
      </c>
      <c r="G47" s="194">
        <v>220380</v>
      </c>
      <c r="H47" s="195">
        <v>2156</v>
      </c>
      <c r="I47" s="195">
        <v>234024</v>
      </c>
      <c r="J47" s="194">
        <v>1434</v>
      </c>
      <c r="K47" s="196">
        <v>62992</v>
      </c>
      <c r="L47" s="194">
        <v>143</v>
      </c>
      <c r="M47" s="194">
        <v>18810</v>
      </c>
      <c r="N47" s="194">
        <v>17</v>
      </c>
      <c r="O47" s="194">
        <v>28051</v>
      </c>
      <c r="P47" s="193" t="s">
        <v>372</v>
      </c>
      <c r="Q47" s="193" t="s">
        <v>372</v>
      </c>
      <c r="R47" s="193" t="s">
        <v>372</v>
      </c>
      <c r="S47" s="193" t="s">
        <v>372</v>
      </c>
      <c r="T47" s="193" t="s">
        <v>372</v>
      </c>
      <c r="U47" s="193" t="s">
        <v>372</v>
      </c>
      <c r="V47" s="194">
        <v>562</v>
      </c>
      <c r="W47" s="197">
        <v>124171</v>
      </c>
      <c r="Y47" s="187"/>
      <c r="Z47" s="187"/>
    </row>
    <row r="48" spans="2:26" ht="12" customHeight="1">
      <c r="B48" s="377"/>
      <c r="C48" s="192" t="s">
        <v>411</v>
      </c>
      <c r="D48" s="193">
        <v>990</v>
      </c>
      <c r="E48" s="194">
        <v>45304</v>
      </c>
      <c r="F48" s="194">
        <v>440534</v>
      </c>
      <c r="G48" s="194">
        <v>425579</v>
      </c>
      <c r="H48" s="195">
        <v>1952</v>
      </c>
      <c r="I48" s="195">
        <v>220531</v>
      </c>
      <c r="J48" s="194">
        <v>1210</v>
      </c>
      <c r="K48" s="196">
        <v>61895</v>
      </c>
      <c r="L48" s="194">
        <v>131</v>
      </c>
      <c r="M48" s="194">
        <v>13978</v>
      </c>
      <c r="N48" s="194">
        <v>10</v>
      </c>
      <c r="O48" s="194">
        <v>11983</v>
      </c>
      <c r="P48" s="193" t="s">
        <v>372</v>
      </c>
      <c r="Q48" s="193" t="s">
        <v>372</v>
      </c>
      <c r="R48" s="193" t="s">
        <v>372</v>
      </c>
      <c r="S48" s="193" t="s">
        <v>372</v>
      </c>
      <c r="T48" s="194">
        <v>25</v>
      </c>
      <c r="U48" s="194">
        <v>3156</v>
      </c>
      <c r="V48" s="194">
        <v>576</v>
      </c>
      <c r="W48" s="197">
        <v>129519</v>
      </c>
      <c r="Y48" s="187"/>
      <c r="Z48" s="187"/>
    </row>
    <row r="49" spans="2:26" ht="12" customHeight="1">
      <c r="B49" s="377"/>
      <c r="C49" s="192" t="s">
        <v>412</v>
      </c>
      <c r="D49" s="193">
        <v>1555</v>
      </c>
      <c r="E49" s="194">
        <v>43263</v>
      </c>
      <c r="F49" s="194">
        <v>643777</v>
      </c>
      <c r="G49" s="194">
        <v>634437</v>
      </c>
      <c r="H49" s="195">
        <v>4132</v>
      </c>
      <c r="I49" s="195">
        <v>515045</v>
      </c>
      <c r="J49" s="194">
        <v>2621</v>
      </c>
      <c r="K49" s="196">
        <v>139596</v>
      </c>
      <c r="L49" s="194">
        <v>336</v>
      </c>
      <c r="M49" s="194">
        <v>53046</v>
      </c>
      <c r="N49" s="194">
        <v>16</v>
      </c>
      <c r="O49" s="194">
        <v>33488</v>
      </c>
      <c r="P49" s="194">
        <v>1</v>
      </c>
      <c r="Q49" s="194">
        <v>8407</v>
      </c>
      <c r="R49" s="194">
        <v>2</v>
      </c>
      <c r="S49" s="194">
        <v>1183</v>
      </c>
      <c r="T49" s="194">
        <v>19</v>
      </c>
      <c r="U49" s="194">
        <v>2302</v>
      </c>
      <c r="V49" s="194">
        <v>1137</v>
      </c>
      <c r="W49" s="197">
        <v>277023</v>
      </c>
      <c r="Y49" s="187"/>
      <c r="Z49" s="187"/>
    </row>
    <row r="50" spans="2:26" ht="12" customHeight="1">
      <c r="B50" s="377"/>
      <c r="C50" s="192" t="s">
        <v>413</v>
      </c>
      <c r="D50" s="193">
        <v>2</v>
      </c>
      <c r="E50" s="194">
        <v>124</v>
      </c>
      <c r="F50" s="194">
        <v>10084</v>
      </c>
      <c r="G50" s="194">
        <v>10084</v>
      </c>
      <c r="H50" s="195">
        <v>6</v>
      </c>
      <c r="I50" s="195">
        <v>33</v>
      </c>
      <c r="J50" s="194">
        <v>6</v>
      </c>
      <c r="K50" s="196">
        <v>33</v>
      </c>
      <c r="L50" s="193" t="s">
        <v>372</v>
      </c>
      <c r="M50" s="193" t="s">
        <v>372</v>
      </c>
      <c r="N50" s="193" t="s">
        <v>372</v>
      </c>
      <c r="O50" s="193" t="s">
        <v>372</v>
      </c>
      <c r="P50" s="193" t="s">
        <v>372</v>
      </c>
      <c r="Q50" s="193" t="s">
        <v>372</v>
      </c>
      <c r="R50" s="193" t="s">
        <v>372</v>
      </c>
      <c r="S50" s="193" t="s">
        <v>372</v>
      </c>
      <c r="T50" s="193" t="s">
        <v>372</v>
      </c>
      <c r="U50" s="193" t="s">
        <v>372</v>
      </c>
      <c r="V50" s="193" t="s">
        <v>372</v>
      </c>
      <c r="W50" s="193" t="s">
        <v>372</v>
      </c>
      <c r="Y50" s="187"/>
      <c r="Z50" s="187"/>
    </row>
    <row r="51" spans="2:26" ht="12" customHeight="1">
      <c r="B51" s="377"/>
      <c r="C51" s="192" t="s">
        <v>414</v>
      </c>
      <c r="D51" s="193">
        <v>116</v>
      </c>
      <c r="E51" s="194">
        <v>2892</v>
      </c>
      <c r="F51" s="194">
        <v>19652</v>
      </c>
      <c r="G51" s="194">
        <v>19355</v>
      </c>
      <c r="H51" s="195">
        <v>200</v>
      </c>
      <c r="I51" s="195">
        <v>17931</v>
      </c>
      <c r="J51" s="194">
        <v>136</v>
      </c>
      <c r="K51" s="196">
        <v>4262</v>
      </c>
      <c r="L51" s="194">
        <v>5</v>
      </c>
      <c r="M51" s="194">
        <v>354</v>
      </c>
      <c r="N51" s="194">
        <v>1</v>
      </c>
      <c r="O51" s="194">
        <v>1434</v>
      </c>
      <c r="P51" s="193" t="s">
        <v>372</v>
      </c>
      <c r="Q51" s="193" t="s">
        <v>372</v>
      </c>
      <c r="R51" s="193" t="s">
        <v>372</v>
      </c>
      <c r="S51" s="193" t="s">
        <v>372</v>
      </c>
      <c r="T51" s="193" t="s">
        <v>372</v>
      </c>
      <c r="U51" s="193" t="s">
        <v>372</v>
      </c>
      <c r="V51" s="194">
        <v>58</v>
      </c>
      <c r="W51" s="197">
        <v>11881</v>
      </c>
      <c r="Y51" s="187"/>
      <c r="Z51" s="187"/>
    </row>
    <row r="52" spans="2:26" ht="12" customHeight="1">
      <c r="B52" s="377"/>
      <c r="C52" s="192" t="s">
        <v>415</v>
      </c>
      <c r="D52" s="193">
        <v>19</v>
      </c>
      <c r="E52" s="194">
        <v>435</v>
      </c>
      <c r="F52" s="194">
        <v>3878</v>
      </c>
      <c r="G52" s="194">
        <v>3767</v>
      </c>
      <c r="H52" s="195">
        <v>62</v>
      </c>
      <c r="I52" s="195">
        <v>5320</v>
      </c>
      <c r="J52" s="194">
        <v>40</v>
      </c>
      <c r="K52" s="196">
        <v>345</v>
      </c>
      <c r="L52" s="193" t="s">
        <v>372</v>
      </c>
      <c r="M52" s="193" t="s">
        <v>372</v>
      </c>
      <c r="N52" s="193" t="s">
        <v>372</v>
      </c>
      <c r="O52" s="193" t="s">
        <v>372</v>
      </c>
      <c r="P52" s="193" t="s">
        <v>372</v>
      </c>
      <c r="Q52" s="193" t="s">
        <v>372</v>
      </c>
      <c r="R52" s="193" t="s">
        <v>372</v>
      </c>
      <c r="S52" s="193" t="s">
        <v>372</v>
      </c>
      <c r="T52" s="194">
        <v>4</v>
      </c>
      <c r="U52" s="194">
        <v>341</v>
      </c>
      <c r="V52" s="194">
        <v>18</v>
      </c>
      <c r="W52" s="197">
        <v>4634</v>
      </c>
      <c r="Y52" s="187"/>
      <c r="Z52" s="187"/>
    </row>
    <row r="53" spans="2:26" ht="12" customHeight="1">
      <c r="B53" s="378"/>
      <c r="C53" s="192" t="s">
        <v>416</v>
      </c>
      <c r="D53" s="193">
        <v>988</v>
      </c>
      <c r="E53" s="194">
        <v>18556</v>
      </c>
      <c r="F53" s="194">
        <v>357732</v>
      </c>
      <c r="G53" s="194">
        <v>337614</v>
      </c>
      <c r="H53" s="195">
        <v>2658</v>
      </c>
      <c r="I53" s="195">
        <v>360809</v>
      </c>
      <c r="J53" s="194">
        <v>1444</v>
      </c>
      <c r="K53" s="196">
        <v>89588</v>
      </c>
      <c r="L53" s="194">
        <v>261</v>
      </c>
      <c r="M53" s="194">
        <v>28665</v>
      </c>
      <c r="N53" s="194">
        <v>15</v>
      </c>
      <c r="O53" s="194">
        <v>32739</v>
      </c>
      <c r="P53" s="194">
        <v>1</v>
      </c>
      <c r="Q53" s="194">
        <v>5049</v>
      </c>
      <c r="R53" s="194">
        <v>1</v>
      </c>
      <c r="S53" s="194">
        <v>467</v>
      </c>
      <c r="T53" s="194">
        <v>12</v>
      </c>
      <c r="U53" s="194">
        <v>1364</v>
      </c>
      <c r="V53" s="194">
        <v>924</v>
      </c>
      <c r="W53" s="197">
        <v>202937</v>
      </c>
      <c r="Y53" s="187"/>
      <c r="Z53" s="187"/>
    </row>
    <row r="54" spans="2:26" s="182" customFormat="1" ht="12" customHeight="1">
      <c r="B54" s="394" t="s">
        <v>417</v>
      </c>
      <c r="C54" s="188" t="s">
        <v>155</v>
      </c>
      <c r="D54" s="198">
        <v>1200</v>
      </c>
      <c r="E54" s="198">
        <v>31629</v>
      </c>
      <c r="F54" s="198">
        <v>951434</v>
      </c>
      <c r="G54" s="198">
        <v>840333</v>
      </c>
      <c r="H54" s="198">
        <v>6419</v>
      </c>
      <c r="I54" s="198">
        <v>973755</v>
      </c>
      <c r="J54" s="198">
        <v>3653</v>
      </c>
      <c r="K54" s="198">
        <v>306859</v>
      </c>
      <c r="L54" s="198">
        <v>922</v>
      </c>
      <c r="M54" s="198">
        <v>136488</v>
      </c>
      <c r="N54" s="198">
        <v>18</v>
      </c>
      <c r="O54" s="198">
        <v>44094</v>
      </c>
      <c r="P54" s="198">
        <v>1</v>
      </c>
      <c r="Q54" s="198">
        <v>9783</v>
      </c>
      <c r="R54" s="198">
        <v>3</v>
      </c>
      <c r="S54" s="198">
        <v>1876</v>
      </c>
      <c r="T54" s="198">
        <v>79</v>
      </c>
      <c r="U54" s="198">
        <v>11749</v>
      </c>
      <c r="V54" s="198">
        <v>1743</v>
      </c>
      <c r="W54" s="199">
        <v>462906</v>
      </c>
      <c r="Y54" s="191"/>
      <c r="Z54" s="191"/>
    </row>
    <row r="55" spans="2:26" ht="12" customHeight="1">
      <c r="B55" s="395"/>
      <c r="C55" s="192" t="s">
        <v>418</v>
      </c>
      <c r="D55" s="193">
        <v>164</v>
      </c>
      <c r="E55" s="194">
        <v>7341</v>
      </c>
      <c r="F55" s="194">
        <v>103982</v>
      </c>
      <c r="G55" s="194">
        <v>99898</v>
      </c>
      <c r="H55" s="195">
        <v>459</v>
      </c>
      <c r="I55" s="195">
        <v>78034</v>
      </c>
      <c r="J55" s="194">
        <v>226</v>
      </c>
      <c r="K55" s="196">
        <v>20974</v>
      </c>
      <c r="L55" s="194">
        <v>54</v>
      </c>
      <c r="M55" s="194">
        <v>8861</v>
      </c>
      <c r="N55" s="194">
        <v>3</v>
      </c>
      <c r="O55" s="194">
        <v>7354</v>
      </c>
      <c r="P55" s="193" t="s">
        <v>372</v>
      </c>
      <c r="Q55" s="193" t="s">
        <v>372</v>
      </c>
      <c r="R55" s="193" t="s">
        <v>372</v>
      </c>
      <c r="S55" s="193" t="s">
        <v>372</v>
      </c>
      <c r="T55" s="194">
        <v>8</v>
      </c>
      <c r="U55" s="194">
        <v>682</v>
      </c>
      <c r="V55" s="194">
        <v>168</v>
      </c>
      <c r="W55" s="197">
        <v>40163</v>
      </c>
      <c r="Y55" s="187"/>
      <c r="Z55" s="187"/>
    </row>
    <row r="56" spans="2:26" ht="12" customHeight="1">
      <c r="B56" s="395"/>
      <c r="C56" s="192" t="s">
        <v>419</v>
      </c>
      <c r="D56" s="193">
        <v>1036</v>
      </c>
      <c r="E56" s="194">
        <v>24288</v>
      </c>
      <c r="F56" s="194">
        <v>847452</v>
      </c>
      <c r="G56" s="194">
        <v>740435</v>
      </c>
      <c r="H56" s="195">
        <v>5960</v>
      </c>
      <c r="I56" s="195">
        <v>895721</v>
      </c>
      <c r="J56" s="194">
        <v>3427</v>
      </c>
      <c r="K56" s="196">
        <v>285885</v>
      </c>
      <c r="L56" s="194">
        <v>868</v>
      </c>
      <c r="M56" s="194">
        <v>127627</v>
      </c>
      <c r="N56" s="194">
        <v>15</v>
      </c>
      <c r="O56" s="194">
        <v>36740</v>
      </c>
      <c r="P56" s="194">
        <v>1</v>
      </c>
      <c r="Q56" s="194">
        <v>9783</v>
      </c>
      <c r="R56" s="194">
        <v>3</v>
      </c>
      <c r="S56" s="194">
        <v>1876</v>
      </c>
      <c r="T56" s="194">
        <v>71</v>
      </c>
      <c r="U56" s="194">
        <v>11067</v>
      </c>
      <c r="V56" s="194">
        <v>1575</v>
      </c>
      <c r="W56" s="197">
        <v>422743</v>
      </c>
      <c r="Y56" s="187"/>
      <c r="Z56" s="187"/>
    </row>
    <row r="57" spans="1:26" s="186" customFormat="1" ht="12" customHeight="1">
      <c r="A57" s="182"/>
      <c r="B57" s="396"/>
      <c r="C57" s="192" t="s">
        <v>420</v>
      </c>
      <c r="D57" s="193" t="s">
        <v>372</v>
      </c>
      <c r="E57" s="193" t="s">
        <v>372</v>
      </c>
      <c r="F57" s="193" t="s">
        <v>372</v>
      </c>
      <c r="G57" s="193" t="s">
        <v>372</v>
      </c>
      <c r="H57" s="193" t="s">
        <v>372</v>
      </c>
      <c r="I57" s="193" t="s">
        <v>372</v>
      </c>
      <c r="J57" s="193" t="s">
        <v>372</v>
      </c>
      <c r="K57" s="193" t="s">
        <v>372</v>
      </c>
      <c r="L57" s="193" t="s">
        <v>372</v>
      </c>
      <c r="M57" s="193" t="s">
        <v>372</v>
      </c>
      <c r="N57" s="193" t="s">
        <v>372</v>
      </c>
      <c r="O57" s="193" t="s">
        <v>372</v>
      </c>
      <c r="P57" s="193" t="s">
        <v>372</v>
      </c>
      <c r="Q57" s="193" t="s">
        <v>372</v>
      </c>
      <c r="R57" s="193" t="s">
        <v>372</v>
      </c>
      <c r="S57" s="193" t="s">
        <v>372</v>
      </c>
      <c r="T57" s="193" t="s">
        <v>372</v>
      </c>
      <c r="U57" s="193" t="s">
        <v>372</v>
      </c>
      <c r="V57" s="193" t="s">
        <v>372</v>
      </c>
      <c r="W57" s="193" t="s">
        <v>372</v>
      </c>
      <c r="Y57" s="187"/>
      <c r="Z57" s="187"/>
    </row>
    <row r="58" spans="2:26" s="182" customFormat="1" ht="12" customHeight="1">
      <c r="B58" s="397" t="s">
        <v>421</v>
      </c>
      <c r="C58" s="398"/>
      <c r="D58" s="198">
        <v>42</v>
      </c>
      <c r="E58" s="206">
        <v>2471</v>
      </c>
      <c r="F58" s="206">
        <v>58382</v>
      </c>
      <c r="G58" s="206">
        <v>58350</v>
      </c>
      <c r="H58" s="207">
        <v>49</v>
      </c>
      <c r="I58" s="207">
        <v>17506</v>
      </c>
      <c r="J58" s="206">
        <v>47</v>
      </c>
      <c r="K58" s="206">
        <v>3018</v>
      </c>
      <c r="L58" s="206">
        <v>2</v>
      </c>
      <c r="M58" s="206">
        <v>1022</v>
      </c>
      <c r="N58" s="190" t="s">
        <v>372</v>
      </c>
      <c r="O58" s="190" t="s">
        <v>372</v>
      </c>
      <c r="P58" s="190" t="s">
        <v>372</v>
      </c>
      <c r="Q58" s="190" t="s">
        <v>372</v>
      </c>
      <c r="R58" s="193" t="s">
        <v>372</v>
      </c>
      <c r="S58" s="193" t="s">
        <v>372</v>
      </c>
      <c r="T58" s="193" t="s">
        <v>372</v>
      </c>
      <c r="U58" s="193" t="s">
        <v>372</v>
      </c>
      <c r="V58" s="193" t="s">
        <v>372</v>
      </c>
      <c r="W58" s="208">
        <v>13466</v>
      </c>
      <c r="Y58" s="191"/>
      <c r="Z58" s="191"/>
    </row>
    <row r="59" spans="2:26" s="159" customFormat="1" ht="12" customHeight="1">
      <c r="B59" s="399" t="s">
        <v>422</v>
      </c>
      <c r="C59" s="188" t="s">
        <v>155</v>
      </c>
      <c r="D59" s="198">
        <v>19983</v>
      </c>
      <c r="E59" s="198">
        <v>422772</v>
      </c>
      <c r="F59" s="198">
        <v>4539543</v>
      </c>
      <c r="G59" s="198">
        <v>4397960</v>
      </c>
      <c r="H59" s="198">
        <v>24876</v>
      </c>
      <c r="I59" s="198">
        <v>2398936</v>
      </c>
      <c r="J59" s="198">
        <v>18840</v>
      </c>
      <c r="K59" s="198">
        <v>1095812</v>
      </c>
      <c r="L59" s="198">
        <v>2278</v>
      </c>
      <c r="M59" s="198">
        <v>281076</v>
      </c>
      <c r="N59" s="198">
        <v>90</v>
      </c>
      <c r="O59" s="198">
        <v>141473</v>
      </c>
      <c r="P59" s="198">
        <v>3</v>
      </c>
      <c r="Q59" s="198">
        <v>17203</v>
      </c>
      <c r="R59" s="198">
        <v>12</v>
      </c>
      <c r="S59" s="198">
        <v>7119</v>
      </c>
      <c r="T59" s="198">
        <v>90</v>
      </c>
      <c r="U59" s="198">
        <v>11763</v>
      </c>
      <c r="V59" s="198">
        <v>3563</v>
      </c>
      <c r="W59" s="199">
        <v>844490</v>
      </c>
      <c r="Y59" s="191"/>
      <c r="Z59" s="191"/>
    </row>
    <row r="60" spans="2:26" ht="12" customHeight="1">
      <c r="B60" s="400"/>
      <c r="C60" s="192" t="s">
        <v>423</v>
      </c>
      <c r="D60" s="193">
        <v>1124</v>
      </c>
      <c r="E60" s="194">
        <v>5945</v>
      </c>
      <c r="F60" s="194">
        <v>137557</v>
      </c>
      <c r="G60" s="194">
        <v>136505</v>
      </c>
      <c r="H60" s="195">
        <v>1284</v>
      </c>
      <c r="I60" s="195">
        <v>187283</v>
      </c>
      <c r="J60" s="194">
        <v>943</v>
      </c>
      <c r="K60" s="196">
        <v>97322</v>
      </c>
      <c r="L60" s="194">
        <v>151</v>
      </c>
      <c r="M60" s="194">
        <v>23093</v>
      </c>
      <c r="N60" s="194">
        <v>6</v>
      </c>
      <c r="O60" s="194">
        <v>14017</v>
      </c>
      <c r="P60" s="194">
        <v>1</v>
      </c>
      <c r="Q60" s="194">
        <v>5212</v>
      </c>
      <c r="R60" s="194">
        <v>3</v>
      </c>
      <c r="S60" s="194">
        <v>1419</v>
      </c>
      <c r="T60" s="194">
        <v>4</v>
      </c>
      <c r="U60" s="194">
        <v>682</v>
      </c>
      <c r="V60" s="194">
        <v>176</v>
      </c>
      <c r="W60" s="197">
        <v>45538</v>
      </c>
      <c r="Y60" s="187"/>
      <c r="Z60" s="187"/>
    </row>
    <row r="61" spans="2:26" ht="12" customHeight="1">
      <c r="B61" s="400"/>
      <c r="C61" s="192" t="s">
        <v>424</v>
      </c>
      <c r="D61" s="193">
        <v>377</v>
      </c>
      <c r="E61" s="194">
        <v>4101</v>
      </c>
      <c r="F61" s="194">
        <v>122550</v>
      </c>
      <c r="G61" s="194">
        <v>108690</v>
      </c>
      <c r="H61" s="195">
        <v>990</v>
      </c>
      <c r="I61" s="195">
        <v>121088</v>
      </c>
      <c r="J61" s="194">
        <v>660</v>
      </c>
      <c r="K61" s="196">
        <v>51364</v>
      </c>
      <c r="L61" s="194">
        <v>134</v>
      </c>
      <c r="M61" s="194">
        <v>19650</v>
      </c>
      <c r="N61" s="194">
        <v>3</v>
      </c>
      <c r="O61" s="194">
        <v>3109</v>
      </c>
      <c r="P61" s="193" t="s">
        <v>372</v>
      </c>
      <c r="Q61" s="193" t="s">
        <v>372</v>
      </c>
      <c r="R61" s="194">
        <v>1</v>
      </c>
      <c r="S61" s="194">
        <v>580</v>
      </c>
      <c r="T61" s="193" t="s">
        <v>372</v>
      </c>
      <c r="U61" s="193" t="s">
        <v>372</v>
      </c>
      <c r="V61" s="194">
        <v>192</v>
      </c>
      <c r="W61" s="197">
        <v>46385</v>
      </c>
      <c r="Y61" s="187"/>
      <c r="Z61" s="187"/>
    </row>
    <row r="62" spans="2:26" ht="12" customHeight="1">
      <c r="B62" s="400"/>
      <c r="C62" s="192" t="s">
        <v>425</v>
      </c>
      <c r="D62" s="193">
        <v>234</v>
      </c>
      <c r="E62" s="194">
        <v>10192</v>
      </c>
      <c r="F62" s="194">
        <v>67731</v>
      </c>
      <c r="G62" s="194">
        <v>63213</v>
      </c>
      <c r="H62" s="195">
        <v>843</v>
      </c>
      <c r="I62" s="195">
        <v>76688</v>
      </c>
      <c r="J62" s="194">
        <v>631</v>
      </c>
      <c r="K62" s="196">
        <v>40352</v>
      </c>
      <c r="L62" s="194">
        <v>148</v>
      </c>
      <c r="M62" s="194">
        <v>15987</v>
      </c>
      <c r="N62" s="194">
        <v>3</v>
      </c>
      <c r="O62" s="194">
        <v>6529</v>
      </c>
      <c r="P62" s="193" t="s">
        <v>372</v>
      </c>
      <c r="Q62" s="193" t="s">
        <v>372</v>
      </c>
      <c r="R62" s="194">
        <v>1</v>
      </c>
      <c r="S62" s="194">
        <v>762</v>
      </c>
      <c r="T62" s="194">
        <v>4</v>
      </c>
      <c r="U62" s="194">
        <v>341</v>
      </c>
      <c r="V62" s="194">
        <v>56</v>
      </c>
      <c r="W62" s="197">
        <v>12717</v>
      </c>
      <c r="Y62" s="187"/>
      <c r="Z62" s="187"/>
    </row>
    <row r="63" spans="2:26" ht="12" customHeight="1">
      <c r="B63" s="400"/>
      <c r="C63" s="209" t="s">
        <v>426</v>
      </c>
      <c r="D63" s="210">
        <v>223</v>
      </c>
      <c r="E63" s="211">
        <v>9080</v>
      </c>
      <c r="F63" s="211">
        <v>140021</v>
      </c>
      <c r="G63" s="211">
        <v>129004</v>
      </c>
      <c r="H63" s="195">
        <v>985</v>
      </c>
      <c r="I63" s="195">
        <v>123713</v>
      </c>
      <c r="J63" s="211">
        <v>594</v>
      </c>
      <c r="K63" s="212">
        <v>48284</v>
      </c>
      <c r="L63" s="211">
        <v>159</v>
      </c>
      <c r="M63" s="211">
        <v>15609</v>
      </c>
      <c r="N63" s="211">
        <v>8</v>
      </c>
      <c r="O63" s="211">
        <v>13393</v>
      </c>
      <c r="P63" s="193" t="s">
        <v>372</v>
      </c>
      <c r="Q63" s="193" t="s">
        <v>372</v>
      </c>
      <c r="R63" s="193" t="s">
        <v>372</v>
      </c>
      <c r="S63" s="193" t="s">
        <v>372</v>
      </c>
      <c r="T63" s="211">
        <v>8</v>
      </c>
      <c r="U63" s="211">
        <v>1023</v>
      </c>
      <c r="V63" s="211">
        <v>216</v>
      </c>
      <c r="W63" s="213">
        <v>45404</v>
      </c>
      <c r="Y63" s="187"/>
      <c r="Z63" s="187"/>
    </row>
    <row r="64" spans="2:26" ht="12" customHeight="1">
      <c r="B64" s="400"/>
      <c r="C64" s="214" t="s">
        <v>427</v>
      </c>
      <c r="D64" s="210">
        <v>46</v>
      </c>
      <c r="E64" s="215">
        <v>1506</v>
      </c>
      <c r="F64" s="215">
        <v>12116</v>
      </c>
      <c r="G64" s="215">
        <v>11795</v>
      </c>
      <c r="H64" s="195">
        <v>124</v>
      </c>
      <c r="I64" s="195">
        <v>19805</v>
      </c>
      <c r="J64" s="215">
        <v>71</v>
      </c>
      <c r="K64" s="216">
        <v>7667</v>
      </c>
      <c r="L64" s="215">
        <v>10</v>
      </c>
      <c r="M64" s="215">
        <v>1168</v>
      </c>
      <c r="N64" s="193" t="s">
        <v>372</v>
      </c>
      <c r="O64" s="193" t="s">
        <v>372</v>
      </c>
      <c r="P64" s="193" t="s">
        <v>372</v>
      </c>
      <c r="Q64" s="193" t="s">
        <v>372</v>
      </c>
      <c r="R64" s="193" t="s">
        <v>372</v>
      </c>
      <c r="S64" s="193" t="s">
        <v>372</v>
      </c>
      <c r="T64" s="215">
        <v>6</v>
      </c>
      <c r="U64" s="215">
        <v>1023</v>
      </c>
      <c r="V64" s="215">
        <v>37</v>
      </c>
      <c r="W64" s="213">
        <v>9947</v>
      </c>
      <c r="Y64" s="187"/>
      <c r="Z64" s="187"/>
    </row>
    <row r="65" spans="2:26" ht="12" customHeight="1">
      <c r="B65" s="400"/>
      <c r="C65" s="214" t="s">
        <v>428</v>
      </c>
      <c r="D65" s="210">
        <v>6632</v>
      </c>
      <c r="E65" s="215">
        <v>191062</v>
      </c>
      <c r="F65" s="215">
        <v>1918078</v>
      </c>
      <c r="G65" s="215">
        <v>1869131</v>
      </c>
      <c r="H65" s="195">
        <v>10682</v>
      </c>
      <c r="I65" s="195">
        <v>1050103</v>
      </c>
      <c r="J65" s="215">
        <v>7925</v>
      </c>
      <c r="K65" s="216">
        <v>472986</v>
      </c>
      <c r="L65" s="215">
        <v>945</v>
      </c>
      <c r="M65" s="215">
        <v>114057</v>
      </c>
      <c r="N65" s="215">
        <v>39</v>
      </c>
      <c r="O65" s="215">
        <v>52163</v>
      </c>
      <c r="P65" s="193" t="s">
        <v>372</v>
      </c>
      <c r="Q65" s="193" t="s">
        <v>372</v>
      </c>
      <c r="R65" s="215">
        <v>5</v>
      </c>
      <c r="S65" s="215">
        <v>3424</v>
      </c>
      <c r="T65" s="215">
        <v>27</v>
      </c>
      <c r="U65" s="215">
        <v>3267</v>
      </c>
      <c r="V65" s="215">
        <v>1741</v>
      </c>
      <c r="W65" s="213">
        <v>404206</v>
      </c>
      <c r="Y65" s="187"/>
      <c r="Z65" s="187"/>
    </row>
    <row r="66" spans="2:26" ht="12" customHeight="1">
      <c r="B66" s="400"/>
      <c r="C66" s="214" t="s">
        <v>429</v>
      </c>
      <c r="D66" s="210">
        <v>532</v>
      </c>
      <c r="E66" s="215">
        <v>14260</v>
      </c>
      <c r="F66" s="215">
        <v>164491</v>
      </c>
      <c r="G66" s="215">
        <v>160300</v>
      </c>
      <c r="H66" s="195">
        <v>737</v>
      </c>
      <c r="I66" s="195">
        <v>73221</v>
      </c>
      <c r="J66" s="215">
        <v>560</v>
      </c>
      <c r="K66" s="216">
        <v>27290</v>
      </c>
      <c r="L66" s="215">
        <v>44</v>
      </c>
      <c r="M66" s="215">
        <v>4389</v>
      </c>
      <c r="N66" s="215">
        <v>2</v>
      </c>
      <c r="O66" s="215">
        <v>4002</v>
      </c>
      <c r="P66" s="193" t="s">
        <v>372</v>
      </c>
      <c r="Q66" s="193" t="s">
        <v>372</v>
      </c>
      <c r="R66" s="215">
        <v>1</v>
      </c>
      <c r="S66" s="215">
        <v>436</v>
      </c>
      <c r="T66" s="193" t="s">
        <v>372</v>
      </c>
      <c r="U66" s="193" t="s">
        <v>372</v>
      </c>
      <c r="V66" s="215">
        <v>130</v>
      </c>
      <c r="W66" s="213">
        <v>37104</v>
      </c>
      <c r="Y66" s="187"/>
      <c r="Z66" s="187"/>
    </row>
    <row r="67" spans="2:26" s="159" customFormat="1" ht="12" customHeight="1">
      <c r="B67" s="400"/>
      <c r="C67" s="192" t="s">
        <v>430</v>
      </c>
      <c r="D67" s="193" t="s">
        <v>372</v>
      </c>
      <c r="E67" s="193" t="s">
        <v>372</v>
      </c>
      <c r="F67" s="193" t="s">
        <v>372</v>
      </c>
      <c r="G67" s="193" t="s">
        <v>372</v>
      </c>
      <c r="H67" s="193" t="s">
        <v>372</v>
      </c>
      <c r="I67" s="193" t="s">
        <v>372</v>
      </c>
      <c r="J67" s="193" t="s">
        <v>372</v>
      </c>
      <c r="K67" s="193" t="s">
        <v>372</v>
      </c>
      <c r="L67" s="193" t="s">
        <v>372</v>
      </c>
      <c r="M67" s="193" t="s">
        <v>372</v>
      </c>
      <c r="N67" s="193" t="s">
        <v>372</v>
      </c>
      <c r="O67" s="193" t="s">
        <v>372</v>
      </c>
      <c r="P67" s="193" t="s">
        <v>372</v>
      </c>
      <c r="Q67" s="193" t="s">
        <v>372</v>
      </c>
      <c r="R67" s="193" t="s">
        <v>372</v>
      </c>
      <c r="S67" s="193" t="s">
        <v>372</v>
      </c>
      <c r="T67" s="193" t="s">
        <v>372</v>
      </c>
      <c r="U67" s="193" t="s">
        <v>372</v>
      </c>
      <c r="V67" s="193" t="s">
        <v>372</v>
      </c>
      <c r="W67" s="193" t="s">
        <v>372</v>
      </c>
      <c r="Y67" s="191"/>
      <c r="Z67" s="191"/>
    </row>
    <row r="68" spans="2:26" ht="12" customHeight="1" thickBot="1">
      <c r="B68" s="401"/>
      <c r="C68" s="217" t="s">
        <v>431</v>
      </c>
      <c r="D68" s="218">
        <v>10815</v>
      </c>
      <c r="E68" s="219">
        <v>186626</v>
      </c>
      <c r="F68" s="220">
        <v>1976999</v>
      </c>
      <c r="G68" s="219">
        <v>1919322</v>
      </c>
      <c r="H68" s="221">
        <v>9231</v>
      </c>
      <c r="I68" s="221">
        <v>747035</v>
      </c>
      <c r="J68" s="219">
        <v>7456</v>
      </c>
      <c r="K68" s="220">
        <v>350547</v>
      </c>
      <c r="L68" s="219">
        <v>687</v>
      </c>
      <c r="M68" s="219">
        <v>87123</v>
      </c>
      <c r="N68" s="219">
        <v>29</v>
      </c>
      <c r="O68" s="219">
        <v>48260</v>
      </c>
      <c r="P68" s="219">
        <v>2</v>
      </c>
      <c r="Q68" s="219">
        <v>11991</v>
      </c>
      <c r="R68" s="219">
        <v>1</v>
      </c>
      <c r="S68" s="219">
        <v>498</v>
      </c>
      <c r="T68" s="219">
        <v>41</v>
      </c>
      <c r="U68" s="219">
        <v>5427</v>
      </c>
      <c r="V68" s="219">
        <v>1015</v>
      </c>
      <c r="W68" s="222">
        <v>243189</v>
      </c>
      <c r="Y68" s="187"/>
      <c r="Z68" s="187"/>
    </row>
    <row r="69" ht="12" customHeight="1" thickTop="1"/>
    <row r="70" spans="2:23" ht="12" customHeight="1">
      <c r="B70" s="223" t="s">
        <v>432</v>
      </c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2:23" ht="12" customHeight="1">
      <c r="B71" s="223" t="s">
        <v>433</v>
      </c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</row>
    <row r="72" spans="2:23" ht="12" customHeight="1">
      <c r="B72" s="223" t="s">
        <v>434</v>
      </c>
      <c r="C72" s="223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4:23" ht="12" customHeight="1"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4:23" ht="12" customHeight="1"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4:23" ht="12" customHeight="1"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3:23" ht="12" customHeight="1">
      <c r="C76" s="159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4:23" ht="12" customHeight="1"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4:23" ht="12" customHeight="1"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</sheetData>
  <sheetProtection/>
  <mergeCells count="21">
    <mergeCell ref="T4:U4"/>
    <mergeCell ref="J4:K4"/>
    <mergeCell ref="L4:M4"/>
    <mergeCell ref="N4:O4"/>
    <mergeCell ref="P4:Q4"/>
    <mergeCell ref="H4:I4"/>
    <mergeCell ref="B19:B27"/>
    <mergeCell ref="B28:B53"/>
    <mergeCell ref="B54:B57"/>
    <mergeCell ref="B58:C58"/>
    <mergeCell ref="B59:B68"/>
    <mergeCell ref="R4:S4"/>
    <mergeCell ref="V4:W4"/>
    <mergeCell ref="B7:C7"/>
    <mergeCell ref="B8:C8"/>
    <mergeCell ref="B9:B11"/>
    <mergeCell ref="B12:B18"/>
    <mergeCell ref="B3:C5"/>
    <mergeCell ref="D3:E4"/>
    <mergeCell ref="F3:G4"/>
    <mergeCell ref="H3:W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1"/>
  <sheetViews>
    <sheetView zoomScalePageLayoutView="0" workbookViewId="0" topLeftCell="A1">
      <selection activeCell="F45" sqref="F45"/>
    </sheetView>
  </sheetViews>
  <sheetFormatPr defaultColWidth="9.00390625" defaultRowHeight="13.5"/>
  <cols>
    <col min="1" max="1" width="2.50390625" style="1" customWidth="1"/>
    <col min="2" max="2" width="1.875" style="1" customWidth="1"/>
    <col min="3" max="3" width="6.25390625" style="1" customWidth="1"/>
    <col min="4" max="4" width="2.875" style="1" customWidth="1"/>
    <col min="5" max="14" width="14.125" style="1" customWidth="1"/>
    <col min="15" max="15" width="1.00390625" style="1" customWidth="1"/>
    <col min="16" max="16384" width="9.00390625" style="1" customWidth="1"/>
  </cols>
  <sheetData>
    <row r="1" ht="14.25" customHeight="1">
      <c r="B1" s="7" t="s">
        <v>32</v>
      </c>
    </row>
    <row r="2" spans="5:14" ht="12" customHeight="1"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2:14" ht="12" customHeight="1">
      <c r="B3" s="238" t="s">
        <v>1</v>
      </c>
      <c r="C3" s="239"/>
      <c r="D3" s="240"/>
      <c r="E3" s="21" t="s">
        <v>37</v>
      </c>
      <c r="F3" s="21" t="s">
        <v>6</v>
      </c>
      <c r="G3" s="21" t="s">
        <v>7</v>
      </c>
      <c r="H3" s="10" t="s">
        <v>8</v>
      </c>
      <c r="I3" s="10" t="s">
        <v>0</v>
      </c>
      <c r="J3" s="10" t="s">
        <v>38</v>
      </c>
      <c r="K3" s="10" t="s">
        <v>39</v>
      </c>
      <c r="L3" s="10" t="s">
        <v>40</v>
      </c>
      <c r="M3" s="10" t="s">
        <v>41</v>
      </c>
      <c r="N3" s="10" t="s">
        <v>42</v>
      </c>
    </row>
    <row r="4" spans="2:14" ht="12" customHeight="1">
      <c r="B4" s="22"/>
      <c r="C4" s="23"/>
      <c r="D4" s="24"/>
      <c r="E4" s="2" t="s">
        <v>43</v>
      </c>
      <c r="F4" s="2" t="s">
        <v>43</v>
      </c>
      <c r="G4" s="2" t="s">
        <v>43</v>
      </c>
      <c r="H4" s="2" t="s">
        <v>43</v>
      </c>
      <c r="I4" s="2" t="s">
        <v>43</v>
      </c>
      <c r="J4" s="2" t="s">
        <v>43</v>
      </c>
      <c r="K4" s="2" t="s">
        <v>43</v>
      </c>
      <c r="L4" s="2" t="s">
        <v>43</v>
      </c>
      <c r="M4" s="2" t="s">
        <v>43</v>
      </c>
      <c r="N4" s="2" t="s">
        <v>43</v>
      </c>
    </row>
    <row r="5" spans="2:14" ht="12" customHeight="1">
      <c r="B5" s="241" t="s">
        <v>33</v>
      </c>
      <c r="C5" s="242"/>
      <c r="D5" s="243"/>
      <c r="E5" s="27">
        <v>17832660</v>
      </c>
      <c r="F5" s="27">
        <v>6009540</v>
      </c>
      <c r="G5" s="27">
        <v>1975108</v>
      </c>
      <c r="H5" s="27">
        <v>81316</v>
      </c>
      <c r="I5" s="27">
        <v>505292</v>
      </c>
      <c r="J5" s="27">
        <v>8746500</v>
      </c>
      <c r="K5" s="27">
        <v>4620</v>
      </c>
      <c r="L5" s="27">
        <v>34810</v>
      </c>
      <c r="M5" s="27">
        <v>20583</v>
      </c>
      <c r="N5" s="27">
        <v>454891</v>
      </c>
    </row>
    <row r="6" spans="2:14" s="28" customFormat="1" ht="12" customHeight="1">
      <c r="B6" s="244" t="s">
        <v>34</v>
      </c>
      <c r="C6" s="245"/>
      <c r="D6" s="246"/>
      <c r="E6" s="29">
        <f>SUM(E8:E19)</f>
        <v>20753048</v>
      </c>
      <c r="F6" s="29">
        <f>SUM(F8:F19)</f>
        <v>6985737</v>
      </c>
      <c r="G6" s="29">
        <f aca="true" t="shared" si="0" ref="G6:N6">SUM(G8:G19)</f>
        <v>2342797</v>
      </c>
      <c r="H6" s="29">
        <f t="shared" si="0"/>
        <v>98377</v>
      </c>
      <c r="I6" s="29">
        <f t="shared" si="0"/>
        <v>559203</v>
      </c>
      <c r="J6" s="29">
        <f t="shared" si="0"/>
        <v>10224832</v>
      </c>
      <c r="K6" s="29">
        <f t="shared" si="0"/>
        <v>9702</v>
      </c>
      <c r="L6" s="29">
        <f t="shared" si="0"/>
        <v>40934</v>
      </c>
      <c r="M6" s="29">
        <f t="shared" si="0"/>
        <v>22913</v>
      </c>
      <c r="N6" s="29">
        <f t="shared" si="0"/>
        <v>468592</v>
      </c>
    </row>
    <row r="7" spans="2:14" ht="12" customHeight="1">
      <c r="B7" s="241" t="s">
        <v>44</v>
      </c>
      <c r="C7" s="242"/>
      <c r="D7" s="243"/>
      <c r="E7" s="30">
        <f>E6/E6</f>
        <v>1</v>
      </c>
      <c r="F7" s="30">
        <f>F6/E6</f>
        <v>0.33661257854749815</v>
      </c>
      <c r="G7" s="30">
        <f>G6/E6</f>
        <v>0.11288929703241664</v>
      </c>
      <c r="H7" s="30">
        <f>H6/E6</f>
        <v>0.0047403639214827625</v>
      </c>
      <c r="I7" s="30">
        <f>I6/E6</f>
        <v>0.026945584089623848</v>
      </c>
      <c r="J7" s="30">
        <f>J6/E6</f>
        <v>0.4926906158555601</v>
      </c>
      <c r="K7" s="30">
        <f>K6/E6</f>
        <v>0.00046749759360649093</v>
      </c>
      <c r="L7" s="30">
        <f>L6/E6</f>
        <v>0.001972433157770367</v>
      </c>
      <c r="M7" s="30">
        <f>M6/E6</f>
        <v>0.001104078783993561</v>
      </c>
      <c r="N7" s="30">
        <f>N6/E6</f>
        <v>0.02257943026007553</v>
      </c>
    </row>
    <row r="8" spans="2:15" ht="12" customHeight="1">
      <c r="B8" s="22"/>
      <c r="C8" s="25" t="s">
        <v>35</v>
      </c>
      <c r="D8" s="31" t="s">
        <v>45</v>
      </c>
      <c r="E8" s="32">
        <v>1704376</v>
      </c>
      <c r="F8" s="32">
        <v>529167</v>
      </c>
      <c r="G8" s="32">
        <v>181411</v>
      </c>
      <c r="H8" s="32">
        <v>7916</v>
      </c>
      <c r="I8" s="32">
        <v>42266</v>
      </c>
      <c r="J8" s="32">
        <v>898632</v>
      </c>
      <c r="K8" s="32">
        <v>16</v>
      </c>
      <c r="L8" s="32">
        <v>4445</v>
      </c>
      <c r="M8" s="32">
        <v>2289</v>
      </c>
      <c r="N8" s="32">
        <v>38266</v>
      </c>
      <c r="O8" s="1">
        <v>782521.3470000001</v>
      </c>
    </row>
    <row r="9" spans="2:15" ht="12" customHeight="1">
      <c r="B9" s="22"/>
      <c r="C9" s="33" t="s">
        <v>46</v>
      </c>
      <c r="D9" s="26"/>
      <c r="E9" s="32">
        <v>1788579</v>
      </c>
      <c r="F9" s="32">
        <v>502550</v>
      </c>
      <c r="G9" s="32">
        <v>173770</v>
      </c>
      <c r="H9" s="32">
        <v>7004</v>
      </c>
      <c r="I9" s="32">
        <v>43689</v>
      </c>
      <c r="J9" s="32">
        <v>1017022</v>
      </c>
      <c r="K9" s="34">
        <v>-16</v>
      </c>
      <c r="L9" s="32">
        <v>3485</v>
      </c>
      <c r="M9" s="32">
        <v>2370</v>
      </c>
      <c r="N9" s="32">
        <v>38706</v>
      </c>
      <c r="O9" s="1">
        <v>1252603.804</v>
      </c>
    </row>
    <row r="10" spans="2:15" ht="12" customHeight="1">
      <c r="B10" s="22"/>
      <c r="C10" s="33" t="s">
        <v>47</v>
      </c>
      <c r="D10" s="26"/>
      <c r="E10" s="32">
        <v>1514319</v>
      </c>
      <c r="F10" s="32">
        <v>534078</v>
      </c>
      <c r="G10" s="32">
        <v>190084</v>
      </c>
      <c r="H10" s="32">
        <v>8182</v>
      </c>
      <c r="I10" s="32">
        <v>43903</v>
      </c>
      <c r="J10" s="32">
        <v>693207</v>
      </c>
      <c r="K10" s="32">
        <v>869</v>
      </c>
      <c r="L10" s="32">
        <v>3629</v>
      </c>
      <c r="M10" s="32">
        <v>2164</v>
      </c>
      <c r="N10" s="32">
        <v>38204</v>
      </c>
      <c r="O10" s="1">
        <v>39858</v>
      </c>
    </row>
    <row r="11" spans="2:15" ht="12" customHeight="1">
      <c r="B11" s="22"/>
      <c r="C11" s="33" t="s">
        <v>48</v>
      </c>
      <c r="D11" s="26"/>
      <c r="E11" s="32">
        <v>1749731</v>
      </c>
      <c r="F11" s="32">
        <v>543663</v>
      </c>
      <c r="G11" s="32">
        <v>188875</v>
      </c>
      <c r="H11" s="32">
        <v>8240</v>
      </c>
      <c r="I11" s="32">
        <v>43213</v>
      </c>
      <c r="J11" s="32">
        <v>921626</v>
      </c>
      <c r="K11" s="32">
        <v>1103</v>
      </c>
      <c r="L11" s="32">
        <v>2776</v>
      </c>
      <c r="M11" s="32">
        <v>1553</v>
      </c>
      <c r="N11" s="32">
        <v>38681</v>
      </c>
      <c r="O11" s="1">
        <v>1225707.144</v>
      </c>
    </row>
    <row r="12" spans="2:15" ht="12" customHeight="1">
      <c r="B12" s="22"/>
      <c r="C12" s="33" t="s">
        <v>49</v>
      </c>
      <c r="D12" s="26"/>
      <c r="E12" s="32">
        <v>1627905</v>
      </c>
      <c r="F12" s="32">
        <v>551645</v>
      </c>
      <c r="G12" s="32">
        <v>192079</v>
      </c>
      <c r="H12" s="32">
        <v>9363</v>
      </c>
      <c r="I12" s="32">
        <v>46898</v>
      </c>
      <c r="J12" s="32">
        <v>782752</v>
      </c>
      <c r="K12" s="32">
        <v>1989</v>
      </c>
      <c r="L12" s="32">
        <v>2505</v>
      </c>
      <c r="M12" s="32">
        <v>1809</v>
      </c>
      <c r="N12" s="32">
        <v>38865</v>
      </c>
      <c r="O12" s="1">
        <v>1163600.2770000002</v>
      </c>
    </row>
    <row r="13" spans="2:15" ht="12" customHeight="1">
      <c r="B13" s="22"/>
      <c r="C13" s="33" t="s">
        <v>50</v>
      </c>
      <c r="D13" s="26"/>
      <c r="E13" s="32">
        <v>1728614</v>
      </c>
      <c r="F13" s="32">
        <v>554467</v>
      </c>
      <c r="G13" s="32">
        <v>193655</v>
      </c>
      <c r="H13" s="32">
        <v>7960</v>
      </c>
      <c r="I13" s="32">
        <v>47412</v>
      </c>
      <c r="J13" s="32">
        <v>881418</v>
      </c>
      <c r="K13" s="32">
        <v>989</v>
      </c>
      <c r="L13" s="32">
        <v>2518</v>
      </c>
      <c r="M13" s="32">
        <v>1034</v>
      </c>
      <c r="N13" s="32">
        <v>39162</v>
      </c>
      <c r="O13" s="1">
        <v>1288203.603</v>
      </c>
    </row>
    <row r="14" spans="2:15" ht="12" customHeight="1">
      <c r="B14" s="22"/>
      <c r="C14" s="33" t="s">
        <v>51</v>
      </c>
      <c r="D14" s="26"/>
      <c r="E14" s="32">
        <v>1731070</v>
      </c>
      <c r="F14" s="32">
        <v>555259</v>
      </c>
      <c r="G14" s="32">
        <v>195757</v>
      </c>
      <c r="H14" s="32">
        <v>8289</v>
      </c>
      <c r="I14" s="32">
        <v>47962</v>
      </c>
      <c r="J14" s="32">
        <v>879958</v>
      </c>
      <c r="K14" s="32">
        <v>1186</v>
      </c>
      <c r="L14" s="32">
        <v>3289</v>
      </c>
      <c r="M14" s="32">
        <v>789</v>
      </c>
      <c r="N14" s="32">
        <v>38582</v>
      </c>
      <c r="O14" s="1">
        <v>1254514.7349999999</v>
      </c>
    </row>
    <row r="15" spans="2:15" ht="12" customHeight="1">
      <c r="B15" s="22"/>
      <c r="C15" s="33">
        <v>11</v>
      </c>
      <c r="D15" s="26"/>
      <c r="E15" s="32">
        <v>1698848</v>
      </c>
      <c r="F15" s="32">
        <v>610153</v>
      </c>
      <c r="G15" s="32">
        <v>201496</v>
      </c>
      <c r="H15" s="32">
        <v>8375</v>
      </c>
      <c r="I15" s="32">
        <v>48648</v>
      </c>
      <c r="J15" s="32">
        <v>785892</v>
      </c>
      <c r="K15" s="32">
        <v>1131</v>
      </c>
      <c r="L15" s="32">
        <v>2989</v>
      </c>
      <c r="M15" s="32">
        <v>1022</v>
      </c>
      <c r="N15" s="32">
        <v>39143</v>
      </c>
      <c r="O15" s="1">
        <v>1253534.8159999999</v>
      </c>
    </row>
    <row r="16" spans="2:15" ht="12" customHeight="1">
      <c r="B16" s="22"/>
      <c r="C16" s="33">
        <v>12</v>
      </c>
      <c r="D16" s="26"/>
      <c r="E16" s="32">
        <v>1867735</v>
      </c>
      <c r="F16" s="32">
        <v>719778</v>
      </c>
      <c r="G16" s="32">
        <v>203629</v>
      </c>
      <c r="H16" s="32">
        <v>8443</v>
      </c>
      <c r="I16" s="32">
        <v>48390</v>
      </c>
      <c r="J16" s="32">
        <v>842458</v>
      </c>
      <c r="K16" s="32">
        <v>345</v>
      </c>
      <c r="L16" s="32">
        <v>3427</v>
      </c>
      <c r="M16" s="32">
        <v>2406</v>
      </c>
      <c r="N16" s="32">
        <v>38860</v>
      </c>
      <c r="O16" s="1">
        <v>1414044.5020000003</v>
      </c>
    </row>
    <row r="17" spans="2:15" ht="12" customHeight="1">
      <c r="B17" s="22"/>
      <c r="C17" s="25" t="s">
        <v>36</v>
      </c>
      <c r="D17" s="31" t="s">
        <v>45</v>
      </c>
      <c r="E17" s="32">
        <v>1909822</v>
      </c>
      <c r="F17" s="32">
        <v>621102</v>
      </c>
      <c r="G17" s="32">
        <v>204171</v>
      </c>
      <c r="H17" s="32">
        <v>8547</v>
      </c>
      <c r="I17" s="32">
        <v>48582</v>
      </c>
      <c r="J17" s="32">
        <v>982870</v>
      </c>
      <c r="K17" s="32">
        <v>782</v>
      </c>
      <c r="L17" s="32">
        <v>2956</v>
      </c>
      <c r="M17" s="32">
        <v>2220</v>
      </c>
      <c r="N17" s="32">
        <v>38593</v>
      </c>
      <c r="O17" s="1">
        <v>1186185.763</v>
      </c>
    </row>
    <row r="18" spans="2:15" ht="12" customHeight="1">
      <c r="B18" s="22"/>
      <c r="C18" s="33" t="s">
        <v>52</v>
      </c>
      <c r="D18" s="26"/>
      <c r="E18" s="32">
        <v>1633031</v>
      </c>
      <c r="F18" s="32">
        <v>623998</v>
      </c>
      <c r="G18" s="32">
        <v>205195</v>
      </c>
      <c r="H18" s="32">
        <v>8335</v>
      </c>
      <c r="I18" s="32">
        <v>47810</v>
      </c>
      <c r="J18" s="32">
        <v>703661</v>
      </c>
      <c r="K18" s="32">
        <v>395</v>
      </c>
      <c r="L18" s="32">
        <v>2463</v>
      </c>
      <c r="M18" s="32">
        <v>2247</v>
      </c>
      <c r="N18" s="32">
        <v>38928</v>
      </c>
      <c r="O18" s="1">
        <v>1252041.84</v>
      </c>
    </row>
    <row r="19" spans="2:15" ht="12" customHeight="1">
      <c r="B19" s="22"/>
      <c r="C19" s="33" t="s">
        <v>53</v>
      </c>
      <c r="D19" s="26"/>
      <c r="E19" s="32">
        <v>1799018</v>
      </c>
      <c r="F19" s="32">
        <v>639877</v>
      </c>
      <c r="G19" s="32">
        <v>212675</v>
      </c>
      <c r="H19" s="32">
        <v>7723</v>
      </c>
      <c r="I19" s="32">
        <v>50430</v>
      </c>
      <c r="J19" s="32">
        <v>835336</v>
      </c>
      <c r="K19" s="32">
        <v>913</v>
      </c>
      <c r="L19" s="32">
        <v>6452</v>
      </c>
      <c r="M19" s="32">
        <v>3010</v>
      </c>
      <c r="N19" s="32">
        <v>42602</v>
      </c>
      <c r="O19" s="1">
        <v>1383071.7759999998</v>
      </c>
    </row>
    <row r="20" spans="2:15" ht="12" customHeight="1">
      <c r="B20" s="5"/>
      <c r="O20" s="1">
        <v>14610341.520000001</v>
      </c>
    </row>
    <row r="21" spans="2:14" ht="21.75" customHeight="1">
      <c r="B21" s="5" t="s">
        <v>28</v>
      </c>
      <c r="F21" s="20"/>
      <c r="G21" s="20"/>
      <c r="H21" s="20"/>
      <c r="I21" s="20"/>
      <c r="J21" s="20"/>
      <c r="K21" s="20"/>
      <c r="L21" s="20"/>
      <c r="M21" s="20"/>
      <c r="N21" s="20"/>
    </row>
  </sheetData>
  <sheetProtection/>
  <mergeCells count="4">
    <mergeCell ref="B3:D3"/>
    <mergeCell ref="B5:D5"/>
    <mergeCell ref="B6:D6"/>
    <mergeCell ref="B7:D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5"/>
  <sheetViews>
    <sheetView zoomScalePageLayoutView="0" workbookViewId="0" topLeftCell="A1">
      <selection activeCell="G35" sqref="G35"/>
    </sheetView>
  </sheetViews>
  <sheetFormatPr defaultColWidth="9.00390625" defaultRowHeight="13.5"/>
  <cols>
    <col min="1" max="1" width="2.625" style="1" customWidth="1"/>
    <col min="2" max="3" width="1.875" style="1" customWidth="1"/>
    <col min="4" max="4" width="9.00390625" style="1" customWidth="1"/>
    <col min="5" max="5" width="12.50390625" style="1" bestFit="1" customWidth="1"/>
    <col min="6" max="12" width="10.50390625" style="1" customWidth="1"/>
    <col min="13" max="16384" width="9.00390625" style="1" customWidth="1"/>
  </cols>
  <sheetData>
    <row r="1" ht="14.25" customHeight="1">
      <c r="B1" s="7" t="s">
        <v>54</v>
      </c>
    </row>
    <row r="2" ht="12" customHeight="1"/>
    <row r="3" spans="2:13" ht="12" customHeight="1">
      <c r="B3" s="247" t="s">
        <v>55</v>
      </c>
      <c r="C3" s="248"/>
      <c r="D3" s="249"/>
      <c r="E3" s="226" t="s">
        <v>37</v>
      </c>
      <c r="F3" s="257" t="s">
        <v>56</v>
      </c>
      <c r="G3" s="258"/>
      <c r="H3" s="258"/>
      <c r="I3" s="258"/>
      <c r="J3" s="258"/>
      <c r="K3" s="259"/>
      <c r="L3" s="257" t="s">
        <v>57</v>
      </c>
      <c r="M3" s="259"/>
    </row>
    <row r="4" spans="2:13" ht="12" customHeight="1">
      <c r="B4" s="250"/>
      <c r="C4" s="251"/>
      <c r="D4" s="252"/>
      <c r="E4" s="256"/>
      <c r="F4" s="260" t="s">
        <v>58</v>
      </c>
      <c r="G4" s="18"/>
      <c r="H4" s="18"/>
      <c r="I4" s="18"/>
      <c r="J4" s="19"/>
      <c r="K4" s="226" t="s">
        <v>59</v>
      </c>
      <c r="L4" s="226" t="s">
        <v>60</v>
      </c>
      <c r="M4" s="226" t="s">
        <v>59</v>
      </c>
    </row>
    <row r="5" spans="2:13" ht="12" customHeight="1">
      <c r="B5" s="253"/>
      <c r="C5" s="254"/>
      <c r="D5" s="255"/>
      <c r="E5" s="227"/>
      <c r="F5" s="261"/>
      <c r="G5" s="14" t="s">
        <v>61</v>
      </c>
      <c r="H5" s="14" t="s">
        <v>62</v>
      </c>
      <c r="I5" s="14" t="s">
        <v>63</v>
      </c>
      <c r="J5" s="14" t="s">
        <v>64</v>
      </c>
      <c r="K5" s="227"/>
      <c r="L5" s="261"/>
      <c r="M5" s="261"/>
    </row>
    <row r="6" spans="2:13" ht="12" customHeight="1">
      <c r="B6" s="22"/>
      <c r="C6" s="23"/>
      <c r="D6" s="24"/>
      <c r="E6" s="2" t="s">
        <v>65</v>
      </c>
      <c r="F6" s="2" t="s">
        <v>65</v>
      </c>
      <c r="G6" s="2" t="s">
        <v>65</v>
      </c>
      <c r="H6" s="2" t="s">
        <v>65</v>
      </c>
      <c r="I6" s="2" t="s">
        <v>65</v>
      </c>
      <c r="J6" s="2" t="s">
        <v>65</v>
      </c>
      <c r="K6" s="2" t="s">
        <v>66</v>
      </c>
      <c r="L6" s="2" t="s">
        <v>65</v>
      </c>
      <c r="M6" s="2" t="s">
        <v>66</v>
      </c>
    </row>
    <row r="7" spans="2:13" ht="17.25" customHeight="1">
      <c r="B7" s="262" t="s">
        <v>67</v>
      </c>
      <c r="C7" s="262"/>
      <c r="D7" s="262"/>
      <c r="E7" s="4">
        <v>197148</v>
      </c>
      <c r="F7" s="4">
        <v>196974</v>
      </c>
      <c r="G7" s="4">
        <v>134309</v>
      </c>
      <c r="H7" s="4">
        <v>62648</v>
      </c>
      <c r="I7" s="4" t="s">
        <v>68</v>
      </c>
      <c r="J7" s="4">
        <v>15</v>
      </c>
      <c r="K7" s="4">
        <v>992</v>
      </c>
      <c r="L7" s="4">
        <v>174</v>
      </c>
      <c r="M7" s="35">
        <v>8</v>
      </c>
    </row>
    <row r="8" spans="2:15" ht="17.25" customHeight="1">
      <c r="B8" s="263" t="s">
        <v>69</v>
      </c>
      <c r="C8" s="263"/>
      <c r="D8" s="263"/>
      <c r="E8" s="36">
        <f>E9+E22</f>
        <v>193178</v>
      </c>
      <c r="F8" s="36">
        <f aca="true" t="shared" si="0" ref="F8:K8">F9+F22</f>
        <v>192924</v>
      </c>
      <c r="G8" s="36">
        <f t="shared" si="0"/>
        <v>132918</v>
      </c>
      <c r="H8" s="36">
        <f t="shared" si="0"/>
        <v>60006</v>
      </c>
      <c r="I8" s="36" t="s">
        <v>71</v>
      </c>
      <c r="J8" s="36" t="s">
        <v>71</v>
      </c>
      <c r="K8" s="36">
        <f t="shared" si="0"/>
        <v>969</v>
      </c>
      <c r="L8" s="36">
        <f>SUM(L9,L22)</f>
        <v>254</v>
      </c>
      <c r="M8" s="36">
        <f>SUM(M9,M22)</f>
        <v>10</v>
      </c>
      <c r="N8" s="37"/>
      <c r="O8" s="37"/>
    </row>
    <row r="9" spans="2:15" s="28" customFormat="1" ht="17.25" customHeight="1">
      <c r="B9" s="38"/>
      <c r="C9" s="264" t="s">
        <v>72</v>
      </c>
      <c r="D9" s="265"/>
      <c r="E9" s="36">
        <f>SUM(E10:E21)</f>
        <v>168822</v>
      </c>
      <c r="F9" s="36">
        <f aca="true" t="shared" si="1" ref="F9:M9">SUM(F10:F21)</f>
        <v>168595</v>
      </c>
      <c r="G9" s="36">
        <f t="shared" si="1"/>
        <v>116027</v>
      </c>
      <c r="H9" s="36">
        <f t="shared" si="1"/>
        <v>52568</v>
      </c>
      <c r="I9" s="36" t="s">
        <v>71</v>
      </c>
      <c r="J9" s="4" t="s">
        <v>71</v>
      </c>
      <c r="K9" s="36">
        <f t="shared" si="1"/>
        <v>843</v>
      </c>
      <c r="L9" s="36">
        <f t="shared" si="1"/>
        <v>227</v>
      </c>
      <c r="M9" s="39">
        <f t="shared" si="1"/>
        <v>7</v>
      </c>
      <c r="N9" s="37"/>
      <c r="O9" s="37"/>
    </row>
    <row r="10" spans="2:15" ht="17.25" customHeight="1">
      <c r="B10" s="22"/>
      <c r="C10" s="23"/>
      <c r="D10" s="40" t="s">
        <v>73</v>
      </c>
      <c r="E10" s="4">
        <f>SUM(F10,L10)</f>
        <v>28660</v>
      </c>
      <c r="F10" s="4">
        <f>SUM(G10:J10)</f>
        <v>28660</v>
      </c>
      <c r="G10" s="4">
        <v>19947</v>
      </c>
      <c r="H10" s="4">
        <v>8713</v>
      </c>
      <c r="I10" s="36" t="s">
        <v>70</v>
      </c>
      <c r="J10" s="36" t="s">
        <v>70</v>
      </c>
      <c r="K10" s="41">
        <v>138</v>
      </c>
      <c r="L10" s="36" t="s">
        <v>70</v>
      </c>
      <c r="M10" s="36" t="s">
        <v>70</v>
      </c>
      <c r="N10" s="37"/>
      <c r="O10" s="37"/>
    </row>
    <row r="11" spans="2:15" ht="17.25" customHeight="1">
      <c r="B11" s="22"/>
      <c r="C11" s="23"/>
      <c r="D11" s="40" t="s">
        <v>74</v>
      </c>
      <c r="E11" s="4">
        <f aca="true" t="shared" si="2" ref="E11:E21">SUM(F11,L11)</f>
        <v>39682</v>
      </c>
      <c r="F11" s="4">
        <f aca="true" t="shared" si="3" ref="F11:F21">SUM(G11:J11)</f>
        <v>39588</v>
      </c>
      <c r="G11" s="4">
        <v>27726</v>
      </c>
      <c r="H11" s="4">
        <v>11862</v>
      </c>
      <c r="I11" s="36" t="s">
        <v>70</v>
      </c>
      <c r="J11" s="36" t="s">
        <v>70</v>
      </c>
      <c r="K11" s="41">
        <v>187</v>
      </c>
      <c r="L11" s="4">
        <v>94</v>
      </c>
      <c r="M11" s="35">
        <v>3</v>
      </c>
      <c r="N11" s="37"/>
      <c r="O11" s="37"/>
    </row>
    <row r="12" spans="2:15" ht="17.25" customHeight="1">
      <c r="B12" s="22"/>
      <c r="C12" s="23"/>
      <c r="D12" s="40" t="s">
        <v>75</v>
      </c>
      <c r="E12" s="4">
        <f t="shared" si="2"/>
        <v>25416</v>
      </c>
      <c r="F12" s="4">
        <f t="shared" si="3"/>
        <v>25416</v>
      </c>
      <c r="G12" s="4">
        <v>16632</v>
      </c>
      <c r="H12" s="4">
        <v>8784</v>
      </c>
      <c r="I12" s="36" t="s">
        <v>70</v>
      </c>
      <c r="J12" s="36" t="s">
        <v>70</v>
      </c>
      <c r="K12" s="41">
        <v>138</v>
      </c>
      <c r="L12" s="36" t="s">
        <v>70</v>
      </c>
      <c r="M12" s="36" t="s">
        <v>70</v>
      </c>
      <c r="N12" s="37"/>
      <c r="O12" s="37"/>
    </row>
    <row r="13" spans="2:15" ht="17.25" customHeight="1">
      <c r="B13" s="22"/>
      <c r="C13" s="23"/>
      <c r="D13" s="40" t="s">
        <v>76</v>
      </c>
      <c r="E13" s="4">
        <f t="shared" si="2"/>
        <v>10645</v>
      </c>
      <c r="F13" s="4">
        <f t="shared" si="3"/>
        <v>10645</v>
      </c>
      <c r="G13" s="35">
        <v>6949</v>
      </c>
      <c r="H13" s="4">
        <v>3696</v>
      </c>
      <c r="I13" s="36" t="s">
        <v>70</v>
      </c>
      <c r="J13" s="36" t="s">
        <v>70</v>
      </c>
      <c r="K13" s="41">
        <v>63</v>
      </c>
      <c r="L13" s="36" t="s">
        <v>70</v>
      </c>
      <c r="M13" s="36" t="s">
        <v>70</v>
      </c>
      <c r="N13" s="37"/>
      <c r="O13" s="37"/>
    </row>
    <row r="14" spans="2:15" ht="17.25" customHeight="1">
      <c r="B14" s="22"/>
      <c r="C14" s="23"/>
      <c r="D14" s="40" t="s">
        <v>77</v>
      </c>
      <c r="E14" s="4">
        <f t="shared" si="2"/>
        <v>10519</v>
      </c>
      <c r="F14" s="4">
        <f t="shared" si="3"/>
        <v>10519</v>
      </c>
      <c r="G14" s="4">
        <v>7455</v>
      </c>
      <c r="H14" s="4">
        <v>3064</v>
      </c>
      <c r="I14" s="36" t="s">
        <v>70</v>
      </c>
      <c r="J14" s="36" t="s">
        <v>70</v>
      </c>
      <c r="K14" s="41">
        <v>50</v>
      </c>
      <c r="L14" s="36" t="s">
        <v>70</v>
      </c>
      <c r="M14" s="36" t="s">
        <v>70</v>
      </c>
      <c r="N14" s="37"/>
      <c r="O14" s="37"/>
    </row>
    <row r="15" spans="2:15" ht="17.25" customHeight="1">
      <c r="B15" s="22"/>
      <c r="C15" s="23"/>
      <c r="D15" s="40" t="s">
        <v>78</v>
      </c>
      <c r="E15" s="4">
        <f t="shared" si="2"/>
        <v>7751</v>
      </c>
      <c r="F15" s="4">
        <f t="shared" si="3"/>
        <v>7751</v>
      </c>
      <c r="G15" s="4">
        <v>5550</v>
      </c>
      <c r="H15" s="4">
        <v>2201</v>
      </c>
      <c r="I15" s="36" t="s">
        <v>70</v>
      </c>
      <c r="J15" s="36" t="s">
        <v>70</v>
      </c>
      <c r="K15" s="41">
        <v>38</v>
      </c>
      <c r="L15" s="36" t="s">
        <v>70</v>
      </c>
      <c r="M15" s="36" t="s">
        <v>70</v>
      </c>
      <c r="N15" s="37"/>
      <c r="O15" s="37"/>
    </row>
    <row r="16" spans="2:15" ht="17.25" customHeight="1">
      <c r="B16" s="22"/>
      <c r="C16" s="23"/>
      <c r="D16" s="40" t="s">
        <v>79</v>
      </c>
      <c r="E16" s="4">
        <f t="shared" si="2"/>
        <v>7401</v>
      </c>
      <c r="F16" s="4">
        <f t="shared" si="3"/>
        <v>7401</v>
      </c>
      <c r="G16" s="4">
        <v>5254</v>
      </c>
      <c r="H16" s="4">
        <v>2147</v>
      </c>
      <c r="I16" s="36" t="s">
        <v>70</v>
      </c>
      <c r="J16" s="36" t="s">
        <v>70</v>
      </c>
      <c r="K16" s="41">
        <v>36</v>
      </c>
      <c r="L16" s="36" t="s">
        <v>70</v>
      </c>
      <c r="M16" s="36" t="s">
        <v>70</v>
      </c>
      <c r="N16" s="37"/>
      <c r="O16" s="37"/>
    </row>
    <row r="17" spans="2:15" ht="17.25" customHeight="1">
      <c r="B17" s="22"/>
      <c r="C17" s="23"/>
      <c r="D17" s="40" t="s">
        <v>80</v>
      </c>
      <c r="E17" s="4">
        <f t="shared" si="2"/>
        <v>11116</v>
      </c>
      <c r="F17" s="4">
        <f t="shared" si="3"/>
        <v>10983</v>
      </c>
      <c r="G17" s="4">
        <v>7471</v>
      </c>
      <c r="H17" s="4">
        <v>3512</v>
      </c>
      <c r="I17" s="36" t="s">
        <v>70</v>
      </c>
      <c r="J17" s="36" t="s">
        <v>70</v>
      </c>
      <c r="K17" s="41">
        <v>58</v>
      </c>
      <c r="L17" s="4">
        <v>133</v>
      </c>
      <c r="M17" s="35">
        <v>4</v>
      </c>
      <c r="N17" s="37"/>
      <c r="O17" s="37"/>
    </row>
    <row r="18" spans="2:15" ht="17.25" customHeight="1">
      <c r="B18" s="22"/>
      <c r="C18" s="23"/>
      <c r="D18" s="40" t="s">
        <v>81</v>
      </c>
      <c r="E18" s="4">
        <f t="shared" si="2"/>
        <v>8490</v>
      </c>
      <c r="F18" s="4">
        <f t="shared" si="3"/>
        <v>8490</v>
      </c>
      <c r="G18" s="4">
        <v>5901</v>
      </c>
      <c r="H18" s="4">
        <v>2589</v>
      </c>
      <c r="I18" s="36" t="s">
        <v>70</v>
      </c>
      <c r="J18" s="36" t="s">
        <v>70</v>
      </c>
      <c r="K18" s="41">
        <v>42</v>
      </c>
      <c r="L18" s="36" t="s">
        <v>70</v>
      </c>
      <c r="M18" s="36" t="s">
        <v>70</v>
      </c>
      <c r="N18" s="37"/>
      <c r="O18" s="37"/>
    </row>
    <row r="19" spans="2:15" ht="17.25" customHeight="1">
      <c r="B19" s="22"/>
      <c r="C19" s="23"/>
      <c r="D19" s="40" t="s">
        <v>82</v>
      </c>
      <c r="E19" s="4">
        <f t="shared" si="2"/>
        <v>7533</v>
      </c>
      <c r="F19" s="4">
        <f t="shared" si="3"/>
        <v>7533</v>
      </c>
      <c r="G19" s="4">
        <v>4855</v>
      </c>
      <c r="H19" s="4">
        <v>2678</v>
      </c>
      <c r="I19" s="36" t="s">
        <v>70</v>
      </c>
      <c r="J19" s="36" t="s">
        <v>70</v>
      </c>
      <c r="K19" s="41">
        <v>40</v>
      </c>
      <c r="L19" s="36" t="s">
        <v>70</v>
      </c>
      <c r="M19" s="36" t="s">
        <v>70</v>
      </c>
      <c r="N19" s="37"/>
      <c r="O19" s="37"/>
    </row>
    <row r="20" spans="2:15" ht="17.25" customHeight="1">
      <c r="B20" s="22"/>
      <c r="C20" s="23"/>
      <c r="D20" s="40" t="s">
        <v>83</v>
      </c>
      <c r="E20" s="4">
        <f t="shared" si="2"/>
        <v>6087</v>
      </c>
      <c r="F20" s="4">
        <f t="shared" si="3"/>
        <v>6087</v>
      </c>
      <c r="G20" s="4">
        <v>4295</v>
      </c>
      <c r="H20" s="4">
        <v>1792</v>
      </c>
      <c r="I20" s="36" t="s">
        <v>70</v>
      </c>
      <c r="J20" s="36" t="s">
        <v>70</v>
      </c>
      <c r="K20" s="41">
        <v>28</v>
      </c>
      <c r="L20" s="36" t="s">
        <v>70</v>
      </c>
      <c r="M20" s="36" t="s">
        <v>70</v>
      </c>
      <c r="N20" s="37"/>
      <c r="O20" s="37"/>
    </row>
    <row r="21" spans="2:15" ht="17.25" customHeight="1">
      <c r="B21" s="22"/>
      <c r="C21" s="42"/>
      <c r="D21" s="43" t="s">
        <v>84</v>
      </c>
      <c r="E21" s="4">
        <f t="shared" si="2"/>
        <v>5522</v>
      </c>
      <c r="F21" s="4">
        <f t="shared" si="3"/>
        <v>5522</v>
      </c>
      <c r="G21" s="4">
        <v>3992</v>
      </c>
      <c r="H21" s="4">
        <v>1530</v>
      </c>
      <c r="I21" s="36" t="s">
        <v>70</v>
      </c>
      <c r="J21" s="36" t="s">
        <v>70</v>
      </c>
      <c r="K21" s="41">
        <v>25</v>
      </c>
      <c r="L21" s="36" t="s">
        <v>70</v>
      </c>
      <c r="M21" s="36" t="s">
        <v>70</v>
      </c>
      <c r="N21" s="37"/>
      <c r="O21" s="37"/>
    </row>
    <row r="22" spans="2:18" s="28" customFormat="1" ht="17.25" customHeight="1">
      <c r="B22" s="44"/>
      <c r="C22" s="266" t="s">
        <v>85</v>
      </c>
      <c r="D22" s="267"/>
      <c r="E22" s="36">
        <f aca="true" t="shared" si="4" ref="E22:M22">SUM(E23,E26,E29,E33,E40,E45,E47)</f>
        <v>24356</v>
      </c>
      <c r="F22" s="36">
        <f t="shared" si="4"/>
        <v>24329</v>
      </c>
      <c r="G22" s="36">
        <f t="shared" si="4"/>
        <v>16891</v>
      </c>
      <c r="H22" s="36">
        <f t="shared" si="4"/>
        <v>7438</v>
      </c>
      <c r="I22" s="36" t="s">
        <v>70</v>
      </c>
      <c r="J22" s="36" t="s">
        <v>70</v>
      </c>
      <c r="K22" s="36">
        <f t="shared" si="4"/>
        <v>126</v>
      </c>
      <c r="L22" s="36">
        <f t="shared" si="4"/>
        <v>27</v>
      </c>
      <c r="M22" s="36">
        <f t="shared" si="4"/>
        <v>3</v>
      </c>
      <c r="N22" s="37"/>
      <c r="O22" s="37"/>
      <c r="Q22" s="1"/>
      <c r="R22" s="1"/>
    </row>
    <row r="23" spans="2:18" s="28" customFormat="1" ht="17.25" customHeight="1">
      <c r="B23" s="44"/>
      <c r="C23" s="265" t="s">
        <v>86</v>
      </c>
      <c r="D23" s="263"/>
      <c r="E23" s="36">
        <f>SUM(E24:E25)</f>
        <v>960</v>
      </c>
      <c r="F23" s="36">
        <f aca="true" t="shared" si="5" ref="F23:M23">SUM(F24:F25)</f>
        <v>940</v>
      </c>
      <c r="G23" s="36">
        <f t="shared" si="5"/>
        <v>659</v>
      </c>
      <c r="H23" s="36">
        <f t="shared" si="5"/>
        <v>281</v>
      </c>
      <c r="I23" s="36" t="s">
        <v>70</v>
      </c>
      <c r="J23" s="36" t="s">
        <v>70</v>
      </c>
      <c r="K23" s="36">
        <f t="shared" si="5"/>
        <v>5</v>
      </c>
      <c r="L23" s="36">
        <f t="shared" si="5"/>
        <v>20</v>
      </c>
      <c r="M23" s="36">
        <f t="shared" si="5"/>
        <v>2</v>
      </c>
      <c r="N23" s="37"/>
      <c r="O23" s="37"/>
      <c r="Q23" s="1"/>
      <c r="R23" s="1"/>
    </row>
    <row r="24" spans="2:15" ht="17.25" customHeight="1">
      <c r="B24" s="22"/>
      <c r="C24" s="23"/>
      <c r="D24" s="40" t="s">
        <v>87</v>
      </c>
      <c r="E24" s="4">
        <f>SUM(F24,L24)</f>
        <v>749</v>
      </c>
      <c r="F24" s="4">
        <f>SUM(G24:J24)</f>
        <v>729</v>
      </c>
      <c r="G24" s="4">
        <v>505</v>
      </c>
      <c r="H24" s="4">
        <v>224</v>
      </c>
      <c r="I24" s="36" t="s">
        <v>70</v>
      </c>
      <c r="J24" s="36" t="s">
        <v>70</v>
      </c>
      <c r="K24" s="4">
        <v>4</v>
      </c>
      <c r="L24" s="4">
        <v>20</v>
      </c>
      <c r="M24" s="4">
        <v>2</v>
      </c>
      <c r="N24" s="37"/>
      <c r="O24" s="37"/>
    </row>
    <row r="25" spans="2:15" ht="17.25" customHeight="1">
      <c r="B25" s="22"/>
      <c r="C25" s="23"/>
      <c r="D25" s="40" t="s">
        <v>88</v>
      </c>
      <c r="E25" s="4">
        <f>SUM(F25,L25)</f>
        <v>211</v>
      </c>
      <c r="F25" s="4">
        <f>SUM(G25:J25)</f>
        <v>211</v>
      </c>
      <c r="G25" s="4">
        <v>154</v>
      </c>
      <c r="H25" s="4">
        <v>57</v>
      </c>
      <c r="I25" s="36" t="s">
        <v>70</v>
      </c>
      <c r="J25" s="36" t="s">
        <v>70</v>
      </c>
      <c r="K25" s="4">
        <v>1</v>
      </c>
      <c r="L25" s="36" t="s">
        <v>70</v>
      </c>
      <c r="M25" s="36" t="s">
        <v>70</v>
      </c>
      <c r="N25" s="37"/>
      <c r="O25" s="37"/>
    </row>
    <row r="26" spans="2:18" s="28" customFormat="1" ht="17.25" customHeight="1">
      <c r="B26" s="44"/>
      <c r="C26" s="265" t="s">
        <v>89</v>
      </c>
      <c r="D26" s="263"/>
      <c r="E26" s="36">
        <f aca="true" t="shared" si="6" ref="E26:K26">SUM(E27:E28)</f>
        <v>802</v>
      </c>
      <c r="F26" s="36">
        <f t="shared" si="6"/>
        <v>802</v>
      </c>
      <c r="G26" s="36">
        <f t="shared" si="6"/>
        <v>561</v>
      </c>
      <c r="H26" s="36">
        <f t="shared" si="6"/>
        <v>241</v>
      </c>
      <c r="I26" s="36" t="s">
        <v>70</v>
      </c>
      <c r="J26" s="36" t="s">
        <v>70</v>
      </c>
      <c r="K26" s="36">
        <f t="shared" si="6"/>
        <v>4</v>
      </c>
      <c r="L26" s="36" t="s">
        <v>70</v>
      </c>
      <c r="M26" s="36" t="s">
        <v>70</v>
      </c>
      <c r="N26" s="37"/>
      <c r="O26" s="37"/>
      <c r="Q26" s="1"/>
      <c r="R26" s="1"/>
    </row>
    <row r="27" spans="2:15" ht="17.25" customHeight="1">
      <c r="B27" s="22"/>
      <c r="C27" s="23"/>
      <c r="D27" s="40" t="s">
        <v>90</v>
      </c>
      <c r="E27" s="4">
        <f>SUM(F27,L27)</f>
        <v>184</v>
      </c>
      <c r="F27" s="4">
        <f>SUM(G27:J27)</f>
        <v>184</v>
      </c>
      <c r="G27" s="35">
        <v>119</v>
      </c>
      <c r="H27" s="35">
        <v>65</v>
      </c>
      <c r="I27" s="36" t="s">
        <v>70</v>
      </c>
      <c r="J27" s="36" t="s">
        <v>70</v>
      </c>
      <c r="K27" s="4">
        <v>1</v>
      </c>
      <c r="L27" s="36" t="s">
        <v>70</v>
      </c>
      <c r="M27" s="36" t="s">
        <v>70</v>
      </c>
      <c r="N27" s="37"/>
      <c r="O27" s="37"/>
    </row>
    <row r="28" spans="2:15" ht="17.25" customHeight="1">
      <c r="B28" s="22"/>
      <c r="C28" s="23"/>
      <c r="D28" s="40" t="s">
        <v>91</v>
      </c>
      <c r="E28" s="4">
        <f>SUM(F28,L28)</f>
        <v>618</v>
      </c>
      <c r="F28" s="4">
        <f>SUM(G28:J28)</f>
        <v>618</v>
      </c>
      <c r="G28" s="4">
        <v>442</v>
      </c>
      <c r="H28" s="4">
        <v>176</v>
      </c>
      <c r="I28" s="36" t="s">
        <v>70</v>
      </c>
      <c r="J28" s="36" t="s">
        <v>70</v>
      </c>
      <c r="K28" s="4">
        <v>3</v>
      </c>
      <c r="L28" s="36" t="s">
        <v>70</v>
      </c>
      <c r="M28" s="36" t="s">
        <v>70</v>
      </c>
      <c r="N28" s="37"/>
      <c r="O28" s="37"/>
    </row>
    <row r="29" spans="2:18" s="28" customFormat="1" ht="17.25" customHeight="1">
      <c r="B29" s="44"/>
      <c r="C29" s="265" t="s">
        <v>92</v>
      </c>
      <c r="D29" s="263"/>
      <c r="E29" s="36">
        <f>SUM(E30:E32)</f>
        <v>3904</v>
      </c>
      <c r="F29" s="36">
        <f aca="true" t="shared" si="7" ref="F29:K29">SUM(F30:F32)</f>
        <v>3904</v>
      </c>
      <c r="G29" s="36">
        <f t="shared" si="7"/>
        <v>2674</v>
      </c>
      <c r="H29" s="36">
        <f t="shared" si="7"/>
        <v>1230</v>
      </c>
      <c r="I29" s="36" t="s">
        <v>70</v>
      </c>
      <c r="J29" s="36" t="s">
        <v>70</v>
      </c>
      <c r="K29" s="36">
        <f t="shared" si="7"/>
        <v>21</v>
      </c>
      <c r="L29" s="36" t="s">
        <v>70</v>
      </c>
      <c r="M29" s="36" t="s">
        <v>70</v>
      </c>
      <c r="N29" s="37"/>
      <c r="O29" s="37"/>
      <c r="Q29" s="1"/>
      <c r="R29" s="1"/>
    </row>
    <row r="30" spans="2:15" ht="17.25" customHeight="1">
      <c r="B30" s="22"/>
      <c r="C30" s="23"/>
      <c r="D30" s="40" t="s">
        <v>93</v>
      </c>
      <c r="E30" s="4">
        <f>SUM(F30,L30)</f>
        <v>1166</v>
      </c>
      <c r="F30" s="4">
        <f>SUM(G30:J30)</f>
        <v>1166</v>
      </c>
      <c r="G30" s="4">
        <v>787</v>
      </c>
      <c r="H30" s="4">
        <v>379</v>
      </c>
      <c r="I30" s="36" t="s">
        <v>70</v>
      </c>
      <c r="J30" s="36" t="s">
        <v>70</v>
      </c>
      <c r="K30" s="4">
        <v>7</v>
      </c>
      <c r="L30" s="36" t="s">
        <v>70</v>
      </c>
      <c r="M30" s="36" t="s">
        <v>70</v>
      </c>
      <c r="N30" s="37"/>
      <c r="O30" s="37"/>
    </row>
    <row r="31" spans="2:15" ht="17.25" customHeight="1">
      <c r="B31" s="22"/>
      <c r="C31" s="23"/>
      <c r="D31" s="40" t="s">
        <v>94</v>
      </c>
      <c r="E31" s="4">
        <f>SUM(F31,L31)</f>
        <v>386</v>
      </c>
      <c r="F31" s="4">
        <f>SUM(G31:J31)</f>
        <v>386</v>
      </c>
      <c r="G31" s="35">
        <v>263</v>
      </c>
      <c r="H31" s="35">
        <v>123</v>
      </c>
      <c r="I31" s="36" t="s">
        <v>70</v>
      </c>
      <c r="J31" s="36" t="s">
        <v>70</v>
      </c>
      <c r="K31" s="4">
        <v>2</v>
      </c>
      <c r="L31" s="36" t="s">
        <v>70</v>
      </c>
      <c r="M31" s="36" t="s">
        <v>70</v>
      </c>
      <c r="N31" s="37"/>
      <c r="O31" s="37"/>
    </row>
    <row r="32" spans="2:15" ht="17.25" customHeight="1">
      <c r="B32" s="22"/>
      <c r="C32" s="23"/>
      <c r="D32" s="40" t="s">
        <v>95</v>
      </c>
      <c r="E32" s="4">
        <f>SUM(F32,L32)</f>
        <v>2352</v>
      </c>
      <c r="F32" s="4">
        <f>SUM(G32:J32)</f>
        <v>2352</v>
      </c>
      <c r="G32" s="4">
        <v>1624</v>
      </c>
      <c r="H32" s="4">
        <v>728</v>
      </c>
      <c r="I32" s="36" t="s">
        <v>70</v>
      </c>
      <c r="J32" s="36" t="s">
        <v>70</v>
      </c>
      <c r="K32" s="4">
        <v>12</v>
      </c>
      <c r="L32" s="36" t="s">
        <v>70</v>
      </c>
      <c r="M32" s="36" t="s">
        <v>70</v>
      </c>
      <c r="N32" s="37"/>
      <c r="O32" s="37"/>
    </row>
    <row r="33" spans="2:18" s="28" customFormat="1" ht="17.25" customHeight="1">
      <c r="B33" s="44"/>
      <c r="C33" s="265" t="s">
        <v>96</v>
      </c>
      <c r="D33" s="263"/>
      <c r="E33" s="36">
        <f>SUM(E34:E39)</f>
        <v>8569</v>
      </c>
      <c r="F33" s="36">
        <f aca="true" t="shared" si="8" ref="F33:M33">SUM(F34:F39)</f>
        <v>8562</v>
      </c>
      <c r="G33" s="36">
        <f t="shared" si="8"/>
        <v>5707</v>
      </c>
      <c r="H33" s="36">
        <f t="shared" si="8"/>
        <v>2855</v>
      </c>
      <c r="I33" s="36" t="s">
        <v>70</v>
      </c>
      <c r="J33" s="36" t="s">
        <v>70</v>
      </c>
      <c r="K33" s="36">
        <f t="shared" si="8"/>
        <v>48</v>
      </c>
      <c r="L33" s="36">
        <f t="shared" si="8"/>
        <v>7</v>
      </c>
      <c r="M33" s="36">
        <f t="shared" si="8"/>
        <v>1</v>
      </c>
      <c r="N33" s="37"/>
      <c r="O33" s="37"/>
      <c r="Q33" s="1"/>
      <c r="R33" s="1"/>
    </row>
    <row r="34" spans="2:15" ht="17.25" customHeight="1">
      <c r="B34" s="22"/>
      <c r="C34" s="23"/>
      <c r="D34" s="40" t="s">
        <v>97</v>
      </c>
      <c r="E34" s="4">
        <f aca="true" t="shared" si="9" ref="E34:E39">SUM(F34,L34)</f>
        <v>3722</v>
      </c>
      <c r="F34" s="4">
        <f aca="true" t="shared" si="10" ref="F34:F39">SUM(G34:J34)</f>
        <v>3722</v>
      </c>
      <c r="G34" s="35">
        <v>2482</v>
      </c>
      <c r="H34" s="35">
        <v>1240</v>
      </c>
      <c r="I34" s="36" t="s">
        <v>70</v>
      </c>
      <c r="J34" s="36" t="s">
        <v>70</v>
      </c>
      <c r="K34" s="4">
        <v>20</v>
      </c>
      <c r="L34" s="36" t="s">
        <v>70</v>
      </c>
      <c r="M34" s="36" t="s">
        <v>70</v>
      </c>
      <c r="N34" s="37"/>
      <c r="O34" s="37"/>
    </row>
    <row r="35" spans="2:15" ht="17.25" customHeight="1">
      <c r="B35" s="22"/>
      <c r="C35" s="23"/>
      <c r="D35" s="40" t="s">
        <v>98</v>
      </c>
      <c r="E35" s="4">
        <f t="shared" si="9"/>
        <v>1018</v>
      </c>
      <c r="F35" s="4">
        <f t="shared" si="10"/>
        <v>1018</v>
      </c>
      <c r="G35" s="4">
        <v>702</v>
      </c>
      <c r="H35" s="4">
        <v>316</v>
      </c>
      <c r="I35" s="36" t="s">
        <v>70</v>
      </c>
      <c r="J35" s="36" t="s">
        <v>70</v>
      </c>
      <c r="K35" s="4">
        <v>5</v>
      </c>
      <c r="L35" s="36" t="s">
        <v>70</v>
      </c>
      <c r="M35" s="36" t="s">
        <v>70</v>
      </c>
      <c r="N35" s="37"/>
      <c r="O35" s="37"/>
    </row>
    <row r="36" spans="2:15" ht="17.25" customHeight="1">
      <c r="B36" s="22"/>
      <c r="C36" s="23"/>
      <c r="D36" s="40" t="s">
        <v>99</v>
      </c>
      <c r="E36" s="4">
        <f t="shared" si="9"/>
        <v>757</v>
      </c>
      <c r="F36" s="4">
        <f t="shared" si="10"/>
        <v>757</v>
      </c>
      <c r="G36" s="4">
        <v>513</v>
      </c>
      <c r="H36" s="4">
        <v>244</v>
      </c>
      <c r="I36" s="36" t="s">
        <v>70</v>
      </c>
      <c r="J36" s="36" t="s">
        <v>70</v>
      </c>
      <c r="K36" s="4">
        <v>4</v>
      </c>
      <c r="L36" s="36" t="s">
        <v>70</v>
      </c>
      <c r="M36" s="36" t="s">
        <v>70</v>
      </c>
      <c r="N36" s="37"/>
      <c r="O36" s="37"/>
    </row>
    <row r="37" spans="2:15" ht="17.25" customHeight="1">
      <c r="B37" s="22"/>
      <c r="C37" s="23"/>
      <c r="D37" s="40" t="s">
        <v>100</v>
      </c>
      <c r="E37" s="4">
        <f t="shared" si="9"/>
        <v>645</v>
      </c>
      <c r="F37" s="4">
        <f t="shared" si="10"/>
        <v>638</v>
      </c>
      <c r="G37" s="4">
        <v>453</v>
      </c>
      <c r="H37" s="4">
        <v>185</v>
      </c>
      <c r="I37" s="36" t="s">
        <v>70</v>
      </c>
      <c r="J37" s="36" t="s">
        <v>70</v>
      </c>
      <c r="K37" s="4">
        <v>4</v>
      </c>
      <c r="L37" s="4">
        <v>7</v>
      </c>
      <c r="M37" s="35">
        <v>1</v>
      </c>
      <c r="N37" s="37"/>
      <c r="O37" s="37"/>
    </row>
    <row r="38" spans="2:15" ht="17.25" customHeight="1">
      <c r="B38" s="22"/>
      <c r="C38" s="23"/>
      <c r="D38" s="40" t="s">
        <v>101</v>
      </c>
      <c r="E38" s="4">
        <f t="shared" si="9"/>
        <v>1119</v>
      </c>
      <c r="F38" s="4">
        <f t="shared" si="10"/>
        <v>1119</v>
      </c>
      <c r="G38" s="35">
        <v>758</v>
      </c>
      <c r="H38" s="35">
        <v>361</v>
      </c>
      <c r="I38" s="36" t="s">
        <v>70</v>
      </c>
      <c r="J38" s="36" t="s">
        <v>70</v>
      </c>
      <c r="K38" s="4">
        <v>7</v>
      </c>
      <c r="L38" s="36" t="s">
        <v>70</v>
      </c>
      <c r="M38" s="36" t="s">
        <v>70</v>
      </c>
      <c r="N38" s="37"/>
      <c r="O38" s="37"/>
    </row>
    <row r="39" spans="2:15" ht="17.25" customHeight="1">
      <c r="B39" s="22"/>
      <c r="C39" s="23"/>
      <c r="D39" s="40" t="s">
        <v>102</v>
      </c>
      <c r="E39" s="4">
        <f t="shared" si="9"/>
        <v>1308</v>
      </c>
      <c r="F39" s="4">
        <f t="shared" si="10"/>
        <v>1308</v>
      </c>
      <c r="G39" s="4">
        <v>799</v>
      </c>
      <c r="H39" s="4">
        <v>509</v>
      </c>
      <c r="I39" s="36" t="s">
        <v>70</v>
      </c>
      <c r="J39" s="36" t="s">
        <v>70</v>
      </c>
      <c r="K39" s="4">
        <v>8</v>
      </c>
      <c r="L39" s="36" t="s">
        <v>70</v>
      </c>
      <c r="M39" s="36" t="s">
        <v>70</v>
      </c>
      <c r="N39" s="37"/>
      <c r="O39" s="37"/>
    </row>
    <row r="40" spans="2:18" s="28" customFormat="1" ht="17.25" customHeight="1">
      <c r="B40" s="44"/>
      <c r="C40" s="265" t="s">
        <v>103</v>
      </c>
      <c r="D40" s="263"/>
      <c r="E40" s="36">
        <f>SUM(E41:E44)</f>
        <v>5380</v>
      </c>
      <c r="F40" s="36">
        <f aca="true" t="shared" si="11" ref="F40:K40">SUM(F41:F44)</f>
        <v>5380</v>
      </c>
      <c r="G40" s="36">
        <f t="shared" si="11"/>
        <v>3907</v>
      </c>
      <c r="H40" s="36">
        <f t="shared" si="11"/>
        <v>1473</v>
      </c>
      <c r="I40" s="36" t="s">
        <v>70</v>
      </c>
      <c r="J40" s="36" t="s">
        <v>70</v>
      </c>
      <c r="K40" s="36">
        <f t="shared" si="11"/>
        <v>26</v>
      </c>
      <c r="L40" s="36" t="s">
        <v>70</v>
      </c>
      <c r="M40" s="36" t="s">
        <v>70</v>
      </c>
      <c r="N40" s="37"/>
      <c r="O40" s="37"/>
      <c r="Q40" s="1"/>
      <c r="R40" s="1"/>
    </row>
    <row r="41" spans="2:15" ht="17.25" customHeight="1">
      <c r="B41" s="22"/>
      <c r="C41" s="23"/>
      <c r="D41" s="40" t="s">
        <v>104</v>
      </c>
      <c r="E41" s="4">
        <f>SUM(F41,L41)</f>
        <v>791</v>
      </c>
      <c r="F41" s="4">
        <f>SUM(G41:J41)</f>
        <v>791</v>
      </c>
      <c r="G41" s="4">
        <v>561</v>
      </c>
      <c r="H41" s="4">
        <v>230</v>
      </c>
      <c r="I41" s="36" t="s">
        <v>70</v>
      </c>
      <c r="J41" s="36" t="s">
        <v>70</v>
      </c>
      <c r="K41" s="4">
        <v>4</v>
      </c>
      <c r="L41" s="36" t="s">
        <v>70</v>
      </c>
      <c r="M41" s="36" t="s">
        <v>70</v>
      </c>
      <c r="N41" s="37"/>
      <c r="O41" s="37"/>
    </row>
    <row r="42" spans="2:15" ht="17.25" customHeight="1">
      <c r="B42" s="22"/>
      <c r="C42" s="23"/>
      <c r="D42" s="40" t="s">
        <v>105</v>
      </c>
      <c r="E42" s="4">
        <f>SUM(F42,L42)</f>
        <v>130</v>
      </c>
      <c r="F42" s="4">
        <f>SUM(G42:J42)</f>
        <v>130</v>
      </c>
      <c r="G42" s="4">
        <v>93</v>
      </c>
      <c r="H42" s="4">
        <v>37</v>
      </c>
      <c r="I42" s="36" t="s">
        <v>70</v>
      </c>
      <c r="J42" s="36" t="s">
        <v>70</v>
      </c>
      <c r="K42" s="4">
        <v>1</v>
      </c>
      <c r="L42" s="36" t="s">
        <v>70</v>
      </c>
      <c r="M42" s="36" t="s">
        <v>70</v>
      </c>
      <c r="N42" s="37"/>
      <c r="O42" s="37"/>
    </row>
    <row r="43" spans="2:15" ht="17.25" customHeight="1">
      <c r="B43" s="22"/>
      <c r="C43" s="23"/>
      <c r="D43" s="40" t="s">
        <v>106</v>
      </c>
      <c r="E43" s="4">
        <f>SUM(F43,L43)</f>
        <v>431</v>
      </c>
      <c r="F43" s="4">
        <f>SUM(G43:J43)</f>
        <v>431</v>
      </c>
      <c r="G43" s="4">
        <v>320</v>
      </c>
      <c r="H43" s="4">
        <v>111</v>
      </c>
      <c r="I43" s="36" t="s">
        <v>70</v>
      </c>
      <c r="J43" s="36" t="s">
        <v>70</v>
      </c>
      <c r="K43" s="4">
        <v>2</v>
      </c>
      <c r="L43" s="36" t="s">
        <v>70</v>
      </c>
      <c r="M43" s="36" t="s">
        <v>70</v>
      </c>
      <c r="N43" s="37"/>
      <c r="O43" s="37"/>
    </row>
    <row r="44" spans="2:15" ht="17.25" customHeight="1">
      <c r="B44" s="22"/>
      <c r="C44" s="23"/>
      <c r="D44" s="45" t="s">
        <v>107</v>
      </c>
      <c r="E44" s="4">
        <f>SUM(F44,L44)</f>
        <v>4028</v>
      </c>
      <c r="F44" s="4">
        <f>SUM(G44:J44)</f>
        <v>4028</v>
      </c>
      <c r="G44" s="35">
        <v>2933</v>
      </c>
      <c r="H44" s="35">
        <v>1095</v>
      </c>
      <c r="I44" s="36" t="s">
        <v>70</v>
      </c>
      <c r="J44" s="36" t="s">
        <v>70</v>
      </c>
      <c r="K44" s="4">
        <v>19</v>
      </c>
      <c r="L44" s="36" t="s">
        <v>70</v>
      </c>
      <c r="M44" s="36" t="s">
        <v>70</v>
      </c>
      <c r="N44" s="37"/>
      <c r="O44" s="37"/>
    </row>
    <row r="45" spans="2:18" s="28" customFormat="1" ht="17.25" customHeight="1">
      <c r="B45" s="44"/>
      <c r="C45" s="265" t="s">
        <v>108</v>
      </c>
      <c r="D45" s="263"/>
      <c r="E45" s="36">
        <f>SUM(E46)</f>
        <v>839</v>
      </c>
      <c r="F45" s="36">
        <f aca="true" t="shared" si="12" ref="F45:K45">SUM(F46)</f>
        <v>839</v>
      </c>
      <c r="G45" s="36">
        <f t="shared" si="12"/>
        <v>580</v>
      </c>
      <c r="H45" s="36">
        <f t="shared" si="12"/>
        <v>259</v>
      </c>
      <c r="I45" s="36" t="s">
        <v>71</v>
      </c>
      <c r="J45" s="36" t="s">
        <v>71</v>
      </c>
      <c r="K45" s="36">
        <f t="shared" si="12"/>
        <v>4</v>
      </c>
      <c r="L45" s="36" t="s">
        <v>71</v>
      </c>
      <c r="M45" s="36" t="s">
        <v>71</v>
      </c>
      <c r="N45" s="37"/>
      <c r="O45" s="37"/>
      <c r="Q45" s="1"/>
      <c r="R45" s="1"/>
    </row>
    <row r="46" spans="2:15" ht="17.25" customHeight="1">
      <c r="B46" s="22"/>
      <c r="C46" s="23"/>
      <c r="D46" s="40" t="s">
        <v>109</v>
      </c>
      <c r="E46" s="4">
        <f>SUM(F46,L46)</f>
        <v>839</v>
      </c>
      <c r="F46" s="4">
        <f>SUM(G46:J46)</f>
        <v>839</v>
      </c>
      <c r="G46" s="4">
        <v>580</v>
      </c>
      <c r="H46" s="4">
        <v>259</v>
      </c>
      <c r="I46" s="36" t="s">
        <v>71</v>
      </c>
      <c r="J46" s="36" t="s">
        <v>71</v>
      </c>
      <c r="K46" s="4">
        <v>4</v>
      </c>
      <c r="L46" s="36" t="s">
        <v>71</v>
      </c>
      <c r="M46" s="36" t="s">
        <v>71</v>
      </c>
      <c r="N46" s="37"/>
      <c r="O46" s="37"/>
    </row>
    <row r="47" spans="2:18" s="28" customFormat="1" ht="17.25" customHeight="1">
      <c r="B47" s="44"/>
      <c r="C47" s="265" t="s">
        <v>110</v>
      </c>
      <c r="D47" s="263"/>
      <c r="E47" s="36">
        <f>SUM(E48:E52)</f>
        <v>3902</v>
      </c>
      <c r="F47" s="36">
        <f aca="true" t="shared" si="13" ref="F47:K47">SUM(F48:F52)</f>
        <v>3902</v>
      </c>
      <c r="G47" s="36">
        <f t="shared" si="13"/>
        <v>2803</v>
      </c>
      <c r="H47" s="36">
        <f t="shared" si="13"/>
        <v>1099</v>
      </c>
      <c r="I47" s="36" t="s">
        <v>71</v>
      </c>
      <c r="J47" s="36" t="s">
        <v>71</v>
      </c>
      <c r="K47" s="36">
        <f t="shared" si="13"/>
        <v>18</v>
      </c>
      <c r="L47" s="36" t="s">
        <v>71</v>
      </c>
      <c r="M47" s="36" t="s">
        <v>71</v>
      </c>
      <c r="N47" s="37"/>
      <c r="O47" s="37"/>
      <c r="Q47" s="1"/>
      <c r="R47" s="1"/>
    </row>
    <row r="48" spans="2:15" ht="17.25" customHeight="1">
      <c r="B48" s="22"/>
      <c r="C48" s="23"/>
      <c r="D48" s="40" t="s">
        <v>111</v>
      </c>
      <c r="E48" s="4">
        <f>SUM(F48,L48)</f>
        <v>829</v>
      </c>
      <c r="F48" s="4">
        <f>SUM(G48:J48)</f>
        <v>829</v>
      </c>
      <c r="G48" s="4">
        <v>543</v>
      </c>
      <c r="H48" s="4">
        <v>286</v>
      </c>
      <c r="I48" s="36" t="s">
        <v>71</v>
      </c>
      <c r="J48" s="36" t="s">
        <v>71</v>
      </c>
      <c r="K48" s="4">
        <v>4</v>
      </c>
      <c r="L48" s="36" t="s">
        <v>71</v>
      </c>
      <c r="M48" s="36" t="s">
        <v>71</v>
      </c>
      <c r="N48" s="37"/>
      <c r="O48" s="37"/>
    </row>
    <row r="49" spans="2:15" ht="17.25" customHeight="1">
      <c r="B49" s="22"/>
      <c r="C49" s="23"/>
      <c r="D49" s="40" t="s">
        <v>112</v>
      </c>
      <c r="E49" s="4">
        <f>SUM(F49,L49)</f>
        <v>293</v>
      </c>
      <c r="F49" s="4">
        <f>SUM(G49:J49)</f>
        <v>293</v>
      </c>
      <c r="G49" s="35">
        <v>208</v>
      </c>
      <c r="H49" s="35">
        <v>85</v>
      </c>
      <c r="I49" s="36" t="s">
        <v>71</v>
      </c>
      <c r="J49" s="36" t="s">
        <v>71</v>
      </c>
      <c r="K49" s="4">
        <v>2</v>
      </c>
      <c r="L49" s="36" t="s">
        <v>71</v>
      </c>
      <c r="M49" s="36" t="s">
        <v>71</v>
      </c>
      <c r="N49" s="37"/>
      <c r="O49" s="37"/>
    </row>
    <row r="50" spans="2:15" ht="17.25" customHeight="1">
      <c r="B50" s="22"/>
      <c r="C50" s="23"/>
      <c r="D50" s="40" t="s">
        <v>113</v>
      </c>
      <c r="E50" s="4">
        <f>SUM(F50,L50)</f>
        <v>745</v>
      </c>
      <c r="F50" s="4">
        <f>SUM(G50:J50)</f>
        <v>745</v>
      </c>
      <c r="G50" s="4">
        <v>562</v>
      </c>
      <c r="H50" s="4">
        <v>183</v>
      </c>
      <c r="I50" s="36" t="s">
        <v>71</v>
      </c>
      <c r="J50" s="36" t="s">
        <v>71</v>
      </c>
      <c r="K50" s="4">
        <v>3</v>
      </c>
      <c r="L50" s="36" t="s">
        <v>71</v>
      </c>
      <c r="M50" s="36" t="s">
        <v>71</v>
      </c>
      <c r="N50" s="37"/>
      <c r="O50" s="37"/>
    </row>
    <row r="51" spans="2:15" ht="17.25" customHeight="1">
      <c r="B51" s="22"/>
      <c r="C51" s="23"/>
      <c r="D51" s="40" t="s">
        <v>114</v>
      </c>
      <c r="E51" s="4">
        <f>SUM(F51,L51)</f>
        <v>780</v>
      </c>
      <c r="F51" s="4">
        <f>SUM(G51:J51)</f>
        <v>780</v>
      </c>
      <c r="G51" s="4">
        <v>547</v>
      </c>
      <c r="H51" s="4">
        <v>233</v>
      </c>
      <c r="I51" s="36" t="s">
        <v>71</v>
      </c>
      <c r="J51" s="36" t="s">
        <v>71</v>
      </c>
      <c r="K51" s="4">
        <v>4</v>
      </c>
      <c r="L51" s="36" t="s">
        <v>71</v>
      </c>
      <c r="M51" s="36" t="s">
        <v>71</v>
      </c>
      <c r="N51" s="37"/>
      <c r="O51" s="37"/>
    </row>
    <row r="52" spans="2:15" ht="17.25" customHeight="1">
      <c r="B52" s="22"/>
      <c r="C52" s="23"/>
      <c r="D52" s="40" t="s">
        <v>115</v>
      </c>
      <c r="E52" s="4">
        <f>SUM(F52,L52)</f>
        <v>1255</v>
      </c>
      <c r="F52" s="4">
        <f>SUM(G52:J52)</f>
        <v>1255</v>
      </c>
      <c r="G52" s="4">
        <v>943</v>
      </c>
      <c r="H52" s="4">
        <v>312</v>
      </c>
      <c r="I52" s="36" t="s">
        <v>71</v>
      </c>
      <c r="J52" s="36" t="s">
        <v>71</v>
      </c>
      <c r="K52" s="4">
        <v>5</v>
      </c>
      <c r="L52" s="36" t="s">
        <v>71</v>
      </c>
      <c r="M52" s="36" t="s">
        <v>71</v>
      </c>
      <c r="N52" s="37"/>
      <c r="O52" s="37"/>
    </row>
    <row r="53" ht="12" customHeight="1">
      <c r="B53" s="5"/>
    </row>
    <row r="54" ht="12" customHeight="1">
      <c r="B54" s="5" t="s">
        <v>116</v>
      </c>
    </row>
    <row r="55" spans="2:13" ht="12" customHeight="1"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</row>
    <row r="56" spans="5:13" ht="12" customHeight="1">
      <c r="E56" s="37"/>
      <c r="F56" s="37"/>
      <c r="G56" s="37"/>
      <c r="H56" s="37"/>
      <c r="I56" s="37"/>
      <c r="J56" s="37"/>
      <c r="K56" s="37"/>
      <c r="L56" s="37"/>
      <c r="M56" s="37"/>
    </row>
    <row r="57" spans="5:13" ht="17.25" customHeight="1">
      <c r="E57" s="37"/>
      <c r="F57" s="37"/>
      <c r="G57" s="37"/>
      <c r="H57" s="37"/>
      <c r="I57" s="37"/>
      <c r="J57" s="37"/>
      <c r="K57" s="37"/>
      <c r="L57" s="37"/>
      <c r="M57" s="37"/>
    </row>
    <row r="58" spans="5:13" ht="17.25" customHeight="1">
      <c r="E58" s="37"/>
      <c r="F58" s="37"/>
      <c r="G58" s="37"/>
      <c r="H58" s="37"/>
      <c r="I58" s="37"/>
      <c r="J58" s="37"/>
      <c r="K58" s="37"/>
      <c r="L58" s="37"/>
      <c r="M58" s="37"/>
    </row>
    <row r="59" spans="5:13" ht="12" customHeight="1">
      <c r="E59" s="37"/>
      <c r="F59" s="37"/>
      <c r="G59" s="37"/>
      <c r="H59" s="37"/>
      <c r="I59" s="37"/>
      <c r="J59" s="37"/>
      <c r="K59" s="37"/>
      <c r="L59" s="37"/>
      <c r="M59" s="37"/>
    </row>
    <row r="60" spans="5:13" ht="12" customHeight="1">
      <c r="E60" s="37"/>
      <c r="F60" s="37"/>
      <c r="G60" s="37"/>
      <c r="H60" s="37"/>
      <c r="I60" s="37"/>
      <c r="J60" s="37"/>
      <c r="K60" s="37"/>
      <c r="L60" s="37"/>
      <c r="M60" s="37"/>
    </row>
    <row r="61" spans="5:13" ht="12" customHeight="1">
      <c r="E61" s="37"/>
      <c r="F61" s="37"/>
      <c r="G61" s="37"/>
      <c r="H61" s="37"/>
      <c r="I61" s="37"/>
      <c r="J61" s="37"/>
      <c r="K61" s="37"/>
      <c r="L61" s="37"/>
      <c r="M61" s="37"/>
    </row>
    <row r="62" spans="5:13" ht="12" customHeight="1">
      <c r="E62" s="37"/>
      <c r="F62" s="37"/>
      <c r="G62" s="37"/>
      <c r="H62" s="37"/>
      <c r="I62" s="37"/>
      <c r="J62" s="37"/>
      <c r="K62" s="37"/>
      <c r="L62" s="37"/>
      <c r="M62" s="37"/>
    </row>
    <row r="63" spans="5:13" ht="12" customHeight="1">
      <c r="E63" s="37"/>
      <c r="F63" s="37"/>
      <c r="G63" s="37"/>
      <c r="H63" s="37"/>
      <c r="I63" s="37"/>
      <c r="J63" s="37"/>
      <c r="K63" s="37"/>
      <c r="L63" s="37"/>
      <c r="M63" s="37"/>
    </row>
    <row r="64" spans="5:13" ht="12" customHeight="1">
      <c r="E64" s="37"/>
      <c r="F64" s="37"/>
      <c r="G64" s="37"/>
      <c r="H64" s="37"/>
      <c r="I64" s="37"/>
      <c r="J64" s="37"/>
      <c r="K64" s="37"/>
      <c r="L64" s="37"/>
      <c r="M64" s="37"/>
    </row>
    <row r="65" spans="5:13" ht="12" customHeight="1">
      <c r="E65" s="37"/>
      <c r="F65" s="37"/>
      <c r="G65" s="37"/>
      <c r="H65" s="37"/>
      <c r="I65" s="37"/>
      <c r="J65" s="37"/>
      <c r="K65" s="37"/>
      <c r="L65" s="37"/>
      <c r="M65" s="37"/>
    </row>
  </sheetData>
  <sheetProtection/>
  <mergeCells count="20">
    <mergeCell ref="C29:D29"/>
    <mergeCell ref="C33:D33"/>
    <mergeCell ref="C40:D40"/>
    <mergeCell ref="C45:D45"/>
    <mergeCell ref="C47:D47"/>
    <mergeCell ref="B55:M55"/>
    <mergeCell ref="B7:D7"/>
    <mergeCell ref="B8:D8"/>
    <mergeCell ref="C9:D9"/>
    <mergeCell ref="C22:D22"/>
    <mergeCell ref="C23:D23"/>
    <mergeCell ref="C26:D26"/>
    <mergeCell ref="B3:D5"/>
    <mergeCell ref="E3:E5"/>
    <mergeCell ref="F3:K3"/>
    <mergeCell ref="L3:M3"/>
    <mergeCell ref="F4:F5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64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00390625" style="1" customWidth="1"/>
    <col min="4" max="4" width="5.75390625" style="1" customWidth="1"/>
    <col min="5" max="5" width="10.375" style="1" customWidth="1"/>
    <col min="6" max="6" width="4.75390625" style="1" customWidth="1"/>
    <col min="7" max="7" width="8.625" style="1" customWidth="1"/>
    <col min="8" max="8" width="4.75390625" style="1" customWidth="1"/>
    <col min="9" max="9" width="8.625" style="1" customWidth="1"/>
    <col min="10" max="10" width="5.625" style="1" customWidth="1"/>
    <col min="11" max="11" width="8.625" style="1" customWidth="1"/>
    <col min="12" max="12" width="5.75390625" style="1" customWidth="1"/>
    <col min="13" max="13" width="9.625" style="1" customWidth="1"/>
    <col min="14" max="14" width="4.75390625" style="1" customWidth="1"/>
    <col min="15" max="15" width="8.625" style="1" customWidth="1"/>
    <col min="16" max="16" width="4.75390625" style="1" customWidth="1"/>
    <col min="17" max="17" width="8.625" style="1" customWidth="1"/>
    <col min="18" max="18" width="4.75390625" style="1" customWidth="1"/>
    <col min="19" max="19" width="8.625" style="1" customWidth="1"/>
    <col min="20" max="20" width="4.75390625" style="1" customWidth="1"/>
    <col min="21" max="21" width="8.625" style="1" customWidth="1"/>
    <col min="22" max="22" width="4.75390625" style="1" customWidth="1"/>
    <col min="23" max="23" width="8.625" style="1" customWidth="1"/>
    <col min="24" max="24" width="4.75390625" style="1" customWidth="1"/>
    <col min="25" max="25" width="8.625" style="1" customWidth="1"/>
    <col min="26" max="26" width="4.75390625" style="1" customWidth="1"/>
    <col min="27" max="27" width="8.625" style="1" customWidth="1"/>
    <col min="28" max="28" width="4.75390625" style="1" customWidth="1"/>
    <col min="29" max="29" width="8.625" style="1" customWidth="1"/>
    <col min="30" max="30" width="4.75390625" style="1" customWidth="1"/>
    <col min="31" max="31" width="8.625" style="1" customWidth="1"/>
    <col min="32" max="32" width="4.75390625" style="1" customWidth="1"/>
    <col min="33" max="33" width="8.625" style="1" customWidth="1"/>
    <col min="34" max="35" width="8.25390625" style="1" customWidth="1"/>
    <col min="36" max="16384" width="9.00390625" style="1" customWidth="1"/>
  </cols>
  <sheetData>
    <row r="1" ht="14.25" customHeight="1">
      <c r="B1" s="7" t="s">
        <v>117</v>
      </c>
    </row>
    <row r="2" ht="12" customHeight="1"/>
    <row r="3" spans="2:33" ht="12" customHeight="1">
      <c r="B3" s="270" t="s">
        <v>118</v>
      </c>
      <c r="C3" s="271"/>
      <c r="D3" s="269" t="s">
        <v>37</v>
      </c>
      <c r="E3" s="269"/>
      <c r="F3" s="260" t="s">
        <v>119</v>
      </c>
      <c r="G3" s="276"/>
      <c r="H3" s="260" t="s">
        <v>120</v>
      </c>
      <c r="I3" s="276"/>
      <c r="J3" s="232" t="s">
        <v>121</v>
      </c>
      <c r="K3" s="233"/>
      <c r="L3" s="233"/>
      <c r="M3" s="234"/>
      <c r="N3" s="260" t="s">
        <v>122</v>
      </c>
      <c r="O3" s="276"/>
      <c r="P3" s="260" t="s">
        <v>123</v>
      </c>
      <c r="Q3" s="276"/>
      <c r="R3" s="269" t="s">
        <v>124</v>
      </c>
      <c r="S3" s="269"/>
      <c r="T3" s="269" t="s">
        <v>125</v>
      </c>
      <c r="U3" s="269"/>
      <c r="V3" s="269" t="s">
        <v>126</v>
      </c>
      <c r="W3" s="269"/>
      <c r="X3" s="269" t="s">
        <v>127</v>
      </c>
      <c r="Y3" s="269"/>
      <c r="Z3" s="269" t="s">
        <v>128</v>
      </c>
      <c r="AA3" s="269"/>
      <c r="AB3" s="269" t="s">
        <v>129</v>
      </c>
      <c r="AC3" s="269"/>
      <c r="AD3" s="269" t="s">
        <v>130</v>
      </c>
      <c r="AE3" s="269"/>
      <c r="AF3" s="269" t="s">
        <v>131</v>
      </c>
      <c r="AG3" s="269"/>
    </row>
    <row r="4" spans="2:33" ht="12" customHeight="1">
      <c r="B4" s="272"/>
      <c r="C4" s="273"/>
      <c r="D4" s="269"/>
      <c r="E4" s="269"/>
      <c r="F4" s="277"/>
      <c r="G4" s="278"/>
      <c r="H4" s="277"/>
      <c r="I4" s="278"/>
      <c r="J4" s="232" t="s">
        <v>132</v>
      </c>
      <c r="K4" s="234"/>
      <c r="L4" s="232" t="s">
        <v>133</v>
      </c>
      <c r="M4" s="234"/>
      <c r="N4" s="277"/>
      <c r="O4" s="278"/>
      <c r="P4" s="277"/>
      <c r="Q4" s="278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</row>
    <row r="5" spans="2:33" ht="12" customHeight="1">
      <c r="B5" s="274"/>
      <c r="C5" s="275"/>
      <c r="D5" s="10" t="s">
        <v>134</v>
      </c>
      <c r="E5" s="10" t="s">
        <v>135</v>
      </c>
      <c r="F5" s="10" t="s">
        <v>134</v>
      </c>
      <c r="G5" s="10" t="s">
        <v>135</v>
      </c>
      <c r="H5" s="10" t="s">
        <v>134</v>
      </c>
      <c r="I5" s="10" t="s">
        <v>135</v>
      </c>
      <c r="J5" s="10" t="s">
        <v>134</v>
      </c>
      <c r="K5" s="10" t="s">
        <v>135</v>
      </c>
      <c r="L5" s="10" t="s">
        <v>134</v>
      </c>
      <c r="M5" s="10" t="s">
        <v>135</v>
      </c>
      <c r="N5" s="10" t="s">
        <v>134</v>
      </c>
      <c r="O5" s="10" t="s">
        <v>135</v>
      </c>
      <c r="P5" s="10" t="s">
        <v>134</v>
      </c>
      <c r="Q5" s="10" t="s">
        <v>135</v>
      </c>
      <c r="R5" s="10" t="s">
        <v>134</v>
      </c>
      <c r="S5" s="10" t="s">
        <v>135</v>
      </c>
      <c r="T5" s="10" t="s">
        <v>134</v>
      </c>
      <c r="U5" s="10" t="s">
        <v>135</v>
      </c>
      <c r="V5" s="10" t="s">
        <v>134</v>
      </c>
      <c r="W5" s="10" t="s">
        <v>135</v>
      </c>
      <c r="X5" s="10" t="s">
        <v>134</v>
      </c>
      <c r="Y5" s="10" t="s">
        <v>135</v>
      </c>
      <c r="Z5" s="10" t="s">
        <v>134</v>
      </c>
      <c r="AA5" s="10" t="s">
        <v>135</v>
      </c>
      <c r="AB5" s="10" t="s">
        <v>134</v>
      </c>
      <c r="AC5" s="10" t="s">
        <v>135</v>
      </c>
      <c r="AD5" s="10" t="s">
        <v>134</v>
      </c>
      <c r="AE5" s="10" t="s">
        <v>135</v>
      </c>
      <c r="AF5" s="10" t="s">
        <v>134</v>
      </c>
      <c r="AG5" s="10" t="s">
        <v>135</v>
      </c>
    </row>
    <row r="6" spans="2:33" ht="12" customHeight="1">
      <c r="B6" s="22"/>
      <c r="C6" s="24"/>
      <c r="D6" s="2" t="s">
        <v>136</v>
      </c>
      <c r="E6" s="2" t="s">
        <v>43</v>
      </c>
      <c r="F6" s="2" t="s">
        <v>136</v>
      </c>
      <c r="G6" s="2" t="s">
        <v>43</v>
      </c>
      <c r="H6" s="2" t="s">
        <v>136</v>
      </c>
      <c r="I6" s="2" t="s">
        <v>43</v>
      </c>
      <c r="J6" s="2" t="s">
        <v>136</v>
      </c>
      <c r="K6" s="2" t="s">
        <v>43</v>
      </c>
      <c r="L6" s="2" t="s">
        <v>136</v>
      </c>
      <c r="M6" s="2" t="s">
        <v>43</v>
      </c>
      <c r="N6" s="2" t="s">
        <v>136</v>
      </c>
      <c r="O6" s="2" t="s">
        <v>43</v>
      </c>
      <c r="P6" s="2" t="s">
        <v>136</v>
      </c>
      <c r="Q6" s="2" t="s">
        <v>43</v>
      </c>
      <c r="R6" s="2" t="s">
        <v>136</v>
      </c>
      <c r="S6" s="2" t="s">
        <v>43</v>
      </c>
      <c r="T6" s="2" t="s">
        <v>136</v>
      </c>
      <c r="U6" s="2" t="s">
        <v>43</v>
      </c>
      <c r="V6" s="2" t="s">
        <v>136</v>
      </c>
      <c r="W6" s="2" t="s">
        <v>43</v>
      </c>
      <c r="X6" s="2" t="s">
        <v>136</v>
      </c>
      <c r="Y6" s="2" t="s">
        <v>43</v>
      </c>
      <c r="Z6" s="2" t="s">
        <v>136</v>
      </c>
      <c r="AA6" s="2" t="s">
        <v>43</v>
      </c>
      <c r="AB6" s="2" t="s">
        <v>136</v>
      </c>
      <c r="AC6" s="2" t="s">
        <v>43</v>
      </c>
      <c r="AD6" s="2" t="s">
        <v>136</v>
      </c>
      <c r="AE6" s="2" t="s">
        <v>43</v>
      </c>
      <c r="AF6" s="2" t="s">
        <v>136</v>
      </c>
      <c r="AG6" s="2" t="s">
        <v>43</v>
      </c>
    </row>
    <row r="7" spans="2:33" ht="12" customHeight="1">
      <c r="B7" s="279" t="s">
        <v>67</v>
      </c>
      <c r="C7" s="280"/>
      <c r="D7" s="47">
        <v>387</v>
      </c>
      <c r="E7" s="47">
        <v>179172.28</v>
      </c>
      <c r="F7" s="48" t="s">
        <v>137</v>
      </c>
      <c r="G7" s="48" t="s">
        <v>137</v>
      </c>
      <c r="H7" s="48" t="s">
        <v>137</v>
      </c>
      <c r="I7" s="48" t="s">
        <v>137</v>
      </c>
      <c r="J7" s="48">
        <v>127</v>
      </c>
      <c r="K7" s="48">
        <v>42755.6</v>
      </c>
      <c r="L7" s="49">
        <v>150</v>
      </c>
      <c r="M7" s="49">
        <v>97899</v>
      </c>
      <c r="N7" s="49">
        <v>13</v>
      </c>
      <c r="O7" s="49">
        <v>5918</v>
      </c>
      <c r="P7" s="49">
        <v>13</v>
      </c>
      <c r="Q7" s="49">
        <v>6275.08</v>
      </c>
      <c r="R7" s="50">
        <v>1</v>
      </c>
      <c r="S7" s="50">
        <v>320</v>
      </c>
      <c r="T7" s="50">
        <v>0</v>
      </c>
      <c r="U7" s="50">
        <v>0</v>
      </c>
      <c r="V7" s="48">
        <v>7</v>
      </c>
      <c r="W7" s="48">
        <v>3417</v>
      </c>
      <c r="X7" s="50">
        <v>0</v>
      </c>
      <c r="Y7" s="50">
        <v>0</v>
      </c>
      <c r="Z7" s="48">
        <v>1</v>
      </c>
      <c r="AA7" s="48">
        <v>213</v>
      </c>
      <c r="AB7" s="48">
        <v>75</v>
      </c>
      <c r="AC7" s="48">
        <v>22374.6</v>
      </c>
      <c r="AD7" s="50">
        <v>0</v>
      </c>
      <c r="AE7" s="48">
        <v>0</v>
      </c>
      <c r="AF7" s="48">
        <v>0</v>
      </c>
      <c r="AG7" s="48">
        <v>0</v>
      </c>
    </row>
    <row r="8" spans="2:33" ht="12" customHeight="1">
      <c r="B8" s="281"/>
      <c r="C8" s="282"/>
      <c r="D8" s="51">
        <v>12</v>
      </c>
      <c r="E8" s="51">
        <v>5812</v>
      </c>
      <c r="F8" s="52">
        <v>0</v>
      </c>
      <c r="G8" s="52">
        <v>0</v>
      </c>
      <c r="H8" s="52">
        <v>0</v>
      </c>
      <c r="I8" s="52">
        <v>0</v>
      </c>
      <c r="J8" s="52">
        <v>1</v>
      </c>
      <c r="K8" s="52">
        <v>636</v>
      </c>
      <c r="L8" s="50">
        <v>9</v>
      </c>
      <c r="M8" s="50">
        <v>4536</v>
      </c>
      <c r="N8" s="50">
        <v>0</v>
      </c>
      <c r="O8" s="50">
        <v>0</v>
      </c>
      <c r="P8" s="50">
        <v>0</v>
      </c>
      <c r="Q8" s="50">
        <v>0</v>
      </c>
      <c r="R8" s="52">
        <v>0</v>
      </c>
      <c r="S8" s="52">
        <v>0</v>
      </c>
      <c r="T8" s="52">
        <v>0</v>
      </c>
      <c r="U8" s="52">
        <v>0</v>
      </c>
      <c r="V8" s="52">
        <v>0</v>
      </c>
      <c r="W8" s="52">
        <v>0</v>
      </c>
      <c r="X8" s="52">
        <v>0</v>
      </c>
      <c r="Y8" s="52">
        <v>0</v>
      </c>
      <c r="Z8" s="52">
        <v>0</v>
      </c>
      <c r="AA8" s="52">
        <v>0</v>
      </c>
      <c r="AB8" s="52">
        <v>2</v>
      </c>
      <c r="AC8" s="52">
        <v>640</v>
      </c>
      <c r="AD8" s="52">
        <v>0</v>
      </c>
      <c r="AE8" s="52">
        <v>0</v>
      </c>
      <c r="AF8" s="52">
        <v>0</v>
      </c>
      <c r="AG8" s="52">
        <v>0</v>
      </c>
    </row>
    <row r="9" spans="2:35" s="53" customFormat="1" ht="12" customHeight="1">
      <c r="B9" s="283" t="s">
        <v>69</v>
      </c>
      <c r="C9" s="284"/>
      <c r="D9" s="54">
        <f aca="true" t="shared" si="0" ref="D9:AG10">D11+D15+D25+D13+D17+D19+D21+D23+D29+D27+D31</f>
        <v>390</v>
      </c>
      <c r="E9" s="54">
        <f t="shared" si="0"/>
        <v>187526</v>
      </c>
      <c r="F9" s="54">
        <f t="shared" si="0"/>
        <v>0</v>
      </c>
      <c r="G9" s="54">
        <f t="shared" si="0"/>
        <v>0</v>
      </c>
      <c r="H9" s="54">
        <f t="shared" si="0"/>
        <v>0</v>
      </c>
      <c r="I9" s="54">
        <f t="shared" si="0"/>
        <v>0</v>
      </c>
      <c r="J9" s="54">
        <f t="shared" si="0"/>
        <v>94</v>
      </c>
      <c r="K9" s="54">
        <f t="shared" si="0"/>
        <v>26465</v>
      </c>
      <c r="L9" s="54">
        <f t="shared" si="0"/>
        <v>187</v>
      </c>
      <c r="M9" s="54">
        <f t="shared" si="0"/>
        <v>121162</v>
      </c>
      <c r="N9" s="54">
        <f t="shared" si="0"/>
        <v>12</v>
      </c>
      <c r="O9" s="54">
        <f t="shared" si="0"/>
        <v>5891</v>
      </c>
      <c r="P9" s="54">
        <f t="shared" si="0"/>
        <v>19</v>
      </c>
      <c r="Q9" s="54">
        <f t="shared" si="0"/>
        <v>7587</v>
      </c>
      <c r="R9" s="54">
        <f t="shared" si="0"/>
        <v>0</v>
      </c>
      <c r="S9" s="54">
        <f t="shared" si="0"/>
        <v>0</v>
      </c>
      <c r="T9" s="54">
        <f t="shared" si="0"/>
        <v>0</v>
      </c>
      <c r="U9" s="54">
        <f t="shared" si="0"/>
        <v>0</v>
      </c>
      <c r="V9" s="54">
        <f t="shared" si="0"/>
        <v>4</v>
      </c>
      <c r="W9" s="54">
        <f t="shared" si="0"/>
        <v>770</v>
      </c>
      <c r="X9" s="54">
        <f t="shared" si="0"/>
        <v>1</v>
      </c>
      <c r="Y9" s="54">
        <f t="shared" si="0"/>
        <v>1500</v>
      </c>
      <c r="Z9" s="54">
        <f t="shared" si="0"/>
        <v>4</v>
      </c>
      <c r="AA9" s="54">
        <f t="shared" si="0"/>
        <v>973</v>
      </c>
      <c r="AB9" s="54">
        <f t="shared" si="0"/>
        <v>69</v>
      </c>
      <c r="AC9" s="54">
        <f t="shared" si="0"/>
        <v>23178</v>
      </c>
      <c r="AD9" s="54">
        <f t="shared" si="0"/>
        <v>0</v>
      </c>
      <c r="AE9" s="54">
        <f t="shared" si="0"/>
        <v>0</v>
      </c>
      <c r="AF9" s="54">
        <f t="shared" si="0"/>
        <v>0</v>
      </c>
      <c r="AG9" s="54">
        <f t="shared" si="0"/>
        <v>0</v>
      </c>
      <c r="AH9" s="55"/>
      <c r="AI9" s="55"/>
    </row>
    <row r="10" spans="2:35" s="53" customFormat="1" ht="12" customHeight="1">
      <c r="B10" s="285"/>
      <c r="C10" s="286"/>
      <c r="D10" s="56">
        <f t="shared" si="0"/>
        <v>11</v>
      </c>
      <c r="E10" s="56">
        <f t="shared" si="0"/>
        <v>6506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57">
        <f t="shared" si="0"/>
        <v>0</v>
      </c>
      <c r="J10" s="56">
        <f t="shared" si="0"/>
        <v>0</v>
      </c>
      <c r="K10" s="56">
        <f t="shared" si="0"/>
        <v>0</v>
      </c>
      <c r="L10" s="56">
        <f t="shared" si="0"/>
        <v>10</v>
      </c>
      <c r="M10" s="56">
        <f t="shared" si="0"/>
        <v>6266</v>
      </c>
      <c r="N10" s="56">
        <f t="shared" si="0"/>
        <v>0</v>
      </c>
      <c r="O10" s="56">
        <f t="shared" si="0"/>
        <v>0</v>
      </c>
      <c r="P10" s="56">
        <f t="shared" si="0"/>
        <v>1</v>
      </c>
      <c r="Q10" s="56">
        <f t="shared" si="0"/>
        <v>240</v>
      </c>
      <c r="R10" s="57">
        <f t="shared" si="0"/>
        <v>0</v>
      </c>
      <c r="S10" s="57">
        <f t="shared" si="0"/>
        <v>0</v>
      </c>
      <c r="T10" s="57">
        <f t="shared" si="0"/>
        <v>0</v>
      </c>
      <c r="U10" s="57">
        <f t="shared" si="0"/>
        <v>0</v>
      </c>
      <c r="V10" s="57">
        <f t="shared" si="0"/>
        <v>0</v>
      </c>
      <c r="W10" s="57">
        <f t="shared" si="0"/>
        <v>0</v>
      </c>
      <c r="X10" s="57">
        <f t="shared" si="0"/>
        <v>0</v>
      </c>
      <c r="Y10" s="57">
        <f t="shared" si="0"/>
        <v>0</v>
      </c>
      <c r="Z10" s="57">
        <f t="shared" si="0"/>
        <v>0</v>
      </c>
      <c r="AA10" s="57">
        <f t="shared" si="0"/>
        <v>0</v>
      </c>
      <c r="AB10" s="58">
        <f t="shared" si="0"/>
        <v>0</v>
      </c>
      <c r="AC10" s="58">
        <f t="shared" si="0"/>
        <v>0</v>
      </c>
      <c r="AD10" s="56">
        <f t="shared" si="0"/>
        <v>0</v>
      </c>
      <c r="AE10" s="57">
        <f t="shared" si="0"/>
        <v>0</v>
      </c>
      <c r="AF10" s="57">
        <f t="shared" si="0"/>
        <v>0</v>
      </c>
      <c r="AG10" s="57">
        <f t="shared" si="0"/>
        <v>0</v>
      </c>
      <c r="AH10" s="55"/>
      <c r="AI10" s="55"/>
    </row>
    <row r="11" spans="2:35" ht="12" customHeight="1">
      <c r="B11" s="59"/>
      <c r="C11" s="280" t="s">
        <v>138</v>
      </c>
      <c r="D11" s="60">
        <f aca="true" t="shared" si="1" ref="D11:E32">F11+H11+J11+L11+N11+P11+R11+T11+V11+X11+Z11+AB11+AD11+AF11</f>
        <v>16</v>
      </c>
      <c r="E11" s="60">
        <f t="shared" si="1"/>
        <v>6849</v>
      </c>
      <c r="F11" s="61">
        <v>0</v>
      </c>
      <c r="G11" s="61">
        <v>0</v>
      </c>
      <c r="H11" s="61">
        <v>0</v>
      </c>
      <c r="I11" s="61">
        <v>0</v>
      </c>
      <c r="J11" s="60">
        <v>2</v>
      </c>
      <c r="K11" s="60">
        <v>720</v>
      </c>
      <c r="L11" s="60">
        <v>6</v>
      </c>
      <c r="M11" s="60">
        <v>3972</v>
      </c>
      <c r="N11" s="60">
        <v>0</v>
      </c>
      <c r="O11" s="60">
        <v>0</v>
      </c>
      <c r="P11" s="60">
        <v>1</v>
      </c>
      <c r="Q11" s="60">
        <v>476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1</v>
      </c>
      <c r="AA11" s="61">
        <v>260</v>
      </c>
      <c r="AB11" s="60">
        <v>6</v>
      </c>
      <c r="AC11" s="60">
        <v>1421</v>
      </c>
      <c r="AD11" s="62">
        <v>0</v>
      </c>
      <c r="AE11" s="61">
        <v>0</v>
      </c>
      <c r="AF11" s="61">
        <v>0</v>
      </c>
      <c r="AG11" s="61">
        <v>0</v>
      </c>
      <c r="AH11" s="55"/>
      <c r="AI11" s="55"/>
    </row>
    <row r="12" spans="2:35" ht="12" customHeight="1">
      <c r="B12" s="63"/>
      <c r="C12" s="282"/>
      <c r="D12" s="64">
        <f t="shared" si="1"/>
        <v>1</v>
      </c>
      <c r="E12" s="64">
        <f t="shared" si="1"/>
        <v>240</v>
      </c>
      <c r="F12" s="65">
        <v>0</v>
      </c>
      <c r="G12" s="65">
        <v>0</v>
      </c>
      <c r="H12" s="65">
        <v>0</v>
      </c>
      <c r="I12" s="65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1</v>
      </c>
      <c r="Q12" s="64">
        <v>240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4">
        <v>0</v>
      </c>
      <c r="AC12" s="64">
        <v>0</v>
      </c>
      <c r="AD12" s="66">
        <v>0</v>
      </c>
      <c r="AE12" s="67">
        <v>0</v>
      </c>
      <c r="AF12" s="67">
        <v>0</v>
      </c>
      <c r="AG12" s="67">
        <v>0</v>
      </c>
      <c r="AH12" s="55"/>
      <c r="AI12" s="55"/>
    </row>
    <row r="13" spans="2:35" ht="12" customHeight="1">
      <c r="B13" s="59"/>
      <c r="C13" s="280" t="s">
        <v>139</v>
      </c>
      <c r="D13" s="48">
        <f t="shared" si="1"/>
        <v>67</v>
      </c>
      <c r="E13" s="48">
        <f t="shared" si="1"/>
        <v>34403</v>
      </c>
      <c r="F13" s="48">
        <v>0</v>
      </c>
      <c r="G13" s="48">
        <v>0</v>
      </c>
      <c r="H13" s="48">
        <v>0</v>
      </c>
      <c r="I13" s="48">
        <v>0</v>
      </c>
      <c r="J13" s="48">
        <v>14</v>
      </c>
      <c r="K13" s="48">
        <v>4383</v>
      </c>
      <c r="L13" s="48">
        <v>41</v>
      </c>
      <c r="M13" s="48">
        <v>26412</v>
      </c>
      <c r="N13" s="48">
        <v>1</v>
      </c>
      <c r="O13" s="48">
        <v>288</v>
      </c>
      <c r="P13" s="48">
        <v>2</v>
      </c>
      <c r="Q13" s="48">
        <v>878</v>
      </c>
      <c r="R13" s="68">
        <v>0</v>
      </c>
      <c r="S13" s="68">
        <v>0</v>
      </c>
      <c r="T13" s="68">
        <v>0</v>
      </c>
      <c r="U13" s="68">
        <v>0</v>
      </c>
      <c r="V13" s="48">
        <v>0</v>
      </c>
      <c r="W13" s="48">
        <v>0</v>
      </c>
      <c r="X13" s="52">
        <v>0</v>
      </c>
      <c r="Y13" s="52">
        <v>0</v>
      </c>
      <c r="Z13" s="52">
        <v>2</v>
      </c>
      <c r="AA13" s="52">
        <v>455</v>
      </c>
      <c r="AB13" s="48">
        <v>7</v>
      </c>
      <c r="AC13" s="48">
        <v>1987</v>
      </c>
      <c r="AD13" s="69">
        <v>0</v>
      </c>
      <c r="AE13" s="48">
        <v>0</v>
      </c>
      <c r="AF13" s="48">
        <v>0</v>
      </c>
      <c r="AG13" s="48">
        <v>0</v>
      </c>
      <c r="AH13" s="55"/>
      <c r="AI13" s="55"/>
    </row>
    <row r="14" spans="2:35" ht="12" customHeight="1">
      <c r="B14" s="63"/>
      <c r="C14" s="282"/>
      <c r="D14" s="52">
        <f t="shared" si="1"/>
        <v>0</v>
      </c>
      <c r="E14" s="52">
        <f t="shared" si="1"/>
        <v>0</v>
      </c>
      <c r="F14" s="52">
        <v>0</v>
      </c>
      <c r="G14" s="52">
        <v>0</v>
      </c>
      <c r="H14" s="52">
        <v>0</v>
      </c>
      <c r="I14" s="52">
        <v>0</v>
      </c>
      <c r="J14" s="70">
        <v>0</v>
      </c>
      <c r="K14" s="70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70">
        <v>0</v>
      </c>
      <c r="AE14" s="52">
        <v>0</v>
      </c>
      <c r="AF14" s="52">
        <v>0</v>
      </c>
      <c r="AG14" s="52">
        <v>0</v>
      </c>
      <c r="AH14" s="55"/>
      <c r="AI14" s="55"/>
    </row>
    <row r="15" spans="2:35" ht="12" customHeight="1">
      <c r="B15" s="59"/>
      <c r="C15" s="280" t="s">
        <v>140</v>
      </c>
      <c r="D15" s="48">
        <f t="shared" si="1"/>
        <v>14</v>
      </c>
      <c r="E15" s="48">
        <f t="shared" si="1"/>
        <v>6674</v>
      </c>
      <c r="F15" s="48">
        <v>0</v>
      </c>
      <c r="G15" s="48">
        <v>0</v>
      </c>
      <c r="H15" s="48">
        <v>0</v>
      </c>
      <c r="I15" s="48">
        <v>0</v>
      </c>
      <c r="J15" s="48">
        <v>3</v>
      </c>
      <c r="K15" s="48">
        <v>800</v>
      </c>
      <c r="L15" s="48">
        <v>7</v>
      </c>
      <c r="M15" s="48">
        <v>4593</v>
      </c>
      <c r="N15" s="48">
        <v>1</v>
      </c>
      <c r="O15" s="48">
        <v>123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1</v>
      </c>
      <c r="AA15" s="48">
        <v>258</v>
      </c>
      <c r="AB15" s="48">
        <v>2</v>
      </c>
      <c r="AC15" s="48">
        <v>900</v>
      </c>
      <c r="AD15" s="54">
        <v>0</v>
      </c>
      <c r="AE15" s="71">
        <v>0</v>
      </c>
      <c r="AF15" s="71">
        <v>0</v>
      </c>
      <c r="AG15" s="71">
        <v>0</v>
      </c>
      <c r="AH15" s="55"/>
      <c r="AI15" s="55"/>
    </row>
    <row r="16" spans="2:35" ht="12" customHeight="1">
      <c r="B16" s="63"/>
      <c r="C16" s="282"/>
      <c r="D16" s="52">
        <f t="shared" si="1"/>
        <v>0</v>
      </c>
      <c r="E16" s="52">
        <f t="shared" si="1"/>
        <v>0</v>
      </c>
      <c r="F16" s="52">
        <v>0</v>
      </c>
      <c r="G16" s="52">
        <v>0</v>
      </c>
      <c r="H16" s="52">
        <v>0</v>
      </c>
      <c r="I16" s="52">
        <v>0</v>
      </c>
      <c r="J16" s="70">
        <v>0</v>
      </c>
      <c r="K16" s="70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72">
        <v>0</v>
      </c>
      <c r="AF16" s="72">
        <v>0</v>
      </c>
      <c r="AG16" s="72">
        <v>0</v>
      </c>
      <c r="AH16" s="55"/>
      <c r="AI16" s="55"/>
    </row>
    <row r="17" spans="2:35" ht="12" customHeight="1">
      <c r="B17" s="59"/>
      <c r="C17" s="280" t="s">
        <v>141</v>
      </c>
      <c r="D17" s="48">
        <f t="shared" si="1"/>
        <v>24</v>
      </c>
      <c r="E17" s="48">
        <f t="shared" si="1"/>
        <v>11130</v>
      </c>
      <c r="F17" s="48">
        <v>0</v>
      </c>
      <c r="G17" s="48">
        <v>0</v>
      </c>
      <c r="H17" s="48">
        <v>0</v>
      </c>
      <c r="I17" s="48">
        <v>0</v>
      </c>
      <c r="J17" s="48">
        <v>7</v>
      </c>
      <c r="K17" s="48">
        <v>1548</v>
      </c>
      <c r="L17" s="49">
        <v>11</v>
      </c>
      <c r="M17" s="48">
        <v>7224</v>
      </c>
      <c r="N17" s="68">
        <v>2</v>
      </c>
      <c r="O17" s="68">
        <v>1176</v>
      </c>
      <c r="P17" s="48">
        <v>2</v>
      </c>
      <c r="Q17" s="48">
        <v>502</v>
      </c>
      <c r="R17" s="68">
        <v>0</v>
      </c>
      <c r="S17" s="68">
        <v>0</v>
      </c>
      <c r="T17" s="68">
        <v>0</v>
      </c>
      <c r="U17" s="68">
        <v>0</v>
      </c>
      <c r="V17" s="48">
        <v>1</v>
      </c>
      <c r="W17" s="48">
        <v>100</v>
      </c>
      <c r="X17" s="68">
        <v>0</v>
      </c>
      <c r="Y17" s="52">
        <v>0</v>
      </c>
      <c r="Z17" s="48">
        <v>0</v>
      </c>
      <c r="AA17" s="48">
        <v>0</v>
      </c>
      <c r="AB17" s="48">
        <v>1</v>
      </c>
      <c r="AC17" s="48">
        <v>580</v>
      </c>
      <c r="AD17" s="69">
        <v>0</v>
      </c>
      <c r="AE17" s="48">
        <v>0</v>
      </c>
      <c r="AF17" s="48">
        <v>0</v>
      </c>
      <c r="AG17" s="48">
        <v>0</v>
      </c>
      <c r="AH17" s="55"/>
      <c r="AI17" s="55"/>
    </row>
    <row r="18" spans="2:35" ht="12" customHeight="1">
      <c r="B18" s="63"/>
      <c r="C18" s="282"/>
      <c r="D18" s="52">
        <f t="shared" si="1"/>
        <v>0</v>
      </c>
      <c r="E18" s="52">
        <f t="shared" si="1"/>
        <v>0</v>
      </c>
      <c r="F18" s="52">
        <v>0</v>
      </c>
      <c r="G18" s="52">
        <v>0</v>
      </c>
      <c r="H18" s="52">
        <v>0</v>
      </c>
      <c r="I18" s="52">
        <v>0</v>
      </c>
      <c r="J18" s="70">
        <v>0</v>
      </c>
      <c r="K18" s="70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70">
        <v>0</v>
      </c>
      <c r="AE18" s="52">
        <v>0</v>
      </c>
      <c r="AF18" s="52">
        <v>0</v>
      </c>
      <c r="AG18" s="52">
        <v>0</v>
      </c>
      <c r="AH18" s="55"/>
      <c r="AI18" s="55"/>
    </row>
    <row r="19" spans="2:35" ht="12" customHeight="1">
      <c r="B19" s="59"/>
      <c r="C19" s="280" t="s">
        <v>142</v>
      </c>
      <c r="D19" s="48">
        <f t="shared" si="1"/>
        <v>20</v>
      </c>
      <c r="E19" s="48">
        <f t="shared" si="1"/>
        <v>10212</v>
      </c>
      <c r="F19" s="48">
        <v>0</v>
      </c>
      <c r="G19" s="48">
        <v>0</v>
      </c>
      <c r="H19" s="48">
        <v>0</v>
      </c>
      <c r="I19" s="48">
        <v>0</v>
      </c>
      <c r="J19" s="48">
        <v>3</v>
      </c>
      <c r="K19" s="48">
        <v>552</v>
      </c>
      <c r="L19" s="48">
        <v>11</v>
      </c>
      <c r="M19" s="48">
        <v>7020</v>
      </c>
      <c r="N19" s="48">
        <v>0</v>
      </c>
      <c r="O19" s="48">
        <v>0</v>
      </c>
      <c r="P19" s="48">
        <v>1</v>
      </c>
      <c r="Q19" s="48">
        <v>720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68">
        <v>0</v>
      </c>
      <c r="Y19" s="68">
        <v>0</v>
      </c>
      <c r="Z19" s="68">
        <v>0</v>
      </c>
      <c r="AA19" s="68">
        <v>0</v>
      </c>
      <c r="AB19" s="48">
        <v>5</v>
      </c>
      <c r="AC19" s="48">
        <v>1920</v>
      </c>
      <c r="AD19" s="69">
        <v>0</v>
      </c>
      <c r="AE19" s="48">
        <v>0</v>
      </c>
      <c r="AF19" s="48">
        <v>0</v>
      </c>
      <c r="AG19" s="48">
        <v>0</v>
      </c>
      <c r="AH19" s="55"/>
      <c r="AI19" s="55"/>
    </row>
    <row r="20" spans="2:35" ht="12" customHeight="1">
      <c r="B20" s="63"/>
      <c r="C20" s="282"/>
      <c r="D20" s="52">
        <f t="shared" si="1"/>
        <v>2</v>
      </c>
      <c r="E20" s="52">
        <f t="shared" si="1"/>
        <v>1128</v>
      </c>
      <c r="F20" s="52">
        <v>0</v>
      </c>
      <c r="G20" s="52">
        <v>0</v>
      </c>
      <c r="H20" s="52">
        <v>0</v>
      </c>
      <c r="I20" s="52">
        <v>0</v>
      </c>
      <c r="J20" s="70">
        <v>0</v>
      </c>
      <c r="K20" s="70">
        <v>0</v>
      </c>
      <c r="L20" s="52">
        <v>2</v>
      </c>
      <c r="M20" s="52">
        <v>1128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48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70">
        <v>0</v>
      </c>
      <c r="AE20" s="52">
        <v>0</v>
      </c>
      <c r="AF20" s="52">
        <v>0</v>
      </c>
      <c r="AG20" s="52">
        <v>0</v>
      </c>
      <c r="AH20" s="55"/>
      <c r="AI20" s="55"/>
    </row>
    <row r="21" spans="2:35" ht="12" customHeight="1">
      <c r="B21" s="59"/>
      <c r="C21" s="280" t="s">
        <v>143</v>
      </c>
      <c r="D21" s="48">
        <f t="shared" si="1"/>
        <v>22</v>
      </c>
      <c r="E21" s="48">
        <f t="shared" si="1"/>
        <v>10646</v>
      </c>
      <c r="F21" s="48">
        <v>0</v>
      </c>
      <c r="G21" s="48">
        <v>0</v>
      </c>
      <c r="H21" s="48">
        <v>0</v>
      </c>
      <c r="I21" s="48">
        <v>0</v>
      </c>
      <c r="J21" s="48">
        <v>7</v>
      </c>
      <c r="K21" s="48">
        <v>1596</v>
      </c>
      <c r="L21" s="48">
        <v>8</v>
      </c>
      <c r="M21" s="48">
        <v>5880</v>
      </c>
      <c r="N21" s="48">
        <v>0</v>
      </c>
      <c r="O21" s="48">
        <v>0</v>
      </c>
      <c r="P21" s="48">
        <v>2</v>
      </c>
      <c r="Q21" s="48">
        <v>830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68">
        <v>0</v>
      </c>
      <c r="Y21" s="68">
        <v>0</v>
      </c>
      <c r="Z21" s="68">
        <v>0</v>
      </c>
      <c r="AA21" s="52">
        <v>0</v>
      </c>
      <c r="AB21" s="48">
        <v>5</v>
      </c>
      <c r="AC21" s="48">
        <v>2340</v>
      </c>
      <c r="AD21" s="69">
        <v>0</v>
      </c>
      <c r="AE21" s="58">
        <v>0</v>
      </c>
      <c r="AF21" s="58">
        <v>0</v>
      </c>
      <c r="AG21" s="58">
        <v>0</v>
      </c>
      <c r="AH21" s="55"/>
      <c r="AI21" s="55"/>
    </row>
    <row r="22" spans="2:35" ht="12" customHeight="1">
      <c r="B22" s="63"/>
      <c r="C22" s="282"/>
      <c r="D22" s="52">
        <f t="shared" si="1"/>
        <v>0</v>
      </c>
      <c r="E22" s="52">
        <f t="shared" si="1"/>
        <v>0</v>
      </c>
      <c r="F22" s="52">
        <v>0</v>
      </c>
      <c r="G22" s="52">
        <v>0</v>
      </c>
      <c r="H22" s="52">
        <v>0</v>
      </c>
      <c r="I22" s="52">
        <v>0</v>
      </c>
      <c r="J22" s="70">
        <v>0</v>
      </c>
      <c r="K22" s="70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70">
        <v>0</v>
      </c>
      <c r="AE22" s="72">
        <v>0</v>
      </c>
      <c r="AF22" s="72">
        <v>0</v>
      </c>
      <c r="AG22" s="72">
        <v>0</v>
      </c>
      <c r="AH22" s="55"/>
      <c r="AI22" s="55"/>
    </row>
    <row r="23" spans="2:35" ht="12" customHeight="1">
      <c r="B23" s="59"/>
      <c r="C23" s="287" t="s">
        <v>144</v>
      </c>
      <c r="D23" s="48">
        <f t="shared" si="1"/>
        <v>20</v>
      </c>
      <c r="E23" s="48">
        <f t="shared" si="1"/>
        <v>12648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19</v>
      </c>
      <c r="M23" s="48">
        <v>12468</v>
      </c>
      <c r="N23" s="68">
        <v>0</v>
      </c>
      <c r="O23" s="68">
        <v>0</v>
      </c>
      <c r="P23" s="48">
        <v>1</v>
      </c>
      <c r="Q23" s="48">
        <v>180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54">
        <v>0</v>
      </c>
      <c r="AE23" s="48">
        <v>0</v>
      </c>
      <c r="AF23" s="48">
        <v>0</v>
      </c>
      <c r="AG23" s="48">
        <v>0</v>
      </c>
      <c r="AH23" s="55"/>
      <c r="AI23" s="55"/>
    </row>
    <row r="24" spans="2:35" ht="12" customHeight="1">
      <c r="B24" s="63"/>
      <c r="C24" s="288"/>
      <c r="D24" s="52">
        <f t="shared" si="1"/>
        <v>1</v>
      </c>
      <c r="E24" s="52">
        <f t="shared" si="1"/>
        <v>768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1</v>
      </c>
      <c r="M24" s="52">
        <v>768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5"/>
      <c r="AI24" s="55"/>
    </row>
    <row r="25" spans="2:35" ht="12" customHeight="1">
      <c r="B25" s="59"/>
      <c r="C25" s="280" t="s">
        <v>145</v>
      </c>
      <c r="D25" s="48">
        <f t="shared" si="1"/>
        <v>43</v>
      </c>
      <c r="E25" s="48">
        <f t="shared" si="1"/>
        <v>19580</v>
      </c>
      <c r="F25" s="48">
        <v>0</v>
      </c>
      <c r="G25" s="48">
        <v>0</v>
      </c>
      <c r="H25" s="48">
        <v>0</v>
      </c>
      <c r="I25" s="48">
        <v>0</v>
      </c>
      <c r="J25" s="48">
        <v>18</v>
      </c>
      <c r="K25" s="48">
        <v>5316</v>
      </c>
      <c r="L25" s="48">
        <v>16</v>
      </c>
      <c r="M25" s="48">
        <v>10284</v>
      </c>
      <c r="N25" s="48">
        <v>0</v>
      </c>
      <c r="O25" s="48">
        <v>0</v>
      </c>
      <c r="P25" s="48">
        <v>1</v>
      </c>
      <c r="Q25" s="48">
        <v>600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8</v>
      </c>
      <c r="AC25" s="48">
        <v>3380</v>
      </c>
      <c r="AD25" s="69">
        <v>0</v>
      </c>
      <c r="AE25" s="50">
        <v>0</v>
      </c>
      <c r="AF25" s="50">
        <v>0</v>
      </c>
      <c r="AG25" s="50">
        <v>0</v>
      </c>
      <c r="AH25" s="55"/>
      <c r="AI25" s="55"/>
    </row>
    <row r="26" spans="2:35" ht="12" customHeight="1">
      <c r="B26" s="63"/>
      <c r="C26" s="282"/>
      <c r="D26" s="52">
        <f t="shared" si="1"/>
        <v>1</v>
      </c>
      <c r="E26" s="52">
        <f t="shared" si="1"/>
        <v>648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1</v>
      </c>
      <c r="M26" s="52">
        <v>648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70">
        <v>0</v>
      </c>
      <c r="AE26" s="52">
        <v>0</v>
      </c>
      <c r="AF26" s="52">
        <v>0</v>
      </c>
      <c r="AG26" s="52">
        <v>0</v>
      </c>
      <c r="AH26" s="55"/>
      <c r="AI26" s="55"/>
    </row>
    <row r="27" spans="2:35" ht="12" customHeight="1">
      <c r="B27" s="59"/>
      <c r="C27" s="280" t="s">
        <v>146</v>
      </c>
      <c r="D27" s="48">
        <f t="shared" si="1"/>
        <v>62</v>
      </c>
      <c r="E27" s="48">
        <f t="shared" si="1"/>
        <v>27010</v>
      </c>
      <c r="F27" s="48">
        <v>0</v>
      </c>
      <c r="G27" s="48">
        <v>0</v>
      </c>
      <c r="H27" s="48">
        <v>0</v>
      </c>
      <c r="I27" s="48">
        <v>0</v>
      </c>
      <c r="J27" s="48">
        <v>14</v>
      </c>
      <c r="K27" s="48">
        <v>3867</v>
      </c>
      <c r="L27" s="48">
        <v>21</v>
      </c>
      <c r="M27" s="48">
        <v>12993</v>
      </c>
      <c r="N27" s="48">
        <v>2</v>
      </c>
      <c r="O27" s="48">
        <v>1116</v>
      </c>
      <c r="P27" s="48">
        <v>4</v>
      </c>
      <c r="Q27" s="48">
        <v>1159</v>
      </c>
      <c r="R27" s="68">
        <v>0</v>
      </c>
      <c r="S27" s="6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1</v>
      </c>
      <c r="Y27" s="48">
        <v>1500</v>
      </c>
      <c r="Z27" s="48">
        <v>0</v>
      </c>
      <c r="AA27" s="48">
        <v>0</v>
      </c>
      <c r="AB27" s="48">
        <v>20</v>
      </c>
      <c r="AC27" s="48">
        <v>6375</v>
      </c>
      <c r="AD27" s="54">
        <v>0</v>
      </c>
      <c r="AE27" s="49">
        <v>0</v>
      </c>
      <c r="AF27" s="49">
        <v>0</v>
      </c>
      <c r="AG27" s="49">
        <v>0</v>
      </c>
      <c r="AH27" s="55"/>
      <c r="AI27" s="55"/>
    </row>
    <row r="28" spans="2:35" ht="12" customHeight="1">
      <c r="B28" s="63"/>
      <c r="C28" s="282"/>
      <c r="D28" s="52">
        <f t="shared" si="1"/>
        <v>3</v>
      </c>
      <c r="E28" s="52">
        <f t="shared" si="1"/>
        <v>1814</v>
      </c>
      <c r="F28" s="52">
        <v>0</v>
      </c>
      <c r="G28" s="52">
        <v>0</v>
      </c>
      <c r="H28" s="52">
        <v>0</v>
      </c>
      <c r="I28" s="52">
        <v>0</v>
      </c>
      <c r="J28" s="70">
        <v>0</v>
      </c>
      <c r="K28" s="70">
        <v>0</v>
      </c>
      <c r="L28" s="52">
        <v>3</v>
      </c>
      <c r="M28" s="52">
        <v>1814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68">
        <v>0</v>
      </c>
      <c r="U28" s="68">
        <v>0</v>
      </c>
      <c r="V28" s="68">
        <v>0</v>
      </c>
      <c r="W28" s="68">
        <v>0</v>
      </c>
      <c r="X28" s="52">
        <v>0</v>
      </c>
      <c r="Y28" s="52">
        <v>0</v>
      </c>
      <c r="Z28" s="52">
        <v>0</v>
      </c>
      <c r="AA28" s="52">
        <v>0</v>
      </c>
      <c r="AB28" s="68">
        <v>0</v>
      </c>
      <c r="AC28" s="68">
        <v>0</v>
      </c>
      <c r="AD28" s="56">
        <v>0</v>
      </c>
      <c r="AE28" s="72">
        <v>0</v>
      </c>
      <c r="AF28" s="72">
        <v>0</v>
      </c>
      <c r="AG28" s="72">
        <v>0</v>
      </c>
      <c r="AH28" s="55"/>
      <c r="AI28" s="55"/>
    </row>
    <row r="29" spans="2:35" ht="12" customHeight="1">
      <c r="B29" s="59"/>
      <c r="C29" s="280" t="s">
        <v>147</v>
      </c>
      <c r="D29" s="48">
        <f t="shared" si="1"/>
        <v>44</v>
      </c>
      <c r="E29" s="48">
        <f t="shared" si="1"/>
        <v>20223</v>
      </c>
      <c r="F29" s="48">
        <v>0</v>
      </c>
      <c r="G29" s="48">
        <v>0</v>
      </c>
      <c r="H29" s="48">
        <v>0</v>
      </c>
      <c r="I29" s="48">
        <v>0</v>
      </c>
      <c r="J29" s="48">
        <v>13</v>
      </c>
      <c r="K29" s="48">
        <v>3651</v>
      </c>
      <c r="L29" s="48">
        <v>19</v>
      </c>
      <c r="M29" s="48">
        <v>12732</v>
      </c>
      <c r="N29" s="48">
        <v>2</v>
      </c>
      <c r="O29" s="48">
        <v>1260</v>
      </c>
      <c r="P29" s="48">
        <v>1</v>
      </c>
      <c r="Q29" s="48">
        <v>522</v>
      </c>
      <c r="R29" s="68">
        <v>0</v>
      </c>
      <c r="S29" s="68">
        <v>0</v>
      </c>
      <c r="T29" s="48">
        <v>0</v>
      </c>
      <c r="U29" s="48">
        <v>0</v>
      </c>
      <c r="V29" s="48">
        <v>2</v>
      </c>
      <c r="W29" s="48">
        <v>590</v>
      </c>
      <c r="X29" s="68">
        <v>0</v>
      </c>
      <c r="Y29" s="68">
        <v>0</v>
      </c>
      <c r="Z29" s="68">
        <v>0</v>
      </c>
      <c r="AA29" s="68">
        <v>0</v>
      </c>
      <c r="AB29" s="48">
        <v>7</v>
      </c>
      <c r="AC29" s="48">
        <v>1468</v>
      </c>
      <c r="AD29" s="69">
        <v>0</v>
      </c>
      <c r="AE29" s="49">
        <v>0</v>
      </c>
      <c r="AF29" s="49">
        <v>0</v>
      </c>
      <c r="AG29" s="49">
        <v>0</v>
      </c>
      <c r="AH29" s="55"/>
      <c r="AI29" s="55"/>
    </row>
    <row r="30" spans="2:35" ht="12" customHeight="1">
      <c r="B30" s="63"/>
      <c r="C30" s="282"/>
      <c r="D30" s="52">
        <f t="shared" si="1"/>
        <v>0</v>
      </c>
      <c r="E30" s="52">
        <f t="shared" si="1"/>
        <v>0</v>
      </c>
      <c r="F30" s="52">
        <v>0</v>
      </c>
      <c r="G30" s="52">
        <v>0</v>
      </c>
      <c r="H30" s="52">
        <v>0</v>
      </c>
      <c r="I30" s="52">
        <v>0</v>
      </c>
      <c r="J30" s="70">
        <v>0</v>
      </c>
      <c r="K30" s="70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70">
        <v>0</v>
      </c>
      <c r="AE30" s="72">
        <v>0</v>
      </c>
      <c r="AF30" s="72">
        <v>0</v>
      </c>
      <c r="AG30" s="72">
        <v>0</v>
      </c>
      <c r="AH30" s="55"/>
      <c r="AI30" s="55"/>
    </row>
    <row r="31" spans="2:35" ht="12" customHeight="1">
      <c r="B31" s="59"/>
      <c r="C31" s="280" t="s">
        <v>148</v>
      </c>
      <c r="D31" s="48">
        <f t="shared" si="1"/>
        <v>58</v>
      </c>
      <c r="E31" s="48">
        <f t="shared" si="1"/>
        <v>28151</v>
      </c>
      <c r="F31" s="48">
        <v>0</v>
      </c>
      <c r="G31" s="48">
        <v>0</v>
      </c>
      <c r="H31" s="48">
        <v>0</v>
      </c>
      <c r="I31" s="48">
        <v>0</v>
      </c>
      <c r="J31" s="48">
        <v>13</v>
      </c>
      <c r="K31" s="48">
        <v>4032</v>
      </c>
      <c r="L31" s="48">
        <v>28</v>
      </c>
      <c r="M31" s="48">
        <v>17584</v>
      </c>
      <c r="N31" s="68">
        <v>4</v>
      </c>
      <c r="O31" s="68">
        <v>1928</v>
      </c>
      <c r="P31" s="48">
        <v>4</v>
      </c>
      <c r="Q31" s="48">
        <v>1720</v>
      </c>
      <c r="R31" s="68">
        <v>0</v>
      </c>
      <c r="S31" s="68">
        <v>0</v>
      </c>
      <c r="T31" s="48">
        <v>0</v>
      </c>
      <c r="U31" s="48">
        <v>0</v>
      </c>
      <c r="V31" s="48">
        <v>1</v>
      </c>
      <c r="W31" s="48">
        <v>80</v>
      </c>
      <c r="X31" s="50">
        <v>0</v>
      </c>
      <c r="Y31" s="50">
        <v>0</v>
      </c>
      <c r="Z31" s="50">
        <v>0</v>
      </c>
      <c r="AA31" s="50">
        <v>0</v>
      </c>
      <c r="AB31" s="48">
        <v>8</v>
      </c>
      <c r="AC31" s="48">
        <v>2807</v>
      </c>
      <c r="AD31" s="69">
        <v>0</v>
      </c>
      <c r="AE31" s="49">
        <v>0</v>
      </c>
      <c r="AF31" s="49">
        <v>0</v>
      </c>
      <c r="AG31" s="49">
        <v>0</v>
      </c>
      <c r="AH31" s="55"/>
      <c r="AI31" s="55"/>
    </row>
    <row r="32" spans="2:35" ht="12" customHeight="1">
      <c r="B32" s="63"/>
      <c r="C32" s="282"/>
      <c r="D32" s="52">
        <f t="shared" si="1"/>
        <v>3</v>
      </c>
      <c r="E32" s="52">
        <f t="shared" si="1"/>
        <v>1908</v>
      </c>
      <c r="F32" s="52">
        <v>0</v>
      </c>
      <c r="G32" s="52">
        <v>0</v>
      </c>
      <c r="H32" s="52">
        <v>0</v>
      </c>
      <c r="I32" s="52">
        <v>0</v>
      </c>
      <c r="J32" s="70">
        <v>0</v>
      </c>
      <c r="K32" s="70">
        <v>0</v>
      </c>
      <c r="L32" s="52">
        <v>3</v>
      </c>
      <c r="M32" s="52">
        <v>1908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70">
        <v>0</v>
      </c>
      <c r="AE32" s="72">
        <v>0</v>
      </c>
      <c r="AF32" s="72">
        <v>0</v>
      </c>
      <c r="AG32" s="72">
        <v>0</v>
      </c>
      <c r="AH32" s="55"/>
      <c r="AI32" s="55"/>
    </row>
    <row r="33" ht="12" customHeight="1">
      <c r="B33" s="5"/>
    </row>
    <row r="34" ht="12" customHeight="1">
      <c r="B34" s="5" t="s">
        <v>149</v>
      </c>
    </row>
    <row r="35" spans="2:11" ht="12" customHeight="1">
      <c r="B35" s="5" t="s">
        <v>150</v>
      </c>
      <c r="K35" s="73"/>
    </row>
    <row r="36" spans="2:7" ht="12" customHeight="1">
      <c r="B36" s="5" t="s">
        <v>151</v>
      </c>
      <c r="C36" s="74"/>
      <c r="D36" s="74"/>
      <c r="E36" s="74"/>
      <c r="F36" s="74"/>
      <c r="G36" s="74"/>
    </row>
    <row r="37" spans="2:7" ht="12" customHeight="1">
      <c r="B37" s="5" t="s">
        <v>152</v>
      </c>
      <c r="C37" s="74"/>
      <c r="D37" s="74"/>
      <c r="E37" s="74"/>
      <c r="F37" s="74"/>
      <c r="G37" s="74"/>
    </row>
    <row r="38" ht="12" customHeight="1"/>
    <row r="39" ht="12" customHeight="1"/>
    <row r="40" ht="12" customHeight="1"/>
    <row r="41" spans="4:33" ht="12" customHeight="1"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4:33" ht="12" customHeight="1"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</row>
    <row r="43" ht="12" customHeight="1">
      <c r="D43" s="75"/>
    </row>
    <row r="44" ht="12" customHeight="1">
      <c r="D44" s="75"/>
    </row>
    <row r="45" ht="12" customHeight="1">
      <c r="D45" s="75"/>
    </row>
    <row r="46" ht="12" customHeight="1">
      <c r="D46" s="75"/>
    </row>
    <row r="47" ht="12" customHeight="1">
      <c r="D47" s="75"/>
    </row>
    <row r="48" ht="12" customHeight="1">
      <c r="D48" s="75"/>
    </row>
    <row r="49" ht="12" customHeight="1">
      <c r="D49" s="75"/>
    </row>
    <row r="50" ht="12" customHeight="1">
      <c r="D50" s="75"/>
    </row>
    <row r="51" ht="12" customHeight="1">
      <c r="D51" s="75"/>
    </row>
    <row r="52" ht="12" customHeight="1">
      <c r="D52" s="75"/>
    </row>
    <row r="53" ht="12" customHeight="1">
      <c r="D53" s="75"/>
    </row>
    <row r="54" ht="12" customHeight="1">
      <c r="D54" s="75"/>
    </row>
    <row r="55" ht="12" customHeight="1">
      <c r="D55" s="75"/>
    </row>
    <row r="56" ht="12" customHeight="1">
      <c r="D56" s="75"/>
    </row>
    <row r="57" ht="12" customHeight="1">
      <c r="D57" s="75"/>
    </row>
    <row r="58" ht="12" customHeight="1">
      <c r="D58" s="75"/>
    </row>
    <row r="59" ht="12" customHeight="1">
      <c r="D59" s="75"/>
    </row>
    <row r="60" ht="12" customHeight="1">
      <c r="D60" s="75"/>
    </row>
    <row r="61" ht="12" customHeight="1">
      <c r="D61" s="75"/>
    </row>
    <row r="62" ht="12" customHeight="1">
      <c r="D62" s="75"/>
    </row>
    <row r="63" ht="12" customHeight="1">
      <c r="D63" s="75"/>
    </row>
    <row r="64" ht="12" customHeight="1">
      <c r="D64" s="75"/>
    </row>
  </sheetData>
  <sheetProtection/>
  <mergeCells count="30">
    <mergeCell ref="C21:C22"/>
    <mergeCell ref="C23:C24"/>
    <mergeCell ref="C25:C26"/>
    <mergeCell ref="C27:C28"/>
    <mergeCell ref="C29:C30"/>
    <mergeCell ref="C31:C32"/>
    <mergeCell ref="B9:C10"/>
    <mergeCell ref="C11:C12"/>
    <mergeCell ref="C13:C14"/>
    <mergeCell ref="C15:C16"/>
    <mergeCell ref="C17:C18"/>
    <mergeCell ref="C19:C20"/>
    <mergeCell ref="AB3:AC4"/>
    <mergeCell ref="AD3:AE4"/>
    <mergeCell ref="AF3:AG4"/>
    <mergeCell ref="J4:K4"/>
    <mergeCell ref="L4:M4"/>
    <mergeCell ref="B7:C8"/>
    <mergeCell ref="P3:Q4"/>
    <mergeCell ref="R3:S4"/>
    <mergeCell ref="T3:U4"/>
    <mergeCell ref="V3:W4"/>
    <mergeCell ref="X3:Y4"/>
    <mergeCell ref="Z3:AA4"/>
    <mergeCell ref="B3:C5"/>
    <mergeCell ref="D3:E4"/>
    <mergeCell ref="F3:G4"/>
    <mergeCell ref="H3:I4"/>
    <mergeCell ref="J3:M3"/>
    <mergeCell ref="N3:O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3"/>
  <sheetViews>
    <sheetView zoomScalePageLayoutView="0" workbookViewId="0" topLeftCell="A1">
      <selection activeCell="J48" sqref="J48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3.875" style="1" customWidth="1"/>
    <col min="4" max="4" width="6.375" style="1" customWidth="1"/>
    <col min="5" max="5" width="10.375" style="1" customWidth="1"/>
    <col min="6" max="11" width="6.50390625" style="1" customWidth="1"/>
    <col min="12" max="12" width="8.25390625" style="1" customWidth="1"/>
    <col min="13" max="20" width="6.50390625" style="1" customWidth="1"/>
    <col min="21" max="21" width="1.00390625" style="1" customWidth="1"/>
    <col min="22" max="16384" width="9.00390625" style="1" customWidth="1"/>
  </cols>
  <sheetData>
    <row r="1" ht="14.25" customHeight="1">
      <c r="B1" s="7" t="s">
        <v>153</v>
      </c>
    </row>
    <row r="2" spans="5:20" ht="12" customHeight="1"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2:20" ht="12" customHeight="1">
      <c r="B3" s="247" t="s">
        <v>154</v>
      </c>
      <c r="C3" s="248"/>
      <c r="D3" s="249"/>
      <c r="E3" s="228" t="s">
        <v>155</v>
      </c>
      <c r="F3" s="228" t="s">
        <v>156</v>
      </c>
      <c r="G3" s="228" t="s">
        <v>157</v>
      </c>
      <c r="H3" s="228" t="s">
        <v>158</v>
      </c>
      <c r="I3" s="228" t="s">
        <v>159</v>
      </c>
      <c r="J3" s="15" t="s">
        <v>160</v>
      </c>
      <c r="K3" s="228" t="s">
        <v>161</v>
      </c>
      <c r="L3" s="228" t="s">
        <v>162</v>
      </c>
      <c r="M3" s="228" t="s">
        <v>163</v>
      </c>
      <c r="N3" s="228" t="s">
        <v>164</v>
      </c>
      <c r="O3" s="228" t="s">
        <v>165</v>
      </c>
      <c r="P3" s="228" t="s">
        <v>166</v>
      </c>
      <c r="Q3" s="228" t="s">
        <v>167</v>
      </c>
      <c r="R3" s="228" t="s">
        <v>168</v>
      </c>
      <c r="S3" s="228" t="s">
        <v>169</v>
      </c>
      <c r="T3" s="228" t="s">
        <v>170</v>
      </c>
    </row>
    <row r="4" spans="2:20" ht="12" customHeight="1">
      <c r="B4" s="250"/>
      <c r="C4" s="251"/>
      <c r="D4" s="252"/>
      <c r="E4" s="229"/>
      <c r="F4" s="229"/>
      <c r="G4" s="229"/>
      <c r="H4" s="229"/>
      <c r="I4" s="229"/>
      <c r="J4" s="16" t="s">
        <v>171</v>
      </c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2:20" ht="12" customHeight="1">
      <c r="B5" s="253"/>
      <c r="C5" s="254"/>
      <c r="D5" s="255"/>
      <c r="E5" s="230"/>
      <c r="F5" s="230"/>
      <c r="G5" s="230"/>
      <c r="H5" s="230"/>
      <c r="I5" s="230"/>
      <c r="J5" s="17" t="s">
        <v>172</v>
      </c>
      <c r="K5" s="230"/>
      <c r="L5" s="230"/>
      <c r="M5" s="230"/>
      <c r="N5" s="230"/>
      <c r="O5" s="230"/>
      <c r="P5" s="230"/>
      <c r="Q5" s="230"/>
      <c r="R5" s="230"/>
      <c r="S5" s="230"/>
      <c r="T5" s="230"/>
    </row>
    <row r="6" spans="2:20" ht="12" customHeight="1">
      <c r="B6" s="22"/>
      <c r="C6" s="23"/>
      <c r="D6" s="24"/>
      <c r="E6" s="2" t="s">
        <v>66</v>
      </c>
      <c r="F6" s="2" t="s">
        <v>66</v>
      </c>
      <c r="G6" s="2" t="s">
        <v>66</v>
      </c>
      <c r="H6" s="2" t="s">
        <v>66</v>
      </c>
      <c r="I6" s="2" t="s">
        <v>66</v>
      </c>
      <c r="J6" s="2" t="s">
        <v>66</v>
      </c>
      <c r="K6" s="2" t="s">
        <v>66</v>
      </c>
      <c r="L6" s="2" t="s">
        <v>66</v>
      </c>
      <c r="M6" s="2" t="s">
        <v>66</v>
      </c>
      <c r="N6" s="2" t="s">
        <v>66</v>
      </c>
      <c r="O6" s="2" t="s">
        <v>66</v>
      </c>
      <c r="P6" s="2" t="s">
        <v>66</v>
      </c>
      <c r="Q6" s="2" t="s">
        <v>66</v>
      </c>
      <c r="R6" s="2" t="s">
        <v>66</v>
      </c>
      <c r="S6" s="2" t="s">
        <v>66</v>
      </c>
      <c r="T6" s="2" t="s">
        <v>66</v>
      </c>
    </row>
    <row r="7" spans="2:20" ht="12" customHeight="1">
      <c r="B7" s="241" t="s">
        <v>33</v>
      </c>
      <c r="C7" s="242"/>
      <c r="D7" s="243"/>
      <c r="E7" s="4">
        <v>9343</v>
      </c>
      <c r="F7" s="4">
        <v>2047</v>
      </c>
      <c r="G7" s="4">
        <v>597</v>
      </c>
      <c r="H7" s="4">
        <v>12</v>
      </c>
      <c r="I7" s="4">
        <v>7</v>
      </c>
      <c r="J7" s="4">
        <v>233</v>
      </c>
      <c r="K7" s="4">
        <v>273</v>
      </c>
      <c r="L7" s="4">
        <v>2667</v>
      </c>
      <c r="M7" s="4">
        <v>388</v>
      </c>
      <c r="N7" s="4">
        <v>241</v>
      </c>
      <c r="O7" s="4">
        <v>175</v>
      </c>
      <c r="P7" s="4">
        <v>863</v>
      </c>
      <c r="Q7" s="4">
        <v>176</v>
      </c>
      <c r="R7" s="4">
        <v>425</v>
      </c>
      <c r="S7" s="4">
        <v>739</v>
      </c>
      <c r="T7" s="4">
        <v>500</v>
      </c>
    </row>
    <row r="8" spans="2:20" s="28" customFormat="1" ht="12" customHeight="1">
      <c r="B8" s="244" t="s">
        <v>34</v>
      </c>
      <c r="C8" s="245"/>
      <c r="D8" s="246"/>
      <c r="E8" s="36">
        <f>SUM(F8:T8)</f>
        <v>9374</v>
      </c>
      <c r="F8" s="76">
        <f>SUM(F9:F27)</f>
        <v>2427</v>
      </c>
      <c r="G8" s="76">
        <f aca="true" t="shared" si="0" ref="G8:T8">SUM(G9:G27)</f>
        <v>418</v>
      </c>
      <c r="H8" s="76">
        <f t="shared" si="0"/>
        <v>13</v>
      </c>
      <c r="I8" s="76">
        <f t="shared" si="0"/>
        <v>9</v>
      </c>
      <c r="J8" s="76">
        <f t="shared" si="0"/>
        <v>209</v>
      </c>
      <c r="K8" s="76">
        <f t="shared" si="0"/>
        <v>343</v>
      </c>
      <c r="L8" s="76">
        <f t="shared" si="0"/>
        <v>2706</v>
      </c>
      <c r="M8" s="76">
        <f t="shared" si="0"/>
        <v>419</v>
      </c>
      <c r="N8" s="76">
        <f t="shared" si="0"/>
        <v>230</v>
      </c>
      <c r="O8" s="76">
        <f t="shared" si="0"/>
        <v>182</v>
      </c>
      <c r="P8" s="76">
        <f t="shared" si="0"/>
        <v>734</v>
      </c>
      <c r="Q8" s="76">
        <f t="shared" si="0"/>
        <v>177</v>
      </c>
      <c r="R8" s="76">
        <f t="shared" si="0"/>
        <v>428</v>
      </c>
      <c r="S8" s="76">
        <f t="shared" si="0"/>
        <v>523</v>
      </c>
      <c r="T8" s="76">
        <f t="shared" si="0"/>
        <v>556</v>
      </c>
    </row>
    <row r="9" spans="2:20" ht="12" customHeight="1">
      <c r="B9" s="77"/>
      <c r="C9" s="78">
        <v>0</v>
      </c>
      <c r="D9" s="79" t="s">
        <v>173</v>
      </c>
      <c r="E9" s="36">
        <f aca="true" t="shared" si="1" ref="E9:E27">SUM(F9:T9)</f>
        <v>310</v>
      </c>
      <c r="F9" s="4">
        <f>34+132</f>
        <v>166</v>
      </c>
      <c r="G9" s="4">
        <v>130</v>
      </c>
      <c r="H9" s="72">
        <v>1</v>
      </c>
      <c r="I9" s="80">
        <v>0</v>
      </c>
      <c r="J9" s="81" t="s">
        <v>175</v>
      </c>
      <c r="K9" s="72">
        <v>3</v>
      </c>
      <c r="L9" s="4">
        <v>1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72">
        <v>0</v>
      </c>
      <c r="S9" s="4">
        <v>2</v>
      </c>
      <c r="T9" s="4">
        <v>7</v>
      </c>
    </row>
    <row r="10" spans="2:20" ht="12" customHeight="1">
      <c r="B10" s="77"/>
      <c r="C10" s="78">
        <v>1</v>
      </c>
      <c r="D10" s="82"/>
      <c r="E10" s="36">
        <f t="shared" si="1"/>
        <v>272</v>
      </c>
      <c r="F10" s="4">
        <f>31+96</f>
        <v>127</v>
      </c>
      <c r="G10" s="4">
        <v>84</v>
      </c>
      <c r="H10" s="4">
        <v>1</v>
      </c>
      <c r="I10" s="4">
        <v>1</v>
      </c>
      <c r="J10" s="4">
        <v>7</v>
      </c>
      <c r="K10" s="4">
        <v>12</v>
      </c>
      <c r="L10" s="4">
        <v>13</v>
      </c>
      <c r="M10" s="4">
        <v>4</v>
      </c>
      <c r="N10" s="80">
        <v>0</v>
      </c>
      <c r="O10" s="80">
        <v>0</v>
      </c>
      <c r="P10" s="72">
        <v>1</v>
      </c>
      <c r="Q10" s="80">
        <v>0</v>
      </c>
      <c r="R10" s="72">
        <v>0</v>
      </c>
      <c r="S10" s="4">
        <v>16</v>
      </c>
      <c r="T10" s="4">
        <v>6</v>
      </c>
    </row>
    <row r="11" spans="2:20" ht="12" customHeight="1">
      <c r="B11" s="77"/>
      <c r="C11" s="78">
        <v>2</v>
      </c>
      <c r="D11" s="82"/>
      <c r="E11" s="36">
        <f t="shared" si="1"/>
        <v>392</v>
      </c>
      <c r="F11" s="4">
        <f>47+127</f>
        <v>174</v>
      </c>
      <c r="G11" s="4">
        <v>53</v>
      </c>
      <c r="H11" s="4">
        <v>1</v>
      </c>
      <c r="I11" s="4">
        <v>1</v>
      </c>
      <c r="J11" s="4">
        <v>27</v>
      </c>
      <c r="K11" s="4">
        <v>21</v>
      </c>
      <c r="L11" s="4">
        <v>66</v>
      </c>
      <c r="M11" s="4">
        <v>12</v>
      </c>
      <c r="N11" s="80">
        <v>0</v>
      </c>
      <c r="O11" s="80">
        <v>0</v>
      </c>
      <c r="P11" s="4">
        <v>6</v>
      </c>
      <c r="Q11" s="80">
        <v>0</v>
      </c>
      <c r="R11" s="4">
        <v>3</v>
      </c>
      <c r="S11" s="4">
        <v>25</v>
      </c>
      <c r="T11" s="4">
        <v>3</v>
      </c>
    </row>
    <row r="12" spans="2:20" ht="12" customHeight="1">
      <c r="B12" s="77"/>
      <c r="C12" s="78">
        <v>3</v>
      </c>
      <c r="D12" s="82"/>
      <c r="E12" s="36">
        <f t="shared" si="1"/>
        <v>578</v>
      </c>
      <c r="F12" s="4">
        <f>45+102</f>
        <v>147</v>
      </c>
      <c r="G12" s="4">
        <v>26</v>
      </c>
      <c r="H12" s="80">
        <v>0</v>
      </c>
      <c r="I12" s="4">
        <v>1</v>
      </c>
      <c r="J12" s="4">
        <v>55</v>
      </c>
      <c r="K12" s="4">
        <v>16</v>
      </c>
      <c r="L12" s="4">
        <v>169</v>
      </c>
      <c r="M12" s="4">
        <v>70</v>
      </c>
      <c r="N12" s="80">
        <v>0</v>
      </c>
      <c r="O12" s="80">
        <v>0</v>
      </c>
      <c r="P12" s="4">
        <v>35</v>
      </c>
      <c r="Q12" s="80">
        <v>0</v>
      </c>
      <c r="R12" s="4">
        <v>5</v>
      </c>
      <c r="S12" s="4">
        <v>42</v>
      </c>
      <c r="T12" s="4">
        <v>12</v>
      </c>
    </row>
    <row r="13" spans="2:20" ht="12" customHeight="1">
      <c r="B13" s="77"/>
      <c r="C13" s="78">
        <v>4</v>
      </c>
      <c r="D13" s="82"/>
      <c r="E13" s="36">
        <f t="shared" si="1"/>
        <v>574</v>
      </c>
      <c r="F13" s="4">
        <f>44+111</f>
        <v>155</v>
      </c>
      <c r="G13" s="4">
        <v>25</v>
      </c>
      <c r="H13" s="80">
        <v>0</v>
      </c>
      <c r="I13" s="80">
        <v>0</v>
      </c>
      <c r="J13" s="4">
        <v>24</v>
      </c>
      <c r="K13" s="4">
        <v>8</v>
      </c>
      <c r="L13" s="4">
        <v>186</v>
      </c>
      <c r="M13" s="4">
        <v>80</v>
      </c>
      <c r="N13" s="72">
        <v>1</v>
      </c>
      <c r="O13" s="80">
        <v>0</v>
      </c>
      <c r="P13" s="4">
        <v>30</v>
      </c>
      <c r="Q13" s="80">
        <v>0</v>
      </c>
      <c r="R13" s="4">
        <v>7</v>
      </c>
      <c r="S13" s="4">
        <v>38</v>
      </c>
      <c r="T13" s="4">
        <v>20</v>
      </c>
    </row>
    <row r="14" spans="2:20" ht="12" customHeight="1">
      <c r="B14" s="77"/>
      <c r="C14" s="78">
        <v>5</v>
      </c>
      <c r="D14" s="82"/>
      <c r="E14" s="36">
        <f t="shared" si="1"/>
        <v>572</v>
      </c>
      <c r="F14" s="4">
        <f>40+102</f>
        <v>142</v>
      </c>
      <c r="G14" s="4">
        <v>7</v>
      </c>
      <c r="H14" s="80">
        <v>1</v>
      </c>
      <c r="I14" s="4">
        <v>2</v>
      </c>
      <c r="J14" s="4">
        <v>34</v>
      </c>
      <c r="K14" s="4">
        <v>24</v>
      </c>
      <c r="L14" s="4">
        <v>185</v>
      </c>
      <c r="M14" s="4">
        <v>66</v>
      </c>
      <c r="N14" s="72">
        <v>0</v>
      </c>
      <c r="O14" s="80">
        <v>0</v>
      </c>
      <c r="P14" s="4">
        <v>29</v>
      </c>
      <c r="Q14" s="80">
        <v>0</v>
      </c>
      <c r="R14" s="4">
        <v>6</v>
      </c>
      <c r="S14" s="4">
        <v>61</v>
      </c>
      <c r="T14" s="4">
        <v>15</v>
      </c>
    </row>
    <row r="15" spans="2:20" ht="12" customHeight="1">
      <c r="B15" s="77"/>
      <c r="C15" s="78">
        <v>6</v>
      </c>
      <c r="D15" s="82"/>
      <c r="E15" s="36">
        <f t="shared" si="1"/>
        <v>493</v>
      </c>
      <c r="F15" s="4">
        <f>25+116</f>
        <v>141</v>
      </c>
      <c r="G15" s="72">
        <v>7</v>
      </c>
      <c r="H15" s="4">
        <v>2</v>
      </c>
      <c r="I15" s="80">
        <v>0</v>
      </c>
      <c r="J15" s="4">
        <v>20</v>
      </c>
      <c r="K15" s="4">
        <v>19</v>
      </c>
      <c r="L15" s="4">
        <v>144</v>
      </c>
      <c r="M15" s="4">
        <v>26</v>
      </c>
      <c r="N15" s="72">
        <v>0</v>
      </c>
      <c r="O15" s="80">
        <v>0</v>
      </c>
      <c r="P15" s="4">
        <v>49</v>
      </c>
      <c r="Q15" s="80">
        <v>1</v>
      </c>
      <c r="R15" s="4">
        <v>20</v>
      </c>
      <c r="S15" s="4">
        <v>36</v>
      </c>
      <c r="T15" s="4">
        <v>28</v>
      </c>
    </row>
    <row r="16" spans="2:20" ht="12" customHeight="1">
      <c r="B16" s="77"/>
      <c r="C16" s="78">
        <v>7</v>
      </c>
      <c r="D16" s="82"/>
      <c r="E16" s="36">
        <f t="shared" si="1"/>
        <v>426</v>
      </c>
      <c r="F16" s="4">
        <f>44+81</f>
        <v>125</v>
      </c>
      <c r="G16" s="4">
        <v>9</v>
      </c>
      <c r="H16" s="72">
        <v>0</v>
      </c>
      <c r="I16" s="80">
        <v>0</v>
      </c>
      <c r="J16" s="4">
        <v>5</v>
      </c>
      <c r="K16" s="4">
        <v>20</v>
      </c>
      <c r="L16" s="4">
        <v>111</v>
      </c>
      <c r="M16" s="4">
        <v>28</v>
      </c>
      <c r="N16" s="4">
        <v>4</v>
      </c>
      <c r="O16" s="4">
        <v>4</v>
      </c>
      <c r="P16" s="4">
        <v>38</v>
      </c>
      <c r="Q16" s="80">
        <v>0</v>
      </c>
      <c r="R16" s="4">
        <v>18</v>
      </c>
      <c r="S16" s="4">
        <v>36</v>
      </c>
      <c r="T16" s="4">
        <v>28</v>
      </c>
    </row>
    <row r="17" spans="2:20" ht="12" customHeight="1">
      <c r="B17" s="77"/>
      <c r="C17" s="78">
        <v>8</v>
      </c>
      <c r="D17" s="82"/>
      <c r="E17" s="36">
        <f t="shared" si="1"/>
        <v>491</v>
      </c>
      <c r="F17" s="4">
        <f>28+120</f>
        <v>148</v>
      </c>
      <c r="G17" s="4">
        <v>11</v>
      </c>
      <c r="H17" s="4" t="s">
        <v>174</v>
      </c>
      <c r="I17" s="80">
        <v>0</v>
      </c>
      <c r="J17" s="4">
        <v>8</v>
      </c>
      <c r="K17" s="4">
        <v>16</v>
      </c>
      <c r="L17" s="4">
        <v>137</v>
      </c>
      <c r="M17" s="4">
        <v>23</v>
      </c>
      <c r="N17" s="4">
        <v>6</v>
      </c>
      <c r="O17" s="72">
        <v>6</v>
      </c>
      <c r="P17" s="4">
        <v>59</v>
      </c>
      <c r="Q17" s="4">
        <v>7</v>
      </c>
      <c r="R17" s="4">
        <v>28</v>
      </c>
      <c r="S17" s="4">
        <v>17</v>
      </c>
      <c r="T17" s="4">
        <v>25</v>
      </c>
    </row>
    <row r="18" spans="2:20" ht="12" customHeight="1">
      <c r="B18" s="77"/>
      <c r="C18" s="78">
        <v>9</v>
      </c>
      <c r="D18" s="82"/>
      <c r="E18" s="36">
        <f t="shared" si="1"/>
        <v>347</v>
      </c>
      <c r="F18" s="4">
        <f>31+60</f>
        <v>91</v>
      </c>
      <c r="G18" s="4">
        <v>7</v>
      </c>
      <c r="H18" s="80">
        <v>0</v>
      </c>
      <c r="I18" s="4">
        <v>2</v>
      </c>
      <c r="J18" s="4">
        <v>4</v>
      </c>
      <c r="K18" s="4">
        <v>20</v>
      </c>
      <c r="L18" s="4">
        <v>104</v>
      </c>
      <c r="M18" s="72">
        <v>9</v>
      </c>
      <c r="N18" s="4">
        <v>2</v>
      </c>
      <c r="O18" s="4">
        <v>6</v>
      </c>
      <c r="P18" s="4">
        <v>31</v>
      </c>
      <c r="Q18" s="4">
        <v>10</v>
      </c>
      <c r="R18" s="4">
        <v>6</v>
      </c>
      <c r="S18" s="4">
        <v>23</v>
      </c>
      <c r="T18" s="4">
        <v>32</v>
      </c>
    </row>
    <row r="19" spans="2:20" ht="12" customHeight="1">
      <c r="B19" s="77"/>
      <c r="C19" s="78">
        <v>10</v>
      </c>
      <c r="D19" s="79"/>
      <c r="E19" s="36">
        <f t="shared" si="1"/>
        <v>454</v>
      </c>
      <c r="F19" s="4">
        <f>30+112</f>
        <v>142</v>
      </c>
      <c r="G19" s="4">
        <v>4</v>
      </c>
      <c r="H19" s="4">
        <v>1</v>
      </c>
      <c r="I19" s="80">
        <v>0</v>
      </c>
      <c r="J19" s="4">
        <v>6</v>
      </c>
      <c r="K19" s="4">
        <v>19</v>
      </c>
      <c r="L19" s="4">
        <v>119</v>
      </c>
      <c r="M19" s="4">
        <v>17</v>
      </c>
      <c r="N19" s="4">
        <v>7</v>
      </c>
      <c r="O19" s="4">
        <v>8</v>
      </c>
      <c r="P19" s="4">
        <v>31</v>
      </c>
      <c r="Q19" s="4">
        <v>10</v>
      </c>
      <c r="R19" s="4">
        <v>20</v>
      </c>
      <c r="S19" s="4">
        <v>31</v>
      </c>
      <c r="T19" s="4">
        <v>39</v>
      </c>
    </row>
    <row r="20" spans="2:20" ht="12" customHeight="1">
      <c r="B20" s="77"/>
      <c r="C20" s="78">
        <v>11</v>
      </c>
      <c r="D20" s="82"/>
      <c r="E20" s="36">
        <f t="shared" si="1"/>
        <v>525</v>
      </c>
      <c r="F20" s="4">
        <f>30+134</f>
        <v>164</v>
      </c>
      <c r="G20" s="4">
        <v>9</v>
      </c>
      <c r="H20" s="80">
        <v>0</v>
      </c>
      <c r="I20" s="80">
        <v>0</v>
      </c>
      <c r="J20" s="4">
        <v>3</v>
      </c>
      <c r="K20" s="4">
        <v>22</v>
      </c>
      <c r="L20" s="4">
        <v>122</v>
      </c>
      <c r="M20" s="72">
        <v>17</v>
      </c>
      <c r="N20" s="4">
        <v>12</v>
      </c>
      <c r="O20" s="4">
        <v>12</v>
      </c>
      <c r="P20" s="4">
        <v>48</v>
      </c>
      <c r="Q20" s="4">
        <v>8</v>
      </c>
      <c r="R20" s="4">
        <v>22</v>
      </c>
      <c r="S20" s="4">
        <v>33</v>
      </c>
      <c r="T20" s="4">
        <v>53</v>
      </c>
    </row>
    <row r="21" spans="2:20" ht="12" customHeight="1">
      <c r="B21" s="77"/>
      <c r="C21" s="78">
        <v>12</v>
      </c>
      <c r="D21" s="82"/>
      <c r="E21" s="36">
        <f t="shared" si="1"/>
        <v>613</v>
      </c>
      <c r="F21" s="4">
        <f>38+123</f>
        <v>161</v>
      </c>
      <c r="G21" s="4">
        <v>6</v>
      </c>
      <c r="H21" s="4">
        <v>2</v>
      </c>
      <c r="I21" s="80">
        <v>0</v>
      </c>
      <c r="J21" s="4">
        <v>3</v>
      </c>
      <c r="K21" s="4">
        <v>16</v>
      </c>
      <c r="L21" s="4">
        <v>139</v>
      </c>
      <c r="M21" s="72">
        <v>16</v>
      </c>
      <c r="N21" s="4">
        <v>17</v>
      </c>
      <c r="O21" s="4">
        <v>28</v>
      </c>
      <c r="P21" s="4">
        <v>64</v>
      </c>
      <c r="Q21" s="4">
        <v>18</v>
      </c>
      <c r="R21" s="4">
        <v>32</v>
      </c>
      <c r="S21" s="4">
        <v>61</v>
      </c>
      <c r="T21" s="4">
        <v>50</v>
      </c>
    </row>
    <row r="22" spans="2:20" ht="12" customHeight="1">
      <c r="B22" s="77"/>
      <c r="C22" s="78">
        <v>13</v>
      </c>
      <c r="D22" s="82"/>
      <c r="E22" s="36">
        <f t="shared" si="1"/>
        <v>770</v>
      </c>
      <c r="F22" s="4">
        <f>39+142</f>
        <v>181</v>
      </c>
      <c r="G22" s="4">
        <v>7</v>
      </c>
      <c r="H22" s="80">
        <v>0</v>
      </c>
      <c r="I22" s="4">
        <v>1</v>
      </c>
      <c r="J22" s="4">
        <v>7</v>
      </c>
      <c r="K22" s="4">
        <v>19</v>
      </c>
      <c r="L22" s="4">
        <v>118</v>
      </c>
      <c r="M22" s="80">
        <v>21</v>
      </c>
      <c r="N22" s="4">
        <v>52</v>
      </c>
      <c r="O22" s="4">
        <v>69</v>
      </c>
      <c r="P22" s="4">
        <v>87</v>
      </c>
      <c r="Q22" s="4">
        <v>66</v>
      </c>
      <c r="R22" s="4">
        <v>30</v>
      </c>
      <c r="S22" s="4">
        <v>51</v>
      </c>
      <c r="T22" s="4">
        <v>61</v>
      </c>
    </row>
    <row r="23" spans="2:20" ht="12" customHeight="1">
      <c r="B23" s="77"/>
      <c r="C23" s="78">
        <v>14</v>
      </c>
      <c r="D23" s="82"/>
      <c r="E23" s="36">
        <f t="shared" si="1"/>
        <v>637</v>
      </c>
      <c r="F23" s="4">
        <f>35+75</f>
        <v>110</v>
      </c>
      <c r="G23" s="4">
        <v>7</v>
      </c>
      <c r="H23" s="80">
        <v>0</v>
      </c>
      <c r="I23" s="4">
        <v>1</v>
      </c>
      <c r="J23" s="4">
        <v>4</v>
      </c>
      <c r="K23" s="4">
        <v>13</v>
      </c>
      <c r="L23" s="4">
        <v>207</v>
      </c>
      <c r="M23" s="80">
        <v>16</v>
      </c>
      <c r="N23" s="4">
        <v>54</v>
      </c>
      <c r="O23" s="4">
        <v>42</v>
      </c>
      <c r="P23" s="4">
        <v>58</v>
      </c>
      <c r="Q23" s="4">
        <v>30</v>
      </c>
      <c r="R23" s="4">
        <v>25</v>
      </c>
      <c r="S23" s="4">
        <v>21</v>
      </c>
      <c r="T23" s="4">
        <v>49</v>
      </c>
    </row>
    <row r="24" spans="2:20" ht="12" customHeight="1">
      <c r="B24" s="77"/>
      <c r="C24" s="78">
        <v>15</v>
      </c>
      <c r="D24" s="82"/>
      <c r="E24" s="36">
        <f t="shared" si="1"/>
        <v>482</v>
      </c>
      <c r="F24" s="4">
        <f>23+61</f>
        <v>84</v>
      </c>
      <c r="G24" s="4">
        <v>4</v>
      </c>
      <c r="H24" s="80">
        <v>0</v>
      </c>
      <c r="I24" s="80">
        <v>0</v>
      </c>
      <c r="J24" s="4">
        <v>2</v>
      </c>
      <c r="K24" s="4">
        <v>15</v>
      </c>
      <c r="L24" s="4">
        <v>182</v>
      </c>
      <c r="M24" s="72">
        <v>9</v>
      </c>
      <c r="N24" s="4">
        <v>42</v>
      </c>
      <c r="O24" s="4">
        <v>2</v>
      </c>
      <c r="P24" s="4">
        <v>36</v>
      </c>
      <c r="Q24" s="4">
        <v>11</v>
      </c>
      <c r="R24" s="4">
        <v>43</v>
      </c>
      <c r="S24" s="4">
        <v>15</v>
      </c>
      <c r="T24" s="4">
        <v>37</v>
      </c>
    </row>
    <row r="25" spans="2:20" ht="12" customHeight="1">
      <c r="B25" s="77"/>
      <c r="C25" s="78">
        <v>16</v>
      </c>
      <c r="D25" s="82"/>
      <c r="E25" s="36">
        <f t="shared" si="1"/>
        <v>363</v>
      </c>
      <c r="F25" s="4">
        <f>28+59</f>
        <v>87</v>
      </c>
      <c r="G25" s="4">
        <v>9</v>
      </c>
      <c r="H25" s="4">
        <v>1</v>
      </c>
      <c r="I25" s="80">
        <v>0</v>
      </c>
      <c r="J25" s="80">
        <v>0</v>
      </c>
      <c r="K25" s="4">
        <v>11</v>
      </c>
      <c r="L25" s="4">
        <v>133</v>
      </c>
      <c r="M25" s="72">
        <v>0</v>
      </c>
      <c r="N25" s="4">
        <v>17</v>
      </c>
      <c r="O25" s="4">
        <v>1</v>
      </c>
      <c r="P25" s="4">
        <v>25</v>
      </c>
      <c r="Q25" s="4">
        <v>9</v>
      </c>
      <c r="R25" s="4">
        <v>24</v>
      </c>
      <c r="S25" s="4">
        <v>8</v>
      </c>
      <c r="T25" s="4">
        <v>38</v>
      </c>
    </row>
    <row r="26" spans="2:20" ht="12" customHeight="1">
      <c r="B26" s="77"/>
      <c r="C26" s="78">
        <v>17</v>
      </c>
      <c r="D26" s="82"/>
      <c r="E26" s="36">
        <f t="shared" si="1"/>
        <v>734</v>
      </c>
      <c r="F26" s="4">
        <f>19+50</f>
        <v>69</v>
      </c>
      <c r="G26" s="4">
        <v>13</v>
      </c>
      <c r="H26" s="4">
        <v>1</v>
      </c>
      <c r="I26" s="80">
        <v>0</v>
      </c>
      <c r="J26" s="80">
        <v>0</v>
      </c>
      <c r="K26" s="4">
        <v>20</v>
      </c>
      <c r="L26" s="4">
        <v>314</v>
      </c>
      <c r="M26" s="80">
        <v>2</v>
      </c>
      <c r="N26" s="4">
        <v>13</v>
      </c>
      <c r="O26" s="72">
        <v>3</v>
      </c>
      <c r="P26" s="4">
        <v>104</v>
      </c>
      <c r="Q26" s="4">
        <v>7</v>
      </c>
      <c r="R26" s="4">
        <v>139</v>
      </c>
      <c r="S26" s="4">
        <v>7</v>
      </c>
      <c r="T26" s="4">
        <v>42</v>
      </c>
    </row>
    <row r="27" spans="2:20" ht="12" customHeight="1">
      <c r="B27" s="77"/>
      <c r="C27" s="78">
        <v>18</v>
      </c>
      <c r="D27" s="79" t="s">
        <v>176</v>
      </c>
      <c r="E27" s="36">
        <f t="shared" si="1"/>
        <v>341</v>
      </c>
      <c r="F27" s="4">
        <v>13</v>
      </c>
      <c r="G27" s="80">
        <v>0</v>
      </c>
      <c r="H27" s="4">
        <v>2</v>
      </c>
      <c r="I27" s="80">
        <v>0</v>
      </c>
      <c r="J27" s="80">
        <v>0</v>
      </c>
      <c r="K27" s="4">
        <v>49</v>
      </c>
      <c r="L27" s="4">
        <v>256</v>
      </c>
      <c r="M27" s="4">
        <v>3</v>
      </c>
      <c r="N27" s="4">
        <v>3</v>
      </c>
      <c r="O27" s="4">
        <v>1</v>
      </c>
      <c r="P27" s="72">
        <v>3</v>
      </c>
      <c r="Q27" s="80">
        <v>0</v>
      </c>
      <c r="R27" s="80">
        <v>0</v>
      </c>
      <c r="S27" s="4" t="s">
        <v>177</v>
      </c>
      <c r="T27" s="4">
        <v>11</v>
      </c>
    </row>
    <row r="28" spans="2:20" ht="12" customHeight="1">
      <c r="B28" s="5"/>
      <c r="F28" s="37" t="s">
        <v>178</v>
      </c>
      <c r="G28" s="37" t="s">
        <v>178</v>
      </c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2:20" ht="12" customHeight="1">
      <c r="B29" s="5" t="s">
        <v>179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ht="12" customHeight="1">
      <c r="B30" s="5"/>
    </row>
    <row r="31" ht="12" customHeight="1"/>
    <row r="32" ht="12" customHeight="1"/>
    <row r="33" ht="12" customHeight="1"/>
    <row r="34" spans="5:21" ht="12" customHeight="1"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ht="12" customHeight="1">
      <c r="E35" s="37"/>
    </row>
    <row r="36" ht="12" customHeight="1">
      <c r="E36" s="37"/>
    </row>
    <row r="37" ht="12" customHeight="1">
      <c r="E37" s="37"/>
    </row>
    <row r="38" ht="12" customHeight="1">
      <c r="E38" s="37"/>
    </row>
    <row r="39" ht="12" customHeight="1">
      <c r="E39" s="37"/>
    </row>
    <row r="40" ht="12" customHeight="1">
      <c r="E40" s="37"/>
    </row>
    <row r="41" ht="12" customHeight="1">
      <c r="E41" s="37"/>
    </row>
    <row r="42" ht="12" customHeight="1">
      <c r="E42" s="37"/>
    </row>
    <row r="43" ht="12" customHeight="1">
      <c r="E43" s="37"/>
    </row>
    <row r="44" ht="12" customHeight="1">
      <c r="E44" s="37"/>
    </row>
    <row r="45" ht="12" customHeight="1">
      <c r="E45" s="37"/>
    </row>
    <row r="46" ht="12" customHeight="1">
      <c r="E46" s="37"/>
    </row>
    <row r="47" ht="12" customHeight="1">
      <c r="E47" s="37"/>
    </row>
    <row r="48" ht="12" customHeight="1">
      <c r="E48" s="37"/>
    </row>
    <row r="49" ht="12" customHeight="1">
      <c r="E49" s="37"/>
    </row>
    <row r="50" ht="12" customHeight="1">
      <c r="E50" s="37"/>
    </row>
    <row r="51" ht="12" customHeight="1">
      <c r="E51" s="37"/>
    </row>
    <row r="52" ht="12" customHeight="1">
      <c r="E52" s="37"/>
    </row>
    <row r="53" ht="12" customHeight="1">
      <c r="E53" s="37"/>
    </row>
  </sheetData>
  <sheetProtection/>
  <mergeCells count="18">
    <mergeCell ref="Q3:Q5"/>
    <mergeCell ref="R3:R5"/>
    <mergeCell ref="S3:S5"/>
    <mergeCell ref="T3:T5"/>
    <mergeCell ref="B7:D7"/>
    <mergeCell ref="B8:D8"/>
    <mergeCell ref="K3:K5"/>
    <mergeCell ref="L3:L5"/>
    <mergeCell ref="M3:M5"/>
    <mergeCell ref="N3:N5"/>
    <mergeCell ref="O3:O5"/>
    <mergeCell ref="P3:P5"/>
    <mergeCell ref="B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6"/>
  <sheetViews>
    <sheetView zoomScalePageLayoutView="0" workbookViewId="0" topLeftCell="A1">
      <selection activeCell="I43" sqref="I43"/>
    </sheetView>
  </sheetViews>
  <sheetFormatPr defaultColWidth="9.00390625" defaultRowHeight="13.5"/>
  <cols>
    <col min="1" max="1" width="2.625" style="1" customWidth="1"/>
    <col min="2" max="2" width="11.625" style="1" customWidth="1"/>
    <col min="3" max="15" width="8.375" style="1" customWidth="1"/>
    <col min="16" max="17" width="9.25390625" style="1" customWidth="1"/>
    <col min="18" max="16384" width="9.00390625" style="1" customWidth="1"/>
  </cols>
  <sheetData>
    <row r="1" ht="14.25" customHeight="1">
      <c r="B1" s="7" t="s">
        <v>180</v>
      </c>
    </row>
    <row r="2" ht="12" customHeight="1"/>
    <row r="3" spans="2:15" ht="12" customHeight="1">
      <c r="B3" s="289" t="s">
        <v>181</v>
      </c>
      <c r="C3" s="292" t="s">
        <v>155</v>
      </c>
      <c r="D3" s="292" t="s">
        <v>182</v>
      </c>
      <c r="E3" s="228" t="s">
        <v>183</v>
      </c>
      <c r="F3" s="228" t="s">
        <v>184</v>
      </c>
      <c r="G3" s="228" t="s">
        <v>185</v>
      </c>
      <c r="H3" s="228" t="s">
        <v>186</v>
      </c>
      <c r="I3" s="228" t="s">
        <v>187</v>
      </c>
      <c r="J3" s="228" t="s">
        <v>188</v>
      </c>
      <c r="K3" s="228" t="s">
        <v>189</v>
      </c>
      <c r="L3" s="228" t="s">
        <v>190</v>
      </c>
      <c r="M3" s="228" t="s">
        <v>191</v>
      </c>
      <c r="N3" s="228" t="s">
        <v>192</v>
      </c>
      <c r="O3" s="228" t="s">
        <v>193</v>
      </c>
    </row>
    <row r="4" spans="2:15" ht="12" customHeight="1">
      <c r="B4" s="290"/>
      <c r="C4" s="256"/>
      <c r="D4" s="256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</row>
    <row r="5" spans="2:15" ht="12" customHeight="1">
      <c r="B5" s="291"/>
      <c r="C5" s="227"/>
      <c r="D5" s="227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</row>
    <row r="6" spans="2:15" ht="12" customHeight="1">
      <c r="B6" s="22"/>
      <c r="C6" s="2" t="s">
        <v>66</v>
      </c>
      <c r="D6" s="2" t="s">
        <v>66</v>
      </c>
      <c r="E6" s="2" t="s">
        <v>66</v>
      </c>
      <c r="F6" s="2" t="s">
        <v>66</v>
      </c>
      <c r="G6" s="2" t="s">
        <v>66</v>
      </c>
      <c r="H6" s="2" t="s">
        <v>66</v>
      </c>
      <c r="I6" s="2" t="s">
        <v>66</v>
      </c>
      <c r="J6" s="2" t="s">
        <v>66</v>
      </c>
      <c r="K6" s="2" t="s">
        <v>66</v>
      </c>
      <c r="L6" s="2" t="s">
        <v>66</v>
      </c>
      <c r="M6" s="2" t="s">
        <v>66</v>
      </c>
      <c r="N6" s="2" t="s">
        <v>66</v>
      </c>
      <c r="O6" s="2" t="s">
        <v>66</v>
      </c>
    </row>
    <row r="7" spans="2:15" ht="12" customHeight="1">
      <c r="B7" s="9" t="s">
        <v>194</v>
      </c>
      <c r="C7" s="83">
        <v>7</v>
      </c>
      <c r="D7" s="83" t="s">
        <v>137</v>
      </c>
      <c r="E7" s="83" t="s">
        <v>137</v>
      </c>
      <c r="F7" s="83" t="s">
        <v>137</v>
      </c>
      <c r="G7" s="83" t="s">
        <v>137</v>
      </c>
      <c r="H7" s="83" t="s">
        <v>137</v>
      </c>
      <c r="I7" s="83">
        <v>1</v>
      </c>
      <c r="J7" s="83" t="s">
        <v>137</v>
      </c>
      <c r="K7" s="83" t="s">
        <v>137</v>
      </c>
      <c r="L7" s="83" t="s">
        <v>137</v>
      </c>
      <c r="M7" s="83">
        <v>1</v>
      </c>
      <c r="N7" s="83">
        <v>4</v>
      </c>
      <c r="O7" s="83">
        <v>1</v>
      </c>
    </row>
    <row r="8" spans="2:15" ht="12" customHeight="1">
      <c r="B8" s="9" t="s">
        <v>195</v>
      </c>
      <c r="C8" s="83">
        <v>6</v>
      </c>
      <c r="D8" s="83" t="s">
        <v>137</v>
      </c>
      <c r="E8" s="83" t="s">
        <v>137</v>
      </c>
      <c r="F8" s="83" t="s">
        <v>137</v>
      </c>
      <c r="G8" s="83" t="s">
        <v>137</v>
      </c>
      <c r="H8" s="83" t="s">
        <v>137</v>
      </c>
      <c r="I8" s="83" t="s">
        <v>137</v>
      </c>
      <c r="J8" s="83">
        <v>2</v>
      </c>
      <c r="K8" s="83">
        <v>2</v>
      </c>
      <c r="L8" s="83" t="s">
        <v>137</v>
      </c>
      <c r="M8" s="83" t="s">
        <v>137</v>
      </c>
      <c r="N8" s="83">
        <v>2</v>
      </c>
      <c r="O8" s="83" t="s">
        <v>137</v>
      </c>
    </row>
    <row r="9" spans="2:15" ht="12" customHeight="1">
      <c r="B9" s="9" t="s">
        <v>196</v>
      </c>
      <c r="C9" s="83">
        <v>16</v>
      </c>
      <c r="D9" s="83" t="s">
        <v>137</v>
      </c>
      <c r="E9" s="83" t="s">
        <v>137</v>
      </c>
      <c r="F9" s="83" t="s">
        <v>137</v>
      </c>
      <c r="G9" s="83" t="s">
        <v>137</v>
      </c>
      <c r="H9" s="83" t="s">
        <v>137</v>
      </c>
      <c r="I9" s="83" t="s">
        <v>137</v>
      </c>
      <c r="J9" s="83" t="s">
        <v>137</v>
      </c>
      <c r="K9" s="83" t="s">
        <v>137</v>
      </c>
      <c r="L9" s="83" t="s">
        <v>137</v>
      </c>
      <c r="M9" s="83">
        <v>2</v>
      </c>
      <c r="N9" s="83">
        <v>14</v>
      </c>
      <c r="O9" s="83" t="s">
        <v>137</v>
      </c>
    </row>
    <row r="10" spans="2:15" ht="12" customHeight="1">
      <c r="B10" s="9" t="s">
        <v>197</v>
      </c>
      <c r="C10" s="83">
        <v>7</v>
      </c>
      <c r="D10" s="83" t="s">
        <v>137</v>
      </c>
      <c r="E10" s="83" t="s">
        <v>137</v>
      </c>
      <c r="F10" s="83" t="s">
        <v>137</v>
      </c>
      <c r="G10" s="83" t="s">
        <v>137</v>
      </c>
      <c r="H10" s="83" t="s">
        <v>137</v>
      </c>
      <c r="I10" s="83" t="s">
        <v>137</v>
      </c>
      <c r="J10" s="83" t="s">
        <v>137</v>
      </c>
      <c r="K10" s="83">
        <v>5</v>
      </c>
      <c r="L10" s="83" t="s">
        <v>137</v>
      </c>
      <c r="M10" s="83" t="s">
        <v>137</v>
      </c>
      <c r="N10" s="83">
        <v>2</v>
      </c>
      <c r="O10" s="83" t="s">
        <v>137</v>
      </c>
    </row>
    <row r="11" spans="2:15" s="28" customFormat="1" ht="12" customHeight="1">
      <c r="B11" s="84" t="s">
        <v>198</v>
      </c>
      <c r="C11" s="85">
        <f>SUM(D11:O11)</f>
        <v>10</v>
      </c>
      <c r="D11" s="83" t="s">
        <v>137</v>
      </c>
      <c r="E11" s="83" t="s">
        <v>137</v>
      </c>
      <c r="F11" s="83" t="s">
        <v>137</v>
      </c>
      <c r="G11" s="83" t="s">
        <v>137</v>
      </c>
      <c r="H11" s="83" t="s">
        <v>137</v>
      </c>
      <c r="I11" s="83" t="s">
        <v>137</v>
      </c>
      <c r="J11" s="85" t="s">
        <v>177</v>
      </c>
      <c r="K11" s="85">
        <v>10</v>
      </c>
      <c r="L11" s="83" t="s">
        <v>137</v>
      </c>
      <c r="M11" s="83" t="s">
        <v>137</v>
      </c>
      <c r="N11" s="83" t="s">
        <v>137</v>
      </c>
      <c r="O11" s="83" t="s">
        <v>137</v>
      </c>
    </row>
    <row r="12" spans="2:3" ht="12" customHeight="1">
      <c r="B12" s="5"/>
      <c r="C12" s="5"/>
    </row>
    <row r="13" spans="2:3" ht="12" customHeight="1">
      <c r="B13" s="5" t="s">
        <v>179</v>
      </c>
      <c r="C13" s="5"/>
    </row>
    <row r="14" spans="2:15" ht="12" customHeight="1">
      <c r="B14" s="5" t="s">
        <v>199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2" customHeight="1"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</row>
    <row r="16" spans="2:15" ht="12" customHeight="1"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</row>
  </sheetData>
  <sheetProtection/>
  <mergeCells count="16">
    <mergeCell ref="N3:N5"/>
    <mergeCell ref="O3:O5"/>
    <mergeCell ref="B15:O15"/>
    <mergeCell ref="B16:O16"/>
    <mergeCell ref="H3:H5"/>
    <mergeCell ref="I3:I5"/>
    <mergeCell ref="J3:J5"/>
    <mergeCell ref="K3:K5"/>
    <mergeCell ref="L3:L5"/>
    <mergeCell ref="M3:M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U43"/>
  <sheetViews>
    <sheetView zoomScalePageLayoutView="0" workbookViewId="0" topLeftCell="A1">
      <selection activeCell="E46" sqref="E46"/>
    </sheetView>
  </sheetViews>
  <sheetFormatPr defaultColWidth="9.00390625" defaultRowHeight="13.5"/>
  <cols>
    <col min="1" max="1" width="2.75390625" style="1" customWidth="1"/>
    <col min="2" max="2" width="2.625" style="1" customWidth="1"/>
    <col min="3" max="3" width="1.875" style="1" customWidth="1"/>
    <col min="4" max="4" width="15.875" style="1" customWidth="1"/>
    <col min="5" max="5" width="13.75390625" style="89" customWidth="1"/>
    <col min="6" max="6" width="12.625" style="89" customWidth="1"/>
    <col min="7" max="7" width="14.875" style="89" bestFit="1" customWidth="1"/>
    <col min="8" max="8" width="14.875" style="89" customWidth="1"/>
    <col min="9" max="9" width="10.375" style="89" customWidth="1"/>
    <col min="10" max="10" width="10.375" style="90" customWidth="1"/>
    <col min="11" max="11" width="11.50390625" style="89" customWidth="1"/>
    <col min="12" max="12" width="11.50390625" style="90" customWidth="1"/>
    <col min="13" max="13" width="11.50390625" style="89" bestFit="1" customWidth="1"/>
    <col min="14" max="14" width="10.375" style="89" customWidth="1"/>
    <col min="15" max="15" width="12.625" style="89" bestFit="1" customWidth="1"/>
    <col min="16" max="17" width="12.625" style="89" customWidth="1"/>
    <col min="18" max="18" width="12.625" style="89" bestFit="1" customWidth="1"/>
    <col min="19" max="19" width="10.375" style="89" customWidth="1"/>
    <col min="20" max="20" width="12.125" style="89" customWidth="1"/>
    <col min="21" max="22" width="9.625" style="1" customWidth="1"/>
    <col min="23" max="16384" width="9.00390625" style="1" customWidth="1"/>
  </cols>
  <sheetData>
    <row r="1" ht="14.25" customHeight="1">
      <c r="C1" s="7" t="s">
        <v>200</v>
      </c>
    </row>
    <row r="2" ht="12" customHeight="1"/>
    <row r="3" spans="2:20" ht="12" customHeight="1">
      <c r="B3" s="247" t="s">
        <v>201</v>
      </c>
      <c r="C3" s="248"/>
      <c r="D3" s="249"/>
      <c r="E3" s="295" t="s">
        <v>202</v>
      </c>
      <c r="F3" s="295" t="s">
        <v>203</v>
      </c>
      <c r="G3" s="304" t="s">
        <v>204</v>
      </c>
      <c r="H3" s="304" t="s">
        <v>205</v>
      </c>
      <c r="I3" s="304" t="s">
        <v>206</v>
      </c>
      <c r="J3" s="91"/>
      <c r="K3" s="301" t="s">
        <v>207</v>
      </c>
      <c r="L3" s="92"/>
      <c r="M3" s="304" t="s">
        <v>208</v>
      </c>
      <c r="N3" s="301" t="s">
        <v>209</v>
      </c>
      <c r="O3" s="295" t="s">
        <v>210</v>
      </c>
      <c r="P3" s="295" t="s">
        <v>211</v>
      </c>
      <c r="Q3" s="295" t="s">
        <v>212</v>
      </c>
      <c r="R3" s="295" t="s">
        <v>213</v>
      </c>
      <c r="S3" s="295" t="s">
        <v>214</v>
      </c>
      <c r="T3" s="295" t="s">
        <v>215</v>
      </c>
    </row>
    <row r="4" spans="2:21" ht="12" customHeight="1">
      <c r="B4" s="250"/>
      <c r="C4" s="251"/>
      <c r="D4" s="252"/>
      <c r="E4" s="296"/>
      <c r="F4" s="296"/>
      <c r="G4" s="305"/>
      <c r="H4" s="307"/>
      <c r="I4" s="305"/>
      <c r="J4" s="93" t="s">
        <v>216</v>
      </c>
      <c r="K4" s="302"/>
      <c r="L4" s="94" t="s">
        <v>217</v>
      </c>
      <c r="M4" s="305"/>
      <c r="N4" s="302"/>
      <c r="O4" s="296"/>
      <c r="P4" s="296"/>
      <c r="Q4" s="296"/>
      <c r="R4" s="296"/>
      <c r="S4" s="296"/>
      <c r="T4" s="296"/>
      <c r="U4" s="95"/>
    </row>
    <row r="5" spans="2:21" ht="12" customHeight="1">
      <c r="B5" s="250"/>
      <c r="C5" s="251"/>
      <c r="D5" s="252"/>
      <c r="E5" s="296"/>
      <c r="F5" s="296"/>
      <c r="G5" s="305"/>
      <c r="H5" s="307"/>
      <c r="I5" s="305"/>
      <c r="J5" s="93" t="s">
        <v>218</v>
      </c>
      <c r="K5" s="302"/>
      <c r="L5" s="94" t="s">
        <v>218</v>
      </c>
      <c r="M5" s="305"/>
      <c r="N5" s="302"/>
      <c r="O5" s="296"/>
      <c r="P5" s="296"/>
      <c r="Q5" s="296"/>
      <c r="R5" s="296"/>
      <c r="S5" s="296"/>
      <c r="T5" s="296"/>
      <c r="U5" s="95"/>
    </row>
    <row r="6" spans="2:21" ht="12" customHeight="1">
      <c r="B6" s="253"/>
      <c r="C6" s="254"/>
      <c r="D6" s="255"/>
      <c r="E6" s="297"/>
      <c r="F6" s="297"/>
      <c r="G6" s="306"/>
      <c r="H6" s="308"/>
      <c r="I6" s="306"/>
      <c r="J6" s="96"/>
      <c r="K6" s="303"/>
      <c r="L6" s="97"/>
      <c r="M6" s="306"/>
      <c r="N6" s="303"/>
      <c r="O6" s="297"/>
      <c r="P6" s="297"/>
      <c r="Q6" s="297"/>
      <c r="R6" s="297"/>
      <c r="S6" s="297"/>
      <c r="T6" s="297"/>
      <c r="U6" s="95"/>
    </row>
    <row r="7" spans="2:20" ht="12" customHeight="1">
      <c r="B7" s="238"/>
      <c r="C7" s="239"/>
      <c r="D7" s="240"/>
      <c r="E7" s="83" t="s">
        <v>43</v>
      </c>
      <c r="F7" s="83" t="s">
        <v>43</v>
      </c>
      <c r="G7" s="83" t="s">
        <v>43</v>
      </c>
      <c r="H7" s="83" t="s">
        <v>43</v>
      </c>
      <c r="I7" s="83" t="s">
        <v>43</v>
      </c>
      <c r="J7" s="83" t="s">
        <v>43</v>
      </c>
      <c r="K7" s="83" t="s">
        <v>43</v>
      </c>
      <c r="L7" s="83" t="s">
        <v>43</v>
      </c>
      <c r="M7" s="83" t="s">
        <v>43</v>
      </c>
      <c r="N7" s="83" t="s">
        <v>43</v>
      </c>
      <c r="O7" s="83" t="s">
        <v>43</v>
      </c>
      <c r="P7" s="83" t="s">
        <v>43</v>
      </c>
      <c r="Q7" s="83" t="s">
        <v>43</v>
      </c>
      <c r="R7" s="83" t="s">
        <v>43</v>
      </c>
      <c r="S7" s="83" t="s">
        <v>43</v>
      </c>
      <c r="T7" s="83" t="s">
        <v>43</v>
      </c>
    </row>
    <row r="8" spans="2:20" ht="12" customHeight="1">
      <c r="B8" s="298" t="s">
        <v>219</v>
      </c>
      <c r="C8" s="300" t="s">
        <v>37</v>
      </c>
      <c r="D8" s="267"/>
      <c r="E8" s="98">
        <f>SUM(E9:E31)</f>
        <v>416931</v>
      </c>
      <c r="F8" s="98">
        <f>SUM(F9:F31)</f>
        <v>96182</v>
      </c>
      <c r="G8" s="99">
        <v>161371</v>
      </c>
      <c r="H8" s="98">
        <f>SUM(H9:H31)</f>
        <v>130916</v>
      </c>
      <c r="I8" s="99">
        <v>7168</v>
      </c>
      <c r="J8" s="98">
        <f>SUM(J9:J31)</f>
        <v>49953</v>
      </c>
      <c r="K8" s="98">
        <f>SUM(K9:K31)</f>
        <v>88253</v>
      </c>
      <c r="L8" s="98">
        <f>SUM(L9:L31)</f>
        <v>6553</v>
      </c>
      <c r="M8" s="99">
        <v>19477</v>
      </c>
      <c r="N8" s="99">
        <v>3310</v>
      </c>
      <c r="O8" s="99">
        <v>38680</v>
      </c>
      <c r="P8" s="98">
        <f>SUM(P9:P31)</f>
        <v>358698</v>
      </c>
      <c r="Q8" s="98">
        <f>SUM(Q9:Q31)</f>
        <v>24613</v>
      </c>
      <c r="R8" s="99" t="s">
        <v>137</v>
      </c>
      <c r="S8" s="100" t="s">
        <v>137</v>
      </c>
      <c r="T8" s="98">
        <v>8212816</v>
      </c>
    </row>
    <row r="9" spans="2:20" ht="12" customHeight="1">
      <c r="B9" s="299"/>
      <c r="C9" s="22"/>
      <c r="D9" s="40" t="s">
        <v>220</v>
      </c>
      <c r="E9" s="101">
        <v>85187</v>
      </c>
      <c r="F9" s="101">
        <v>76676</v>
      </c>
      <c r="G9" s="102">
        <v>114642</v>
      </c>
      <c r="H9" s="101">
        <v>106123</v>
      </c>
      <c r="I9" s="102">
        <v>4550</v>
      </c>
      <c r="J9" s="101">
        <v>34257</v>
      </c>
      <c r="K9" s="101">
        <v>39308</v>
      </c>
      <c r="L9" s="101">
        <v>6200</v>
      </c>
      <c r="M9" s="102">
        <v>2732</v>
      </c>
      <c r="N9" s="102" t="s">
        <v>221</v>
      </c>
      <c r="O9" s="102" t="s">
        <v>137</v>
      </c>
      <c r="P9" s="101">
        <v>320677</v>
      </c>
      <c r="Q9" s="101">
        <v>23511</v>
      </c>
      <c r="R9" s="99" t="s">
        <v>137</v>
      </c>
      <c r="S9" s="100" t="s">
        <v>137</v>
      </c>
      <c r="T9" s="100" t="s">
        <v>137</v>
      </c>
    </row>
    <row r="10" spans="2:20" ht="12" customHeight="1">
      <c r="B10" s="299"/>
      <c r="C10" s="22"/>
      <c r="D10" s="40" t="s">
        <v>222</v>
      </c>
      <c r="E10" s="101">
        <v>207696</v>
      </c>
      <c r="F10" s="101">
        <v>12854</v>
      </c>
      <c r="G10" s="102">
        <v>27647</v>
      </c>
      <c r="H10" s="101">
        <v>17031</v>
      </c>
      <c r="I10" s="102">
        <v>1136</v>
      </c>
      <c r="J10" s="101">
        <v>10035</v>
      </c>
      <c r="K10" s="101">
        <v>35046</v>
      </c>
      <c r="L10" s="101">
        <v>320</v>
      </c>
      <c r="M10" s="103" t="s">
        <v>137</v>
      </c>
      <c r="N10" s="103">
        <v>1227</v>
      </c>
      <c r="O10" s="103" t="s">
        <v>137</v>
      </c>
      <c r="P10" s="101">
        <v>24683</v>
      </c>
      <c r="Q10" s="101">
        <v>1033</v>
      </c>
      <c r="R10" s="99" t="s">
        <v>137</v>
      </c>
      <c r="S10" s="100" t="s">
        <v>137</v>
      </c>
      <c r="T10" s="100" t="s">
        <v>137</v>
      </c>
    </row>
    <row r="11" spans="2:20" ht="12" customHeight="1">
      <c r="B11" s="299"/>
      <c r="C11" s="22"/>
      <c r="D11" s="104" t="s">
        <v>223</v>
      </c>
      <c r="E11" s="100" t="s">
        <v>137</v>
      </c>
      <c r="F11" s="100" t="s">
        <v>137</v>
      </c>
      <c r="G11" s="103" t="s">
        <v>137</v>
      </c>
      <c r="H11" s="100" t="s">
        <v>137</v>
      </c>
      <c r="I11" s="102" t="s">
        <v>137</v>
      </c>
      <c r="J11" s="100" t="s">
        <v>137</v>
      </c>
      <c r="K11" s="100" t="s">
        <v>137</v>
      </c>
      <c r="L11" s="100" t="s">
        <v>137</v>
      </c>
      <c r="M11" s="103" t="s">
        <v>137</v>
      </c>
      <c r="N11" s="103" t="s">
        <v>137</v>
      </c>
      <c r="O11" s="103" t="s">
        <v>137</v>
      </c>
      <c r="P11" s="101">
        <v>3218</v>
      </c>
      <c r="Q11" s="100" t="s">
        <v>137</v>
      </c>
      <c r="R11" s="99" t="s">
        <v>137</v>
      </c>
      <c r="S11" s="100" t="s">
        <v>137</v>
      </c>
      <c r="T11" s="100" t="s">
        <v>137</v>
      </c>
    </row>
    <row r="12" spans="2:20" ht="12" customHeight="1">
      <c r="B12" s="299"/>
      <c r="C12" s="22"/>
      <c r="D12" s="104" t="s">
        <v>224</v>
      </c>
      <c r="E12" s="100">
        <v>2975</v>
      </c>
      <c r="F12" s="100">
        <v>287</v>
      </c>
      <c r="G12" s="103">
        <v>1847</v>
      </c>
      <c r="H12" s="101">
        <v>1853</v>
      </c>
      <c r="I12" s="102" t="s">
        <v>137</v>
      </c>
      <c r="J12" s="100" t="s">
        <v>137</v>
      </c>
      <c r="K12" s="100" t="s">
        <v>137</v>
      </c>
      <c r="L12" s="100" t="s">
        <v>137</v>
      </c>
      <c r="M12" s="102">
        <v>189</v>
      </c>
      <c r="N12" s="103" t="s">
        <v>137</v>
      </c>
      <c r="O12" s="103" t="s">
        <v>137</v>
      </c>
      <c r="P12" s="101">
        <v>1201</v>
      </c>
      <c r="Q12" s="100">
        <v>52</v>
      </c>
      <c r="R12" s="99" t="s">
        <v>137</v>
      </c>
      <c r="S12" s="100" t="s">
        <v>137</v>
      </c>
      <c r="T12" s="100" t="s">
        <v>137</v>
      </c>
    </row>
    <row r="13" spans="2:20" ht="12" customHeight="1">
      <c r="B13" s="299"/>
      <c r="C13" s="22"/>
      <c r="D13" s="40" t="s">
        <v>225</v>
      </c>
      <c r="E13" s="100" t="s">
        <v>137</v>
      </c>
      <c r="F13" s="100" t="s">
        <v>137</v>
      </c>
      <c r="G13" s="103" t="s">
        <v>137</v>
      </c>
      <c r="H13" s="100" t="s">
        <v>137</v>
      </c>
      <c r="I13" s="102" t="s">
        <v>137</v>
      </c>
      <c r="J13" s="100" t="s">
        <v>137</v>
      </c>
      <c r="K13" s="100" t="s">
        <v>137</v>
      </c>
      <c r="L13" s="100" t="s">
        <v>137</v>
      </c>
      <c r="M13" s="102">
        <v>11</v>
      </c>
      <c r="N13" s="102" t="s">
        <v>221</v>
      </c>
      <c r="O13" s="102">
        <v>15</v>
      </c>
      <c r="P13" s="100" t="s">
        <v>137</v>
      </c>
      <c r="Q13" s="100" t="s">
        <v>137</v>
      </c>
      <c r="R13" s="99" t="s">
        <v>137</v>
      </c>
      <c r="S13" s="100" t="s">
        <v>137</v>
      </c>
      <c r="T13" s="100" t="s">
        <v>137</v>
      </c>
    </row>
    <row r="14" spans="2:20" ht="12" customHeight="1">
      <c r="B14" s="299"/>
      <c r="C14" s="22"/>
      <c r="D14" s="40" t="s">
        <v>226</v>
      </c>
      <c r="E14" s="100" t="s">
        <v>137</v>
      </c>
      <c r="F14" s="100" t="s">
        <v>137</v>
      </c>
      <c r="G14" s="105" t="s">
        <v>137</v>
      </c>
      <c r="H14" s="100" t="s">
        <v>137</v>
      </c>
      <c r="I14" s="102" t="s">
        <v>137</v>
      </c>
      <c r="J14" s="100" t="s">
        <v>137</v>
      </c>
      <c r="K14" s="100" t="s">
        <v>137</v>
      </c>
      <c r="L14" s="100" t="s">
        <v>137</v>
      </c>
      <c r="M14" s="103">
        <v>1268</v>
      </c>
      <c r="N14" s="102">
        <v>297</v>
      </c>
      <c r="O14" s="103">
        <v>1783</v>
      </c>
      <c r="P14" s="100" t="s">
        <v>137</v>
      </c>
      <c r="Q14" s="100" t="s">
        <v>137</v>
      </c>
      <c r="R14" s="99" t="s">
        <v>137</v>
      </c>
      <c r="S14" s="100" t="s">
        <v>137</v>
      </c>
      <c r="T14" s="100" t="s">
        <v>137</v>
      </c>
    </row>
    <row r="15" spans="2:20" ht="12" customHeight="1">
      <c r="B15" s="299"/>
      <c r="C15" s="22"/>
      <c r="D15" s="106" t="s">
        <v>227</v>
      </c>
      <c r="E15" s="100" t="s">
        <v>137</v>
      </c>
      <c r="F15" s="100" t="s">
        <v>137</v>
      </c>
      <c r="G15" s="105" t="s">
        <v>137</v>
      </c>
      <c r="H15" s="100" t="s">
        <v>137</v>
      </c>
      <c r="I15" s="102" t="s">
        <v>137</v>
      </c>
      <c r="J15" s="100" t="s">
        <v>137</v>
      </c>
      <c r="K15" s="100" t="s">
        <v>137</v>
      </c>
      <c r="L15" s="100" t="s">
        <v>137</v>
      </c>
      <c r="M15" s="102">
        <v>28</v>
      </c>
      <c r="N15" s="102">
        <v>7</v>
      </c>
      <c r="O15" s="103">
        <v>40</v>
      </c>
      <c r="P15" s="100" t="s">
        <v>137</v>
      </c>
      <c r="Q15" s="100" t="s">
        <v>137</v>
      </c>
      <c r="R15" s="99" t="s">
        <v>137</v>
      </c>
      <c r="S15" s="100" t="s">
        <v>137</v>
      </c>
      <c r="T15" s="100" t="s">
        <v>137</v>
      </c>
    </row>
    <row r="16" spans="2:20" ht="12" customHeight="1">
      <c r="B16" s="299"/>
      <c r="C16" s="22"/>
      <c r="D16" s="106" t="s">
        <v>228</v>
      </c>
      <c r="E16" s="101">
        <v>4244</v>
      </c>
      <c r="F16" s="100" t="s">
        <v>137</v>
      </c>
      <c r="G16" s="105" t="s">
        <v>137</v>
      </c>
      <c r="H16" s="100" t="s">
        <v>137</v>
      </c>
      <c r="I16" s="102" t="s">
        <v>137</v>
      </c>
      <c r="J16" s="101">
        <v>284</v>
      </c>
      <c r="K16" s="101">
        <v>185</v>
      </c>
      <c r="L16" s="100" t="s">
        <v>137</v>
      </c>
      <c r="M16" s="103" t="s">
        <v>137</v>
      </c>
      <c r="N16" s="103">
        <v>8</v>
      </c>
      <c r="O16" s="103" t="s">
        <v>137</v>
      </c>
      <c r="P16" s="100" t="s">
        <v>137</v>
      </c>
      <c r="Q16" s="100" t="s">
        <v>137</v>
      </c>
      <c r="R16" s="99" t="s">
        <v>137</v>
      </c>
      <c r="S16" s="100" t="s">
        <v>137</v>
      </c>
      <c r="T16" s="100" t="s">
        <v>137</v>
      </c>
    </row>
    <row r="17" spans="2:20" ht="12" customHeight="1">
      <c r="B17" s="299"/>
      <c r="C17" s="22"/>
      <c r="D17" s="40" t="s">
        <v>229</v>
      </c>
      <c r="E17" s="101">
        <v>21230</v>
      </c>
      <c r="F17" s="107">
        <v>733</v>
      </c>
      <c r="G17" s="102">
        <v>2825</v>
      </c>
      <c r="H17" s="108">
        <v>2594</v>
      </c>
      <c r="I17" s="105">
        <v>106</v>
      </c>
      <c r="J17" s="107">
        <v>801</v>
      </c>
      <c r="K17" s="101">
        <v>4965</v>
      </c>
      <c r="L17" s="100" t="s">
        <v>137</v>
      </c>
      <c r="M17" s="102">
        <v>79</v>
      </c>
      <c r="N17" s="103" t="s">
        <v>221</v>
      </c>
      <c r="O17" s="102">
        <v>126</v>
      </c>
      <c r="P17" s="100" t="s">
        <v>137</v>
      </c>
      <c r="Q17" s="100" t="s">
        <v>137</v>
      </c>
      <c r="R17" s="99" t="s">
        <v>137</v>
      </c>
      <c r="S17" s="100" t="s">
        <v>137</v>
      </c>
      <c r="T17" s="100" t="s">
        <v>137</v>
      </c>
    </row>
    <row r="18" spans="2:20" ht="12" customHeight="1">
      <c r="B18" s="299"/>
      <c r="C18" s="22"/>
      <c r="D18" s="40" t="s">
        <v>230</v>
      </c>
      <c r="E18" s="101">
        <v>11871</v>
      </c>
      <c r="F18" s="100" t="s">
        <v>137</v>
      </c>
      <c r="G18" s="102">
        <v>1166</v>
      </c>
      <c r="H18" s="108">
        <v>54</v>
      </c>
      <c r="I18" s="105">
        <v>136</v>
      </c>
      <c r="J18" s="107">
        <v>474</v>
      </c>
      <c r="K18" s="101">
        <v>1497</v>
      </c>
      <c r="L18" s="100" t="s">
        <v>137</v>
      </c>
      <c r="M18" s="102">
        <v>31</v>
      </c>
      <c r="N18" s="103" t="s">
        <v>137</v>
      </c>
      <c r="O18" s="103" t="s">
        <v>137</v>
      </c>
      <c r="P18" s="100" t="s">
        <v>137</v>
      </c>
      <c r="Q18" s="100" t="s">
        <v>137</v>
      </c>
      <c r="R18" s="99" t="s">
        <v>137</v>
      </c>
      <c r="S18" s="100" t="s">
        <v>137</v>
      </c>
      <c r="T18" s="100" t="s">
        <v>137</v>
      </c>
    </row>
    <row r="19" spans="2:20" ht="12" customHeight="1">
      <c r="B19" s="299"/>
      <c r="C19" s="22"/>
      <c r="D19" s="40" t="s">
        <v>231</v>
      </c>
      <c r="E19" s="101">
        <v>5366</v>
      </c>
      <c r="F19" s="101">
        <v>481</v>
      </c>
      <c r="G19" s="102">
        <v>1229</v>
      </c>
      <c r="H19" s="100" t="s">
        <v>137</v>
      </c>
      <c r="I19" s="109">
        <v>56</v>
      </c>
      <c r="J19" s="108">
        <v>108</v>
      </c>
      <c r="K19" s="101">
        <v>317</v>
      </c>
      <c r="L19" s="100" t="s">
        <v>137</v>
      </c>
      <c r="M19" s="103" t="s">
        <v>137</v>
      </c>
      <c r="N19" s="103" t="s">
        <v>137</v>
      </c>
      <c r="O19" s="103" t="s">
        <v>137</v>
      </c>
      <c r="P19" s="100" t="s">
        <v>137</v>
      </c>
      <c r="Q19" s="100" t="s">
        <v>137</v>
      </c>
      <c r="R19" s="99" t="s">
        <v>137</v>
      </c>
      <c r="S19" s="100" t="s">
        <v>137</v>
      </c>
      <c r="T19" s="100" t="s">
        <v>137</v>
      </c>
    </row>
    <row r="20" spans="2:20" ht="12" customHeight="1">
      <c r="B20" s="299"/>
      <c r="C20" s="22"/>
      <c r="D20" s="40" t="s">
        <v>232</v>
      </c>
      <c r="E20" s="101">
        <v>1910</v>
      </c>
      <c r="F20" s="100" t="s">
        <v>137</v>
      </c>
      <c r="G20" s="105">
        <v>178</v>
      </c>
      <c r="H20" s="108">
        <v>86</v>
      </c>
      <c r="I20" s="109" t="s">
        <v>137</v>
      </c>
      <c r="J20" s="100" t="s">
        <v>137</v>
      </c>
      <c r="K20" s="101">
        <v>487</v>
      </c>
      <c r="L20" s="100" t="s">
        <v>137</v>
      </c>
      <c r="M20" s="103" t="s">
        <v>137</v>
      </c>
      <c r="N20" s="103" t="s">
        <v>137</v>
      </c>
      <c r="O20" s="103" t="s">
        <v>137</v>
      </c>
      <c r="P20" s="100" t="s">
        <v>137</v>
      </c>
      <c r="Q20" s="100" t="s">
        <v>137</v>
      </c>
      <c r="R20" s="99" t="s">
        <v>137</v>
      </c>
      <c r="S20" s="100" t="s">
        <v>137</v>
      </c>
      <c r="T20" s="100" t="s">
        <v>137</v>
      </c>
    </row>
    <row r="21" spans="2:20" ht="12" customHeight="1">
      <c r="B21" s="299"/>
      <c r="C21" s="22"/>
      <c r="D21" s="40" t="s">
        <v>233</v>
      </c>
      <c r="E21" s="101">
        <v>16217</v>
      </c>
      <c r="F21" s="107">
        <v>1359</v>
      </c>
      <c r="G21" s="102" t="s">
        <v>137</v>
      </c>
      <c r="H21" s="108">
        <v>384</v>
      </c>
      <c r="I21" s="109" t="s">
        <v>137</v>
      </c>
      <c r="J21" s="108">
        <v>1713</v>
      </c>
      <c r="K21" s="101">
        <v>1139</v>
      </c>
      <c r="L21" s="101">
        <v>33</v>
      </c>
      <c r="M21" s="103" t="s">
        <v>137</v>
      </c>
      <c r="N21" s="103" t="s">
        <v>137</v>
      </c>
      <c r="O21" s="103" t="s">
        <v>137</v>
      </c>
      <c r="P21" s="100" t="s">
        <v>137</v>
      </c>
      <c r="Q21" s="100" t="s">
        <v>137</v>
      </c>
      <c r="R21" s="99" t="s">
        <v>137</v>
      </c>
      <c r="S21" s="100" t="s">
        <v>137</v>
      </c>
      <c r="T21" s="100" t="s">
        <v>137</v>
      </c>
    </row>
    <row r="22" spans="2:20" ht="12" customHeight="1">
      <c r="B22" s="299"/>
      <c r="C22" s="22"/>
      <c r="D22" s="40" t="s">
        <v>234</v>
      </c>
      <c r="E22" s="101">
        <v>291</v>
      </c>
      <c r="F22" s="100" t="s">
        <v>137</v>
      </c>
      <c r="G22" s="102" t="s">
        <v>137</v>
      </c>
      <c r="H22" s="100" t="s">
        <v>137</v>
      </c>
      <c r="I22" s="109" t="s">
        <v>137</v>
      </c>
      <c r="J22" s="108">
        <v>18</v>
      </c>
      <c r="K22" s="101">
        <v>48</v>
      </c>
      <c r="L22" s="100" t="s">
        <v>137</v>
      </c>
      <c r="M22" s="103" t="s">
        <v>137</v>
      </c>
      <c r="N22" s="103" t="s">
        <v>137</v>
      </c>
      <c r="O22" s="103" t="s">
        <v>137</v>
      </c>
      <c r="P22" s="100" t="s">
        <v>137</v>
      </c>
      <c r="Q22" s="100" t="s">
        <v>137</v>
      </c>
      <c r="R22" s="99" t="s">
        <v>137</v>
      </c>
      <c r="S22" s="100" t="s">
        <v>137</v>
      </c>
      <c r="T22" s="100" t="s">
        <v>137</v>
      </c>
    </row>
    <row r="23" spans="2:20" ht="12" customHeight="1">
      <c r="B23" s="299"/>
      <c r="C23" s="22"/>
      <c r="D23" s="106" t="s">
        <v>235</v>
      </c>
      <c r="E23" s="101">
        <v>1886</v>
      </c>
      <c r="F23" s="101">
        <v>142</v>
      </c>
      <c r="G23" s="103">
        <v>259</v>
      </c>
      <c r="H23" s="100">
        <v>157</v>
      </c>
      <c r="I23" s="102">
        <v>10</v>
      </c>
      <c r="J23" s="101">
        <v>106</v>
      </c>
      <c r="K23" s="101">
        <v>223</v>
      </c>
      <c r="L23" s="100" t="s">
        <v>137</v>
      </c>
      <c r="M23" s="110">
        <v>30</v>
      </c>
      <c r="N23" s="110">
        <v>10</v>
      </c>
      <c r="O23" s="110">
        <v>41</v>
      </c>
      <c r="P23" s="101">
        <v>208</v>
      </c>
      <c r="Q23" s="100" t="s">
        <v>137</v>
      </c>
      <c r="R23" s="99" t="s">
        <v>137</v>
      </c>
      <c r="S23" s="100" t="s">
        <v>137</v>
      </c>
      <c r="T23" s="100" t="s">
        <v>137</v>
      </c>
    </row>
    <row r="24" spans="2:20" ht="12" customHeight="1">
      <c r="B24" s="299"/>
      <c r="C24" s="22"/>
      <c r="D24" s="40" t="s">
        <v>236</v>
      </c>
      <c r="E24" s="101">
        <v>14275</v>
      </c>
      <c r="F24" s="107">
        <v>2442</v>
      </c>
      <c r="G24" s="102">
        <v>2094</v>
      </c>
      <c r="H24" s="100" t="s">
        <v>137</v>
      </c>
      <c r="I24" s="102">
        <v>87</v>
      </c>
      <c r="J24" s="108">
        <v>1577</v>
      </c>
      <c r="K24" s="107">
        <v>4145</v>
      </c>
      <c r="L24" s="100" t="s">
        <v>137</v>
      </c>
      <c r="M24" s="110">
        <v>11326</v>
      </c>
      <c r="N24" s="110">
        <v>1755</v>
      </c>
      <c r="O24" s="110">
        <v>14508</v>
      </c>
      <c r="P24" s="107">
        <f>3274+242</f>
        <v>3516</v>
      </c>
      <c r="Q24" s="100" t="s">
        <v>137</v>
      </c>
      <c r="R24" s="99" t="s">
        <v>137</v>
      </c>
      <c r="S24" s="100" t="s">
        <v>137</v>
      </c>
      <c r="T24" s="100" t="s">
        <v>137</v>
      </c>
    </row>
    <row r="25" spans="2:20" ht="12" customHeight="1">
      <c r="B25" s="299"/>
      <c r="C25" s="22"/>
      <c r="D25" s="40" t="s">
        <v>237</v>
      </c>
      <c r="E25" s="101">
        <v>321</v>
      </c>
      <c r="F25" s="101">
        <v>195</v>
      </c>
      <c r="G25" s="102" t="s">
        <v>137</v>
      </c>
      <c r="H25" s="100">
        <v>1540</v>
      </c>
      <c r="I25" s="103" t="s">
        <v>137</v>
      </c>
      <c r="J25" s="100" t="s">
        <v>137</v>
      </c>
      <c r="K25" s="101">
        <v>248</v>
      </c>
      <c r="L25" s="100" t="s">
        <v>137</v>
      </c>
      <c r="M25" s="103" t="s">
        <v>137</v>
      </c>
      <c r="N25" s="103" t="s">
        <v>137</v>
      </c>
      <c r="O25" s="103" t="s">
        <v>137</v>
      </c>
      <c r="P25" s="100" t="s">
        <v>137</v>
      </c>
      <c r="Q25" s="100" t="s">
        <v>137</v>
      </c>
      <c r="R25" s="99" t="s">
        <v>137</v>
      </c>
      <c r="S25" s="100" t="s">
        <v>137</v>
      </c>
      <c r="T25" s="100" t="s">
        <v>137</v>
      </c>
    </row>
    <row r="26" spans="2:20" ht="12" customHeight="1">
      <c r="B26" s="299"/>
      <c r="C26" s="22"/>
      <c r="D26" s="40" t="s">
        <v>238</v>
      </c>
      <c r="E26" s="101">
        <v>2862</v>
      </c>
      <c r="F26" s="101">
        <v>507</v>
      </c>
      <c r="G26" s="102">
        <v>383</v>
      </c>
      <c r="H26" s="101">
        <v>235</v>
      </c>
      <c r="I26" s="102">
        <v>15</v>
      </c>
      <c r="J26" s="101">
        <v>151</v>
      </c>
      <c r="K26" s="101">
        <v>215</v>
      </c>
      <c r="L26" s="100" t="s">
        <v>137</v>
      </c>
      <c r="M26" s="103" t="s">
        <v>137</v>
      </c>
      <c r="N26" s="103" t="s">
        <v>137</v>
      </c>
      <c r="O26" s="103" t="s">
        <v>137</v>
      </c>
      <c r="P26" s="107">
        <v>300</v>
      </c>
      <c r="Q26" s="107">
        <v>17</v>
      </c>
      <c r="R26" s="99" t="s">
        <v>137</v>
      </c>
      <c r="S26" s="100" t="s">
        <v>137</v>
      </c>
      <c r="T26" s="100" t="s">
        <v>137</v>
      </c>
    </row>
    <row r="27" spans="2:20" ht="12" customHeight="1">
      <c r="B27" s="299"/>
      <c r="C27" s="22"/>
      <c r="D27" s="40" t="s">
        <v>239</v>
      </c>
      <c r="E27" s="107">
        <v>2976</v>
      </c>
      <c r="F27" s="107">
        <v>506</v>
      </c>
      <c r="G27" s="102">
        <v>618</v>
      </c>
      <c r="H27" s="100" t="s">
        <v>137</v>
      </c>
      <c r="I27" s="105" t="s">
        <v>137</v>
      </c>
      <c r="J27" s="107">
        <v>429</v>
      </c>
      <c r="K27" s="100" t="s">
        <v>137</v>
      </c>
      <c r="L27" s="100" t="s">
        <v>137</v>
      </c>
      <c r="M27" s="103" t="s">
        <v>137</v>
      </c>
      <c r="N27" s="103" t="s">
        <v>137</v>
      </c>
      <c r="O27" s="103" t="s">
        <v>137</v>
      </c>
      <c r="P27" s="100" t="s">
        <v>137</v>
      </c>
      <c r="Q27" s="100" t="s">
        <v>137</v>
      </c>
      <c r="R27" s="99" t="s">
        <v>137</v>
      </c>
      <c r="S27" s="100" t="s">
        <v>137</v>
      </c>
      <c r="T27" s="100" t="s">
        <v>137</v>
      </c>
    </row>
    <row r="28" spans="2:20" ht="12" customHeight="1">
      <c r="B28" s="299"/>
      <c r="C28" s="22"/>
      <c r="D28" s="40" t="s">
        <v>240</v>
      </c>
      <c r="E28" s="100" t="s">
        <v>137</v>
      </c>
      <c r="F28" s="100" t="s">
        <v>137</v>
      </c>
      <c r="G28" s="102" t="s">
        <v>137</v>
      </c>
      <c r="H28" s="100" t="s">
        <v>137</v>
      </c>
      <c r="I28" s="105" t="s">
        <v>137</v>
      </c>
      <c r="J28" s="100" t="s">
        <v>137</v>
      </c>
      <c r="K28" s="100" t="s">
        <v>137</v>
      </c>
      <c r="L28" s="100" t="s">
        <v>137</v>
      </c>
      <c r="M28" s="103" t="s">
        <v>137</v>
      </c>
      <c r="N28" s="103" t="s">
        <v>137</v>
      </c>
      <c r="O28" s="103" t="s">
        <v>137</v>
      </c>
      <c r="P28" s="100" t="s">
        <v>137</v>
      </c>
      <c r="Q28" s="100" t="s">
        <v>137</v>
      </c>
      <c r="R28" s="99" t="s">
        <v>137</v>
      </c>
      <c r="S28" s="100" t="s">
        <v>137</v>
      </c>
      <c r="T28" s="100" t="s">
        <v>137</v>
      </c>
    </row>
    <row r="29" spans="2:20" ht="12" customHeight="1">
      <c r="B29" s="299"/>
      <c r="C29" s="22"/>
      <c r="D29" s="40" t="s">
        <v>241</v>
      </c>
      <c r="E29" s="100" t="s">
        <v>137</v>
      </c>
      <c r="F29" s="100" t="s">
        <v>137</v>
      </c>
      <c r="G29" s="102" t="s">
        <v>137</v>
      </c>
      <c r="H29" s="100" t="s">
        <v>137</v>
      </c>
      <c r="I29" s="105" t="s">
        <v>137</v>
      </c>
      <c r="J29" s="100" t="s">
        <v>137</v>
      </c>
      <c r="K29" s="100" t="s">
        <v>137</v>
      </c>
      <c r="L29" s="100" t="s">
        <v>137</v>
      </c>
      <c r="M29" s="103" t="s">
        <v>137</v>
      </c>
      <c r="N29" s="103" t="s">
        <v>137</v>
      </c>
      <c r="O29" s="103" t="s">
        <v>137</v>
      </c>
      <c r="P29" s="100" t="s">
        <v>137</v>
      </c>
      <c r="Q29" s="100" t="s">
        <v>137</v>
      </c>
      <c r="R29" s="99" t="s">
        <v>137</v>
      </c>
      <c r="S29" s="100" t="s">
        <v>137</v>
      </c>
      <c r="T29" s="100" t="s">
        <v>137</v>
      </c>
    </row>
    <row r="30" spans="2:20" ht="12" customHeight="1">
      <c r="B30" s="299"/>
      <c r="C30" s="59"/>
      <c r="D30" s="111" t="s">
        <v>242</v>
      </c>
      <c r="E30" s="100" t="s">
        <v>137</v>
      </c>
      <c r="F30" s="100" t="s">
        <v>137</v>
      </c>
      <c r="G30" s="102" t="s">
        <v>137</v>
      </c>
      <c r="H30" s="100" t="s">
        <v>137</v>
      </c>
      <c r="I30" s="105" t="s">
        <v>137</v>
      </c>
      <c r="J30" s="100" t="s">
        <v>137</v>
      </c>
      <c r="K30" s="100" t="s">
        <v>137</v>
      </c>
      <c r="L30" s="100" t="s">
        <v>137</v>
      </c>
      <c r="M30" s="103" t="s">
        <v>137</v>
      </c>
      <c r="N30" s="103" t="s">
        <v>243</v>
      </c>
      <c r="O30" s="103" t="s">
        <v>137</v>
      </c>
      <c r="P30" s="100" t="s">
        <v>137</v>
      </c>
      <c r="Q30" s="100" t="s">
        <v>137</v>
      </c>
      <c r="R30" s="99" t="s">
        <v>137</v>
      </c>
      <c r="S30" s="100" t="s">
        <v>137</v>
      </c>
      <c r="T30" s="100" t="s">
        <v>137</v>
      </c>
    </row>
    <row r="31" spans="2:20" ht="12" customHeight="1" thickBot="1">
      <c r="B31" s="299"/>
      <c r="C31" s="59"/>
      <c r="D31" s="46" t="s">
        <v>10</v>
      </c>
      <c r="E31" s="112">
        <v>37624</v>
      </c>
      <c r="F31" s="113" t="s">
        <v>137</v>
      </c>
      <c r="G31" s="110">
        <v>8483</v>
      </c>
      <c r="H31" s="112">
        <v>859</v>
      </c>
      <c r="I31" s="114">
        <v>1071</v>
      </c>
      <c r="J31" s="113" t="s">
        <v>137</v>
      </c>
      <c r="K31" s="112">
        <v>430</v>
      </c>
      <c r="L31" s="113" t="s">
        <v>137</v>
      </c>
      <c r="M31" s="110">
        <v>3783</v>
      </c>
      <c r="N31" s="115">
        <v>6</v>
      </c>
      <c r="O31" s="110">
        <v>22167</v>
      </c>
      <c r="P31" s="112">
        <v>4895</v>
      </c>
      <c r="Q31" s="113" t="s">
        <v>137</v>
      </c>
      <c r="R31" s="116" t="s">
        <v>137</v>
      </c>
      <c r="S31" s="113" t="s">
        <v>137</v>
      </c>
      <c r="T31" s="113" t="s">
        <v>137</v>
      </c>
    </row>
    <row r="32" spans="2:20" ht="12" customHeight="1" thickTop="1">
      <c r="B32" s="309" t="s">
        <v>244</v>
      </c>
      <c r="C32" s="312" t="s">
        <v>37</v>
      </c>
      <c r="D32" s="313"/>
      <c r="E32" s="117" t="s">
        <v>137</v>
      </c>
      <c r="F32" s="117" t="s">
        <v>137</v>
      </c>
      <c r="G32" s="118">
        <v>286588</v>
      </c>
      <c r="H32" s="117" t="s">
        <v>137</v>
      </c>
      <c r="I32" s="119" t="s">
        <v>137</v>
      </c>
      <c r="J32" s="117" t="s">
        <v>137</v>
      </c>
      <c r="K32" s="117" t="s">
        <v>137</v>
      </c>
      <c r="L32" s="117" t="s">
        <v>137</v>
      </c>
      <c r="M32" s="118">
        <v>173305</v>
      </c>
      <c r="N32" s="119" t="s">
        <v>137</v>
      </c>
      <c r="O32" s="118">
        <v>1210968</v>
      </c>
      <c r="P32" s="117" t="s">
        <v>137</v>
      </c>
      <c r="Q32" s="117" t="s">
        <v>137</v>
      </c>
      <c r="R32" s="120">
        <v>245481</v>
      </c>
      <c r="S32" s="117" t="s">
        <v>137</v>
      </c>
      <c r="T32" s="117" t="s">
        <v>137</v>
      </c>
    </row>
    <row r="33" spans="2:20" ht="12" customHeight="1">
      <c r="B33" s="310"/>
      <c r="C33" s="22"/>
      <c r="D33" s="46" t="s">
        <v>245</v>
      </c>
      <c r="E33" s="100" t="s">
        <v>137</v>
      </c>
      <c r="F33" s="100" t="s">
        <v>137</v>
      </c>
      <c r="G33" s="103">
        <v>245917</v>
      </c>
      <c r="H33" s="100" t="s">
        <v>137</v>
      </c>
      <c r="I33" s="105" t="s">
        <v>137</v>
      </c>
      <c r="J33" s="100" t="s">
        <v>137</v>
      </c>
      <c r="K33" s="100" t="s">
        <v>137</v>
      </c>
      <c r="L33" s="100" t="s">
        <v>137</v>
      </c>
      <c r="M33" s="102">
        <v>93556</v>
      </c>
      <c r="N33" s="103" t="s">
        <v>137</v>
      </c>
      <c r="O33" s="102">
        <v>946398</v>
      </c>
      <c r="P33" s="100" t="s">
        <v>137</v>
      </c>
      <c r="Q33" s="100" t="s">
        <v>137</v>
      </c>
      <c r="R33" s="102">
        <v>245481</v>
      </c>
      <c r="S33" s="100" t="s">
        <v>137</v>
      </c>
      <c r="T33" s="100" t="s">
        <v>137</v>
      </c>
    </row>
    <row r="34" spans="2:20" ht="12" customHeight="1">
      <c r="B34" s="310"/>
      <c r="C34" s="22"/>
      <c r="D34" s="121" t="s">
        <v>246</v>
      </c>
      <c r="E34" s="100" t="s">
        <v>137</v>
      </c>
      <c r="F34" s="100" t="s">
        <v>137</v>
      </c>
      <c r="G34" s="103" t="s">
        <v>137</v>
      </c>
      <c r="H34" s="100" t="s">
        <v>137</v>
      </c>
      <c r="I34" s="105" t="s">
        <v>137</v>
      </c>
      <c r="J34" s="100" t="s">
        <v>137</v>
      </c>
      <c r="K34" s="100" t="s">
        <v>137</v>
      </c>
      <c r="L34" s="100" t="s">
        <v>137</v>
      </c>
      <c r="M34" s="103" t="s">
        <v>137</v>
      </c>
      <c r="N34" s="103" t="s">
        <v>137</v>
      </c>
      <c r="O34" s="103" t="s">
        <v>137</v>
      </c>
      <c r="P34" s="100" t="s">
        <v>137</v>
      </c>
      <c r="Q34" s="100" t="s">
        <v>137</v>
      </c>
      <c r="R34" s="110" t="s">
        <v>137</v>
      </c>
      <c r="S34" s="100" t="s">
        <v>137</v>
      </c>
      <c r="T34" s="100" t="s">
        <v>137</v>
      </c>
    </row>
    <row r="35" spans="2:20" ht="12" customHeight="1">
      <c r="B35" s="310"/>
      <c r="C35" s="22"/>
      <c r="D35" s="121" t="s">
        <v>247</v>
      </c>
      <c r="E35" s="100" t="s">
        <v>137</v>
      </c>
      <c r="F35" s="100" t="s">
        <v>137</v>
      </c>
      <c r="G35" s="103">
        <v>40672</v>
      </c>
      <c r="H35" s="100" t="s">
        <v>137</v>
      </c>
      <c r="I35" s="105" t="s">
        <v>137</v>
      </c>
      <c r="J35" s="100" t="s">
        <v>137</v>
      </c>
      <c r="K35" s="100" t="s">
        <v>137</v>
      </c>
      <c r="L35" s="100" t="s">
        <v>137</v>
      </c>
      <c r="M35" s="103" t="s">
        <v>137</v>
      </c>
      <c r="N35" s="103" t="s">
        <v>137</v>
      </c>
      <c r="O35" s="103" t="s">
        <v>137</v>
      </c>
      <c r="P35" s="100" t="s">
        <v>137</v>
      </c>
      <c r="Q35" s="100" t="s">
        <v>137</v>
      </c>
      <c r="R35" s="110" t="s">
        <v>137</v>
      </c>
      <c r="S35" s="100" t="s">
        <v>137</v>
      </c>
      <c r="T35" s="100" t="s">
        <v>137</v>
      </c>
    </row>
    <row r="36" spans="2:20" ht="12" customHeight="1">
      <c r="B36" s="311"/>
      <c r="C36" s="22"/>
      <c r="D36" s="40" t="s">
        <v>248</v>
      </c>
      <c r="E36" s="100" t="s">
        <v>137</v>
      </c>
      <c r="F36" s="100" t="s">
        <v>137</v>
      </c>
      <c r="G36" s="102" t="s">
        <v>137</v>
      </c>
      <c r="H36" s="100" t="s">
        <v>137</v>
      </c>
      <c r="I36" s="105" t="s">
        <v>137</v>
      </c>
      <c r="J36" s="100" t="s">
        <v>137</v>
      </c>
      <c r="K36" s="100" t="s">
        <v>137</v>
      </c>
      <c r="L36" s="100" t="s">
        <v>137</v>
      </c>
      <c r="M36" s="102">
        <v>79750</v>
      </c>
      <c r="N36" s="103" t="s">
        <v>137</v>
      </c>
      <c r="O36" s="102">
        <v>264569</v>
      </c>
      <c r="P36" s="100" t="s">
        <v>137</v>
      </c>
      <c r="Q36" s="100" t="s">
        <v>137</v>
      </c>
      <c r="R36" s="102" t="s">
        <v>137</v>
      </c>
      <c r="S36" s="100" t="s">
        <v>137</v>
      </c>
      <c r="T36" s="100" t="s">
        <v>137</v>
      </c>
    </row>
    <row r="37" spans="3:20" s="122" customFormat="1" ht="12" customHeight="1">
      <c r="C37" s="294"/>
      <c r="D37" s="294"/>
      <c r="E37" s="123"/>
      <c r="F37" s="123"/>
      <c r="G37" s="124"/>
      <c r="H37" s="124"/>
      <c r="I37" s="123"/>
      <c r="J37" s="125"/>
      <c r="K37" s="123"/>
      <c r="L37" s="125"/>
      <c r="M37" s="123"/>
      <c r="N37" s="123"/>
      <c r="O37" s="123"/>
      <c r="P37" s="123"/>
      <c r="Q37" s="124"/>
      <c r="R37" s="123"/>
      <c r="S37" s="124"/>
      <c r="T37" s="124"/>
    </row>
    <row r="38" spans="3:10" ht="12" customHeight="1">
      <c r="C38" s="5" t="s">
        <v>249</v>
      </c>
      <c r="I38" s="126"/>
      <c r="J38" s="127"/>
    </row>
    <row r="39" ht="12" customHeight="1">
      <c r="C39" s="5" t="s">
        <v>250</v>
      </c>
    </row>
    <row r="40" ht="12" customHeight="1">
      <c r="C40" s="5" t="s">
        <v>251</v>
      </c>
    </row>
    <row r="41" ht="12" customHeight="1"/>
    <row r="42" ht="12" customHeight="1"/>
    <row r="43" spans="10:12" ht="12" customHeight="1">
      <c r="J43" s="89"/>
      <c r="L43" s="89"/>
    </row>
  </sheetData>
  <sheetProtection/>
  <mergeCells count="21">
    <mergeCell ref="M3:M6"/>
    <mergeCell ref="N3:N6"/>
    <mergeCell ref="O3:O6"/>
    <mergeCell ref="P3:P6"/>
    <mergeCell ref="Q3:Q6"/>
    <mergeCell ref="F3:F6"/>
    <mergeCell ref="G3:G6"/>
    <mergeCell ref="H3:H6"/>
    <mergeCell ref="B32:B36"/>
    <mergeCell ref="C32:D32"/>
    <mergeCell ref="I3:I6"/>
    <mergeCell ref="C37:D37"/>
    <mergeCell ref="R3:R6"/>
    <mergeCell ref="S3:S6"/>
    <mergeCell ref="T3:T6"/>
    <mergeCell ref="B7:D7"/>
    <mergeCell ref="B8:B31"/>
    <mergeCell ref="C8:D8"/>
    <mergeCell ref="K3:K6"/>
    <mergeCell ref="B3:D6"/>
    <mergeCell ref="E3:E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K52" sqref="K52"/>
    </sheetView>
  </sheetViews>
  <sheetFormatPr defaultColWidth="9.00390625" defaultRowHeight="13.5"/>
  <cols>
    <col min="1" max="1" width="2.625" style="1" customWidth="1"/>
    <col min="2" max="2" width="5.00390625" style="1" customWidth="1"/>
    <col min="3" max="3" width="6.50390625" style="1" customWidth="1"/>
    <col min="4" max="4" width="2.625" style="1" customWidth="1"/>
    <col min="5" max="5" width="8.125" style="1" customWidth="1"/>
    <col min="6" max="7" width="6.625" style="1" customWidth="1"/>
    <col min="8" max="8" width="9.25390625" style="128" customWidth="1"/>
    <col min="9" max="12" width="6.625" style="1" customWidth="1"/>
    <col min="13" max="13" width="9.625" style="1" bestFit="1" customWidth="1"/>
    <col min="14" max="14" width="9.00390625" style="1" customWidth="1"/>
    <col min="15" max="19" width="6.625" style="1" customWidth="1"/>
    <col min="20" max="20" width="7.875" style="1" customWidth="1"/>
    <col min="21" max="21" width="9.00390625" style="1" customWidth="1"/>
    <col min="22" max="22" width="9.00390625" style="89" customWidth="1"/>
    <col min="23" max="16384" width="9.00390625" style="1" customWidth="1"/>
  </cols>
  <sheetData>
    <row r="1" ht="14.25" customHeight="1">
      <c r="B1" s="7" t="s">
        <v>252</v>
      </c>
    </row>
    <row r="2" spans="5:13" ht="12" customHeight="1">
      <c r="E2" s="37"/>
      <c r="F2" s="37"/>
      <c r="G2" s="37"/>
      <c r="H2" s="129"/>
      <c r="I2" s="37"/>
      <c r="J2" s="37"/>
      <c r="K2" s="37"/>
      <c r="L2" s="37"/>
      <c r="M2" s="37"/>
    </row>
    <row r="3" spans="1:20" ht="12" customHeight="1">
      <c r="A3" s="1" t="s">
        <v>253</v>
      </c>
      <c r="B3" s="314" t="s">
        <v>1</v>
      </c>
      <c r="C3" s="315"/>
      <c r="D3" s="316"/>
      <c r="E3" s="292" t="s">
        <v>254</v>
      </c>
      <c r="F3" s="292" t="s">
        <v>255</v>
      </c>
      <c r="G3" s="228" t="s">
        <v>256</v>
      </c>
      <c r="H3" s="15" t="s">
        <v>257</v>
      </c>
      <c r="I3" s="15"/>
      <c r="J3" s="323" t="s">
        <v>258</v>
      </c>
      <c r="K3" s="235" t="s">
        <v>259</v>
      </c>
      <c r="L3" s="323" t="s">
        <v>260</v>
      </c>
      <c r="M3" s="235" t="s">
        <v>261</v>
      </c>
      <c r="N3" s="323" t="s">
        <v>262</v>
      </c>
      <c r="O3" s="292" t="s">
        <v>210</v>
      </c>
      <c r="P3" s="292" t="s">
        <v>211</v>
      </c>
      <c r="Q3" s="292" t="s">
        <v>263</v>
      </c>
      <c r="R3" s="292" t="s">
        <v>264</v>
      </c>
      <c r="S3" s="292" t="s">
        <v>214</v>
      </c>
      <c r="T3" s="292" t="s">
        <v>215</v>
      </c>
    </row>
    <row r="4" spans="2:20" ht="12" customHeight="1">
      <c r="B4" s="317"/>
      <c r="C4" s="318"/>
      <c r="D4" s="319"/>
      <c r="E4" s="256"/>
      <c r="F4" s="256"/>
      <c r="G4" s="229"/>
      <c r="H4" s="16" t="s">
        <v>265</v>
      </c>
      <c r="I4" s="16" t="s">
        <v>266</v>
      </c>
      <c r="J4" s="324"/>
      <c r="K4" s="326"/>
      <c r="L4" s="324"/>
      <c r="M4" s="331"/>
      <c r="N4" s="324"/>
      <c r="O4" s="256"/>
      <c r="P4" s="256"/>
      <c r="Q4" s="256"/>
      <c r="R4" s="256"/>
      <c r="S4" s="256"/>
      <c r="T4" s="256"/>
    </row>
    <row r="5" spans="2:20" ht="12" customHeight="1">
      <c r="B5" s="317"/>
      <c r="C5" s="318"/>
      <c r="D5" s="319"/>
      <c r="E5" s="256"/>
      <c r="F5" s="256"/>
      <c r="G5" s="229"/>
      <c r="H5" s="130" t="s">
        <v>267</v>
      </c>
      <c r="I5" s="16" t="s">
        <v>267</v>
      </c>
      <c r="J5" s="324"/>
      <c r="K5" s="326"/>
      <c r="L5" s="324"/>
      <c r="M5" s="331"/>
      <c r="N5" s="324"/>
      <c r="O5" s="256"/>
      <c r="P5" s="256"/>
      <c r="Q5" s="256"/>
      <c r="R5" s="256"/>
      <c r="S5" s="256"/>
      <c r="T5" s="256"/>
    </row>
    <row r="6" spans="2:20" ht="12" customHeight="1">
      <c r="B6" s="320"/>
      <c r="C6" s="321"/>
      <c r="D6" s="322"/>
      <c r="E6" s="227"/>
      <c r="F6" s="227"/>
      <c r="G6" s="230"/>
      <c r="H6" s="131" t="s">
        <v>268</v>
      </c>
      <c r="I6" s="17"/>
      <c r="J6" s="325"/>
      <c r="K6" s="327"/>
      <c r="L6" s="325"/>
      <c r="M6" s="332"/>
      <c r="N6" s="325"/>
      <c r="O6" s="227"/>
      <c r="P6" s="227"/>
      <c r="Q6" s="227"/>
      <c r="R6" s="227"/>
      <c r="S6" s="227"/>
      <c r="T6" s="227"/>
    </row>
    <row r="7" spans="2:20" ht="12" customHeight="1">
      <c r="B7" s="22"/>
      <c r="C7" s="23"/>
      <c r="D7" s="24"/>
      <c r="E7" s="2" t="s">
        <v>16</v>
      </c>
      <c r="F7" s="2" t="s">
        <v>16</v>
      </c>
      <c r="G7" s="2" t="s">
        <v>16</v>
      </c>
      <c r="H7" s="2"/>
      <c r="I7" s="2"/>
      <c r="J7" s="2"/>
      <c r="K7" s="2" t="s">
        <v>16</v>
      </c>
      <c r="L7" s="2"/>
      <c r="M7" s="2" t="s">
        <v>16</v>
      </c>
      <c r="N7" s="2" t="s">
        <v>16</v>
      </c>
      <c r="O7" s="2" t="s">
        <v>16</v>
      </c>
      <c r="P7" s="2" t="s">
        <v>16</v>
      </c>
      <c r="Q7" s="132" t="s">
        <v>15</v>
      </c>
      <c r="R7" s="2" t="s">
        <v>16</v>
      </c>
      <c r="S7" s="2" t="s">
        <v>16</v>
      </c>
      <c r="T7" s="2" t="s">
        <v>16</v>
      </c>
    </row>
    <row r="8" spans="2:20" ht="12" customHeight="1">
      <c r="B8" s="328" t="s">
        <v>269</v>
      </c>
      <c r="C8" s="329"/>
      <c r="D8" s="330"/>
      <c r="E8" s="4">
        <v>383</v>
      </c>
      <c r="F8" s="4">
        <v>22</v>
      </c>
      <c r="G8" s="134">
        <v>140.75</v>
      </c>
      <c r="H8" s="4">
        <v>26</v>
      </c>
      <c r="I8" s="134">
        <v>1.0833333333333333</v>
      </c>
      <c r="J8" s="4">
        <v>10.333333333333334</v>
      </c>
      <c r="K8" s="4">
        <v>53.416666666666664</v>
      </c>
      <c r="L8" s="4">
        <v>5</v>
      </c>
      <c r="M8" s="134">
        <v>72.66666666666667</v>
      </c>
      <c r="N8" s="134">
        <v>1</v>
      </c>
      <c r="O8" s="134">
        <v>309</v>
      </c>
      <c r="P8" s="4">
        <v>36.666666666666664</v>
      </c>
      <c r="Q8" s="4">
        <v>65.58333333333333</v>
      </c>
      <c r="R8" s="134">
        <v>115.58333333333333</v>
      </c>
      <c r="S8" s="4" t="s">
        <v>68</v>
      </c>
      <c r="T8" s="4">
        <v>33167.5</v>
      </c>
    </row>
    <row r="9" spans="2:22" s="28" customFormat="1" ht="12" customHeight="1">
      <c r="B9" s="263" t="s">
        <v>270</v>
      </c>
      <c r="C9" s="263"/>
      <c r="D9" s="263"/>
      <c r="E9" s="39">
        <f>AVERAGE(E10:E21)</f>
        <v>364.1666666666667</v>
      </c>
      <c r="F9" s="39">
        <f>AVERAGE(F10:F21)</f>
        <v>22.75</v>
      </c>
      <c r="G9" s="135">
        <v>137</v>
      </c>
      <c r="H9" s="39">
        <f>AVERAGE(H10:H21)</f>
        <v>32</v>
      </c>
      <c r="I9" s="135">
        <v>2</v>
      </c>
      <c r="J9" s="39">
        <f aca="true" t="shared" si="0" ref="J9:R9">AVERAGE(J10:J21)</f>
        <v>18</v>
      </c>
      <c r="K9" s="39">
        <f t="shared" si="0"/>
        <v>46</v>
      </c>
      <c r="L9" s="39">
        <f t="shared" si="0"/>
        <v>2.6363636363636362</v>
      </c>
      <c r="M9" s="135">
        <f t="shared" si="0"/>
        <v>73.75</v>
      </c>
      <c r="N9" s="135">
        <f t="shared" si="0"/>
        <v>1</v>
      </c>
      <c r="O9" s="135">
        <f t="shared" si="0"/>
        <v>308.5</v>
      </c>
      <c r="P9" s="39">
        <f t="shared" si="0"/>
        <v>37.916666666666664</v>
      </c>
      <c r="Q9" s="39">
        <f t="shared" si="0"/>
        <v>10.333333333333334</v>
      </c>
      <c r="R9" s="135">
        <f t="shared" si="0"/>
        <v>118.83333333333333</v>
      </c>
      <c r="S9" s="4" t="s">
        <v>68</v>
      </c>
      <c r="T9" s="39">
        <f>AVERAGE(T10:T21)</f>
        <v>33961.333333333336</v>
      </c>
      <c r="V9" s="136"/>
    </row>
    <row r="10" spans="2:20" ht="12" customHeight="1">
      <c r="B10" s="22"/>
      <c r="C10" s="137" t="s">
        <v>35</v>
      </c>
      <c r="D10" s="138" t="s">
        <v>45</v>
      </c>
      <c r="E10" s="35">
        <v>353</v>
      </c>
      <c r="F10" s="35">
        <v>16</v>
      </c>
      <c r="G10" s="139">
        <v>133</v>
      </c>
      <c r="H10" s="140">
        <v>33</v>
      </c>
      <c r="I10" s="139">
        <v>2</v>
      </c>
      <c r="J10" s="141">
        <v>15</v>
      </c>
      <c r="K10" s="35">
        <v>47</v>
      </c>
      <c r="L10" s="35">
        <v>1</v>
      </c>
      <c r="M10" s="139">
        <v>74</v>
      </c>
      <c r="N10" s="139">
        <v>1</v>
      </c>
      <c r="O10" s="139">
        <v>308</v>
      </c>
      <c r="P10" s="35">
        <v>35</v>
      </c>
      <c r="Q10" s="35">
        <v>11</v>
      </c>
      <c r="R10" s="139">
        <v>97</v>
      </c>
      <c r="S10" s="4" t="s">
        <v>68</v>
      </c>
      <c r="T10" s="35">
        <v>31897</v>
      </c>
    </row>
    <row r="11" spans="2:20" ht="12" customHeight="1">
      <c r="B11" s="22"/>
      <c r="C11" s="33" t="s">
        <v>271</v>
      </c>
      <c r="D11" s="31"/>
      <c r="E11" s="35">
        <v>356</v>
      </c>
      <c r="F11" s="35">
        <v>17</v>
      </c>
      <c r="G11" s="139">
        <v>135</v>
      </c>
      <c r="H11" s="141">
        <v>30</v>
      </c>
      <c r="I11" s="139">
        <v>2</v>
      </c>
      <c r="J11" s="141">
        <v>15</v>
      </c>
      <c r="K11" s="35">
        <v>48</v>
      </c>
      <c r="L11" s="35" t="s">
        <v>272</v>
      </c>
      <c r="M11" s="139">
        <v>74</v>
      </c>
      <c r="N11" s="139">
        <v>1</v>
      </c>
      <c r="O11" s="139">
        <v>307</v>
      </c>
      <c r="P11" s="35">
        <v>34</v>
      </c>
      <c r="Q11" s="35">
        <v>11</v>
      </c>
      <c r="R11" s="139">
        <v>113</v>
      </c>
      <c r="S11" s="4" t="s">
        <v>68</v>
      </c>
      <c r="T11" s="35">
        <v>32603</v>
      </c>
    </row>
    <row r="12" spans="2:20" ht="12" customHeight="1">
      <c r="B12" s="22"/>
      <c r="C12" s="33" t="s">
        <v>273</v>
      </c>
      <c r="D12" s="31"/>
      <c r="E12" s="35">
        <v>357</v>
      </c>
      <c r="F12" s="35">
        <v>18</v>
      </c>
      <c r="G12" s="139">
        <v>135</v>
      </c>
      <c r="H12" s="140">
        <v>29</v>
      </c>
      <c r="I12" s="139">
        <v>2</v>
      </c>
      <c r="J12" s="141">
        <v>16</v>
      </c>
      <c r="K12" s="35">
        <v>49</v>
      </c>
      <c r="L12" s="35">
        <v>2</v>
      </c>
      <c r="M12" s="139">
        <v>74</v>
      </c>
      <c r="N12" s="139">
        <v>1</v>
      </c>
      <c r="O12" s="139">
        <v>308</v>
      </c>
      <c r="P12" s="35">
        <v>35</v>
      </c>
      <c r="Q12" s="35">
        <v>11</v>
      </c>
      <c r="R12" s="139">
        <v>113</v>
      </c>
      <c r="S12" s="4" t="s">
        <v>68</v>
      </c>
      <c r="T12" s="35">
        <v>32977</v>
      </c>
    </row>
    <row r="13" spans="2:20" ht="12" customHeight="1">
      <c r="B13" s="22"/>
      <c r="C13" s="33" t="s">
        <v>274</v>
      </c>
      <c r="D13" s="31"/>
      <c r="E13" s="35">
        <v>356</v>
      </c>
      <c r="F13" s="35">
        <v>20</v>
      </c>
      <c r="G13" s="139">
        <v>135</v>
      </c>
      <c r="H13" s="140">
        <v>30</v>
      </c>
      <c r="I13" s="139">
        <v>2</v>
      </c>
      <c r="J13" s="140">
        <v>16</v>
      </c>
      <c r="K13" s="35">
        <v>48</v>
      </c>
      <c r="L13" s="35">
        <v>2</v>
      </c>
      <c r="M13" s="139">
        <v>74</v>
      </c>
      <c r="N13" s="139">
        <v>1</v>
      </c>
      <c r="O13" s="139">
        <v>309</v>
      </c>
      <c r="P13" s="35">
        <v>38</v>
      </c>
      <c r="Q13" s="35">
        <v>10</v>
      </c>
      <c r="R13" s="139">
        <v>112</v>
      </c>
      <c r="S13" s="4" t="s">
        <v>68</v>
      </c>
      <c r="T13" s="35">
        <v>33314</v>
      </c>
    </row>
    <row r="14" spans="2:20" ht="12" customHeight="1">
      <c r="B14" s="22"/>
      <c r="C14" s="33" t="s">
        <v>275</v>
      </c>
      <c r="D14" s="31"/>
      <c r="E14" s="35">
        <v>357</v>
      </c>
      <c r="F14" s="35">
        <v>22</v>
      </c>
      <c r="G14" s="139">
        <v>136</v>
      </c>
      <c r="H14" s="140">
        <v>31</v>
      </c>
      <c r="I14" s="139">
        <v>2</v>
      </c>
      <c r="J14" s="140">
        <v>16</v>
      </c>
      <c r="K14" s="35">
        <v>47</v>
      </c>
      <c r="L14" s="35">
        <v>3</v>
      </c>
      <c r="M14" s="139">
        <v>73</v>
      </c>
      <c r="N14" s="139">
        <v>1</v>
      </c>
      <c r="O14" s="139">
        <v>309</v>
      </c>
      <c r="P14" s="35">
        <v>36</v>
      </c>
      <c r="Q14" s="35">
        <v>10</v>
      </c>
      <c r="R14" s="139">
        <v>120</v>
      </c>
      <c r="S14" s="4" t="s">
        <v>68</v>
      </c>
      <c r="T14" s="35">
        <v>33592</v>
      </c>
    </row>
    <row r="15" spans="2:20" ht="12" customHeight="1">
      <c r="B15" s="22"/>
      <c r="C15" s="33" t="s">
        <v>276</v>
      </c>
      <c r="D15" s="31"/>
      <c r="E15" s="35">
        <v>365</v>
      </c>
      <c r="F15" s="35">
        <v>23</v>
      </c>
      <c r="G15" s="139">
        <v>135</v>
      </c>
      <c r="H15" s="140">
        <v>31</v>
      </c>
      <c r="I15" s="139">
        <v>2</v>
      </c>
      <c r="J15" s="140">
        <v>16</v>
      </c>
      <c r="K15" s="35">
        <v>47</v>
      </c>
      <c r="L15" s="35">
        <v>3</v>
      </c>
      <c r="M15" s="139">
        <v>74</v>
      </c>
      <c r="N15" s="139">
        <v>1</v>
      </c>
      <c r="O15" s="139">
        <v>309</v>
      </c>
      <c r="P15" s="35">
        <v>39</v>
      </c>
      <c r="Q15" s="35">
        <v>10</v>
      </c>
      <c r="R15" s="139">
        <v>120</v>
      </c>
      <c r="S15" s="4" t="s">
        <v>68</v>
      </c>
      <c r="T15" s="35">
        <v>33941</v>
      </c>
    </row>
    <row r="16" spans="2:20" ht="12" customHeight="1">
      <c r="B16" s="22"/>
      <c r="C16" s="33" t="s">
        <v>277</v>
      </c>
      <c r="D16" s="31"/>
      <c r="E16" s="35">
        <v>369</v>
      </c>
      <c r="F16" s="35">
        <v>23</v>
      </c>
      <c r="G16" s="139">
        <v>140</v>
      </c>
      <c r="H16" s="140">
        <v>31</v>
      </c>
      <c r="I16" s="139">
        <v>2</v>
      </c>
      <c r="J16" s="140">
        <v>21</v>
      </c>
      <c r="K16" s="35">
        <v>43</v>
      </c>
      <c r="L16" s="35">
        <v>3</v>
      </c>
      <c r="M16" s="139">
        <v>74</v>
      </c>
      <c r="N16" s="139">
        <v>1</v>
      </c>
      <c r="O16" s="139">
        <v>309</v>
      </c>
      <c r="P16" s="35">
        <v>39</v>
      </c>
      <c r="Q16" s="35">
        <v>10</v>
      </c>
      <c r="R16" s="139">
        <v>120</v>
      </c>
      <c r="S16" s="4" t="s">
        <v>68</v>
      </c>
      <c r="T16" s="35">
        <v>34402</v>
      </c>
    </row>
    <row r="17" spans="2:20" ht="12" customHeight="1">
      <c r="B17" s="22"/>
      <c r="C17" s="33" t="s">
        <v>278</v>
      </c>
      <c r="D17" s="31"/>
      <c r="E17" s="35">
        <v>367</v>
      </c>
      <c r="F17" s="35">
        <v>24</v>
      </c>
      <c r="G17" s="139">
        <v>140</v>
      </c>
      <c r="H17" s="140">
        <v>31</v>
      </c>
      <c r="I17" s="139">
        <v>2</v>
      </c>
      <c r="J17" s="140">
        <v>20</v>
      </c>
      <c r="K17" s="35">
        <v>42</v>
      </c>
      <c r="L17" s="35">
        <v>3</v>
      </c>
      <c r="M17" s="139">
        <v>73</v>
      </c>
      <c r="N17" s="139">
        <v>1</v>
      </c>
      <c r="O17" s="139">
        <v>309</v>
      </c>
      <c r="P17" s="35">
        <v>41</v>
      </c>
      <c r="Q17" s="35">
        <v>9</v>
      </c>
      <c r="R17" s="139">
        <v>122</v>
      </c>
      <c r="S17" s="4" t="s">
        <v>68</v>
      </c>
      <c r="T17" s="35">
        <v>34642</v>
      </c>
    </row>
    <row r="18" spans="2:20" ht="12" customHeight="1">
      <c r="B18" s="22"/>
      <c r="C18" s="33" t="s">
        <v>279</v>
      </c>
      <c r="D18" s="31"/>
      <c r="E18" s="35">
        <v>372</v>
      </c>
      <c r="F18" s="35">
        <v>28</v>
      </c>
      <c r="G18" s="139">
        <v>139</v>
      </c>
      <c r="H18" s="140">
        <v>35</v>
      </c>
      <c r="I18" s="139">
        <v>2</v>
      </c>
      <c r="J18" s="140">
        <v>21</v>
      </c>
      <c r="K18" s="35">
        <v>43</v>
      </c>
      <c r="L18" s="35">
        <v>3</v>
      </c>
      <c r="M18" s="139">
        <v>72</v>
      </c>
      <c r="N18" s="139">
        <v>1</v>
      </c>
      <c r="O18" s="139">
        <v>309</v>
      </c>
      <c r="P18" s="35">
        <v>41</v>
      </c>
      <c r="Q18" s="35">
        <v>10</v>
      </c>
      <c r="R18" s="139">
        <v>126</v>
      </c>
      <c r="S18" s="4" t="s">
        <v>68</v>
      </c>
      <c r="T18" s="35">
        <v>34815</v>
      </c>
    </row>
    <row r="19" spans="2:20" ht="12" customHeight="1">
      <c r="B19" s="22"/>
      <c r="C19" s="137" t="s">
        <v>36</v>
      </c>
      <c r="D19" s="138" t="s">
        <v>45</v>
      </c>
      <c r="E19" s="35">
        <v>368</v>
      </c>
      <c r="F19" s="35">
        <v>27</v>
      </c>
      <c r="G19" s="139">
        <v>139</v>
      </c>
      <c r="H19" s="140">
        <v>34</v>
      </c>
      <c r="I19" s="139">
        <v>2</v>
      </c>
      <c r="J19" s="140">
        <v>21</v>
      </c>
      <c r="K19" s="35">
        <v>46</v>
      </c>
      <c r="L19" s="35">
        <v>3</v>
      </c>
      <c r="M19" s="139">
        <v>74</v>
      </c>
      <c r="N19" s="139">
        <v>1</v>
      </c>
      <c r="O19" s="139">
        <v>309</v>
      </c>
      <c r="P19" s="35">
        <v>39</v>
      </c>
      <c r="Q19" s="35">
        <v>10</v>
      </c>
      <c r="R19" s="139">
        <v>128</v>
      </c>
      <c r="S19" s="4" t="s">
        <v>68</v>
      </c>
      <c r="T19" s="35">
        <v>34978</v>
      </c>
    </row>
    <row r="20" spans="2:20" ht="12" customHeight="1">
      <c r="B20" s="22"/>
      <c r="C20" s="33" t="s">
        <v>280</v>
      </c>
      <c r="D20" s="31"/>
      <c r="E20" s="35">
        <v>373</v>
      </c>
      <c r="F20" s="35">
        <v>26</v>
      </c>
      <c r="G20" s="139">
        <v>139</v>
      </c>
      <c r="H20" s="140">
        <v>35</v>
      </c>
      <c r="I20" s="139">
        <v>2</v>
      </c>
      <c r="J20" s="140">
        <v>20</v>
      </c>
      <c r="K20" s="35">
        <v>45</v>
      </c>
      <c r="L20" s="35">
        <v>3</v>
      </c>
      <c r="M20" s="139">
        <v>74</v>
      </c>
      <c r="N20" s="139">
        <v>1</v>
      </c>
      <c r="O20" s="139">
        <v>308</v>
      </c>
      <c r="P20" s="35">
        <v>39</v>
      </c>
      <c r="Q20" s="35">
        <v>11</v>
      </c>
      <c r="R20" s="139">
        <v>128</v>
      </c>
      <c r="S20" s="4" t="s">
        <v>68</v>
      </c>
      <c r="T20" s="35">
        <v>35102</v>
      </c>
    </row>
    <row r="21" spans="2:20" ht="12" customHeight="1">
      <c r="B21" s="22"/>
      <c r="C21" s="33" t="s">
        <v>281</v>
      </c>
      <c r="D21" s="31"/>
      <c r="E21" s="35">
        <v>377</v>
      </c>
      <c r="F21" s="35">
        <v>29</v>
      </c>
      <c r="G21" s="139">
        <v>138</v>
      </c>
      <c r="H21" s="140">
        <v>34</v>
      </c>
      <c r="I21" s="139">
        <v>2</v>
      </c>
      <c r="J21" s="140">
        <v>19</v>
      </c>
      <c r="K21" s="35">
        <v>47</v>
      </c>
      <c r="L21" s="35">
        <v>3</v>
      </c>
      <c r="M21" s="139">
        <v>75</v>
      </c>
      <c r="N21" s="139">
        <v>1</v>
      </c>
      <c r="O21" s="139">
        <v>308</v>
      </c>
      <c r="P21" s="35">
        <v>39</v>
      </c>
      <c r="Q21" s="35">
        <v>11</v>
      </c>
      <c r="R21" s="139">
        <v>127</v>
      </c>
      <c r="S21" s="4" t="s">
        <v>68</v>
      </c>
      <c r="T21" s="35">
        <v>35273</v>
      </c>
    </row>
    <row r="22" ht="12" customHeight="1">
      <c r="B22" s="5"/>
    </row>
    <row r="23" spans="2:20" ht="12" customHeight="1">
      <c r="B23" s="5" t="s">
        <v>282</v>
      </c>
      <c r="T23" s="37"/>
    </row>
    <row r="24" ht="12" customHeight="1">
      <c r="B24" s="5" t="s">
        <v>283</v>
      </c>
    </row>
    <row r="25" spans="2:10" ht="12" customHeight="1">
      <c r="B25" s="5" t="s">
        <v>284</v>
      </c>
      <c r="C25" s="5"/>
      <c r="D25" s="5"/>
      <c r="E25" s="5"/>
      <c r="F25" s="5"/>
      <c r="G25" s="5"/>
      <c r="H25" s="5"/>
      <c r="I25" s="5"/>
      <c r="J25" s="5"/>
    </row>
    <row r="26" spans="2:8" ht="12" customHeight="1">
      <c r="B26" s="5" t="s">
        <v>285</v>
      </c>
      <c r="H26" s="1"/>
    </row>
    <row r="27" ht="12" customHeight="1"/>
    <row r="28" ht="12" customHeight="1">
      <c r="L28" s="37"/>
    </row>
  </sheetData>
  <sheetProtection/>
  <mergeCells count="17">
    <mergeCell ref="R3:R6"/>
    <mergeCell ref="S3:S6"/>
    <mergeCell ref="T3:T6"/>
    <mergeCell ref="B8:D8"/>
    <mergeCell ref="B9:D9"/>
    <mergeCell ref="L3:L6"/>
    <mergeCell ref="M3:M6"/>
    <mergeCell ref="N3:N6"/>
    <mergeCell ref="O3:O6"/>
    <mergeCell ref="P3:P6"/>
    <mergeCell ref="Q3:Q6"/>
    <mergeCell ref="B3:D6"/>
    <mergeCell ref="E3:E6"/>
    <mergeCell ref="F3:F6"/>
    <mergeCell ref="G3:G6"/>
    <mergeCell ref="J3:J6"/>
    <mergeCell ref="K3:K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Z36"/>
  <sheetViews>
    <sheetView zoomScalePageLayoutView="0" workbookViewId="0" topLeftCell="A1">
      <selection activeCell="O52" sqref="O5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875" style="1" customWidth="1"/>
    <col min="4" max="4" width="6.375" style="1" bestFit="1" customWidth="1"/>
    <col min="5" max="24" width="4.125" style="1" customWidth="1"/>
    <col min="25" max="16384" width="9.00390625" style="1" customWidth="1"/>
  </cols>
  <sheetData>
    <row r="1" ht="14.25" customHeight="1">
      <c r="B1" s="7" t="s">
        <v>286</v>
      </c>
    </row>
    <row r="2" ht="12" customHeight="1"/>
    <row r="3" spans="2:24" ht="12" customHeight="1">
      <c r="B3" s="247" t="s">
        <v>201</v>
      </c>
      <c r="C3" s="249"/>
      <c r="D3" s="333" t="s">
        <v>287</v>
      </c>
      <c r="E3" s="232" t="s">
        <v>288</v>
      </c>
      <c r="F3" s="233"/>
      <c r="G3" s="233"/>
      <c r="H3" s="233"/>
      <c r="I3" s="233"/>
      <c r="J3" s="233"/>
      <c r="K3" s="233"/>
      <c r="L3" s="233"/>
      <c r="M3" s="234"/>
      <c r="N3" s="232" t="s">
        <v>289</v>
      </c>
      <c r="O3" s="233"/>
      <c r="P3" s="233"/>
      <c r="Q3" s="233"/>
      <c r="R3" s="233"/>
      <c r="S3" s="234"/>
      <c r="T3" s="232" t="s">
        <v>290</v>
      </c>
      <c r="U3" s="233"/>
      <c r="V3" s="233"/>
      <c r="W3" s="234"/>
      <c r="X3" s="333" t="s">
        <v>291</v>
      </c>
    </row>
    <row r="4" spans="2:24" ht="12" customHeight="1">
      <c r="B4" s="250"/>
      <c r="C4" s="252"/>
      <c r="D4" s="334"/>
      <c r="E4" s="336" t="s">
        <v>292</v>
      </c>
      <c r="F4" s="339" t="s">
        <v>293</v>
      </c>
      <c r="G4" s="339" t="s">
        <v>294</v>
      </c>
      <c r="H4" s="339" t="s">
        <v>295</v>
      </c>
      <c r="I4" s="339" t="s">
        <v>296</v>
      </c>
      <c r="J4" s="339" t="s">
        <v>297</v>
      </c>
      <c r="K4" s="339" t="s">
        <v>298</v>
      </c>
      <c r="L4" s="339" t="s">
        <v>299</v>
      </c>
      <c r="M4" s="333" t="s">
        <v>300</v>
      </c>
      <c r="N4" s="336" t="s">
        <v>301</v>
      </c>
      <c r="O4" s="339" t="s">
        <v>294</v>
      </c>
      <c r="P4" s="339" t="s">
        <v>295</v>
      </c>
      <c r="Q4" s="339" t="s">
        <v>296</v>
      </c>
      <c r="R4" s="339" t="s">
        <v>297</v>
      </c>
      <c r="S4" s="333" t="s">
        <v>300</v>
      </c>
      <c r="T4" s="336" t="s">
        <v>302</v>
      </c>
      <c r="U4" s="339" t="s">
        <v>294</v>
      </c>
      <c r="V4" s="336" t="s">
        <v>303</v>
      </c>
      <c r="W4" s="333" t="s">
        <v>300</v>
      </c>
      <c r="X4" s="334"/>
    </row>
    <row r="5" spans="2:24" ht="12" customHeight="1">
      <c r="B5" s="250"/>
      <c r="C5" s="252"/>
      <c r="D5" s="334"/>
      <c r="E5" s="337"/>
      <c r="F5" s="340"/>
      <c r="G5" s="340"/>
      <c r="H5" s="340"/>
      <c r="I5" s="340"/>
      <c r="J5" s="340"/>
      <c r="K5" s="340"/>
      <c r="L5" s="340"/>
      <c r="M5" s="334"/>
      <c r="N5" s="337"/>
      <c r="O5" s="340"/>
      <c r="P5" s="340"/>
      <c r="Q5" s="340"/>
      <c r="R5" s="340"/>
      <c r="S5" s="334"/>
      <c r="T5" s="337"/>
      <c r="U5" s="340"/>
      <c r="V5" s="337"/>
      <c r="W5" s="334"/>
      <c r="X5" s="334"/>
    </row>
    <row r="6" spans="2:24" ht="12" customHeight="1">
      <c r="B6" s="250"/>
      <c r="C6" s="252"/>
      <c r="D6" s="334"/>
      <c r="E6" s="337"/>
      <c r="F6" s="341" t="s">
        <v>304</v>
      </c>
      <c r="G6" s="341" t="s">
        <v>304</v>
      </c>
      <c r="H6" s="341" t="s">
        <v>304</v>
      </c>
      <c r="I6" s="341" t="s">
        <v>304</v>
      </c>
      <c r="J6" s="341" t="s">
        <v>304</v>
      </c>
      <c r="K6" s="341" t="s">
        <v>304</v>
      </c>
      <c r="L6" s="341" t="s">
        <v>304</v>
      </c>
      <c r="M6" s="334"/>
      <c r="N6" s="337"/>
      <c r="O6" s="341" t="s">
        <v>304</v>
      </c>
      <c r="P6" s="341" t="s">
        <v>304</v>
      </c>
      <c r="Q6" s="341" t="s">
        <v>304</v>
      </c>
      <c r="R6" s="341" t="s">
        <v>304</v>
      </c>
      <c r="S6" s="334"/>
      <c r="T6" s="337"/>
      <c r="U6" s="341" t="s">
        <v>304</v>
      </c>
      <c r="V6" s="337"/>
      <c r="W6" s="334"/>
      <c r="X6" s="334"/>
    </row>
    <row r="7" spans="2:24" ht="12" customHeight="1">
      <c r="B7" s="253"/>
      <c r="C7" s="255"/>
      <c r="D7" s="335"/>
      <c r="E7" s="338"/>
      <c r="F7" s="342"/>
      <c r="G7" s="342"/>
      <c r="H7" s="342"/>
      <c r="I7" s="342"/>
      <c r="J7" s="342"/>
      <c r="K7" s="342"/>
      <c r="L7" s="342"/>
      <c r="M7" s="335"/>
      <c r="N7" s="338"/>
      <c r="O7" s="342"/>
      <c r="P7" s="342"/>
      <c r="Q7" s="342"/>
      <c r="R7" s="342"/>
      <c r="S7" s="335"/>
      <c r="T7" s="338"/>
      <c r="U7" s="342"/>
      <c r="V7" s="338"/>
      <c r="W7" s="335"/>
      <c r="X7" s="335"/>
    </row>
    <row r="8" spans="2:25" ht="12" customHeight="1">
      <c r="B8" s="343" t="s">
        <v>155</v>
      </c>
      <c r="C8" s="265"/>
      <c r="D8" s="142">
        <v>537</v>
      </c>
      <c r="E8" s="142">
        <f>SUM(E10+E23)</f>
        <v>3</v>
      </c>
      <c r="F8" s="142">
        <v>1</v>
      </c>
      <c r="G8" s="142">
        <f aca="true" t="shared" si="0" ref="G8:W8">SUM(G10+G23)</f>
        <v>4</v>
      </c>
      <c r="H8" s="142">
        <f t="shared" si="0"/>
        <v>20</v>
      </c>
      <c r="I8" s="142">
        <f t="shared" si="0"/>
        <v>22</v>
      </c>
      <c r="J8" s="142">
        <f t="shared" si="0"/>
        <v>51</v>
      </c>
      <c r="K8" s="142">
        <f t="shared" si="0"/>
        <v>38</v>
      </c>
      <c r="L8" s="142" t="s">
        <v>307</v>
      </c>
      <c r="M8" s="142">
        <f t="shared" si="0"/>
        <v>139</v>
      </c>
      <c r="N8" s="142">
        <f t="shared" si="0"/>
        <v>24</v>
      </c>
      <c r="O8" s="142">
        <f t="shared" si="0"/>
        <v>46</v>
      </c>
      <c r="P8" s="142">
        <f t="shared" si="0"/>
        <v>49</v>
      </c>
      <c r="Q8" s="142">
        <f t="shared" si="0"/>
        <v>58</v>
      </c>
      <c r="R8" s="142">
        <f t="shared" si="0"/>
        <v>120</v>
      </c>
      <c r="S8" s="142">
        <f t="shared" si="0"/>
        <v>297</v>
      </c>
      <c r="T8" s="142">
        <f t="shared" si="0"/>
        <v>16</v>
      </c>
      <c r="U8" s="142">
        <f t="shared" si="0"/>
        <v>68</v>
      </c>
      <c r="V8" s="142">
        <f t="shared" si="0"/>
        <v>16</v>
      </c>
      <c r="W8" s="142">
        <f t="shared" si="0"/>
        <v>100</v>
      </c>
      <c r="X8" s="142">
        <v>1</v>
      </c>
      <c r="Y8" s="143"/>
    </row>
    <row r="9" spans="2:24" ht="12" customHeight="1">
      <c r="B9" s="38"/>
      <c r="C9" s="86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4"/>
    </row>
    <row r="10" spans="2:24" ht="12" customHeight="1">
      <c r="B10" s="343" t="s">
        <v>72</v>
      </c>
      <c r="C10" s="265"/>
      <c r="D10" s="142">
        <f>M10+S10+W10+X10</f>
        <v>431</v>
      </c>
      <c r="E10" s="142">
        <f aca="true" t="shared" si="1" ref="E10:W10">SUM(E11:E22)</f>
        <v>2</v>
      </c>
      <c r="F10" s="142" t="s">
        <v>307</v>
      </c>
      <c r="G10" s="142">
        <f t="shared" si="1"/>
        <v>2</v>
      </c>
      <c r="H10" s="142">
        <f t="shared" si="1"/>
        <v>15</v>
      </c>
      <c r="I10" s="142">
        <f t="shared" si="1"/>
        <v>18</v>
      </c>
      <c r="J10" s="142">
        <f t="shared" si="1"/>
        <v>42</v>
      </c>
      <c r="K10" s="142">
        <f t="shared" si="1"/>
        <v>30</v>
      </c>
      <c r="L10" s="142" t="s">
        <v>307</v>
      </c>
      <c r="M10" s="142">
        <f t="shared" si="1"/>
        <v>109</v>
      </c>
      <c r="N10" s="142">
        <f t="shared" si="1"/>
        <v>21</v>
      </c>
      <c r="O10" s="142">
        <f t="shared" si="1"/>
        <v>38</v>
      </c>
      <c r="P10" s="142">
        <f t="shared" si="1"/>
        <v>40</v>
      </c>
      <c r="Q10" s="142">
        <f t="shared" si="1"/>
        <v>52</v>
      </c>
      <c r="R10" s="142">
        <f t="shared" si="1"/>
        <v>97</v>
      </c>
      <c r="S10" s="142">
        <f t="shared" si="1"/>
        <v>248</v>
      </c>
      <c r="T10" s="142">
        <f t="shared" si="1"/>
        <v>10</v>
      </c>
      <c r="U10" s="142">
        <f t="shared" si="1"/>
        <v>55</v>
      </c>
      <c r="V10" s="142">
        <f t="shared" si="1"/>
        <v>8</v>
      </c>
      <c r="W10" s="142">
        <f t="shared" si="1"/>
        <v>73</v>
      </c>
      <c r="X10" s="142">
        <v>1</v>
      </c>
    </row>
    <row r="11" spans="2:25" ht="12" customHeight="1">
      <c r="B11" s="22"/>
      <c r="C11" s="133" t="s">
        <v>73</v>
      </c>
      <c r="D11" s="145">
        <v>78</v>
      </c>
      <c r="E11" s="145">
        <v>1</v>
      </c>
      <c r="F11" s="145" t="s">
        <v>307</v>
      </c>
      <c r="G11" s="145" t="s">
        <v>307</v>
      </c>
      <c r="H11" s="145">
        <v>4</v>
      </c>
      <c r="I11" s="145">
        <v>4</v>
      </c>
      <c r="J11" s="145">
        <v>7</v>
      </c>
      <c r="K11" s="145">
        <v>3</v>
      </c>
      <c r="L11" s="145" t="s">
        <v>307</v>
      </c>
      <c r="M11" s="145">
        <f>SUM(E11:L11)</f>
        <v>19</v>
      </c>
      <c r="N11" s="145">
        <v>3</v>
      </c>
      <c r="O11" s="145">
        <v>7</v>
      </c>
      <c r="P11" s="145">
        <v>10</v>
      </c>
      <c r="Q11" s="145">
        <v>5</v>
      </c>
      <c r="R11" s="145">
        <v>16</v>
      </c>
      <c r="S11" s="145">
        <f>SUM(N11:R11)</f>
        <v>41</v>
      </c>
      <c r="T11" s="145" t="s">
        <v>307</v>
      </c>
      <c r="U11" s="145">
        <v>17</v>
      </c>
      <c r="V11" s="145">
        <v>1</v>
      </c>
      <c r="W11" s="145">
        <f>SUM(T11:V11)</f>
        <v>18</v>
      </c>
      <c r="X11" s="145" t="s">
        <v>307</v>
      </c>
      <c r="Y11" s="146" t="s">
        <v>308</v>
      </c>
    </row>
    <row r="12" spans="2:24" ht="12" customHeight="1">
      <c r="B12" s="22"/>
      <c r="C12" s="133" t="s">
        <v>74</v>
      </c>
      <c r="D12" s="145">
        <v>73</v>
      </c>
      <c r="E12" s="145" t="s">
        <v>307</v>
      </c>
      <c r="F12" s="145" t="s">
        <v>307</v>
      </c>
      <c r="G12" s="145">
        <v>1</v>
      </c>
      <c r="H12" s="145">
        <v>3</v>
      </c>
      <c r="I12" s="145">
        <v>5</v>
      </c>
      <c r="J12" s="145">
        <v>6</v>
      </c>
      <c r="K12" s="145">
        <v>10</v>
      </c>
      <c r="L12" s="145" t="s">
        <v>307</v>
      </c>
      <c r="M12" s="145">
        <f>SUM(E12:L12)</f>
        <v>25</v>
      </c>
      <c r="N12" s="145">
        <v>4</v>
      </c>
      <c r="O12" s="145">
        <v>8</v>
      </c>
      <c r="P12" s="145">
        <v>4</v>
      </c>
      <c r="Q12" s="145">
        <v>12</v>
      </c>
      <c r="R12" s="145">
        <v>11</v>
      </c>
      <c r="S12" s="145">
        <f aca="true" t="shared" si="2" ref="S12:S30">SUM(N12:R12)</f>
        <v>39</v>
      </c>
      <c r="T12" s="145">
        <v>2</v>
      </c>
      <c r="U12" s="145">
        <v>5</v>
      </c>
      <c r="V12" s="145">
        <v>2</v>
      </c>
      <c r="W12" s="145">
        <f aca="true" t="shared" si="3" ref="W12:W30">SUM(T12:V12)</f>
        <v>9</v>
      </c>
      <c r="X12" s="145" t="s">
        <v>307</v>
      </c>
    </row>
    <row r="13" spans="2:24" ht="12" customHeight="1">
      <c r="B13" s="22"/>
      <c r="C13" s="133" t="s">
        <v>75</v>
      </c>
      <c r="D13" s="145">
        <v>38</v>
      </c>
      <c r="E13" s="145" t="s">
        <v>307</v>
      </c>
      <c r="F13" s="145" t="s">
        <v>307</v>
      </c>
      <c r="G13" s="145" t="s">
        <v>307</v>
      </c>
      <c r="H13" s="145">
        <v>1</v>
      </c>
      <c r="I13" s="145">
        <v>1</v>
      </c>
      <c r="J13" s="145">
        <v>4</v>
      </c>
      <c r="K13" s="145">
        <v>2</v>
      </c>
      <c r="L13" s="145" t="s">
        <v>307</v>
      </c>
      <c r="M13" s="145">
        <f aca="true" t="shared" si="4" ref="M13:M22">SUM(E13:L13)</f>
        <v>8</v>
      </c>
      <c r="N13" s="145">
        <v>3</v>
      </c>
      <c r="O13" s="145">
        <v>1</v>
      </c>
      <c r="P13" s="145">
        <v>4</v>
      </c>
      <c r="Q13" s="145">
        <v>6</v>
      </c>
      <c r="R13" s="145">
        <v>8</v>
      </c>
      <c r="S13" s="145">
        <f t="shared" si="2"/>
        <v>22</v>
      </c>
      <c r="T13" s="145">
        <v>1</v>
      </c>
      <c r="U13" s="145">
        <v>6</v>
      </c>
      <c r="V13" s="145">
        <v>1</v>
      </c>
      <c r="W13" s="145">
        <f t="shared" si="3"/>
        <v>8</v>
      </c>
      <c r="X13" s="145" t="s">
        <v>307</v>
      </c>
    </row>
    <row r="14" spans="2:24" ht="12" customHeight="1">
      <c r="B14" s="22"/>
      <c r="C14" s="133" t="s">
        <v>76</v>
      </c>
      <c r="D14" s="145">
        <v>41</v>
      </c>
      <c r="E14" s="145" t="s">
        <v>307</v>
      </c>
      <c r="F14" s="145" t="s">
        <v>307</v>
      </c>
      <c r="G14" s="145" t="s">
        <v>307</v>
      </c>
      <c r="H14" s="145">
        <v>3</v>
      </c>
      <c r="I14" s="145" t="s">
        <v>307</v>
      </c>
      <c r="J14" s="145">
        <v>1</v>
      </c>
      <c r="K14" s="145">
        <v>3</v>
      </c>
      <c r="L14" s="145" t="s">
        <v>307</v>
      </c>
      <c r="M14" s="145">
        <f t="shared" si="4"/>
        <v>7</v>
      </c>
      <c r="N14" s="145">
        <v>1</v>
      </c>
      <c r="O14" s="145">
        <v>4</v>
      </c>
      <c r="P14" s="145">
        <v>3</v>
      </c>
      <c r="Q14" s="145">
        <v>3</v>
      </c>
      <c r="R14" s="145">
        <v>11</v>
      </c>
      <c r="S14" s="145">
        <f t="shared" si="2"/>
        <v>22</v>
      </c>
      <c r="T14" s="145">
        <v>4</v>
      </c>
      <c r="U14" s="145">
        <v>8</v>
      </c>
      <c r="V14" s="145" t="s">
        <v>307</v>
      </c>
      <c r="W14" s="145">
        <f t="shared" si="3"/>
        <v>12</v>
      </c>
      <c r="X14" s="145" t="s">
        <v>307</v>
      </c>
    </row>
    <row r="15" spans="2:24" ht="12" customHeight="1">
      <c r="B15" s="22"/>
      <c r="C15" s="133" t="s">
        <v>77</v>
      </c>
      <c r="D15" s="145">
        <v>49</v>
      </c>
      <c r="E15" s="145" t="s">
        <v>307</v>
      </c>
      <c r="F15" s="145" t="s">
        <v>307</v>
      </c>
      <c r="G15" s="145" t="s">
        <v>307</v>
      </c>
      <c r="H15" s="145">
        <v>2</v>
      </c>
      <c r="I15" s="145">
        <v>1</v>
      </c>
      <c r="J15" s="145">
        <v>6</v>
      </c>
      <c r="K15" s="145">
        <v>2</v>
      </c>
      <c r="L15" s="145" t="s">
        <v>307</v>
      </c>
      <c r="M15" s="145">
        <f t="shared" si="4"/>
        <v>11</v>
      </c>
      <c r="N15" s="145">
        <v>2</v>
      </c>
      <c r="O15" s="145">
        <v>6</v>
      </c>
      <c r="P15" s="145">
        <v>4</v>
      </c>
      <c r="Q15" s="145">
        <v>3</v>
      </c>
      <c r="R15" s="145">
        <v>16</v>
      </c>
      <c r="S15" s="145">
        <f t="shared" si="2"/>
        <v>31</v>
      </c>
      <c r="T15" s="145" t="s">
        <v>307</v>
      </c>
      <c r="U15" s="145">
        <v>6</v>
      </c>
      <c r="V15" s="145" t="s">
        <v>307</v>
      </c>
      <c r="W15" s="145">
        <f t="shared" si="3"/>
        <v>6</v>
      </c>
      <c r="X15" s="145">
        <v>1</v>
      </c>
    </row>
    <row r="16" spans="2:24" ht="12" customHeight="1">
      <c r="B16" s="22"/>
      <c r="C16" s="133" t="s">
        <v>78</v>
      </c>
      <c r="D16" s="145">
        <v>23</v>
      </c>
      <c r="E16" s="145" t="s">
        <v>307</v>
      </c>
      <c r="F16" s="145" t="s">
        <v>307</v>
      </c>
      <c r="G16" s="145">
        <v>1</v>
      </c>
      <c r="H16" s="145" t="s">
        <v>307</v>
      </c>
      <c r="I16" s="145">
        <v>1</v>
      </c>
      <c r="J16" s="145">
        <v>3</v>
      </c>
      <c r="K16" s="145">
        <v>1</v>
      </c>
      <c r="L16" s="145" t="s">
        <v>307</v>
      </c>
      <c r="M16" s="145">
        <f t="shared" si="4"/>
        <v>6</v>
      </c>
      <c r="N16" s="145">
        <v>1</v>
      </c>
      <c r="O16" s="145">
        <v>4</v>
      </c>
      <c r="P16" s="145">
        <v>2</v>
      </c>
      <c r="Q16" s="145">
        <v>3</v>
      </c>
      <c r="R16" s="145">
        <v>3</v>
      </c>
      <c r="S16" s="145">
        <f t="shared" si="2"/>
        <v>13</v>
      </c>
      <c r="T16" s="145" t="s">
        <v>307</v>
      </c>
      <c r="U16" s="145">
        <v>2</v>
      </c>
      <c r="V16" s="145">
        <v>2</v>
      </c>
      <c r="W16" s="145">
        <f t="shared" si="3"/>
        <v>4</v>
      </c>
      <c r="X16" s="145" t="s">
        <v>307</v>
      </c>
    </row>
    <row r="17" spans="2:24" ht="12" customHeight="1">
      <c r="B17" s="22"/>
      <c r="C17" s="133" t="s">
        <v>79</v>
      </c>
      <c r="D17" s="145">
        <v>19</v>
      </c>
      <c r="E17" s="145" t="s">
        <v>307</v>
      </c>
      <c r="F17" s="145" t="s">
        <v>307</v>
      </c>
      <c r="G17" s="145" t="s">
        <v>307</v>
      </c>
      <c r="H17" s="145">
        <v>1</v>
      </c>
      <c r="I17" s="145">
        <v>1</v>
      </c>
      <c r="J17" s="145">
        <v>1</v>
      </c>
      <c r="K17" s="145">
        <v>1</v>
      </c>
      <c r="L17" s="145" t="s">
        <v>307</v>
      </c>
      <c r="M17" s="145">
        <f t="shared" si="4"/>
        <v>4</v>
      </c>
      <c r="N17" s="145">
        <v>2</v>
      </c>
      <c r="O17" s="145">
        <v>1</v>
      </c>
      <c r="P17" s="145">
        <v>2</v>
      </c>
      <c r="Q17" s="145">
        <v>4</v>
      </c>
      <c r="R17" s="145">
        <v>4</v>
      </c>
      <c r="S17" s="145">
        <f t="shared" si="2"/>
        <v>13</v>
      </c>
      <c r="T17" s="145" t="s">
        <v>307</v>
      </c>
      <c r="U17" s="145">
        <v>2</v>
      </c>
      <c r="V17" s="145" t="s">
        <v>307</v>
      </c>
      <c r="W17" s="145">
        <f t="shared" si="3"/>
        <v>2</v>
      </c>
      <c r="X17" s="145" t="s">
        <v>307</v>
      </c>
    </row>
    <row r="18" spans="2:24" ht="12" customHeight="1">
      <c r="B18" s="22"/>
      <c r="C18" s="133" t="s">
        <v>80</v>
      </c>
      <c r="D18" s="145">
        <v>24</v>
      </c>
      <c r="E18" s="145" t="s">
        <v>307</v>
      </c>
      <c r="F18" s="145" t="s">
        <v>307</v>
      </c>
      <c r="G18" s="145" t="s">
        <v>307</v>
      </c>
      <c r="H18" s="145" t="s">
        <v>307</v>
      </c>
      <c r="I18" s="145">
        <v>1</v>
      </c>
      <c r="J18" s="145">
        <v>2</v>
      </c>
      <c r="K18" s="145">
        <v>1</v>
      </c>
      <c r="L18" s="145" t="s">
        <v>307</v>
      </c>
      <c r="M18" s="145">
        <f t="shared" si="4"/>
        <v>4</v>
      </c>
      <c r="N18" s="145" t="s">
        <v>307</v>
      </c>
      <c r="O18" s="145">
        <v>1</v>
      </c>
      <c r="P18" s="145">
        <v>5</v>
      </c>
      <c r="Q18" s="145">
        <v>5</v>
      </c>
      <c r="R18" s="145">
        <v>6</v>
      </c>
      <c r="S18" s="145">
        <f t="shared" si="2"/>
        <v>17</v>
      </c>
      <c r="T18" s="145">
        <v>1</v>
      </c>
      <c r="U18" s="145">
        <v>1</v>
      </c>
      <c r="V18" s="145">
        <v>1</v>
      </c>
      <c r="W18" s="145">
        <f t="shared" si="3"/>
        <v>3</v>
      </c>
      <c r="X18" s="145" t="s">
        <v>307</v>
      </c>
    </row>
    <row r="19" spans="2:24" ht="12" customHeight="1">
      <c r="B19" s="22"/>
      <c r="C19" s="133" t="s">
        <v>81</v>
      </c>
      <c r="D19" s="145">
        <v>15</v>
      </c>
      <c r="E19" s="145" t="s">
        <v>307</v>
      </c>
      <c r="F19" s="145" t="s">
        <v>307</v>
      </c>
      <c r="G19" s="145" t="s">
        <v>307</v>
      </c>
      <c r="H19" s="145" t="s">
        <v>307</v>
      </c>
      <c r="I19" s="145" t="s">
        <v>307</v>
      </c>
      <c r="J19" s="145">
        <v>4</v>
      </c>
      <c r="K19" s="145" t="s">
        <v>307</v>
      </c>
      <c r="L19" s="145" t="s">
        <v>307</v>
      </c>
      <c r="M19" s="145">
        <f t="shared" si="4"/>
        <v>4</v>
      </c>
      <c r="N19" s="145" t="s">
        <v>307</v>
      </c>
      <c r="O19" s="145">
        <v>2</v>
      </c>
      <c r="P19" s="145">
        <v>1</v>
      </c>
      <c r="Q19" s="145" t="s">
        <v>307</v>
      </c>
      <c r="R19" s="145">
        <v>5</v>
      </c>
      <c r="S19" s="145">
        <f t="shared" si="2"/>
        <v>8</v>
      </c>
      <c r="T19" s="145" t="s">
        <v>307</v>
      </c>
      <c r="U19" s="145">
        <v>2</v>
      </c>
      <c r="V19" s="145">
        <v>1</v>
      </c>
      <c r="W19" s="145">
        <f t="shared" si="3"/>
        <v>3</v>
      </c>
      <c r="X19" s="145" t="s">
        <v>307</v>
      </c>
    </row>
    <row r="20" spans="2:24" ht="12" customHeight="1">
      <c r="B20" s="22"/>
      <c r="C20" s="133" t="s">
        <v>82</v>
      </c>
      <c r="D20" s="145">
        <v>22</v>
      </c>
      <c r="E20" s="145" t="s">
        <v>307</v>
      </c>
      <c r="F20" s="145" t="s">
        <v>307</v>
      </c>
      <c r="G20" s="145" t="s">
        <v>307</v>
      </c>
      <c r="H20" s="145" t="s">
        <v>307</v>
      </c>
      <c r="I20" s="145">
        <v>2</v>
      </c>
      <c r="J20" s="145">
        <v>2</v>
      </c>
      <c r="K20" s="145">
        <v>1</v>
      </c>
      <c r="L20" s="145" t="s">
        <v>307</v>
      </c>
      <c r="M20" s="145">
        <f t="shared" si="4"/>
        <v>5</v>
      </c>
      <c r="N20" s="145">
        <v>1</v>
      </c>
      <c r="O20" s="145">
        <v>1</v>
      </c>
      <c r="P20" s="145">
        <v>4</v>
      </c>
      <c r="Q20" s="145">
        <v>3</v>
      </c>
      <c r="R20" s="145">
        <v>5</v>
      </c>
      <c r="S20" s="145">
        <f t="shared" si="2"/>
        <v>14</v>
      </c>
      <c r="T20" s="145">
        <v>1</v>
      </c>
      <c r="U20" s="145">
        <v>2</v>
      </c>
      <c r="V20" s="145" t="s">
        <v>307</v>
      </c>
      <c r="W20" s="145">
        <f t="shared" si="3"/>
        <v>3</v>
      </c>
      <c r="X20" s="145" t="s">
        <v>307</v>
      </c>
    </row>
    <row r="21" spans="2:24" ht="12" customHeight="1">
      <c r="B21" s="22"/>
      <c r="C21" s="133" t="s">
        <v>83</v>
      </c>
      <c r="D21" s="145">
        <v>27</v>
      </c>
      <c r="E21" s="145" t="s">
        <v>307</v>
      </c>
      <c r="F21" s="145" t="s">
        <v>307</v>
      </c>
      <c r="G21" s="145" t="s">
        <v>307</v>
      </c>
      <c r="H21" s="145" t="s">
        <v>307</v>
      </c>
      <c r="I21" s="145">
        <v>1</v>
      </c>
      <c r="J21" s="145">
        <v>2</v>
      </c>
      <c r="K21" s="145">
        <v>3</v>
      </c>
      <c r="L21" s="145" t="s">
        <v>307</v>
      </c>
      <c r="M21" s="145">
        <f t="shared" si="4"/>
        <v>6</v>
      </c>
      <c r="N21" s="145">
        <v>1</v>
      </c>
      <c r="O21" s="145">
        <v>1</v>
      </c>
      <c r="P21" s="145">
        <v>1</v>
      </c>
      <c r="Q21" s="145">
        <v>6</v>
      </c>
      <c r="R21" s="145">
        <v>8</v>
      </c>
      <c r="S21" s="145">
        <f t="shared" si="2"/>
        <v>17</v>
      </c>
      <c r="T21" s="145">
        <v>1</v>
      </c>
      <c r="U21" s="145">
        <v>3</v>
      </c>
      <c r="V21" s="145" t="s">
        <v>307</v>
      </c>
      <c r="W21" s="145">
        <f t="shared" si="3"/>
        <v>4</v>
      </c>
      <c r="X21" s="145" t="s">
        <v>307</v>
      </c>
    </row>
    <row r="22" spans="2:24" ht="12" customHeight="1">
      <c r="B22" s="22"/>
      <c r="C22" s="133" t="s">
        <v>84</v>
      </c>
      <c r="D22" s="145">
        <v>22</v>
      </c>
      <c r="E22" s="145">
        <v>1</v>
      </c>
      <c r="F22" s="145" t="s">
        <v>307</v>
      </c>
      <c r="G22" s="145" t="s">
        <v>307</v>
      </c>
      <c r="H22" s="145">
        <v>1</v>
      </c>
      <c r="I22" s="145">
        <v>1</v>
      </c>
      <c r="J22" s="145">
        <v>4</v>
      </c>
      <c r="K22" s="145">
        <v>3</v>
      </c>
      <c r="L22" s="145" t="s">
        <v>307</v>
      </c>
      <c r="M22" s="145">
        <f t="shared" si="4"/>
        <v>10</v>
      </c>
      <c r="N22" s="145">
        <v>3</v>
      </c>
      <c r="O22" s="145">
        <v>2</v>
      </c>
      <c r="P22" s="145" t="s">
        <v>307</v>
      </c>
      <c r="Q22" s="145">
        <v>2</v>
      </c>
      <c r="R22" s="145">
        <v>4</v>
      </c>
      <c r="S22" s="145">
        <f t="shared" si="2"/>
        <v>11</v>
      </c>
      <c r="T22" s="145" t="s">
        <v>307</v>
      </c>
      <c r="U22" s="145">
        <v>1</v>
      </c>
      <c r="V22" s="145" t="s">
        <v>307</v>
      </c>
      <c r="W22" s="145">
        <f t="shared" si="3"/>
        <v>1</v>
      </c>
      <c r="X22" s="145" t="s">
        <v>307</v>
      </c>
    </row>
    <row r="23" spans="2:26" s="28" customFormat="1" ht="12" customHeight="1">
      <c r="B23" s="343" t="s">
        <v>305</v>
      </c>
      <c r="C23" s="265"/>
      <c r="D23" s="142">
        <v>106</v>
      </c>
      <c r="E23" s="142">
        <f>SUM(E24:E30)</f>
        <v>1</v>
      </c>
      <c r="F23" s="142">
        <f aca="true" t="shared" si="5" ref="F23:W23">SUM(F24:F30)</f>
        <v>1</v>
      </c>
      <c r="G23" s="142">
        <f t="shared" si="5"/>
        <v>2</v>
      </c>
      <c r="H23" s="142">
        <f t="shared" si="5"/>
        <v>5</v>
      </c>
      <c r="I23" s="142">
        <f t="shared" si="5"/>
        <v>4</v>
      </c>
      <c r="J23" s="142">
        <f t="shared" si="5"/>
        <v>9</v>
      </c>
      <c r="K23" s="142">
        <f t="shared" si="5"/>
        <v>8</v>
      </c>
      <c r="L23" s="142" t="s">
        <v>307</v>
      </c>
      <c r="M23" s="142">
        <f t="shared" si="5"/>
        <v>30</v>
      </c>
      <c r="N23" s="142">
        <f t="shared" si="5"/>
        <v>3</v>
      </c>
      <c r="O23" s="142">
        <f t="shared" si="5"/>
        <v>8</v>
      </c>
      <c r="P23" s="142">
        <f t="shared" si="5"/>
        <v>9</v>
      </c>
      <c r="Q23" s="142">
        <f t="shared" si="5"/>
        <v>6</v>
      </c>
      <c r="R23" s="142">
        <f t="shared" si="5"/>
        <v>23</v>
      </c>
      <c r="S23" s="142">
        <f t="shared" si="5"/>
        <v>49</v>
      </c>
      <c r="T23" s="142">
        <f t="shared" si="5"/>
        <v>6</v>
      </c>
      <c r="U23" s="142">
        <f t="shared" si="5"/>
        <v>13</v>
      </c>
      <c r="V23" s="142">
        <f t="shared" si="5"/>
        <v>8</v>
      </c>
      <c r="W23" s="142">
        <f t="shared" si="5"/>
        <v>27</v>
      </c>
      <c r="X23" s="142" t="s">
        <v>307</v>
      </c>
      <c r="Z23" s="1"/>
    </row>
    <row r="24" spans="2:24" ht="12" customHeight="1">
      <c r="B24" s="22"/>
      <c r="C24" s="133" t="s">
        <v>86</v>
      </c>
      <c r="D24" s="145">
        <v>11</v>
      </c>
      <c r="E24" s="145" t="s">
        <v>307</v>
      </c>
      <c r="F24" s="145" t="s">
        <v>307</v>
      </c>
      <c r="G24" s="145" t="s">
        <v>307</v>
      </c>
      <c r="H24" s="145" t="s">
        <v>307</v>
      </c>
      <c r="I24" s="145">
        <v>1</v>
      </c>
      <c r="J24" s="145" t="s">
        <v>307</v>
      </c>
      <c r="K24" s="145">
        <v>1</v>
      </c>
      <c r="L24" s="145" t="s">
        <v>307</v>
      </c>
      <c r="M24" s="145">
        <f aca="true" t="shared" si="6" ref="M24:M30">SUM(E24:L24)</f>
        <v>2</v>
      </c>
      <c r="N24" s="145" t="s">
        <v>307</v>
      </c>
      <c r="O24" s="145" t="s">
        <v>307</v>
      </c>
      <c r="P24" s="145" t="s">
        <v>307</v>
      </c>
      <c r="Q24" s="145" t="s">
        <v>307</v>
      </c>
      <c r="R24" s="145">
        <v>1</v>
      </c>
      <c r="S24" s="145">
        <f t="shared" si="2"/>
        <v>1</v>
      </c>
      <c r="T24" s="145">
        <v>3</v>
      </c>
      <c r="U24" s="145">
        <v>3</v>
      </c>
      <c r="V24" s="145">
        <v>2</v>
      </c>
      <c r="W24" s="145">
        <f t="shared" si="3"/>
        <v>8</v>
      </c>
      <c r="X24" s="145" t="s">
        <v>307</v>
      </c>
    </row>
    <row r="25" spans="2:24" ht="12" customHeight="1">
      <c r="B25" s="22"/>
      <c r="C25" s="133" t="s">
        <v>89</v>
      </c>
      <c r="D25" s="145">
        <v>2</v>
      </c>
      <c r="E25" s="145" t="s">
        <v>307</v>
      </c>
      <c r="F25" s="145" t="s">
        <v>307</v>
      </c>
      <c r="G25" s="145" t="s">
        <v>307</v>
      </c>
      <c r="H25" s="145" t="s">
        <v>307</v>
      </c>
      <c r="I25" s="145" t="s">
        <v>307</v>
      </c>
      <c r="J25" s="145" t="s">
        <v>307</v>
      </c>
      <c r="K25" s="145" t="s">
        <v>307</v>
      </c>
      <c r="L25" s="145" t="s">
        <v>307</v>
      </c>
      <c r="M25" s="145" t="s">
        <v>307</v>
      </c>
      <c r="N25" s="145" t="s">
        <v>307</v>
      </c>
      <c r="O25" s="145" t="s">
        <v>307</v>
      </c>
      <c r="P25" s="145" t="s">
        <v>307</v>
      </c>
      <c r="Q25" s="145" t="s">
        <v>307</v>
      </c>
      <c r="R25" s="145">
        <v>1</v>
      </c>
      <c r="S25" s="145">
        <f t="shared" si="2"/>
        <v>1</v>
      </c>
      <c r="T25" s="145" t="s">
        <v>307</v>
      </c>
      <c r="U25" s="145" t="s">
        <v>307</v>
      </c>
      <c r="V25" s="145">
        <v>1</v>
      </c>
      <c r="W25" s="145">
        <f t="shared" si="3"/>
        <v>1</v>
      </c>
      <c r="X25" s="145" t="s">
        <v>307</v>
      </c>
    </row>
    <row r="26" spans="2:24" ht="12" customHeight="1">
      <c r="B26" s="22"/>
      <c r="C26" s="133" t="s">
        <v>92</v>
      </c>
      <c r="D26" s="145">
        <v>22</v>
      </c>
      <c r="E26" s="145" t="s">
        <v>307</v>
      </c>
      <c r="F26" s="145" t="s">
        <v>307</v>
      </c>
      <c r="G26" s="145" t="s">
        <v>307</v>
      </c>
      <c r="H26" s="145" t="s">
        <v>307</v>
      </c>
      <c r="I26" s="145" t="s">
        <v>307</v>
      </c>
      <c r="J26" s="145">
        <v>1</v>
      </c>
      <c r="K26" s="145">
        <v>1</v>
      </c>
      <c r="L26" s="145" t="s">
        <v>307</v>
      </c>
      <c r="M26" s="145">
        <f t="shared" si="6"/>
        <v>2</v>
      </c>
      <c r="N26" s="145">
        <v>1</v>
      </c>
      <c r="O26" s="145">
        <v>2</v>
      </c>
      <c r="P26" s="145">
        <v>2</v>
      </c>
      <c r="Q26" s="145" t="s">
        <v>307</v>
      </c>
      <c r="R26" s="145">
        <v>8</v>
      </c>
      <c r="S26" s="145">
        <f t="shared" si="2"/>
        <v>13</v>
      </c>
      <c r="T26" s="145">
        <v>1</v>
      </c>
      <c r="U26" s="145">
        <v>4</v>
      </c>
      <c r="V26" s="145">
        <v>2</v>
      </c>
      <c r="W26" s="145">
        <f t="shared" si="3"/>
        <v>7</v>
      </c>
      <c r="X26" s="145" t="s">
        <v>307</v>
      </c>
    </row>
    <row r="27" spans="2:24" ht="12" customHeight="1">
      <c r="B27" s="22"/>
      <c r="C27" s="133" t="s">
        <v>96</v>
      </c>
      <c r="D27" s="145">
        <v>30</v>
      </c>
      <c r="E27" s="145">
        <v>1</v>
      </c>
      <c r="F27" s="145">
        <v>1</v>
      </c>
      <c r="G27" s="145">
        <v>2</v>
      </c>
      <c r="H27" s="145">
        <v>4</v>
      </c>
      <c r="I27" s="145">
        <v>3</v>
      </c>
      <c r="J27" s="145">
        <v>3</v>
      </c>
      <c r="K27" s="145">
        <v>4</v>
      </c>
      <c r="L27" s="145" t="s">
        <v>307</v>
      </c>
      <c r="M27" s="145">
        <f t="shared" si="6"/>
        <v>18</v>
      </c>
      <c r="N27" s="145">
        <v>1</v>
      </c>
      <c r="O27" s="145">
        <v>2</v>
      </c>
      <c r="P27" s="145">
        <v>4</v>
      </c>
      <c r="Q27" s="145">
        <v>3</v>
      </c>
      <c r="R27" s="145">
        <v>1</v>
      </c>
      <c r="S27" s="145">
        <f t="shared" si="2"/>
        <v>11</v>
      </c>
      <c r="T27" s="145" t="s">
        <v>307</v>
      </c>
      <c r="U27" s="145">
        <v>1</v>
      </c>
      <c r="V27" s="145" t="s">
        <v>307</v>
      </c>
      <c r="W27" s="145">
        <f t="shared" si="3"/>
        <v>1</v>
      </c>
      <c r="X27" s="145" t="s">
        <v>307</v>
      </c>
    </row>
    <row r="28" spans="2:24" ht="12" customHeight="1">
      <c r="B28" s="22"/>
      <c r="C28" s="133" t="s">
        <v>103</v>
      </c>
      <c r="D28" s="145">
        <v>22</v>
      </c>
      <c r="E28" s="145" t="s">
        <v>307</v>
      </c>
      <c r="F28" s="145" t="s">
        <v>307</v>
      </c>
      <c r="G28" s="145" t="s">
        <v>307</v>
      </c>
      <c r="H28" s="145" t="s">
        <v>307</v>
      </c>
      <c r="I28" s="145" t="s">
        <v>307</v>
      </c>
      <c r="J28" s="145">
        <v>4</v>
      </c>
      <c r="K28" s="145">
        <v>1</v>
      </c>
      <c r="L28" s="145" t="s">
        <v>307</v>
      </c>
      <c r="M28" s="145">
        <f t="shared" si="6"/>
        <v>5</v>
      </c>
      <c r="N28" s="145">
        <v>1</v>
      </c>
      <c r="O28" s="145">
        <v>1</v>
      </c>
      <c r="P28" s="145">
        <v>1</v>
      </c>
      <c r="Q28" s="145">
        <v>1</v>
      </c>
      <c r="R28" s="145">
        <v>6</v>
      </c>
      <c r="S28" s="145">
        <f t="shared" si="2"/>
        <v>10</v>
      </c>
      <c r="T28" s="145">
        <v>1</v>
      </c>
      <c r="U28" s="145">
        <v>4</v>
      </c>
      <c r="V28" s="145">
        <v>2</v>
      </c>
      <c r="W28" s="145">
        <f t="shared" si="3"/>
        <v>7</v>
      </c>
      <c r="X28" s="145" t="s">
        <v>307</v>
      </c>
    </row>
    <row r="29" spans="2:24" ht="12" customHeight="1">
      <c r="B29" s="22"/>
      <c r="C29" s="133" t="s">
        <v>108</v>
      </c>
      <c r="D29" s="145">
        <v>3</v>
      </c>
      <c r="E29" s="145" t="s">
        <v>307</v>
      </c>
      <c r="F29" s="145" t="s">
        <v>307</v>
      </c>
      <c r="G29" s="145" t="s">
        <v>307</v>
      </c>
      <c r="H29" s="145" t="s">
        <v>307</v>
      </c>
      <c r="I29" s="145" t="s">
        <v>307</v>
      </c>
      <c r="J29" s="145" t="s">
        <v>307</v>
      </c>
      <c r="K29" s="145" t="s">
        <v>307</v>
      </c>
      <c r="L29" s="145" t="s">
        <v>307</v>
      </c>
      <c r="M29" s="145" t="s">
        <v>307</v>
      </c>
      <c r="N29" s="145" t="s">
        <v>307</v>
      </c>
      <c r="O29" s="145">
        <v>1</v>
      </c>
      <c r="P29" s="145">
        <v>1</v>
      </c>
      <c r="Q29" s="145" t="s">
        <v>307</v>
      </c>
      <c r="R29" s="145">
        <v>1</v>
      </c>
      <c r="S29" s="145">
        <f t="shared" si="2"/>
        <v>3</v>
      </c>
      <c r="T29" s="145" t="s">
        <v>307</v>
      </c>
      <c r="U29" s="145" t="s">
        <v>307</v>
      </c>
      <c r="V29" s="145" t="s">
        <v>307</v>
      </c>
      <c r="W29" s="145" t="s">
        <v>307</v>
      </c>
      <c r="X29" s="145" t="s">
        <v>307</v>
      </c>
    </row>
    <row r="30" spans="2:24" ht="12" customHeight="1">
      <c r="B30" s="22"/>
      <c r="C30" s="133" t="s">
        <v>110</v>
      </c>
      <c r="D30" s="145">
        <v>16</v>
      </c>
      <c r="E30" s="145" t="s">
        <v>307</v>
      </c>
      <c r="F30" s="145" t="s">
        <v>307</v>
      </c>
      <c r="G30" s="145" t="s">
        <v>307</v>
      </c>
      <c r="H30" s="145">
        <v>1</v>
      </c>
      <c r="I30" s="145" t="s">
        <v>307</v>
      </c>
      <c r="J30" s="145">
        <v>1</v>
      </c>
      <c r="K30" s="145">
        <v>1</v>
      </c>
      <c r="L30" s="145" t="s">
        <v>307</v>
      </c>
      <c r="M30" s="145">
        <f t="shared" si="6"/>
        <v>3</v>
      </c>
      <c r="N30" s="145" t="s">
        <v>307</v>
      </c>
      <c r="O30" s="145">
        <v>2</v>
      </c>
      <c r="P30" s="145">
        <v>1</v>
      </c>
      <c r="Q30" s="145">
        <v>2</v>
      </c>
      <c r="R30" s="145">
        <v>5</v>
      </c>
      <c r="S30" s="145">
        <f t="shared" si="2"/>
        <v>10</v>
      </c>
      <c r="T30" s="145">
        <v>1</v>
      </c>
      <c r="U30" s="145">
        <v>1</v>
      </c>
      <c r="V30" s="145">
        <v>1</v>
      </c>
      <c r="W30" s="145">
        <f t="shared" si="3"/>
        <v>3</v>
      </c>
      <c r="X30" s="145" t="s">
        <v>307</v>
      </c>
    </row>
    <row r="31" spans="2:23" ht="12" customHeight="1">
      <c r="B31" s="5"/>
      <c r="E31" s="143"/>
      <c r="W31" s="146" t="s">
        <v>308</v>
      </c>
    </row>
    <row r="32" spans="2:23" ht="12" customHeight="1">
      <c r="B32" s="5" t="s">
        <v>306</v>
      </c>
      <c r="W32" s="146" t="s">
        <v>308</v>
      </c>
    </row>
    <row r="33" spans="2:24" ht="12" customHeight="1"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</row>
    <row r="34" spans="2:25" ht="12" customHeight="1">
      <c r="B34" s="87"/>
      <c r="C34" s="8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8"/>
    </row>
    <row r="35" spans="4:24" ht="12" customHeight="1"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</row>
    <row r="36" spans="4:24" ht="12" customHeight="1"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</row>
  </sheetData>
  <sheetProtection/>
  <mergeCells count="41">
    <mergeCell ref="B8:C8"/>
    <mergeCell ref="B10:C10"/>
    <mergeCell ref="B23:C23"/>
    <mergeCell ref="B33:X33"/>
    <mergeCell ref="U4:U5"/>
    <mergeCell ref="V4:V7"/>
    <mergeCell ref="W4:W7"/>
    <mergeCell ref="F6:F7"/>
    <mergeCell ref="G6:G7"/>
    <mergeCell ref="O4:O5"/>
    <mergeCell ref="I4:I5"/>
    <mergeCell ref="J4:J5"/>
    <mergeCell ref="K4:K5"/>
    <mergeCell ref="L4:L5"/>
    <mergeCell ref="U6:U7"/>
    <mergeCell ref="R6:R7"/>
    <mergeCell ref="H6:H7"/>
    <mergeCell ref="I6:I7"/>
    <mergeCell ref="J6:J7"/>
    <mergeCell ref="K6:K7"/>
    <mergeCell ref="L6:L7"/>
    <mergeCell ref="B3:C7"/>
    <mergeCell ref="D3:D7"/>
    <mergeCell ref="E3:M3"/>
    <mergeCell ref="N3:S3"/>
    <mergeCell ref="P4:P5"/>
    <mergeCell ref="Q4:Q5"/>
    <mergeCell ref="R4:R5"/>
    <mergeCell ref="S4:S7"/>
    <mergeCell ref="O6:O7"/>
    <mergeCell ref="P6:P7"/>
    <mergeCell ref="T3:W3"/>
    <mergeCell ref="X3:X7"/>
    <mergeCell ref="E4:E7"/>
    <mergeCell ref="F4:F5"/>
    <mergeCell ref="G4:G5"/>
    <mergeCell ref="H4:H5"/>
    <mergeCell ref="M4:M7"/>
    <mergeCell ref="N4:N7"/>
    <mergeCell ref="T4:T7"/>
    <mergeCell ref="Q6:Q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m-aki</dc:creator>
  <cp:keywords/>
  <dc:description/>
  <cp:lastModifiedBy>石田　由香</cp:lastModifiedBy>
  <cp:lastPrinted>2012-03-04T23:52:48Z</cp:lastPrinted>
  <dcterms:created xsi:type="dcterms:W3CDTF">1999-07-27T01:24:56Z</dcterms:created>
  <dcterms:modified xsi:type="dcterms:W3CDTF">2012-10-02T05:26:17Z</dcterms:modified>
  <cp:category/>
  <cp:version/>
  <cp:contentType/>
  <cp:contentStatus/>
</cp:coreProperties>
</file>