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62.60\R8soumu\201●厚生労働統計\20 健康福祉統計年報\R8年刊\04_掲載用\02統計編\"/>
    </mc:Choice>
  </mc:AlternateContent>
  <xr:revisionPtr revIDLastSave="0" documentId="13_ncr:1_{65B0614B-6355-43E5-8DB2-E5242DF1F519}" xr6:coauthVersionLast="47" xr6:coauthVersionMax="47" xr10:uidLastSave="{00000000-0000-0000-0000-000000000000}"/>
  <bookViews>
    <workbookView xWindow="-120" yWindow="-120" windowWidth="29040" windowHeight="15720" xr2:uid="{00A246BB-2EA5-4583-B86F-13263074E9FA}"/>
  </bookViews>
  <sheets>
    <sheet name="1501" sheetId="2" r:id="rId1"/>
    <sheet name="1502" sheetId="3" r:id="rId2"/>
    <sheet name="1503" sheetId="1" r:id="rId3"/>
    <sheet name="1504" sheetId="10" r:id="rId4"/>
    <sheet name="1505" sheetId="4" r:id="rId5"/>
    <sheet name="1506" sheetId="11" r:id="rId6"/>
    <sheet name="1507" sheetId="12" r:id="rId7"/>
    <sheet name="1508" sheetId="13" r:id="rId8"/>
    <sheet name="1509" sheetId="5" r:id="rId9"/>
    <sheet name="1510" sheetId="6" r:id="rId10"/>
    <sheet name="1511" sheetId="7" r:id="rId11"/>
    <sheet name="1512、1513" sheetId="8" r:id="rId12"/>
    <sheet name="1514" sheetId="9" r:id="rId13"/>
  </sheets>
  <definedNames>
    <definedName name="_xlnm.Print_Area" localSheetId="2">'1503'!$A$1:$M$60</definedName>
    <definedName name="_xlnm.Print_Area" localSheetId="3">'1504'!$A$1:$H$62</definedName>
    <definedName name="_xlnm.Print_Area" localSheetId="4">'1505'!$A$1:$Q$65</definedName>
    <definedName name="_xlnm.Print_Area" localSheetId="5">'1506'!$A$1:$O$60</definedName>
    <definedName name="_xlnm.Print_Area" localSheetId="6">'1507'!$A$1:$L$62</definedName>
    <definedName name="_xlnm.Print_Area" localSheetId="8">'1509'!$A$1:$S$34</definedName>
    <definedName name="_xlnm.Print_Titles" localSheetId="4">'1505'!$2:$7</definedName>
    <definedName name="_xlnm.Print_Titles" localSheetId="7">'1508'!$A:$A</definedName>
    <definedName name="_xlnm.Print_Titles" localSheetId="11">'1512、1513'!$A:$A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3" l="1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T5" i="13"/>
  <c r="U5" i="13"/>
  <c r="V5" i="13"/>
  <c r="W5" i="13"/>
  <c r="S7" i="13"/>
  <c r="B7" i="13" s="1"/>
  <c r="S8" i="13"/>
  <c r="S5" i="13" s="1"/>
  <c r="S9" i="13"/>
  <c r="B9" i="13" s="1"/>
  <c r="S10" i="13"/>
  <c r="B10" i="13" s="1"/>
  <c r="B8" i="13" l="1"/>
  <c r="B5" i="13" s="1"/>
  <c r="D8" i="12"/>
  <c r="E8" i="12"/>
  <c r="F8" i="12"/>
  <c r="G8" i="12"/>
  <c r="H8" i="12"/>
  <c r="J8" i="12"/>
  <c r="K8" i="12"/>
  <c r="L8" i="12"/>
  <c r="D11" i="12"/>
  <c r="D9" i="12" s="1"/>
  <c r="E11" i="12"/>
  <c r="E9" i="12" s="1"/>
  <c r="F11" i="12"/>
  <c r="F9" i="12" s="1"/>
  <c r="G11" i="12"/>
  <c r="G9" i="12" s="1"/>
  <c r="H11" i="12"/>
  <c r="H9" i="12" s="1"/>
  <c r="J11" i="12"/>
  <c r="J9" i="12" s="1"/>
  <c r="K11" i="12"/>
  <c r="K9" i="12" s="1"/>
  <c r="K7" i="12" s="1"/>
  <c r="L11" i="12"/>
  <c r="L9" i="12" s="1"/>
  <c r="I12" i="12"/>
  <c r="I11" i="12" s="1"/>
  <c r="I13" i="12"/>
  <c r="D15" i="12"/>
  <c r="E15" i="12"/>
  <c r="F15" i="12"/>
  <c r="G15" i="12"/>
  <c r="H15" i="12"/>
  <c r="J15" i="12"/>
  <c r="K15" i="12"/>
  <c r="L15" i="12"/>
  <c r="I16" i="12"/>
  <c r="I15" i="12" s="1"/>
  <c r="D18" i="12"/>
  <c r="E18" i="12"/>
  <c r="F18" i="12"/>
  <c r="G18" i="12"/>
  <c r="H18" i="12"/>
  <c r="I18" i="12"/>
  <c r="J18" i="12"/>
  <c r="K18" i="12"/>
  <c r="L18" i="12"/>
  <c r="I19" i="12"/>
  <c r="I20" i="12"/>
  <c r="D22" i="12"/>
  <c r="E22" i="12"/>
  <c r="F22" i="12"/>
  <c r="G22" i="12"/>
  <c r="H22" i="12"/>
  <c r="J22" i="12"/>
  <c r="K22" i="12"/>
  <c r="L22" i="12"/>
  <c r="I23" i="12"/>
  <c r="I22" i="12" s="1"/>
  <c r="I24" i="12"/>
  <c r="I25" i="12"/>
  <c r="D27" i="12"/>
  <c r="E27" i="12"/>
  <c r="F27" i="12"/>
  <c r="G27" i="12"/>
  <c r="H27" i="12"/>
  <c r="J27" i="12"/>
  <c r="K27" i="12"/>
  <c r="L27" i="12"/>
  <c r="I28" i="12"/>
  <c r="I29" i="12"/>
  <c r="I30" i="12"/>
  <c r="I31" i="12"/>
  <c r="I32" i="12"/>
  <c r="I33" i="12"/>
  <c r="I27" i="12" s="1"/>
  <c r="D35" i="12"/>
  <c r="E35" i="12"/>
  <c r="F35" i="12"/>
  <c r="G35" i="12"/>
  <c r="H35" i="12"/>
  <c r="J35" i="12"/>
  <c r="K35" i="12"/>
  <c r="L35" i="12"/>
  <c r="I36" i="12"/>
  <c r="I35" i="12" s="1"/>
  <c r="I37" i="12"/>
  <c r="I38" i="12"/>
  <c r="I39" i="12"/>
  <c r="D41" i="12"/>
  <c r="E41" i="12"/>
  <c r="F41" i="12"/>
  <c r="G41" i="12"/>
  <c r="H41" i="12"/>
  <c r="J41" i="12"/>
  <c r="K41" i="12"/>
  <c r="L41" i="12"/>
  <c r="I42" i="12"/>
  <c r="I41" i="12" s="1"/>
  <c r="I43" i="12"/>
  <c r="I44" i="12"/>
  <c r="I45" i="12"/>
  <c r="I46" i="12"/>
  <c r="I49" i="12"/>
  <c r="I50" i="12"/>
  <c r="I51" i="12"/>
  <c r="I52" i="12"/>
  <c r="I53" i="12"/>
  <c r="I54" i="12"/>
  <c r="I8" i="12" s="1"/>
  <c r="I55" i="12"/>
  <c r="I56" i="12"/>
  <c r="I57" i="12"/>
  <c r="I58" i="12"/>
  <c r="I59" i="12"/>
  <c r="I60" i="12"/>
  <c r="E6" i="13" l="1"/>
  <c r="M6" i="13"/>
  <c r="F6" i="13"/>
  <c r="N6" i="13"/>
  <c r="G6" i="13"/>
  <c r="O6" i="13"/>
  <c r="I6" i="13"/>
  <c r="K6" i="13"/>
  <c r="C6" i="13"/>
  <c r="R6" i="13"/>
  <c r="P6" i="13"/>
  <c r="J6" i="13"/>
  <c r="S6" i="13"/>
  <c r="H6" i="13"/>
  <c r="D6" i="13"/>
  <c r="L6" i="13"/>
  <c r="Q6" i="13"/>
  <c r="F7" i="12"/>
  <c r="L7" i="12"/>
  <c r="G7" i="12"/>
  <c r="E7" i="12"/>
  <c r="J7" i="12"/>
  <c r="H7" i="12"/>
  <c r="I9" i="12"/>
  <c r="I7" i="12" s="1"/>
  <c r="D7" i="12"/>
  <c r="D6" i="11"/>
  <c r="E6" i="11"/>
  <c r="G6" i="11"/>
  <c r="H6" i="11"/>
  <c r="I6" i="11"/>
  <c r="J6" i="11"/>
  <c r="K6" i="11"/>
  <c r="K7" i="11"/>
  <c r="K5" i="11" s="1"/>
  <c r="D9" i="11"/>
  <c r="D7" i="11" s="1"/>
  <c r="E9" i="11"/>
  <c r="E7" i="11" s="1"/>
  <c r="F9" i="11"/>
  <c r="G9" i="11"/>
  <c r="G7" i="11" s="1"/>
  <c r="H9" i="11"/>
  <c r="H7" i="11" s="1"/>
  <c r="I9" i="11"/>
  <c r="J9" i="11"/>
  <c r="K9" i="11"/>
  <c r="O9" i="11"/>
  <c r="F10" i="11"/>
  <c r="L10" i="11"/>
  <c r="L9" i="11" s="1"/>
  <c r="M10" i="11"/>
  <c r="N10" i="11"/>
  <c r="O10" i="11"/>
  <c r="F11" i="11"/>
  <c r="N11" i="11" s="1"/>
  <c r="N9" i="11" s="1"/>
  <c r="L11" i="11"/>
  <c r="M11" i="11"/>
  <c r="M9" i="11" s="1"/>
  <c r="O11" i="11"/>
  <c r="D13" i="11"/>
  <c r="E13" i="11"/>
  <c r="F13" i="11" s="1"/>
  <c r="G13" i="11"/>
  <c r="H13" i="11"/>
  <c r="J13" i="11" s="1"/>
  <c r="I13" i="11"/>
  <c r="M13" i="11" s="1"/>
  <c r="K13" i="11"/>
  <c r="O13" i="11"/>
  <c r="F14" i="11"/>
  <c r="N14" i="11" s="1"/>
  <c r="L14" i="11"/>
  <c r="M14" i="11"/>
  <c r="O14" i="11"/>
  <c r="D16" i="11"/>
  <c r="E16" i="11"/>
  <c r="F16" i="11"/>
  <c r="G16" i="11"/>
  <c r="H16" i="11"/>
  <c r="J16" i="11" s="1"/>
  <c r="N16" i="11" s="1"/>
  <c r="I16" i="11"/>
  <c r="K16" i="11"/>
  <c r="M16" i="11"/>
  <c r="O16" i="11"/>
  <c r="F17" i="11"/>
  <c r="N17" i="11" s="1"/>
  <c r="L17" i="11"/>
  <c r="M17" i="11"/>
  <c r="O17" i="11"/>
  <c r="F18" i="11"/>
  <c r="L18" i="11"/>
  <c r="M18" i="11"/>
  <c r="N18" i="11"/>
  <c r="O18" i="11"/>
  <c r="D20" i="11"/>
  <c r="E20" i="11"/>
  <c r="F20" i="11"/>
  <c r="G20" i="11"/>
  <c r="H20" i="11"/>
  <c r="L20" i="11" s="1"/>
  <c r="I20" i="11"/>
  <c r="M20" i="11" s="1"/>
  <c r="J20" i="11"/>
  <c r="N20" i="11" s="1"/>
  <c r="K20" i="11"/>
  <c r="O20" i="11"/>
  <c r="F21" i="11"/>
  <c r="N21" i="11" s="1"/>
  <c r="L21" i="11"/>
  <c r="M21" i="11"/>
  <c r="O21" i="11"/>
  <c r="F22" i="11"/>
  <c r="L22" i="11"/>
  <c r="M22" i="11"/>
  <c r="N22" i="11"/>
  <c r="O22" i="11"/>
  <c r="F23" i="11"/>
  <c r="N23" i="11" s="1"/>
  <c r="L23" i="11"/>
  <c r="M23" i="11"/>
  <c r="O23" i="11"/>
  <c r="D25" i="11"/>
  <c r="E25" i="11"/>
  <c r="F25" i="11"/>
  <c r="G25" i="11"/>
  <c r="H25" i="11"/>
  <c r="I25" i="11"/>
  <c r="J25" i="11"/>
  <c r="K25" i="11"/>
  <c r="O25" i="11"/>
  <c r="F26" i="11"/>
  <c r="L26" i="11"/>
  <c r="M26" i="11"/>
  <c r="N26" i="11"/>
  <c r="O26" i="11"/>
  <c r="F27" i="11"/>
  <c r="N27" i="11" s="1"/>
  <c r="L27" i="11"/>
  <c r="L25" i="11" s="1"/>
  <c r="M27" i="11"/>
  <c r="M25" i="11" s="1"/>
  <c r="O27" i="11"/>
  <c r="F28" i="11"/>
  <c r="L28" i="11"/>
  <c r="M28" i="11"/>
  <c r="N28" i="11"/>
  <c r="O28" i="11"/>
  <c r="F29" i="11"/>
  <c r="N29" i="11" s="1"/>
  <c r="L29" i="11"/>
  <c r="M29" i="11"/>
  <c r="O29" i="11"/>
  <c r="F30" i="11"/>
  <c r="L30" i="11"/>
  <c r="M30" i="11"/>
  <c r="N30" i="11"/>
  <c r="O30" i="11"/>
  <c r="F31" i="11"/>
  <c r="L31" i="11"/>
  <c r="M31" i="11"/>
  <c r="N31" i="11"/>
  <c r="O31" i="11"/>
  <c r="D33" i="11"/>
  <c r="F33" i="11" s="1"/>
  <c r="E33" i="11"/>
  <c r="M33" i="11" s="1"/>
  <c r="G33" i="11"/>
  <c r="H33" i="11"/>
  <c r="I33" i="11"/>
  <c r="J33" i="11"/>
  <c r="N33" i="11" s="1"/>
  <c r="K33" i="11"/>
  <c r="O33" i="11" s="1"/>
  <c r="L33" i="11"/>
  <c r="F34" i="11"/>
  <c r="L34" i="11"/>
  <c r="M34" i="11"/>
  <c r="N34" i="11"/>
  <c r="O34" i="11"/>
  <c r="F35" i="11"/>
  <c r="N35" i="11" s="1"/>
  <c r="L35" i="11"/>
  <c r="M35" i="11"/>
  <c r="O35" i="11"/>
  <c r="F36" i="11"/>
  <c r="L36" i="11"/>
  <c r="M36" i="11"/>
  <c r="N36" i="11"/>
  <c r="O36" i="11"/>
  <c r="F37" i="11"/>
  <c r="L37" i="11"/>
  <c r="M37" i="11"/>
  <c r="N37" i="11"/>
  <c r="O37" i="11"/>
  <c r="D39" i="11"/>
  <c r="F39" i="11" s="1"/>
  <c r="E39" i="11"/>
  <c r="M39" i="11" s="1"/>
  <c r="G39" i="11"/>
  <c r="H39" i="11"/>
  <c r="I39" i="11"/>
  <c r="J39" i="11"/>
  <c r="K39" i="11"/>
  <c r="O39" i="11" s="1"/>
  <c r="F40" i="11"/>
  <c r="L40" i="11"/>
  <c r="M40" i="11"/>
  <c r="N40" i="11"/>
  <c r="O40" i="11"/>
  <c r="F41" i="11"/>
  <c r="N41" i="11" s="1"/>
  <c r="L41" i="11"/>
  <c r="M41" i="11"/>
  <c r="O41" i="11"/>
  <c r="F42" i="11"/>
  <c r="L42" i="11"/>
  <c r="M42" i="11"/>
  <c r="N42" i="11"/>
  <c r="O42" i="11"/>
  <c r="F43" i="11"/>
  <c r="L43" i="11"/>
  <c r="M43" i="11"/>
  <c r="N43" i="11"/>
  <c r="O43" i="11"/>
  <c r="F44" i="11"/>
  <c r="N44" i="11" s="1"/>
  <c r="L44" i="11"/>
  <c r="M44" i="11"/>
  <c r="O44" i="11"/>
  <c r="F47" i="11"/>
  <c r="L47" i="11"/>
  <c r="L6" i="11" s="1"/>
  <c r="M47" i="11"/>
  <c r="M6" i="11" s="1"/>
  <c r="N47" i="11"/>
  <c r="N6" i="11" s="1"/>
  <c r="O47" i="11"/>
  <c r="O6" i="11" s="1"/>
  <c r="F48" i="11"/>
  <c r="L48" i="11"/>
  <c r="M48" i="11"/>
  <c r="N48" i="11"/>
  <c r="O48" i="11"/>
  <c r="F49" i="11"/>
  <c r="N49" i="11" s="1"/>
  <c r="L49" i="11"/>
  <c r="M49" i="11"/>
  <c r="O49" i="11"/>
  <c r="F50" i="11"/>
  <c r="L50" i="11"/>
  <c r="M50" i="11"/>
  <c r="N50" i="11"/>
  <c r="O50" i="11"/>
  <c r="F51" i="11"/>
  <c r="N51" i="11" s="1"/>
  <c r="L51" i="11"/>
  <c r="M51" i="11"/>
  <c r="O51" i="11"/>
  <c r="F52" i="11"/>
  <c r="L52" i="11"/>
  <c r="M52" i="11"/>
  <c r="N52" i="11"/>
  <c r="O52" i="11"/>
  <c r="F53" i="11"/>
  <c r="L53" i="11"/>
  <c r="M53" i="11"/>
  <c r="N53" i="11"/>
  <c r="O53" i="11"/>
  <c r="F54" i="11"/>
  <c r="N54" i="11" s="1"/>
  <c r="L54" i="11"/>
  <c r="M54" i="11"/>
  <c r="O54" i="11"/>
  <c r="F55" i="11"/>
  <c r="L55" i="11"/>
  <c r="M55" i="11"/>
  <c r="N55" i="11"/>
  <c r="O55" i="11"/>
  <c r="F56" i="11"/>
  <c r="L56" i="11"/>
  <c r="M56" i="11"/>
  <c r="N56" i="11"/>
  <c r="O56" i="11"/>
  <c r="F57" i="11"/>
  <c r="N57" i="11" s="1"/>
  <c r="L57" i="11"/>
  <c r="M57" i="11"/>
  <c r="O57" i="11"/>
  <c r="F58" i="11"/>
  <c r="L58" i="11"/>
  <c r="M58" i="11"/>
  <c r="N58" i="11"/>
  <c r="O58" i="11"/>
  <c r="H5" i="11" l="1"/>
  <c r="G5" i="11"/>
  <c r="O5" i="11" s="1"/>
  <c r="J7" i="11"/>
  <c r="N13" i="11"/>
  <c r="N7" i="11" s="1"/>
  <c r="N25" i="11"/>
  <c r="N39" i="11"/>
  <c r="F7" i="11"/>
  <c r="E5" i="11"/>
  <c r="M7" i="11"/>
  <c r="O7" i="11"/>
  <c r="D5" i="11"/>
  <c r="F5" i="11" s="1"/>
  <c r="F6" i="11"/>
  <c r="I7" i="11"/>
  <c r="I5" i="11" s="1"/>
  <c r="M5" i="11" s="1"/>
  <c r="L16" i="11"/>
  <c r="L39" i="11"/>
  <c r="L13" i="11"/>
  <c r="L7" i="11" s="1"/>
  <c r="D7" i="10"/>
  <c r="E7" i="10"/>
  <c r="F7" i="10"/>
  <c r="G7" i="10"/>
  <c r="H7" i="10"/>
  <c r="D8" i="10"/>
  <c r="D6" i="10" s="1"/>
  <c r="D10" i="10"/>
  <c r="E10" i="10"/>
  <c r="E8" i="10" s="1"/>
  <c r="F10" i="10"/>
  <c r="G10" i="10"/>
  <c r="H10" i="10" s="1"/>
  <c r="F11" i="10"/>
  <c r="H11" i="10"/>
  <c r="F12" i="10"/>
  <c r="H12" i="10"/>
  <c r="D14" i="10"/>
  <c r="H14" i="10" s="1"/>
  <c r="E14" i="10"/>
  <c r="F14" i="10"/>
  <c r="G14" i="10"/>
  <c r="F15" i="10"/>
  <c r="H15" i="10"/>
  <c r="D17" i="10"/>
  <c r="E17" i="10"/>
  <c r="F17" i="10"/>
  <c r="G17" i="10"/>
  <c r="H17" i="10" s="1"/>
  <c r="F18" i="10"/>
  <c r="H18" i="10"/>
  <c r="F19" i="10"/>
  <c r="H19" i="10"/>
  <c r="D21" i="10"/>
  <c r="H21" i="10" s="1"/>
  <c r="E21" i="10"/>
  <c r="F21" i="10"/>
  <c r="G21" i="10"/>
  <c r="F22" i="10"/>
  <c r="H22" i="10"/>
  <c r="F23" i="10"/>
  <c r="H23" i="10"/>
  <c r="F24" i="10"/>
  <c r="H24" i="10"/>
  <c r="D26" i="10"/>
  <c r="E26" i="10"/>
  <c r="F26" i="10"/>
  <c r="G26" i="10"/>
  <c r="H26" i="10"/>
  <c r="F27" i="10"/>
  <c r="H27" i="10"/>
  <c r="F28" i="10"/>
  <c r="H28" i="10"/>
  <c r="F29" i="10"/>
  <c r="H29" i="10"/>
  <c r="F30" i="10"/>
  <c r="H30" i="10"/>
  <c r="F31" i="10"/>
  <c r="H31" i="10"/>
  <c r="F32" i="10"/>
  <c r="H32" i="10"/>
  <c r="D34" i="10"/>
  <c r="E34" i="10"/>
  <c r="F34" i="10"/>
  <c r="G34" i="10"/>
  <c r="H34" i="10"/>
  <c r="F35" i="10"/>
  <c r="H35" i="10"/>
  <c r="F36" i="10"/>
  <c r="H36" i="10"/>
  <c r="F37" i="10"/>
  <c r="H37" i="10"/>
  <c r="F38" i="10"/>
  <c r="H38" i="10"/>
  <c r="D40" i="10"/>
  <c r="H40" i="10" s="1"/>
  <c r="E40" i="10"/>
  <c r="F40" i="10" s="1"/>
  <c r="G40" i="10"/>
  <c r="F41" i="10"/>
  <c r="H41" i="10"/>
  <c r="F42" i="10"/>
  <c r="H42" i="10"/>
  <c r="F43" i="10"/>
  <c r="H43" i="10"/>
  <c r="F44" i="10"/>
  <c r="H44" i="10"/>
  <c r="F45" i="10"/>
  <c r="H45" i="10"/>
  <c r="F48" i="10"/>
  <c r="H48" i="10"/>
  <c r="F49" i="10"/>
  <c r="H49" i="10"/>
  <c r="F50" i="10"/>
  <c r="H50" i="10"/>
  <c r="F51" i="10"/>
  <c r="H51" i="10"/>
  <c r="F52" i="10"/>
  <c r="H52" i="10"/>
  <c r="F53" i="10"/>
  <c r="H53" i="10"/>
  <c r="F54" i="10"/>
  <c r="H54" i="10"/>
  <c r="F55" i="10"/>
  <c r="H55" i="10"/>
  <c r="F56" i="10"/>
  <c r="H56" i="10"/>
  <c r="F57" i="10"/>
  <c r="H57" i="10"/>
  <c r="F58" i="10"/>
  <c r="H58" i="10"/>
  <c r="F59" i="10"/>
  <c r="H59" i="10"/>
  <c r="L5" i="11" l="1"/>
  <c r="J5" i="11"/>
  <c r="N5" i="11" s="1"/>
  <c r="F8" i="10"/>
  <c r="E6" i="10"/>
  <c r="F6" i="10" s="1"/>
  <c r="G8" i="10"/>
  <c r="H8" i="10" s="1"/>
  <c r="B6" i="9"/>
  <c r="B7" i="9" s="1"/>
  <c r="G6" i="9"/>
  <c r="H7" i="9" s="1"/>
  <c r="D7" i="9"/>
  <c r="E7" i="9"/>
  <c r="F7" i="9"/>
  <c r="G6" i="10" l="1"/>
  <c r="H6" i="10" s="1"/>
  <c r="M7" i="9"/>
  <c r="K7" i="9"/>
  <c r="C7" i="9"/>
  <c r="G7" i="9"/>
  <c r="L7" i="9"/>
  <c r="J7" i="9"/>
  <c r="I7" i="9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B6" i="8"/>
  <c r="B5" i="8" s="1"/>
  <c r="B7" i="8"/>
  <c r="B8" i="8"/>
  <c r="B9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B19" i="8"/>
  <c r="B20" i="8"/>
  <c r="B21" i="8"/>
  <c r="B22" i="8"/>
  <c r="C5" i="7" l="1"/>
  <c r="B5" i="7" s="1"/>
  <c r="D5" i="7"/>
  <c r="E5" i="7"/>
  <c r="F5" i="7"/>
  <c r="G5" i="7"/>
  <c r="H5" i="7"/>
  <c r="I5" i="7"/>
  <c r="B6" i="7"/>
  <c r="B7" i="7"/>
  <c r="B8" i="7"/>
  <c r="B9" i="7"/>
  <c r="D9" i="4" l="1"/>
  <c r="G9" i="4"/>
  <c r="H9" i="4"/>
  <c r="I9" i="4"/>
  <c r="J9" i="4"/>
  <c r="K9" i="4"/>
  <c r="L9" i="4"/>
  <c r="M9" i="4"/>
  <c r="N9" i="4"/>
  <c r="O9" i="4"/>
  <c r="P9" i="4"/>
  <c r="Q9" i="4"/>
  <c r="D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F12" i="4" s="1"/>
  <c r="E14" i="4"/>
  <c r="F14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D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F19" i="4" s="1"/>
  <c r="E21" i="4"/>
  <c r="F21" i="4"/>
  <c r="D23" i="4"/>
  <c r="E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E25" i="4"/>
  <c r="F25" i="4"/>
  <c r="E26" i="4"/>
  <c r="F26" i="4"/>
  <c r="D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E30" i="4"/>
  <c r="F30" i="4"/>
  <c r="E31" i="4"/>
  <c r="F31" i="4"/>
  <c r="E32" i="4"/>
  <c r="F32" i="4"/>
  <c r="E33" i="4"/>
  <c r="F33" i="4"/>
  <c r="E34" i="4"/>
  <c r="F34" i="4"/>
  <c r="D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E39" i="4"/>
  <c r="F39" i="4"/>
  <c r="E40" i="4"/>
  <c r="F40" i="4"/>
  <c r="E41" i="4"/>
  <c r="F41" i="4"/>
  <c r="D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E45" i="4"/>
  <c r="F45" i="4"/>
  <c r="E46" i="4"/>
  <c r="F46" i="4"/>
  <c r="E47" i="4"/>
  <c r="F47" i="4"/>
  <c r="E48" i="4"/>
  <c r="F48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I10" i="4" l="1"/>
  <c r="I8" i="4" s="1"/>
  <c r="P10" i="4"/>
  <c r="P8" i="4" s="1"/>
  <c r="E9" i="4"/>
  <c r="G10" i="4"/>
  <c r="F37" i="4"/>
  <c r="F28" i="4"/>
  <c r="N10" i="4"/>
  <c r="N8" i="4" s="1"/>
  <c r="D10" i="4"/>
  <c r="D8" i="4" s="1"/>
  <c r="E37" i="4"/>
  <c r="E28" i="4"/>
  <c r="M10" i="4"/>
  <c r="F43" i="4"/>
  <c r="F23" i="4"/>
  <c r="L10" i="4"/>
  <c r="L8" i="4" s="1"/>
  <c r="E43" i="4"/>
  <c r="Q10" i="4"/>
  <c r="Q8" i="4" s="1"/>
  <c r="F9" i="4"/>
  <c r="H10" i="4"/>
  <c r="H8" i="4" s="1"/>
  <c r="O10" i="4"/>
  <c r="K10" i="4"/>
  <c r="K8" i="4" s="1"/>
  <c r="E19" i="4"/>
  <c r="E12" i="4"/>
  <c r="E10" i="4" s="1"/>
  <c r="E8" i="4" s="1"/>
  <c r="J10" i="4"/>
  <c r="J8" i="4" s="1"/>
  <c r="G8" i="4"/>
  <c r="M8" i="4"/>
  <c r="O8" i="4"/>
  <c r="F10" i="4"/>
  <c r="F8" i="4" s="1"/>
  <c r="D6" i="3"/>
  <c r="E6" i="3"/>
  <c r="F6" i="3"/>
  <c r="G6" i="3"/>
  <c r="D9" i="3"/>
  <c r="D7" i="3" s="1"/>
  <c r="E9" i="3"/>
  <c r="E7" i="3" s="1"/>
  <c r="F9" i="3"/>
  <c r="F7" i="3" s="1"/>
  <c r="G9" i="3"/>
  <c r="G10" i="3"/>
  <c r="G11" i="3"/>
  <c r="D13" i="3"/>
  <c r="G13" i="3" s="1"/>
  <c r="E13" i="3"/>
  <c r="F13" i="3"/>
  <c r="G14" i="3"/>
  <c r="D16" i="3"/>
  <c r="G16" i="3" s="1"/>
  <c r="E16" i="3"/>
  <c r="F16" i="3"/>
  <c r="G17" i="3"/>
  <c r="G18" i="3"/>
  <c r="D20" i="3"/>
  <c r="G20" i="3" s="1"/>
  <c r="E20" i="3"/>
  <c r="F20" i="3"/>
  <c r="G21" i="3"/>
  <c r="G22" i="3"/>
  <c r="G23" i="3"/>
  <c r="D25" i="3"/>
  <c r="E25" i="3"/>
  <c r="F25" i="3"/>
  <c r="G25" i="3"/>
  <c r="G26" i="3"/>
  <c r="G27" i="3"/>
  <c r="G28" i="3"/>
  <c r="G29" i="3"/>
  <c r="G30" i="3"/>
  <c r="G31" i="3"/>
  <c r="D33" i="3"/>
  <c r="G33" i="3" s="1"/>
  <c r="E33" i="3"/>
  <c r="F33" i="3"/>
  <c r="G34" i="3"/>
  <c r="G35" i="3"/>
  <c r="G36" i="3"/>
  <c r="G37" i="3"/>
  <c r="D39" i="3"/>
  <c r="G39" i="3" s="1"/>
  <c r="E39" i="3"/>
  <c r="F39" i="3"/>
  <c r="G40" i="3"/>
  <c r="G41" i="3"/>
  <c r="G42" i="3"/>
  <c r="G43" i="3"/>
  <c r="G44" i="3"/>
  <c r="G47" i="3"/>
  <c r="G48" i="3"/>
  <c r="G49" i="3"/>
  <c r="G50" i="3"/>
  <c r="G51" i="3"/>
  <c r="G52" i="3"/>
  <c r="G53" i="3"/>
  <c r="G54" i="3"/>
  <c r="G55" i="3"/>
  <c r="G56" i="3"/>
  <c r="G57" i="3"/>
  <c r="G58" i="3"/>
  <c r="G7" i="3" l="1"/>
  <c r="F5" i="3"/>
  <c r="E5" i="3"/>
  <c r="D5" i="3"/>
  <c r="D5" i="2"/>
  <c r="E5" i="2"/>
  <c r="F5" i="2"/>
  <c r="G5" i="2"/>
  <c r="H5" i="2"/>
  <c r="I5" i="2"/>
  <c r="K5" i="2"/>
  <c r="D6" i="2"/>
  <c r="E6" i="2"/>
  <c r="F6" i="2"/>
  <c r="G6" i="2"/>
  <c r="H6" i="2"/>
  <c r="I6" i="2"/>
  <c r="K6" i="2"/>
  <c r="D7" i="2"/>
  <c r="E7" i="2"/>
  <c r="F7" i="2"/>
  <c r="G7" i="2"/>
  <c r="H7" i="2"/>
  <c r="I7" i="2"/>
  <c r="K7" i="2"/>
  <c r="D9" i="2"/>
  <c r="E9" i="2"/>
  <c r="F9" i="2"/>
  <c r="G9" i="2"/>
  <c r="H9" i="2"/>
  <c r="I9" i="2"/>
  <c r="K9" i="2"/>
  <c r="J10" i="2"/>
  <c r="J7" i="2" s="1"/>
  <c r="L7" i="2" s="1"/>
  <c r="L10" i="2"/>
  <c r="J11" i="2"/>
  <c r="J9" i="2" s="1"/>
  <c r="L9" i="2" s="1"/>
  <c r="L11" i="2"/>
  <c r="D13" i="2"/>
  <c r="E13" i="2"/>
  <c r="F13" i="2"/>
  <c r="G13" i="2"/>
  <c r="H13" i="2"/>
  <c r="I13" i="2"/>
  <c r="J13" i="2"/>
  <c r="L13" i="2" s="1"/>
  <c r="K13" i="2"/>
  <c r="J14" i="2"/>
  <c r="L14" i="2"/>
  <c r="D16" i="2"/>
  <c r="E16" i="2"/>
  <c r="F16" i="2"/>
  <c r="G16" i="2"/>
  <c r="H16" i="2"/>
  <c r="I16" i="2"/>
  <c r="K16" i="2"/>
  <c r="J17" i="2"/>
  <c r="J18" i="2"/>
  <c r="J16" i="2" s="1"/>
  <c r="L16" i="2" s="1"/>
  <c r="L18" i="2"/>
  <c r="D20" i="2"/>
  <c r="E20" i="2"/>
  <c r="F20" i="2"/>
  <c r="G20" i="2"/>
  <c r="H20" i="2"/>
  <c r="I20" i="2"/>
  <c r="K20" i="2"/>
  <c r="J21" i="2"/>
  <c r="L21" i="2"/>
  <c r="J22" i="2"/>
  <c r="L22" i="2" s="1"/>
  <c r="J23" i="2"/>
  <c r="L23" i="2"/>
  <c r="D25" i="2"/>
  <c r="E25" i="2"/>
  <c r="F25" i="2"/>
  <c r="G25" i="2"/>
  <c r="H25" i="2"/>
  <c r="I25" i="2"/>
  <c r="K25" i="2"/>
  <c r="J26" i="2"/>
  <c r="L26" i="2" s="1"/>
  <c r="J28" i="2"/>
  <c r="L28" i="2"/>
  <c r="J29" i="2"/>
  <c r="L29" i="2" s="1"/>
  <c r="J30" i="2"/>
  <c r="J31" i="2"/>
  <c r="L31" i="2"/>
  <c r="D33" i="2"/>
  <c r="E33" i="2"/>
  <c r="F33" i="2"/>
  <c r="G33" i="2"/>
  <c r="H33" i="2"/>
  <c r="I33" i="2"/>
  <c r="K33" i="2"/>
  <c r="J34" i="2"/>
  <c r="L34" i="2"/>
  <c r="J35" i="2"/>
  <c r="J36" i="2"/>
  <c r="L36" i="2"/>
  <c r="J37" i="2"/>
  <c r="J33" i="2" s="1"/>
  <c r="L33" i="2" s="1"/>
  <c r="D39" i="2"/>
  <c r="E39" i="2"/>
  <c r="F39" i="2"/>
  <c r="G39" i="2"/>
  <c r="H39" i="2"/>
  <c r="I39" i="2"/>
  <c r="K39" i="2"/>
  <c r="J40" i="2"/>
  <c r="L40" i="2"/>
  <c r="J41" i="2"/>
  <c r="J39" i="2" s="1"/>
  <c r="L39" i="2" s="1"/>
  <c r="J42" i="2"/>
  <c r="J43" i="2"/>
  <c r="L43" i="2"/>
  <c r="J44" i="2"/>
  <c r="L44" i="2"/>
  <c r="J47" i="2"/>
  <c r="L47" i="2"/>
  <c r="J48" i="2"/>
  <c r="L48" i="2" s="1"/>
  <c r="J49" i="2"/>
  <c r="L49" i="2"/>
  <c r="J50" i="2"/>
  <c r="L50" i="2"/>
  <c r="J51" i="2"/>
  <c r="L51" i="2"/>
  <c r="J52" i="2"/>
  <c r="L52" i="2" s="1"/>
  <c r="J53" i="2"/>
  <c r="L53" i="2"/>
  <c r="J54" i="2"/>
  <c r="L54" i="2"/>
  <c r="J55" i="2"/>
  <c r="L55" i="2"/>
  <c r="J56" i="2"/>
  <c r="L56" i="2" s="1"/>
  <c r="J57" i="2"/>
  <c r="L57" i="2"/>
  <c r="J58" i="2"/>
  <c r="L58" i="2"/>
  <c r="G5" i="3" l="1"/>
  <c r="J6" i="2"/>
  <c r="L6" i="2" s="1"/>
  <c r="J5" i="2"/>
  <c r="L5" i="2" s="1"/>
  <c r="J20" i="2"/>
  <c r="L20" i="2" s="1"/>
  <c r="J25" i="2"/>
  <c r="L25" i="2" s="1"/>
  <c r="D7" i="1"/>
  <c r="E7" i="1"/>
  <c r="F7" i="1"/>
  <c r="G7" i="1"/>
  <c r="H7" i="1"/>
  <c r="I7" i="1"/>
  <c r="J7" i="1"/>
  <c r="D10" i="1"/>
  <c r="E10" i="1"/>
  <c r="F10" i="1"/>
  <c r="G10" i="1"/>
  <c r="H10" i="1"/>
  <c r="I10" i="1"/>
  <c r="J10" i="1"/>
  <c r="K11" i="1"/>
  <c r="L11" i="1"/>
  <c r="M11" i="1"/>
  <c r="K12" i="1"/>
  <c r="L12" i="1"/>
  <c r="M12" i="1"/>
  <c r="D14" i="1"/>
  <c r="E14" i="1"/>
  <c r="F14" i="1"/>
  <c r="G14" i="1"/>
  <c r="H14" i="1"/>
  <c r="I14" i="1"/>
  <c r="J14" i="1"/>
  <c r="K15" i="1"/>
  <c r="L15" i="1"/>
  <c r="M15" i="1"/>
  <c r="D17" i="1"/>
  <c r="E17" i="1"/>
  <c r="F17" i="1"/>
  <c r="G17" i="1"/>
  <c r="H17" i="1"/>
  <c r="I17" i="1"/>
  <c r="J17" i="1"/>
  <c r="K18" i="1"/>
  <c r="L18" i="1"/>
  <c r="M18" i="1"/>
  <c r="K19" i="1"/>
  <c r="L19" i="1"/>
  <c r="M19" i="1"/>
  <c r="M20" i="1"/>
  <c r="D21" i="1"/>
  <c r="E21" i="1"/>
  <c r="F21" i="1"/>
  <c r="G21" i="1"/>
  <c r="H21" i="1"/>
  <c r="I21" i="1"/>
  <c r="J21" i="1"/>
  <c r="K22" i="1"/>
  <c r="L22" i="1"/>
  <c r="M22" i="1"/>
  <c r="K23" i="1"/>
  <c r="L23" i="1"/>
  <c r="M23" i="1"/>
  <c r="K24" i="1"/>
  <c r="L24" i="1"/>
  <c r="M24" i="1"/>
  <c r="D26" i="1"/>
  <c r="E26" i="1"/>
  <c r="F26" i="1"/>
  <c r="G26" i="1"/>
  <c r="H26" i="1"/>
  <c r="I26" i="1"/>
  <c r="J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D34" i="1"/>
  <c r="E34" i="1"/>
  <c r="F34" i="1"/>
  <c r="G34" i="1"/>
  <c r="H34" i="1"/>
  <c r="I34" i="1"/>
  <c r="J34" i="1"/>
  <c r="K35" i="1"/>
  <c r="L35" i="1"/>
  <c r="M35" i="1"/>
  <c r="K36" i="1"/>
  <c r="L36" i="1"/>
  <c r="M36" i="1"/>
  <c r="K37" i="1"/>
  <c r="L37" i="1"/>
  <c r="M37" i="1"/>
  <c r="K38" i="1"/>
  <c r="L38" i="1"/>
  <c r="M38" i="1"/>
  <c r="D40" i="1"/>
  <c r="E40" i="1"/>
  <c r="F40" i="1"/>
  <c r="G40" i="1"/>
  <c r="H40" i="1"/>
  <c r="I40" i="1"/>
  <c r="J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M34" i="1" l="1"/>
  <c r="M7" i="1"/>
  <c r="K17" i="1"/>
  <c r="J8" i="1"/>
  <c r="L7" i="1"/>
  <c r="K7" i="1"/>
  <c r="L40" i="1"/>
  <c r="M40" i="1"/>
  <c r="L34" i="1"/>
  <c r="K34" i="1"/>
  <c r="L26" i="1"/>
  <c r="M26" i="1"/>
  <c r="K26" i="1"/>
  <c r="D8" i="1"/>
  <c r="D6" i="1" s="1"/>
  <c r="L21" i="1"/>
  <c r="L17" i="1"/>
  <c r="L14" i="1"/>
  <c r="I8" i="1"/>
  <c r="I6" i="1" s="1"/>
  <c r="K14" i="1"/>
  <c r="L10" i="1"/>
  <c r="E8" i="1"/>
  <c r="E6" i="1" s="1"/>
  <c r="K10" i="1"/>
  <c r="J6" i="1"/>
  <c r="M14" i="1"/>
  <c r="M10" i="1"/>
  <c r="G8" i="1"/>
  <c r="G6" i="1" s="1"/>
  <c r="K40" i="1"/>
  <c r="H8" i="1"/>
  <c r="H6" i="1" s="1"/>
  <c r="F8" i="1"/>
  <c r="F6" i="1" s="1"/>
  <c r="M21" i="1"/>
  <c r="M17" i="1"/>
  <c r="K21" i="1"/>
  <c r="M8" i="1" l="1"/>
  <c r="M6" i="1" s="1"/>
  <c r="L8" i="1"/>
  <c r="L6" i="1" s="1"/>
  <c r="K8" i="1"/>
  <c r="K6" i="1" s="1"/>
</calcChain>
</file>

<file path=xl/sharedStrings.xml><?xml version="1.0" encoding="utf-8"?>
<sst xmlns="http://schemas.openxmlformats.org/spreadsheetml/2006/main" count="715" uniqueCount="341">
  <si>
    <t>15－第３表　児童クラブ登録児童数，学年・市町村・保健福祉事務所別</t>
    <phoneticPr fontId="3"/>
  </si>
  <si>
    <t>児　　　童　　　の　　　学　　　年</t>
  </si>
  <si>
    <t>総　　数</t>
  </si>
  <si>
    <t>１年生</t>
  </si>
  <si>
    <t>２年生</t>
  </si>
  <si>
    <t>３年生</t>
  </si>
  <si>
    <t>４年生</t>
    <rPh sb="1" eb="3">
      <t>ネンセイ</t>
    </rPh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</si>
  <si>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</si>
  <si>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</si>
  <si>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その他</t>
  </si>
  <si>
    <t>（再掲）</t>
    <rPh sb="1" eb="3">
      <t>サイケイ</t>
    </rPh>
    <phoneticPr fontId="3"/>
  </si>
  <si>
    <t>１～３年生</t>
    <phoneticPr fontId="3"/>
  </si>
  <si>
    <t>４～６年生</t>
    <phoneticPr fontId="3"/>
  </si>
  <si>
    <t>県　計</t>
  </si>
  <si>
    <t>市　計</t>
  </si>
  <si>
    <t>町村計</t>
  </si>
  <si>
    <t>渋川保健福祉事務所</t>
    <rPh sb="4" eb="6">
      <t>フクシ</t>
    </rPh>
    <rPh sb="6" eb="8">
      <t>ジム</t>
    </rPh>
    <phoneticPr fontId="5"/>
  </si>
  <si>
    <t>榛東村</t>
  </si>
  <si>
    <t>吉岡町</t>
  </si>
  <si>
    <t>伊勢崎保健福祉事務所</t>
    <rPh sb="5" eb="7">
      <t>フクシ</t>
    </rPh>
    <rPh sb="7" eb="9">
      <t>ジム</t>
    </rPh>
    <phoneticPr fontId="5"/>
  </si>
  <si>
    <t>玉村町</t>
  </si>
  <si>
    <t>藤岡保健福祉事務所</t>
    <rPh sb="4" eb="6">
      <t>フクシ</t>
    </rPh>
    <rPh sb="6" eb="9">
      <t>ジムショ</t>
    </rPh>
    <phoneticPr fontId="5"/>
  </si>
  <si>
    <t>上野村</t>
    <rPh sb="0" eb="2">
      <t>ウエノ</t>
    </rPh>
    <rPh sb="2" eb="3">
      <t>ムラ</t>
    </rPh>
    <phoneticPr fontId="3"/>
  </si>
  <si>
    <t>神流町</t>
    <rPh sb="0" eb="2">
      <t>カンナ</t>
    </rPh>
    <rPh sb="2" eb="3">
      <t>マチ</t>
    </rPh>
    <phoneticPr fontId="3"/>
  </si>
  <si>
    <t>富岡保健福祉事務所</t>
    <rPh sb="4" eb="6">
      <t>フクシ</t>
    </rPh>
    <rPh sb="6" eb="8">
      <t>ジム</t>
    </rPh>
    <phoneticPr fontId="5"/>
  </si>
  <si>
    <t>下仁田町</t>
  </si>
  <si>
    <t>南牧村</t>
  </si>
  <si>
    <t>甘楽町</t>
  </si>
  <si>
    <t>吾妻保健福祉事務所</t>
    <rPh sb="0" eb="2">
      <t>アガツマ</t>
    </rPh>
    <rPh sb="2" eb="4">
      <t>ホケン</t>
    </rPh>
    <rPh sb="4" eb="6">
      <t>フクシ</t>
    </rPh>
    <rPh sb="6" eb="8">
      <t>ジム</t>
    </rPh>
    <phoneticPr fontId="5"/>
  </si>
  <si>
    <t>中之条町</t>
  </si>
  <si>
    <t>長野原町</t>
  </si>
  <si>
    <t>嬬恋村</t>
  </si>
  <si>
    <t>草津町</t>
  </si>
  <si>
    <t>高山村</t>
  </si>
  <si>
    <t>東吾妻町</t>
    <rPh sb="0" eb="1">
      <t>ヒガシ</t>
    </rPh>
    <rPh sb="1" eb="4">
      <t>アガツママチ</t>
    </rPh>
    <phoneticPr fontId="3"/>
  </si>
  <si>
    <t>利根沼田保健福祉事務所</t>
    <rPh sb="0" eb="2">
      <t>トネ</t>
    </rPh>
    <rPh sb="2" eb="4">
      <t>ヌマタ</t>
    </rPh>
    <rPh sb="6" eb="8">
      <t>フクシ</t>
    </rPh>
    <rPh sb="8" eb="10">
      <t>ジム</t>
    </rPh>
    <phoneticPr fontId="5"/>
  </si>
  <si>
    <t>片品村</t>
  </si>
  <si>
    <t>川場村</t>
  </si>
  <si>
    <t>昭和村</t>
  </si>
  <si>
    <t>みなかみ町</t>
    <rPh sb="4" eb="5">
      <t>マチ</t>
    </rPh>
    <phoneticPr fontId="3"/>
  </si>
  <si>
    <t>館林保健福祉事務所</t>
    <rPh sb="4" eb="6">
      <t>フクシ</t>
    </rPh>
    <rPh sb="6" eb="8">
      <t>ジム</t>
    </rPh>
    <phoneticPr fontId="5"/>
  </si>
  <si>
    <t>板倉町</t>
  </si>
  <si>
    <t>明和町</t>
    <rPh sb="2" eb="3">
      <t>マチ</t>
    </rPh>
    <phoneticPr fontId="5"/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</si>
  <si>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</si>
  <si>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</si>
  <si>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</si>
  <si>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</si>
  <si>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</si>
  <si>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</si>
  <si>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</si>
  <si>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</si>
  <si>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</si>
  <si>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</si>
  <si>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</si>
  <si>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</si>
  <si>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</si>
  <si>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</si>
  <si>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3"/>
  </si>
  <si>
    <t>出典：放課後児童健全育成事業実施状況調査</t>
    <rPh sb="0" eb="2">
      <t>シュッテン</t>
    </rPh>
    <rPh sb="3" eb="6">
      <t>ホウカゴ</t>
    </rPh>
    <rPh sb="6" eb="8">
      <t>ジドウ</t>
    </rPh>
    <rPh sb="8" eb="10">
      <t>ケンゼン</t>
    </rPh>
    <rPh sb="10" eb="12">
      <t>イクセイ</t>
    </rPh>
    <rPh sb="12" eb="14">
      <t>ジギョウ</t>
    </rPh>
    <rPh sb="14" eb="16">
      <t>ジッシ</t>
    </rPh>
    <rPh sb="16" eb="18">
      <t>ジョウキョウ</t>
    </rPh>
    <rPh sb="18" eb="20">
      <t>チョウサ</t>
    </rPh>
    <phoneticPr fontId="3"/>
  </si>
  <si>
    <t>令和７年５月１日現在</t>
    <rPh sb="0" eb="2">
      <t>レイワ</t>
    </rPh>
    <rPh sb="3" eb="4">
      <t>ネン</t>
    </rPh>
    <phoneticPr fontId="3"/>
  </si>
  <si>
    <t>※保育所型認定こども園を含む</t>
  </si>
  <si>
    <t>出典：こどもの福祉と保健に関する状況報告（概数）</t>
  </si>
  <si>
    <t>みどり市</t>
    <phoneticPr fontId="3"/>
  </si>
  <si>
    <t>東吾妻町</t>
    <rPh sb="0" eb="1">
      <t>ヒガシ</t>
    </rPh>
    <phoneticPr fontId="3"/>
  </si>
  <si>
    <t>神流町</t>
    <rPh sb="0" eb="1">
      <t>カミ</t>
    </rPh>
    <rPh sb="1" eb="2">
      <t>リュウ</t>
    </rPh>
    <rPh sb="2" eb="3">
      <t>マチ</t>
    </rPh>
    <phoneticPr fontId="3"/>
  </si>
  <si>
    <t>上野村</t>
  </si>
  <si>
    <t>県　計</t>
    <rPh sb="0" eb="1">
      <t>ケン</t>
    </rPh>
    <phoneticPr fontId="5"/>
  </si>
  <si>
    <t>（％）</t>
    <phoneticPr fontId="3"/>
  </si>
  <si>
    <t>合　計</t>
    <rPh sb="0" eb="3">
      <t>ゴウケイ</t>
    </rPh>
    <phoneticPr fontId="10"/>
  </si>
  <si>
    <t>５歳児</t>
    <rPh sb="1" eb="3">
      <t>サイジ</t>
    </rPh>
    <phoneticPr fontId="10"/>
  </si>
  <si>
    <t>４歳児</t>
    <rPh sb="1" eb="3">
      <t>サイジ</t>
    </rPh>
    <phoneticPr fontId="10"/>
  </si>
  <si>
    <t>３歳児</t>
    <rPh sb="1" eb="3">
      <t>サイジ</t>
    </rPh>
    <phoneticPr fontId="10"/>
  </si>
  <si>
    <t>２歳児</t>
    <rPh sb="1" eb="3">
      <t>サイジ</t>
    </rPh>
    <phoneticPr fontId="10"/>
  </si>
  <si>
    <t>１歳児</t>
    <rPh sb="1" eb="3">
      <t>サイジ</t>
    </rPh>
    <phoneticPr fontId="10"/>
  </si>
  <si>
    <t>０歳児</t>
    <rPh sb="1" eb="3">
      <t>サイジ</t>
    </rPh>
    <phoneticPr fontId="10"/>
  </si>
  <si>
    <t>充足率</t>
    <rPh sb="0" eb="3">
      <t>ジュウソクリツ</t>
    </rPh>
    <phoneticPr fontId="3"/>
  </si>
  <si>
    <t>定　員</t>
    <rPh sb="0" eb="3">
      <t>テイイン</t>
    </rPh>
    <phoneticPr fontId="3"/>
  </si>
  <si>
    <t>入　　　　所　　　　児　　　　童　　　　数</t>
    <rPh sb="0" eb="6">
      <t>ニュウショ</t>
    </rPh>
    <rPh sb="10" eb="21">
      <t>ジドウスウ</t>
    </rPh>
    <phoneticPr fontId="10"/>
  </si>
  <si>
    <t xml:space="preserve">令和７年４月１日現在　（単位：人） </t>
  </si>
  <si>
    <t>150第１表　保育所入所児童（在籍者）数，年齢・市町村・保健福祉事務所別</t>
    <rPh sb="3" eb="4">
      <t>ダイ</t>
    </rPh>
    <rPh sb="5" eb="6">
      <t>ヒョウ</t>
    </rPh>
    <rPh sb="7" eb="10">
      <t>ホイクジョ</t>
    </rPh>
    <rPh sb="10" eb="12">
      <t>ニュウショ</t>
    </rPh>
    <rPh sb="12" eb="14">
      <t>ジドウスウ</t>
    </rPh>
    <rPh sb="15" eb="18">
      <t>ザイセキシャ</t>
    </rPh>
    <rPh sb="19" eb="20">
      <t>スウ</t>
    </rPh>
    <rPh sb="21" eb="23">
      <t>ネンレイベツ</t>
    </rPh>
    <rPh sb="24" eb="27">
      <t>シチョウソン</t>
    </rPh>
    <rPh sb="28" eb="30">
      <t>ホケン</t>
    </rPh>
    <rPh sb="30" eb="32">
      <t>フクシ</t>
    </rPh>
    <rPh sb="32" eb="35">
      <t>ジムショ</t>
    </rPh>
    <rPh sb="35" eb="36">
      <t>ベツ</t>
    </rPh>
    <phoneticPr fontId="10"/>
  </si>
  <si>
    <t>昭和村</t>
    <rPh sb="0" eb="3">
      <t>ショウワムラ</t>
    </rPh>
    <phoneticPr fontId="3"/>
  </si>
  <si>
    <t>民立民営</t>
    <rPh sb="0" eb="1">
      <t>ミン</t>
    </rPh>
    <rPh sb="1" eb="2">
      <t>リツ</t>
    </rPh>
    <rPh sb="2" eb="4">
      <t>ミンエイ</t>
    </rPh>
    <phoneticPr fontId="10"/>
  </si>
  <si>
    <t>公立民営</t>
    <rPh sb="0" eb="2">
      <t>コウリツ</t>
    </rPh>
    <rPh sb="2" eb="4">
      <t>ミンエイ</t>
    </rPh>
    <phoneticPr fontId="10"/>
  </si>
  <si>
    <t>公立公営</t>
    <rPh sb="0" eb="2">
      <t>コウリツ</t>
    </rPh>
    <rPh sb="2" eb="4">
      <t>コウエイ</t>
    </rPh>
    <phoneticPr fontId="10"/>
  </si>
  <si>
    <t>総　数</t>
    <rPh sb="0" eb="1">
      <t>ソウケイ</t>
    </rPh>
    <rPh sb="2" eb="3">
      <t>スウ</t>
    </rPh>
    <phoneticPr fontId="5"/>
  </si>
  <si>
    <t>設置主体</t>
    <rPh sb="0" eb="2">
      <t>セッチ</t>
    </rPh>
    <rPh sb="2" eb="4">
      <t>シュタイ</t>
    </rPh>
    <phoneticPr fontId="3"/>
  </si>
  <si>
    <t xml:space="preserve">令和７年５月１日現在 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</si>
  <si>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15－第２表　児童クラブ数，設置主体・市町村・保健福祉事務所別</t>
    <rPh sb="3" eb="4">
      <t>ダイ</t>
    </rPh>
    <rPh sb="5" eb="6">
      <t>ヒョウ</t>
    </rPh>
    <rPh sb="7" eb="9">
      <t>ジドウ</t>
    </rPh>
    <rPh sb="12" eb="13">
      <t>スウ</t>
    </rPh>
    <rPh sb="14" eb="16">
      <t>セッチ</t>
    </rPh>
    <rPh sb="16" eb="18">
      <t>シュタイ</t>
    </rPh>
    <rPh sb="19" eb="22">
      <t>シチョウソン</t>
    </rPh>
    <rPh sb="23" eb="25">
      <t>ホケン</t>
    </rPh>
    <rPh sb="25" eb="27">
      <t>フクシ</t>
    </rPh>
    <rPh sb="27" eb="30">
      <t>ジムショ</t>
    </rPh>
    <rPh sb="30" eb="31">
      <t>ベツ</t>
    </rPh>
    <phoneticPr fontId="10"/>
  </si>
  <si>
    <r>
      <t>　　（２）受給者数、児童数は令和</t>
    </r>
    <r>
      <rPr>
        <sz val="10"/>
        <rFont val="ＭＳ ゴシック"/>
        <family val="3"/>
        <charset val="128"/>
      </rPr>
      <t>７年２月末時点の数値、算定基礎延児童数は令和６年２月分～令和７年１月分の数値</t>
    </r>
    <rPh sb="5" eb="8">
      <t>ジュキュウシャ</t>
    </rPh>
    <rPh sb="8" eb="9">
      <t>スウ</t>
    </rPh>
    <rPh sb="10" eb="13">
      <t>ジドウスウ</t>
    </rPh>
    <rPh sb="14" eb="16">
      <t>レイワ</t>
    </rPh>
    <rPh sb="17" eb="18">
      <t>ネン</t>
    </rPh>
    <rPh sb="19" eb="20">
      <t>ガツ</t>
    </rPh>
    <rPh sb="20" eb="21">
      <t>マツ</t>
    </rPh>
    <rPh sb="21" eb="23">
      <t>ジテン</t>
    </rPh>
    <rPh sb="24" eb="26">
      <t>スウチ</t>
    </rPh>
    <rPh sb="27" eb="29">
      <t>サンテイ</t>
    </rPh>
    <rPh sb="29" eb="31">
      <t>キソ</t>
    </rPh>
    <rPh sb="31" eb="32">
      <t>ノ</t>
    </rPh>
    <rPh sb="32" eb="35">
      <t>ジドウスウ</t>
    </rPh>
    <rPh sb="36" eb="38">
      <t>レイワ</t>
    </rPh>
    <rPh sb="39" eb="40">
      <t>ネン</t>
    </rPh>
    <rPh sb="41" eb="42">
      <t>ガツ</t>
    </rPh>
    <rPh sb="42" eb="43">
      <t>ブン</t>
    </rPh>
    <rPh sb="44" eb="46">
      <t>レイワ</t>
    </rPh>
    <rPh sb="47" eb="48">
      <t>ネン</t>
    </rPh>
    <rPh sb="49" eb="51">
      <t>ガツブン</t>
    </rPh>
    <rPh sb="52" eb="54">
      <t>スウチ</t>
    </rPh>
    <phoneticPr fontId="3"/>
  </si>
  <si>
    <r>
      <t>注：（１）表中の数値は「児童手当法」（令和</t>
    </r>
    <r>
      <rPr>
        <sz val="10"/>
        <rFont val="ＭＳ ゴシック"/>
        <family val="3"/>
        <charset val="128"/>
      </rPr>
      <t>６年２月～令和７年１月）の数値</t>
    </r>
    <rPh sb="0" eb="1">
      <t>チュウ</t>
    </rPh>
    <rPh sb="5" eb="7">
      <t>ヒョウチュウ</t>
    </rPh>
    <rPh sb="8" eb="10">
      <t>スウチ</t>
    </rPh>
    <rPh sb="12" eb="14">
      <t>ジドウ</t>
    </rPh>
    <rPh sb="14" eb="16">
      <t>テアテ</t>
    </rPh>
    <rPh sb="16" eb="17">
      <t>ホウ</t>
    </rPh>
    <rPh sb="19" eb="21">
      <t>レイワ</t>
    </rPh>
    <rPh sb="22" eb="23">
      <t>ネン</t>
    </rPh>
    <rPh sb="24" eb="25">
      <t>ガツ</t>
    </rPh>
    <rPh sb="26" eb="28">
      <t>レイワ</t>
    </rPh>
    <rPh sb="29" eb="30">
      <t>ネン</t>
    </rPh>
    <rPh sb="31" eb="32">
      <t>ガツ</t>
    </rPh>
    <rPh sb="34" eb="36">
      <t>スウチ</t>
    </rPh>
    <phoneticPr fontId="3"/>
  </si>
  <si>
    <t>出典：児童手当支給状況報告、児童手当交付金実績報告</t>
    <rPh sb="0" eb="2">
      <t>シュッテン</t>
    </rPh>
    <rPh sb="3" eb="5">
      <t>ジドウ</t>
    </rPh>
    <rPh sb="5" eb="7">
      <t>テアテ</t>
    </rPh>
    <rPh sb="7" eb="9">
      <t>シキュウ</t>
    </rPh>
    <rPh sb="9" eb="11">
      <t>ジョウキョウ</t>
    </rPh>
    <rPh sb="11" eb="13">
      <t>ホウコク</t>
    </rPh>
    <rPh sb="14" eb="16">
      <t>ジドウ</t>
    </rPh>
    <rPh sb="16" eb="18">
      <t>テアテ</t>
    </rPh>
    <rPh sb="18" eb="21">
      <t>コウフキン</t>
    </rPh>
    <rPh sb="21" eb="23">
      <t>ジッセキ</t>
    </rPh>
    <rPh sb="23" eb="25">
      <t>ホウコク</t>
    </rPh>
    <phoneticPr fontId="3"/>
  </si>
  <si>
    <t>明和町</t>
  </si>
  <si>
    <t>館林保健福祉事務所</t>
  </si>
  <si>
    <t>昭和村</t>
    <rPh sb="0" eb="2">
      <t>ショウワ</t>
    </rPh>
    <rPh sb="2" eb="3">
      <t>ムラ</t>
    </rPh>
    <phoneticPr fontId="3"/>
  </si>
  <si>
    <t>利根沼田保健福祉事務所</t>
    <rPh sb="0" eb="2">
      <t>トネ</t>
    </rPh>
    <phoneticPr fontId="3"/>
  </si>
  <si>
    <t>東吾妻町</t>
    <rPh sb="0" eb="1">
      <t>ヒガシ</t>
    </rPh>
    <rPh sb="1" eb="3">
      <t>アガツマ</t>
    </rPh>
    <rPh sb="3" eb="4">
      <t>マチ</t>
    </rPh>
    <phoneticPr fontId="3"/>
  </si>
  <si>
    <t>高山村</t>
    <rPh sb="0" eb="2">
      <t>タカヤマ</t>
    </rPh>
    <rPh sb="2" eb="3">
      <t>ムラ</t>
    </rPh>
    <phoneticPr fontId="3"/>
  </si>
  <si>
    <t>草津町</t>
    <rPh sb="0" eb="3">
      <t>クサツマチ</t>
    </rPh>
    <phoneticPr fontId="3"/>
  </si>
  <si>
    <t>嬬恋村</t>
    <rPh sb="0" eb="3">
      <t>ツマゴイムラ</t>
    </rPh>
    <phoneticPr fontId="3"/>
  </si>
  <si>
    <t>長野原町</t>
    <rPh sb="0" eb="3">
      <t>ナガノハラ</t>
    </rPh>
    <rPh sb="3" eb="4">
      <t>マチ</t>
    </rPh>
    <phoneticPr fontId="3"/>
  </si>
  <si>
    <t>吾妻保健福祉事務所</t>
    <rPh sb="0" eb="2">
      <t>アガツマ</t>
    </rPh>
    <phoneticPr fontId="3"/>
  </si>
  <si>
    <t>甘楽町</t>
    <rPh sb="0" eb="2">
      <t>カンラ</t>
    </rPh>
    <rPh sb="2" eb="3">
      <t>マチ</t>
    </rPh>
    <phoneticPr fontId="3"/>
  </si>
  <si>
    <t>南牧村</t>
    <rPh sb="0" eb="2">
      <t>ナンモク</t>
    </rPh>
    <rPh sb="2" eb="3">
      <t>ムラ</t>
    </rPh>
    <phoneticPr fontId="3"/>
  </si>
  <si>
    <t>下仁田町</t>
    <rPh sb="0" eb="3">
      <t>シモニタ</t>
    </rPh>
    <rPh sb="3" eb="4">
      <t>マチ</t>
    </rPh>
    <phoneticPr fontId="3"/>
  </si>
  <si>
    <t>富岡保健福祉事務所</t>
  </si>
  <si>
    <t>上野村</t>
    <rPh sb="0" eb="3">
      <t>ウエノムラ</t>
    </rPh>
    <phoneticPr fontId="3"/>
  </si>
  <si>
    <t>藤岡保健福祉事務所</t>
  </si>
  <si>
    <t>伊勢崎保健福祉事務所</t>
  </si>
  <si>
    <t>吉岡町</t>
    <rPh sb="0" eb="2">
      <t>ヨシオカ</t>
    </rPh>
    <rPh sb="2" eb="3">
      <t>マチ</t>
    </rPh>
    <phoneticPr fontId="3"/>
  </si>
  <si>
    <t>榛東村</t>
    <rPh sb="0" eb="2">
      <t>シントウ</t>
    </rPh>
    <rPh sb="2" eb="3">
      <t>ムラ</t>
    </rPh>
    <phoneticPr fontId="3"/>
  </si>
  <si>
    <t>渋川保健福祉事務所</t>
  </si>
  <si>
    <t>児童数</t>
  </si>
  <si>
    <t>算定基礎
延児童数</t>
    <phoneticPr fontId="3"/>
  </si>
  <si>
    <t>算定基礎
延児童数</t>
  </si>
  <si>
    <t>受給者数</t>
  </si>
  <si>
    <t>３歳～高校生年代（第3子含む）</t>
    <rPh sb="1" eb="2">
      <t>サイ</t>
    </rPh>
    <rPh sb="3" eb="6">
      <t>コウコウセイ</t>
    </rPh>
    <rPh sb="6" eb="8">
      <t>ネンダイ</t>
    </rPh>
    <rPh sb="9" eb="10">
      <t>ダイ</t>
    </rPh>
    <rPh sb="11" eb="12">
      <t>シ</t>
    </rPh>
    <rPh sb="12" eb="13">
      <t>フク</t>
    </rPh>
    <phoneticPr fontId="3"/>
  </si>
  <si>
    <t>０～３歳未満（第3子含む）</t>
    <rPh sb="3" eb="4">
      <t>サイ</t>
    </rPh>
    <rPh sb="4" eb="6">
      <t>ミマン</t>
    </rPh>
    <rPh sb="7" eb="8">
      <t>ダイ</t>
    </rPh>
    <rPh sb="9" eb="10">
      <t>シ</t>
    </rPh>
    <rPh sb="10" eb="11">
      <t>フク</t>
    </rPh>
    <phoneticPr fontId="3"/>
  </si>
  <si>
    <t>施　設　入　所　等　児　童</t>
    <rPh sb="0" eb="1">
      <t>シ</t>
    </rPh>
    <rPh sb="2" eb="3">
      <t>セツ</t>
    </rPh>
    <rPh sb="4" eb="5">
      <t>イ</t>
    </rPh>
    <rPh sb="6" eb="7">
      <t>ショ</t>
    </rPh>
    <rPh sb="8" eb="9">
      <t>トウ</t>
    </rPh>
    <rPh sb="10" eb="11">
      <t>ジ</t>
    </rPh>
    <rPh sb="12" eb="13">
      <t>ワラベ</t>
    </rPh>
    <phoneticPr fontId="3"/>
  </si>
  <si>
    <t>特　例　給　付</t>
    <rPh sb="0" eb="1">
      <t>トク</t>
    </rPh>
    <rPh sb="2" eb="3">
      <t>レイ</t>
    </rPh>
    <rPh sb="4" eb="5">
      <t>キュウ</t>
    </rPh>
    <rPh sb="6" eb="7">
      <t>ツキ</t>
    </rPh>
    <phoneticPr fontId="3"/>
  </si>
  <si>
    <t>非　被　用　者</t>
    <rPh sb="0" eb="1">
      <t>ヒ</t>
    </rPh>
    <rPh sb="2" eb="3">
      <t>ヒ</t>
    </rPh>
    <rPh sb="4" eb="5">
      <t>ヨウ</t>
    </rPh>
    <rPh sb="6" eb="7">
      <t>シャ</t>
    </rPh>
    <phoneticPr fontId="3"/>
  </si>
  <si>
    <t>被　　用　　者</t>
    <rPh sb="0" eb="1">
      <t>ヒ</t>
    </rPh>
    <rPh sb="3" eb="4">
      <t>ヨウ</t>
    </rPh>
    <rPh sb="6" eb="7">
      <t>シャ</t>
    </rPh>
    <phoneticPr fontId="3"/>
  </si>
  <si>
    <t>（別　掲）</t>
    <rPh sb="1" eb="2">
      <t>ベツ</t>
    </rPh>
    <rPh sb="3" eb="4">
      <t>ケイ</t>
    </rPh>
    <phoneticPr fontId="3"/>
  </si>
  <si>
    <t>内　　　　　　　　　　訳</t>
    <rPh sb="0" eb="1">
      <t>ナイ</t>
    </rPh>
    <rPh sb="11" eb="12">
      <t>ヤク</t>
    </rPh>
    <phoneticPr fontId="3"/>
  </si>
  <si>
    <t>総　　　　数</t>
  </si>
  <si>
    <t>令和６年度</t>
  </si>
  <si>
    <t>15－第５表　児童手当支給状況，市町村・保健福祉事務所別</t>
    <phoneticPr fontId="3"/>
  </si>
  <si>
    <t>　令和２，３年度統計についても、同様に数値の修正が発生する可能性がある。（現在精査中）</t>
    <rPh sb="37" eb="39">
      <t>ゲンザイ</t>
    </rPh>
    <rPh sb="39" eb="41">
      <t>セイサ</t>
    </rPh>
    <rPh sb="41" eb="42">
      <t>チュウ</t>
    </rPh>
    <phoneticPr fontId="15"/>
  </si>
  <si>
    <t>※令和４年度統計については、国の指示を受けて集計方法の見直しを行った結果、一部数値の修正を行った。</t>
  </si>
  <si>
    <t>出典：福祉行政報告例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10"/>
  </si>
  <si>
    <t xml:space="preserve"> </t>
    <phoneticPr fontId="4"/>
  </si>
  <si>
    <t xml:space="preserve"> </t>
    <phoneticPr fontId="15"/>
  </si>
  <si>
    <t>令和元</t>
    <rPh sb="0" eb="2">
      <t>レイワ</t>
    </rPh>
    <rPh sb="2" eb="3">
      <t>ガン</t>
    </rPh>
    <phoneticPr fontId="15"/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</si>
  <si>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</si>
  <si>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</si>
  <si>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</si>
  <si>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</si>
  <si>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</si>
  <si>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</si>
  <si>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</si>
  <si>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</si>
  <si>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</si>
  <si>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</si>
  <si>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</si>
  <si>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</si>
  <si>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</si>
  <si>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</si>
  <si>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</si>
  <si>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</si>
  <si>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平成13年</t>
    <rPh sb="0" eb="1">
      <t>ヘイセイ</t>
    </rPh>
    <rPh sb="3" eb="4">
      <t>ネン</t>
    </rPh>
    <phoneticPr fontId="10"/>
  </si>
  <si>
    <t>しつけ</t>
    <phoneticPr fontId="17"/>
  </si>
  <si>
    <t>適性</t>
    <rPh sb="0" eb="2">
      <t>テキセイ</t>
    </rPh>
    <phoneticPr fontId="17"/>
  </si>
  <si>
    <t>不登校</t>
    <rPh sb="0" eb="3">
      <t>フトウコウ</t>
    </rPh>
    <phoneticPr fontId="17"/>
  </si>
  <si>
    <t>性格行動</t>
    <rPh sb="0" eb="2">
      <t>セイカク</t>
    </rPh>
    <rPh sb="2" eb="4">
      <t>コウドウ</t>
    </rPh>
    <phoneticPr fontId="17"/>
  </si>
  <si>
    <t>触法行為等</t>
    <rPh sb="0" eb="2">
      <t>ショクホウ</t>
    </rPh>
    <rPh sb="2" eb="4">
      <t>コウイ</t>
    </rPh>
    <rPh sb="4" eb="5">
      <t>トウ</t>
    </rPh>
    <phoneticPr fontId="17"/>
  </si>
  <si>
    <t>ぐ犯行為等相談</t>
    <rPh sb="1" eb="2">
      <t>ハン</t>
    </rPh>
    <rPh sb="2" eb="4">
      <t>コウイ</t>
    </rPh>
    <rPh sb="4" eb="5">
      <t>トウ</t>
    </rPh>
    <rPh sb="5" eb="7">
      <t>ソウダン</t>
    </rPh>
    <phoneticPr fontId="17"/>
  </si>
  <si>
    <t>自閉症</t>
    <rPh sb="0" eb="3">
      <t>ジヘイショウ</t>
    </rPh>
    <phoneticPr fontId="17"/>
  </si>
  <si>
    <t>知的障害</t>
    <rPh sb="0" eb="2">
      <t>チテキ</t>
    </rPh>
    <rPh sb="2" eb="4">
      <t>ショウガイ</t>
    </rPh>
    <phoneticPr fontId="17"/>
  </si>
  <si>
    <t>重症心身障害</t>
    <rPh sb="0" eb="2">
      <t>ジュウショウ</t>
    </rPh>
    <rPh sb="2" eb="4">
      <t>シンシン</t>
    </rPh>
    <rPh sb="4" eb="6">
      <t>ショウガイ</t>
    </rPh>
    <phoneticPr fontId="17"/>
  </si>
  <si>
    <t>言語発達障害等</t>
    <rPh sb="0" eb="2">
      <t>ゲンゴ</t>
    </rPh>
    <rPh sb="2" eb="4">
      <t>ハッタツ</t>
    </rPh>
    <rPh sb="4" eb="6">
      <t>ショウガイ</t>
    </rPh>
    <rPh sb="6" eb="7">
      <t>トウ</t>
    </rPh>
    <phoneticPr fontId="17"/>
  </si>
  <si>
    <t>視聴覚障害</t>
    <rPh sb="0" eb="3">
      <t>シチョウカク</t>
    </rPh>
    <rPh sb="3" eb="5">
      <t>ショウガイ</t>
    </rPh>
    <phoneticPr fontId="17"/>
  </si>
  <si>
    <t>肢体不自由</t>
    <rPh sb="0" eb="2">
      <t>シタイ</t>
    </rPh>
    <rPh sb="2" eb="5">
      <t>フジユウ</t>
    </rPh>
    <phoneticPr fontId="17"/>
  </si>
  <si>
    <t>その他</t>
    <rPh sb="2" eb="3">
      <t>タ</t>
    </rPh>
    <phoneticPr fontId="10"/>
  </si>
  <si>
    <t>虐待</t>
    <rPh sb="0" eb="2">
      <t>ギャクタイ</t>
    </rPh>
    <phoneticPr fontId="10"/>
  </si>
  <si>
    <t>いじめ相談（再掲）</t>
    <rPh sb="3" eb="5">
      <t>ソウダン</t>
    </rPh>
    <rPh sb="6" eb="8">
      <t>サイケイ</t>
    </rPh>
    <phoneticPr fontId="17"/>
  </si>
  <si>
    <t>その他の相談</t>
    <rPh sb="2" eb="3">
      <t>ホカ</t>
    </rPh>
    <rPh sb="4" eb="6">
      <t>ソウダン</t>
    </rPh>
    <phoneticPr fontId="17"/>
  </si>
  <si>
    <t>育　成　相　談</t>
    <rPh sb="0" eb="3">
      <t>イクセイ</t>
    </rPh>
    <rPh sb="4" eb="7">
      <t>ソウダン</t>
    </rPh>
    <phoneticPr fontId="17"/>
  </si>
  <si>
    <t>非行相談</t>
    <rPh sb="0" eb="2">
      <t>ヒコウ</t>
    </rPh>
    <rPh sb="2" eb="4">
      <t>ソウダン</t>
    </rPh>
    <phoneticPr fontId="17"/>
  </si>
  <si>
    <t>障　　　害　　　相　　　談</t>
    <rPh sb="0" eb="5">
      <t>ショウガイ</t>
    </rPh>
    <rPh sb="8" eb="13">
      <t>ソウダン</t>
    </rPh>
    <phoneticPr fontId="17"/>
  </si>
  <si>
    <t>保健相談</t>
    <rPh sb="0" eb="2">
      <t>ホケン</t>
    </rPh>
    <rPh sb="2" eb="4">
      <t>ソウダン</t>
    </rPh>
    <phoneticPr fontId="17"/>
  </si>
  <si>
    <t>養護相談</t>
    <rPh sb="0" eb="2">
      <t>ヨウゴ</t>
    </rPh>
    <rPh sb="2" eb="4">
      <t>ソウダン</t>
    </rPh>
    <phoneticPr fontId="17"/>
  </si>
  <si>
    <t>総数</t>
    <rPh sb="0" eb="2">
      <t>ソウスウ</t>
    </rPh>
    <phoneticPr fontId="17"/>
  </si>
  <si>
    <t>15－第９表　児童相談所における受付件数，相談の種類・年次別</t>
    <rPh sb="3" eb="4">
      <t>ダイ</t>
    </rPh>
    <rPh sb="5" eb="6">
      <t>ヒョウ</t>
    </rPh>
    <rPh sb="7" eb="9">
      <t>ジドウ</t>
    </rPh>
    <rPh sb="9" eb="12">
      <t>ソウダンショ</t>
    </rPh>
    <rPh sb="16" eb="18">
      <t>ウケツケ</t>
    </rPh>
    <rPh sb="18" eb="20">
      <t>ケンスウ</t>
    </rPh>
    <rPh sb="21" eb="23">
      <t>ソウダン</t>
    </rPh>
    <rPh sb="24" eb="26">
      <t>シュルイ</t>
    </rPh>
    <rPh sb="27" eb="30">
      <t>ネンジベツ</t>
    </rPh>
    <phoneticPr fontId="10"/>
  </si>
  <si>
    <t>　令和２，３年度統計についても、同様に数値の修正が発生する可能性がある。（現在精査中）</t>
    <phoneticPr fontId="15"/>
  </si>
  <si>
    <t xml:space="preserve"> </t>
  </si>
  <si>
    <t>発達相談</t>
    <rPh sb="0" eb="2">
      <t>ハッタツ</t>
    </rPh>
    <rPh sb="2" eb="4">
      <t>ソウダン</t>
    </rPh>
    <phoneticPr fontId="17"/>
  </si>
  <si>
    <t>その他の相談</t>
    <rPh sb="2" eb="3">
      <t>タ</t>
    </rPh>
    <rPh sb="4" eb="6">
      <t>ソウダン</t>
    </rPh>
    <phoneticPr fontId="17"/>
  </si>
  <si>
    <t>15－第１０表　児童相談所における処理件数，相談の種類・年次別</t>
    <rPh sb="3" eb="4">
      <t>ダイ</t>
    </rPh>
    <rPh sb="6" eb="7">
      <t>ヒョウ</t>
    </rPh>
    <rPh sb="8" eb="10">
      <t>ジドウ</t>
    </rPh>
    <rPh sb="10" eb="13">
      <t>ソウダンショ</t>
    </rPh>
    <rPh sb="17" eb="19">
      <t>ショリ</t>
    </rPh>
    <rPh sb="19" eb="21">
      <t>ケンスウ</t>
    </rPh>
    <rPh sb="22" eb="24">
      <t>ソウダン</t>
    </rPh>
    <rPh sb="25" eb="27">
      <t>シュルイ</t>
    </rPh>
    <rPh sb="28" eb="31">
      <t>ネンジベツ</t>
    </rPh>
    <phoneticPr fontId="10"/>
  </si>
  <si>
    <t>　</t>
    <phoneticPr fontId="15"/>
  </si>
  <si>
    <t>東部児童相談所</t>
    <rPh sb="0" eb="2">
      <t>トウブ</t>
    </rPh>
    <rPh sb="2" eb="4">
      <t>ジドウ</t>
    </rPh>
    <rPh sb="4" eb="7">
      <t>ソウダンショ</t>
    </rPh>
    <phoneticPr fontId="10"/>
  </si>
  <si>
    <t>西部児童相談所</t>
    <rPh sb="0" eb="2">
      <t>セイブ</t>
    </rPh>
    <rPh sb="2" eb="4">
      <t>ジドウ</t>
    </rPh>
    <rPh sb="4" eb="7">
      <t>ソウダンショ</t>
    </rPh>
    <phoneticPr fontId="10"/>
  </si>
  <si>
    <t>北部児童相談所</t>
    <rPh sb="0" eb="2">
      <t>ホクブ</t>
    </rPh>
    <rPh sb="2" eb="4">
      <t>ジドウ</t>
    </rPh>
    <rPh sb="4" eb="7">
      <t>ソウダンジョ</t>
    </rPh>
    <phoneticPr fontId="15"/>
  </si>
  <si>
    <t>中央児童相談所</t>
    <rPh sb="0" eb="2">
      <t>チュウオウ</t>
    </rPh>
    <rPh sb="2" eb="4">
      <t>ジドウ</t>
    </rPh>
    <rPh sb="4" eb="7">
      <t>ソウダンショ</t>
    </rPh>
    <phoneticPr fontId="10"/>
  </si>
  <si>
    <t>総　数</t>
    <rPh sb="0" eb="3">
      <t>ソウスウ</t>
    </rPh>
    <phoneticPr fontId="10"/>
  </si>
  <si>
    <t>家族環境</t>
    <rPh sb="0" eb="2">
      <t>カゾク</t>
    </rPh>
    <rPh sb="2" eb="4">
      <t>カンキョウ</t>
    </rPh>
    <phoneticPr fontId="10"/>
  </si>
  <si>
    <t>傷病</t>
    <rPh sb="0" eb="2">
      <t>ショウビョウ</t>
    </rPh>
    <phoneticPr fontId="10"/>
  </si>
  <si>
    <t>離婚</t>
    <rPh sb="0" eb="2">
      <t>リコン</t>
    </rPh>
    <phoneticPr fontId="10"/>
  </si>
  <si>
    <t>死亡</t>
    <rPh sb="0" eb="2">
      <t>シボウ</t>
    </rPh>
    <phoneticPr fontId="10"/>
  </si>
  <si>
    <t>家出（失踪を含む）</t>
    <rPh sb="0" eb="1">
      <t>イエ</t>
    </rPh>
    <rPh sb="1" eb="2">
      <t>デ</t>
    </rPh>
    <rPh sb="3" eb="5">
      <t>シッソウ</t>
    </rPh>
    <rPh sb="6" eb="7">
      <t>フク</t>
    </rPh>
    <phoneticPr fontId="10"/>
  </si>
  <si>
    <t>総数</t>
    <rPh sb="0" eb="2">
      <t>ソウスウ</t>
    </rPh>
    <phoneticPr fontId="10"/>
  </si>
  <si>
    <t>令和６年度</t>
    <phoneticPr fontId="15"/>
  </si>
  <si>
    <t>15－第１１表　児童相談所における養護相談の処理件数，相談理由・児童相談所別</t>
    <rPh sb="3" eb="4">
      <t>ダイ</t>
    </rPh>
    <rPh sb="6" eb="7">
      <t>ヒョウ</t>
    </rPh>
    <rPh sb="8" eb="10">
      <t>ジドウ</t>
    </rPh>
    <rPh sb="10" eb="13">
      <t>ソウダンショ</t>
    </rPh>
    <rPh sb="17" eb="19">
      <t>ヨウゴ</t>
    </rPh>
    <rPh sb="19" eb="21">
      <t>ソウダン</t>
    </rPh>
    <rPh sb="22" eb="24">
      <t>ショリ</t>
    </rPh>
    <rPh sb="24" eb="26">
      <t>ケンスウ</t>
    </rPh>
    <rPh sb="27" eb="29">
      <t>ソウダン</t>
    </rPh>
    <rPh sb="29" eb="31">
      <t>リユウ</t>
    </rPh>
    <rPh sb="32" eb="34">
      <t>ジドウ</t>
    </rPh>
    <rPh sb="34" eb="37">
      <t>ソウダンショ</t>
    </rPh>
    <rPh sb="37" eb="38">
      <t>ベツ</t>
    </rPh>
    <phoneticPr fontId="10"/>
  </si>
  <si>
    <t>総  数</t>
    <rPh sb="0" eb="4">
      <t>ソウスウ</t>
    </rPh>
    <phoneticPr fontId="10"/>
  </si>
  <si>
    <t>18歳</t>
    <rPh sb="2" eb="3">
      <t>サイ</t>
    </rPh>
    <phoneticPr fontId="10"/>
  </si>
  <si>
    <t>17歳</t>
    <rPh sb="2" eb="3">
      <t>サイ</t>
    </rPh>
    <phoneticPr fontId="10"/>
  </si>
  <si>
    <t>16歳</t>
    <rPh sb="2" eb="3">
      <t>サイ</t>
    </rPh>
    <phoneticPr fontId="10"/>
  </si>
  <si>
    <t>15歳</t>
    <rPh sb="2" eb="3">
      <t>サイ</t>
    </rPh>
    <phoneticPr fontId="10"/>
  </si>
  <si>
    <t>14歳</t>
    <rPh sb="2" eb="3">
      <t>サイ</t>
    </rPh>
    <phoneticPr fontId="10"/>
  </si>
  <si>
    <t>13歳</t>
    <rPh sb="2" eb="3">
      <t>サイ</t>
    </rPh>
    <phoneticPr fontId="10"/>
  </si>
  <si>
    <t>12歳</t>
    <rPh sb="2" eb="3">
      <t>サイ</t>
    </rPh>
    <phoneticPr fontId="10"/>
  </si>
  <si>
    <t>11歳</t>
    <rPh sb="2" eb="3">
      <t>サイ</t>
    </rPh>
    <phoneticPr fontId="10"/>
  </si>
  <si>
    <t>10歳</t>
    <rPh sb="2" eb="3">
      <t>サイ</t>
    </rPh>
    <phoneticPr fontId="10"/>
  </si>
  <si>
    <t>9歳</t>
    <rPh sb="1" eb="2">
      <t>サイ</t>
    </rPh>
    <phoneticPr fontId="10"/>
  </si>
  <si>
    <t>8歳</t>
    <rPh sb="1" eb="2">
      <t>サイ</t>
    </rPh>
    <phoneticPr fontId="10"/>
  </si>
  <si>
    <t>7歳</t>
    <rPh sb="1" eb="2">
      <t>サイ</t>
    </rPh>
    <phoneticPr fontId="10"/>
  </si>
  <si>
    <t>6歳</t>
    <rPh sb="1" eb="2">
      <t>サイ</t>
    </rPh>
    <phoneticPr fontId="10"/>
  </si>
  <si>
    <t>5歳</t>
    <rPh sb="1" eb="2">
      <t>サイ</t>
    </rPh>
    <phoneticPr fontId="10"/>
  </si>
  <si>
    <t>4歳</t>
    <rPh sb="1" eb="2">
      <t>サイ</t>
    </rPh>
    <phoneticPr fontId="10"/>
  </si>
  <si>
    <t>3歳</t>
    <rPh sb="1" eb="2">
      <t>サイ</t>
    </rPh>
    <phoneticPr fontId="10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</si>
  <si>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</si>
  <si>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</si>
  <si>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</si>
  <si>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心理的虐待</t>
    <rPh sb="0" eb="3">
      <t>シンリテキ</t>
    </rPh>
    <rPh sb="3" eb="5">
      <t>ギャクタイ</t>
    </rPh>
    <phoneticPr fontId="10"/>
  </si>
  <si>
    <t>性的虐待</t>
    <rPh sb="0" eb="2">
      <t>セイテキ</t>
    </rPh>
    <rPh sb="2" eb="4">
      <t>ギャクタイ</t>
    </rPh>
    <phoneticPr fontId="10"/>
  </si>
  <si>
    <t>保護の怠慢・　拒否</t>
    <rPh sb="0" eb="2">
      <t>ホゴ</t>
    </rPh>
    <rPh sb="3" eb="5">
      <t>タイマン</t>
    </rPh>
    <rPh sb="7" eb="9">
      <t>キョヒ</t>
    </rPh>
    <phoneticPr fontId="10"/>
  </si>
  <si>
    <t>身体的虐待</t>
    <rPh sb="0" eb="3">
      <t>シンタイテキ</t>
    </rPh>
    <rPh sb="3" eb="5">
      <t>ギャクタイ</t>
    </rPh>
    <phoneticPr fontId="10"/>
  </si>
  <si>
    <t>実母以外の母親</t>
    <rPh sb="0" eb="2">
      <t>ジツボ</t>
    </rPh>
    <rPh sb="2" eb="4">
      <t>イガイ</t>
    </rPh>
    <rPh sb="5" eb="7">
      <t>ハハオヤ</t>
    </rPh>
    <phoneticPr fontId="10"/>
  </si>
  <si>
    <t>実母</t>
    <rPh sb="0" eb="2">
      <t>ジツボ</t>
    </rPh>
    <phoneticPr fontId="10"/>
  </si>
  <si>
    <t>実父以外の父親</t>
    <rPh sb="0" eb="1">
      <t>ジツ</t>
    </rPh>
    <rPh sb="1" eb="2">
      <t>フ</t>
    </rPh>
    <rPh sb="2" eb="4">
      <t>イガイ</t>
    </rPh>
    <rPh sb="5" eb="7">
      <t>チチオヤ</t>
    </rPh>
    <phoneticPr fontId="10"/>
  </si>
  <si>
    <t>実父</t>
    <rPh sb="0" eb="1">
      <t>ジツ</t>
    </rPh>
    <rPh sb="1" eb="2">
      <t>フ</t>
    </rPh>
    <phoneticPr fontId="10"/>
  </si>
  <si>
    <t>学校等</t>
    <rPh sb="0" eb="2">
      <t>ガッコウ</t>
    </rPh>
    <rPh sb="2" eb="3">
      <t>トウ</t>
    </rPh>
    <phoneticPr fontId="10"/>
  </si>
  <si>
    <t>警察等</t>
    <rPh sb="0" eb="2">
      <t>ケイサツ</t>
    </rPh>
    <rPh sb="2" eb="3">
      <t>トウ</t>
    </rPh>
    <phoneticPr fontId="10"/>
  </si>
  <si>
    <t>児童福祉施設等</t>
    <rPh sb="0" eb="2">
      <t>ジドウ</t>
    </rPh>
    <rPh sb="2" eb="6">
      <t>フクシシセツ</t>
    </rPh>
    <rPh sb="6" eb="7">
      <t>トウ</t>
    </rPh>
    <phoneticPr fontId="10"/>
  </si>
  <si>
    <t>医療機関</t>
    <rPh sb="0" eb="2">
      <t>イリョウ</t>
    </rPh>
    <rPh sb="2" eb="4">
      <t>キカン</t>
    </rPh>
    <phoneticPr fontId="10"/>
  </si>
  <si>
    <t>保健所</t>
    <rPh sb="0" eb="3">
      <t>ホケンショ</t>
    </rPh>
    <phoneticPr fontId="10"/>
  </si>
  <si>
    <t>保健センター</t>
    <rPh sb="0" eb="2">
      <t>ホケン</t>
    </rPh>
    <phoneticPr fontId="10"/>
  </si>
  <si>
    <t>福祉事務所</t>
    <rPh sb="0" eb="2">
      <t>フクシ</t>
    </rPh>
    <rPh sb="2" eb="5">
      <t>ジムショ</t>
    </rPh>
    <phoneticPr fontId="10"/>
  </si>
  <si>
    <t>児童委員</t>
    <rPh sb="0" eb="2">
      <t>ジドウ</t>
    </rPh>
    <rPh sb="2" eb="4">
      <t>イイン</t>
    </rPh>
    <phoneticPr fontId="10"/>
  </si>
  <si>
    <t>児童本人</t>
    <rPh sb="0" eb="2">
      <t>ジドウ</t>
    </rPh>
    <rPh sb="2" eb="4">
      <t>ホンニン</t>
    </rPh>
    <phoneticPr fontId="10"/>
  </si>
  <si>
    <t>近隣・知人</t>
    <rPh sb="0" eb="2">
      <t>キンリン</t>
    </rPh>
    <rPh sb="3" eb="5">
      <t>チジン</t>
    </rPh>
    <phoneticPr fontId="10"/>
  </si>
  <si>
    <t>家族・親戚</t>
    <rPh sb="0" eb="2">
      <t>カゾク</t>
    </rPh>
    <rPh sb="3" eb="5">
      <t>シンセキ</t>
    </rPh>
    <phoneticPr fontId="10"/>
  </si>
  <si>
    <t>被虐待者の年齢</t>
    <rPh sb="0" eb="1">
      <t>ヒ</t>
    </rPh>
    <rPh sb="1" eb="4">
      <t>ギャクタイシャ</t>
    </rPh>
    <rPh sb="5" eb="7">
      <t>ネンレイ</t>
    </rPh>
    <phoneticPr fontId="10"/>
  </si>
  <si>
    <t>相談種類</t>
    <rPh sb="0" eb="2">
      <t>ソウダン</t>
    </rPh>
    <rPh sb="2" eb="4">
      <t>シュルイ</t>
    </rPh>
    <phoneticPr fontId="10"/>
  </si>
  <si>
    <t>主な虐待者</t>
    <rPh sb="0" eb="1">
      <t>オモ</t>
    </rPh>
    <rPh sb="2" eb="5">
      <t>ギャクタイシャ</t>
    </rPh>
    <phoneticPr fontId="10"/>
  </si>
  <si>
    <t>虐待相談の経路</t>
    <rPh sb="0" eb="2">
      <t>ギャクタイ</t>
    </rPh>
    <rPh sb="2" eb="4">
      <t>ソウダン</t>
    </rPh>
    <rPh sb="5" eb="7">
      <t>ケイロ</t>
    </rPh>
    <phoneticPr fontId="10"/>
  </si>
  <si>
    <t>15-第１３表　児童相談所における虐待相談の処理件数，虐待相談の経路・主な虐待者・相談種類・被虐待者の年齢・児童相談所別</t>
    <rPh sb="3" eb="4">
      <t>ダイ</t>
    </rPh>
    <rPh sb="6" eb="7">
      <t>ヒョウ</t>
    </rPh>
    <rPh sb="8" eb="10">
      <t>ジドウ</t>
    </rPh>
    <rPh sb="10" eb="13">
      <t>ソウダンショ</t>
    </rPh>
    <rPh sb="17" eb="19">
      <t>ギャクタイ</t>
    </rPh>
    <rPh sb="19" eb="21">
      <t>ソウダン</t>
    </rPh>
    <rPh sb="22" eb="24">
      <t>ショリ</t>
    </rPh>
    <rPh sb="24" eb="26">
      <t>ケンスウ</t>
    </rPh>
    <rPh sb="27" eb="29">
      <t>ギャクタイ</t>
    </rPh>
    <rPh sb="29" eb="31">
      <t>ソウダン</t>
    </rPh>
    <rPh sb="32" eb="34">
      <t>ケイロ</t>
    </rPh>
    <rPh sb="35" eb="36">
      <t>オモ</t>
    </rPh>
    <rPh sb="37" eb="39">
      <t>ギャクタイ</t>
    </rPh>
    <rPh sb="39" eb="40">
      <t>シャ</t>
    </rPh>
    <rPh sb="46" eb="47">
      <t>ヒ</t>
    </rPh>
    <rPh sb="47" eb="49">
      <t>ギャクタイ</t>
    </rPh>
    <rPh sb="49" eb="50">
      <t>モノ</t>
    </rPh>
    <rPh sb="51" eb="53">
      <t>ネンレイ</t>
    </rPh>
    <rPh sb="54" eb="56">
      <t>ジドウ</t>
    </rPh>
    <rPh sb="56" eb="59">
      <t>ソウダンショ</t>
    </rPh>
    <rPh sb="59" eb="60">
      <t>ベツ</t>
    </rPh>
    <phoneticPr fontId="10"/>
  </si>
  <si>
    <t>出典：児童相談所事業概要</t>
    <rPh sb="0" eb="2">
      <t>シュッテン</t>
    </rPh>
    <rPh sb="3" eb="5">
      <t>ジドウ</t>
    </rPh>
    <rPh sb="5" eb="8">
      <t>ソウダンジョ</t>
    </rPh>
    <rPh sb="8" eb="12">
      <t>ジギョウガイヨウ</t>
    </rPh>
    <phoneticPr fontId="10"/>
  </si>
  <si>
    <t>北部児童相談所</t>
    <rPh sb="0" eb="7">
      <t>ホクブジドウソウダンジョ</t>
    </rPh>
    <phoneticPr fontId="15"/>
  </si>
  <si>
    <t>高校生・その他</t>
    <rPh sb="0" eb="3">
      <t>コウコウセイ</t>
    </rPh>
    <rPh sb="6" eb="7">
      <t>タ</t>
    </rPh>
    <phoneticPr fontId="10"/>
  </si>
  <si>
    <t>中学生</t>
    <rPh sb="0" eb="3">
      <t>チュウガクセイ</t>
    </rPh>
    <phoneticPr fontId="10"/>
  </si>
  <si>
    <t>小学生</t>
    <rPh sb="0" eb="3">
      <t>ショウガクセイ</t>
    </rPh>
    <phoneticPr fontId="10"/>
  </si>
  <si>
    <t>３～学齢前児童</t>
    <rPh sb="2" eb="4">
      <t>ガクレイ</t>
    </rPh>
    <rPh sb="4" eb="5">
      <t>マエ</t>
    </rPh>
    <rPh sb="5" eb="7">
      <t>ジドウ</t>
    </rPh>
    <phoneticPr fontId="10"/>
  </si>
  <si>
    <t>０～３歳未満</t>
    <rPh sb="3" eb="4">
      <t>サイ</t>
    </rPh>
    <rPh sb="4" eb="6">
      <t>ミマン</t>
    </rPh>
    <phoneticPr fontId="10"/>
  </si>
  <si>
    <t>15-第１２表　児童相談所における虐待相談の受付件数，虐待相談の経路・主な虐待者・相談種類・被虐待者の年齢・児童相談所別</t>
  </si>
  <si>
    <t>出典：福祉行政報告例</t>
  </si>
  <si>
    <t>（割合）</t>
    <rPh sb="1" eb="3">
      <t>ワリアイ</t>
    </rPh>
    <phoneticPr fontId="15"/>
  </si>
  <si>
    <t>継続保護件数</t>
  </si>
  <si>
    <t>延日数</t>
  </si>
  <si>
    <t>２か月を超えて一時
保護した件数（再掲）</t>
    <phoneticPr fontId="15"/>
  </si>
  <si>
    <t>職権による一時保護
（再掲）</t>
    <phoneticPr fontId="15"/>
  </si>
  <si>
    <t>帰宅</t>
  </si>
  <si>
    <t>家庭裁判所送致</t>
  </si>
  <si>
    <t>他の児童相談所
・機関に移送</t>
    <phoneticPr fontId="15"/>
  </si>
  <si>
    <t>里親委託</t>
  </si>
  <si>
    <t>児童福祉施設入所</t>
  </si>
  <si>
    <t>総数</t>
  </si>
  <si>
    <t>１５歳以上</t>
  </si>
  <si>
    <t>１２～１４歳</t>
  </si>
  <si>
    <t>６～１１歳</t>
  </si>
  <si>
    <t>０～５歳</t>
  </si>
  <si>
    <t>年度末</t>
  </si>
  <si>
    <t>対応件数</t>
  </si>
  <si>
    <t>受付件数</t>
  </si>
  <si>
    <t>前年度末</t>
  </si>
  <si>
    <t>令和６年度　</t>
    <phoneticPr fontId="15"/>
  </si>
  <si>
    <t>15－第14表　児童相談所における所内一時保護児童の受付件数及び対応件数，年齢階級・対応の種類別</t>
    <phoneticPr fontId="15"/>
  </si>
  <si>
    <t>（注）　ひとり親世帯調査は５年に１度実施される。</t>
  </si>
  <si>
    <t>出典：ひとり親世帯調査</t>
  </si>
  <si>
    <t>みどり市</t>
    <rPh sb="3" eb="4">
      <t>シ</t>
    </rPh>
    <phoneticPr fontId="4"/>
  </si>
  <si>
    <t>みなかみ町</t>
    <rPh sb="4" eb="5">
      <t>マチ</t>
    </rPh>
    <phoneticPr fontId="4"/>
  </si>
  <si>
    <t>昭和村</t>
    <rPh sb="0" eb="3">
      <t>ショウワムラ</t>
    </rPh>
    <phoneticPr fontId="4"/>
  </si>
  <si>
    <t>利根沼田保健福祉事務所</t>
    <rPh sb="0" eb="2">
      <t>トネ</t>
    </rPh>
    <phoneticPr fontId="4"/>
  </si>
  <si>
    <t>東吾妻町</t>
    <rPh sb="0" eb="4">
      <t>ヒガシアガツママチ</t>
    </rPh>
    <phoneticPr fontId="4"/>
  </si>
  <si>
    <t>吾妻保健福祉事務所</t>
    <rPh sb="0" eb="2">
      <t>アガツマ</t>
    </rPh>
    <phoneticPr fontId="4"/>
  </si>
  <si>
    <t>神流町</t>
    <rPh sb="0" eb="3">
      <t>カンナマチ</t>
    </rPh>
    <phoneticPr fontId="4"/>
  </si>
  <si>
    <t>町村計</t>
    <rPh sb="0" eb="2">
      <t>チョウソン</t>
    </rPh>
    <rPh sb="2" eb="3">
      <t>ケイ</t>
    </rPh>
    <phoneticPr fontId="4"/>
  </si>
  <si>
    <t>市計</t>
    <rPh sb="0" eb="1">
      <t>シ</t>
    </rPh>
    <rPh sb="1" eb="2">
      <t>ケイ</t>
    </rPh>
    <phoneticPr fontId="4"/>
  </si>
  <si>
    <t>県計</t>
  </si>
  <si>
    <t>構　成　比　　　Ｃ／Ａ</t>
    <rPh sb="0" eb="5">
      <t>コウセイヒ</t>
    </rPh>
    <phoneticPr fontId="4"/>
  </si>
  <si>
    <t>世　帯　数　　　Ｃ</t>
    <phoneticPr fontId="4"/>
  </si>
  <si>
    <t>構　成　比　　　Ｂ／Ａ</t>
    <rPh sb="0" eb="5">
      <t>コウセイヒ</t>
    </rPh>
    <phoneticPr fontId="4"/>
  </si>
  <si>
    <t>世　帯　数　　　Ｂ</t>
    <phoneticPr fontId="4"/>
  </si>
  <si>
    <t>父　子　世　帯</t>
    <rPh sb="0" eb="1">
      <t>チチ</t>
    </rPh>
    <phoneticPr fontId="4"/>
  </si>
  <si>
    <t>母　子　世　帯</t>
  </si>
  <si>
    <t>総世帯数　　　　Ａ</t>
    <rPh sb="0" eb="3">
      <t>ソウセタイ</t>
    </rPh>
    <rPh sb="3" eb="4">
      <t>スウ</t>
    </rPh>
    <phoneticPr fontId="4"/>
  </si>
  <si>
    <t>令和３年８月１日現在　（単位：世帯、％）</t>
  </si>
  <si>
    <t>15－第４表　世帯等の状況，市町村・保健福祉事務所別</t>
  </si>
  <si>
    <t>出典：児童福祉課調べ</t>
    <rPh sb="0" eb="2">
      <t>シュッテン</t>
    </rPh>
    <rPh sb="3" eb="5">
      <t>ジドウ</t>
    </rPh>
    <rPh sb="5" eb="7">
      <t>フクシ</t>
    </rPh>
    <rPh sb="7" eb="8">
      <t>カ</t>
    </rPh>
    <rPh sb="8" eb="9">
      <t>シラ</t>
    </rPh>
    <phoneticPr fontId="3"/>
  </si>
  <si>
    <t>　</t>
    <phoneticPr fontId="4"/>
  </si>
  <si>
    <t>利根沼田保健福祉事務所</t>
    <rPh sb="0" eb="2">
      <t>トネ</t>
    </rPh>
    <rPh sb="2" eb="4">
      <t>ヌマタ</t>
    </rPh>
    <phoneticPr fontId="4"/>
  </si>
  <si>
    <t>東吾妻町</t>
    <rPh sb="0" eb="1">
      <t>ヒガシ</t>
    </rPh>
    <rPh sb="1" eb="3">
      <t>アガツマ</t>
    </rPh>
    <rPh sb="3" eb="4">
      <t>マチ</t>
    </rPh>
    <phoneticPr fontId="4"/>
  </si>
  <si>
    <t>下仁田町</t>
    <rPh sb="0" eb="4">
      <t>シモニタマチ</t>
    </rPh>
    <phoneticPr fontId="4"/>
  </si>
  <si>
    <t>神流町</t>
    <rPh sb="0" eb="1">
      <t>ジン</t>
    </rPh>
    <rPh sb="1" eb="2">
      <t>リュウ</t>
    </rPh>
    <phoneticPr fontId="4"/>
  </si>
  <si>
    <t>榛東村</t>
    <rPh sb="0" eb="3">
      <t>シントウムラ</t>
    </rPh>
    <phoneticPr fontId="4"/>
  </si>
  <si>
    <t>停止</t>
  </si>
  <si>
    <t>計</t>
  </si>
  <si>
    <t>一部
支給</t>
  </si>
  <si>
    <t>全部
支給</t>
  </si>
  <si>
    <t>停止</t>
    <phoneticPr fontId="15"/>
  </si>
  <si>
    <t>一部
支給</t>
    <phoneticPr fontId="15"/>
  </si>
  <si>
    <t>全部
支給</t>
    <phoneticPr fontId="15"/>
  </si>
  <si>
    <t>国支給対象者</t>
  </si>
  <si>
    <t>都道府県知事支給対象者</t>
  </si>
  <si>
    <t>令和７年３月現在</t>
    <phoneticPr fontId="15"/>
  </si>
  <si>
    <t>15－第６表　児童扶養手当受給者の状況，市町村・保健福祉事務所別</t>
    <phoneticPr fontId="4"/>
  </si>
  <si>
    <t>出典：児童福祉課調べ</t>
  </si>
  <si>
    <t>昭和村</t>
    <rPh sb="0" eb="2">
      <t>ショウワ</t>
    </rPh>
    <rPh sb="2" eb="3">
      <t>ムラ</t>
    </rPh>
    <phoneticPr fontId="4"/>
  </si>
  <si>
    <t>東吾妻町</t>
  </si>
  <si>
    <t>受給者</t>
  </si>
  <si>
    <t>２級</t>
  </si>
  <si>
    <t>１級</t>
  </si>
  <si>
    <t>重複障害</t>
  </si>
  <si>
    <t>精神障害</t>
  </si>
  <si>
    <t>身体障害</t>
  </si>
  <si>
    <t>合計</t>
  </si>
  <si>
    <t>級　別</t>
  </si>
  <si>
    <t>事 由 別</t>
  </si>
  <si>
    <t>障害児</t>
  </si>
  <si>
    <t>障　害　児　童</t>
  </si>
  <si>
    <t>支給停止者</t>
  </si>
  <si>
    <t>支 給 対 象 障 害 児 童 ・ 受 給 者 数</t>
  </si>
  <si>
    <t>令和７年３月現在</t>
  </si>
  <si>
    <t>15－第７表　特別児童扶養手当受給者の状況，市町村・保健福祉事務所別</t>
    <phoneticPr fontId="4"/>
  </si>
  <si>
    <t>　構 成 比(%)</t>
    <rPh sb="1" eb="6">
      <t>コウセイヒ</t>
    </rPh>
    <phoneticPr fontId="10"/>
  </si>
  <si>
    <t>総　　数</t>
    <rPh sb="0" eb="4">
      <t>ソウケイ</t>
    </rPh>
    <phoneticPr fontId="10"/>
  </si>
  <si>
    <t>電話相談</t>
    <rPh sb="0" eb="2">
      <t>デンワ</t>
    </rPh>
    <rPh sb="2" eb="4">
      <t>ソウダン</t>
    </rPh>
    <phoneticPr fontId="10"/>
  </si>
  <si>
    <t>巡回相談</t>
    <rPh sb="0" eb="2">
      <t>ジュンカイ</t>
    </rPh>
    <rPh sb="2" eb="4">
      <t>ソウダン</t>
    </rPh>
    <phoneticPr fontId="10"/>
  </si>
  <si>
    <t>期間延長</t>
    <rPh sb="0" eb="2">
      <t>キカン</t>
    </rPh>
    <rPh sb="2" eb="4">
      <t>エンチョウ</t>
    </rPh>
    <phoneticPr fontId="10"/>
  </si>
  <si>
    <t>措置変更</t>
    <rPh sb="0" eb="2">
      <t>ソチ</t>
    </rPh>
    <rPh sb="2" eb="4">
      <t>ヘンコウ</t>
    </rPh>
    <phoneticPr fontId="10"/>
  </si>
  <si>
    <t>教育委員会等</t>
    <rPh sb="0" eb="2">
      <t>キョウイク</t>
    </rPh>
    <rPh sb="2" eb="5">
      <t>イインカイ</t>
    </rPh>
    <rPh sb="5" eb="6">
      <t>トウ</t>
    </rPh>
    <phoneticPr fontId="10"/>
  </si>
  <si>
    <t>学校</t>
    <rPh sb="0" eb="2">
      <t>ガッコウ</t>
    </rPh>
    <phoneticPr fontId="10"/>
  </si>
  <si>
    <t>保健所</t>
    <rPh sb="0" eb="3">
      <t>ホケンジョ</t>
    </rPh>
    <phoneticPr fontId="10"/>
  </si>
  <si>
    <t>その他</t>
    <rPh sb="2" eb="3">
      <t>ホカ</t>
    </rPh>
    <phoneticPr fontId="10"/>
  </si>
  <si>
    <t>（再　　掲）</t>
    <rPh sb="1" eb="2">
      <t>サイ</t>
    </rPh>
    <rPh sb="4" eb="5">
      <t>ケイ</t>
    </rPh>
    <phoneticPr fontId="10"/>
  </si>
  <si>
    <t>里親</t>
    <rPh sb="0" eb="2">
      <t>サトオヤ</t>
    </rPh>
    <phoneticPr fontId="10"/>
  </si>
  <si>
    <t>保健所及び
医療機関</t>
    <rPh sb="0" eb="3">
      <t>ホケンジョ</t>
    </rPh>
    <rPh sb="3" eb="4">
      <t>オヨ</t>
    </rPh>
    <rPh sb="6" eb="8">
      <t>イリョウ</t>
    </rPh>
    <rPh sb="8" eb="10">
      <t>キカン</t>
    </rPh>
    <phoneticPr fontId="10"/>
  </si>
  <si>
    <t>家庭裁判所</t>
    <rPh sb="0" eb="2">
      <t>カテイ</t>
    </rPh>
    <rPh sb="2" eb="5">
      <t>サイバンショ</t>
    </rPh>
    <phoneticPr fontId="10"/>
  </si>
  <si>
    <t>児童家庭支援
センター</t>
    <rPh sb="0" eb="2">
      <t>ジドウ</t>
    </rPh>
    <rPh sb="2" eb="4">
      <t>カテイ</t>
    </rPh>
    <rPh sb="4" eb="6">
      <t>シエン</t>
    </rPh>
    <phoneticPr fontId="10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</si>
  <si>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0"/>
  </si>
  <si>
    <t>都道府県・市町村</t>
    <rPh sb="0" eb="4">
      <t>トドウフケン</t>
    </rPh>
    <rPh sb="5" eb="8">
      <t>シチョウソン</t>
    </rPh>
    <phoneticPr fontId="10"/>
  </si>
  <si>
    <t>総数</t>
    <rPh sb="0" eb="1">
      <t>ソウケイ</t>
    </rPh>
    <rPh sb="1" eb="2">
      <t>スウ</t>
    </rPh>
    <phoneticPr fontId="10"/>
  </si>
  <si>
    <t>15－第８表　児童相談所における受付件数，経路・児童相談所別</t>
    <rPh sb="3" eb="4">
      <t>ダイ</t>
    </rPh>
    <rPh sb="5" eb="6">
      <t>ヒョウ</t>
    </rPh>
    <rPh sb="7" eb="9">
      <t>ジドウ</t>
    </rPh>
    <rPh sb="9" eb="12">
      <t>ソウダンショ</t>
    </rPh>
    <rPh sb="16" eb="18">
      <t>ウケツケ</t>
    </rPh>
    <rPh sb="18" eb="20">
      <t>ケンスウ</t>
    </rPh>
    <rPh sb="21" eb="23">
      <t>ケイロ</t>
    </rPh>
    <rPh sb="24" eb="26">
      <t>ジドウ</t>
    </rPh>
    <rPh sb="26" eb="29">
      <t>ソウダンショ</t>
    </rPh>
    <rPh sb="29" eb="30">
      <t>ベツ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</si>
</sst>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#,##0;&quot;△&quot;#,##0;&quot;-&quot;"/>
    <numFmt numFmtId="177" formatCode="0.0_);[Red]\(0.0\)"/>
    <numFmt numFmtId="178" formatCode="0.0%"/>
    <numFmt numFmtId="179" formatCode="#,##0;&quot;△&quot;#,##0;&quot;－&quot;"/>
    <numFmt numFmtId="180" formatCode="#,##0;[Red]#,##0"/>
    <numFmt numFmtId="181" formatCode="#,##0_ "/>
    <numFmt numFmtId="182" formatCode="_ * #,##0;_ * \-#,##0;_ * &quot;-&quot;;_ @_ "/>
    <numFmt numFmtId="183" formatCode="&quot;(&quot;0.0%&quot;)&quot;"/>
    <numFmt numFmtId="184" formatCode="#,##0_);[Red]\(#,##0\)"/>
    <numFmt numFmtId="185" formatCode="#,##0.00_ "/>
    <numFmt numFmtId="186" formatCode="_ * #,##0.0;_ * \-#,##0.0;_ * &quot;-&quot;;_ @_ "/>
  </numFmts>
  <fonts count="24"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</font>
    <font>
      <sz val="10"/>
      <name val="ＭＳ ゴシック"/>
      <family val="3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9">
    <xf numFmtId="37" fontId="0" fillId="0" borderId="0"/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528">
    <xf numFmtId="37" fontId="0" fillId="0" borderId="0" xfId="0"/>
    <xf numFmtId="37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37" fontId="2" fillId="0" borderId="2" xfId="0" applyFont="1" applyBorder="1" applyAlignment="1">
      <alignment vertical="center"/>
    </xf>
    <xf numFmtId="38" fontId="2" fillId="0" borderId="1" xfId="1" applyFont="1" applyBorder="1" applyAlignment="1" applyProtection="1">
      <alignment horizontal="distributed" vertical="center"/>
    </xf>
    <xf numFmtId="37" fontId="2" fillId="0" borderId="1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38" fontId="2" fillId="0" borderId="4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distributed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distributed" vertical="center"/>
    </xf>
    <xf numFmtId="37" fontId="2" fillId="0" borderId="7" xfId="0" applyFont="1" applyBorder="1" applyAlignment="1">
      <alignment vertical="center"/>
    </xf>
    <xf numFmtId="41" fontId="2" fillId="0" borderId="8" xfId="0" applyNumberFormat="1" applyFont="1" applyBorder="1" applyAlignment="1">
      <alignment horizontal="center" vertical="center"/>
    </xf>
    <xf numFmtId="37" fontId="2" fillId="0" borderId="16" xfId="0" applyFont="1" applyBorder="1" applyAlignment="1">
      <alignment vertical="center"/>
    </xf>
    <xf numFmtId="37" fontId="2" fillId="0" borderId="17" xfId="0" applyFont="1" applyBorder="1" applyAlignment="1">
      <alignment vertical="center"/>
    </xf>
    <xf numFmtId="37" fontId="2" fillId="0" borderId="0" xfId="0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41" fontId="2" fillId="0" borderId="1" xfId="0" applyNumberFormat="1" applyFont="1" applyBorder="1" applyAlignment="1">
      <alignment horizontal="center" vertical="center"/>
    </xf>
    <xf numFmtId="38" fontId="2" fillId="0" borderId="0" xfId="1" applyFont="1" applyBorder="1" applyAlignment="1" applyProtection="1">
      <alignment horizontal="distributed" vertical="center"/>
    </xf>
    <xf numFmtId="38" fontId="2" fillId="0" borderId="0" xfId="1" applyFont="1" applyBorder="1" applyAlignment="1" applyProtection="1">
      <alignment horizontal="distributed" vertical="center"/>
    </xf>
    <xf numFmtId="38" fontId="2" fillId="0" borderId="4" xfId="1" applyFont="1" applyBorder="1" applyAlignment="1" applyProtection="1">
      <alignment horizontal="distributed" vertical="center"/>
    </xf>
    <xf numFmtId="41" fontId="2" fillId="0" borderId="15" xfId="0" applyNumberFormat="1" applyFont="1" applyBorder="1" applyAlignment="1">
      <alignment horizontal="center" vertical="center" shrinkToFit="1"/>
    </xf>
    <xf numFmtId="37" fontId="2" fillId="0" borderId="14" xfId="0" applyFont="1" applyBorder="1" applyAlignment="1">
      <alignment horizontal="center" vertical="center" shrinkToFit="1"/>
    </xf>
    <xf numFmtId="37" fontId="2" fillId="0" borderId="13" xfId="0" applyFont="1" applyBorder="1" applyAlignment="1">
      <alignment horizontal="center" vertical="center" shrinkToFit="1"/>
    </xf>
    <xf numFmtId="41" fontId="2" fillId="0" borderId="12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37" fontId="2" fillId="0" borderId="9" xfId="0" applyFont="1" applyBorder="1" applyAlignment="1">
      <alignment horizontal="center" vertical="center" shrinkToFit="1"/>
    </xf>
    <xf numFmtId="37" fontId="2" fillId="0" borderId="11" xfId="0" applyFont="1" applyBorder="1" applyAlignment="1">
      <alignment horizontal="center" vertical="center" shrinkToFit="1"/>
    </xf>
    <xf numFmtId="38" fontId="2" fillId="0" borderId="7" xfId="1" applyFont="1" applyBorder="1" applyAlignment="1" applyProtection="1">
      <alignment horizontal="center" vertical="center"/>
    </xf>
    <xf numFmtId="37" fontId="2" fillId="0" borderId="0" xfId="0" applyFont="1" applyAlignment="1">
      <alignment horizontal="left" vertical="center"/>
    </xf>
    <xf numFmtId="177" fontId="8" fillId="0" borderId="1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distributed" vertical="center"/>
    </xf>
    <xf numFmtId="37" fontId="9" fillId="0" borderId="1" xfId="0" applyFont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distributed" vertical="center"/>
    </xf>
    <xf numFmtId="37" fontId="9" fillId="0" borderId="0" xfId="0" applyFont="1" applyAlignment="1">
      <alignment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distributed" vertical="center"/>
    </xf>
    <xf numFmtId="178" fontId="8" fillId="0" borderId="1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38" fontId="9" fillId="0" borderId="4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  <xf numFmtId="179" fontId="2" fillId="0" borderId="0" xfId="1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38" fontId="9" fillId="0" borderId="4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6" xfId="1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distributed" vertical="center"/>
    </xf>
    <xf numFmtId="37" fontId="9" fillId="0" borderId="7" xfId="0" applyFont="1" applyBorder="1" applyAlignment="1">
      <alignment vertical="center"/>
    </xf>
    <xf numFmtId="37" fontId="2" fillId="0" borderId="8" xfId="0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37" fontId="2" fillId="0" borderId="17" xfId="0" applyFont="1" applyBorder="1" applyAlignment="1">
      <alignment horizontal="center" vertical="center"/>
    </xf>
    <xf numFmtId="37" fontId="2" fillId="0" borderId="19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4" xfId="0" quotePrefix="1" applyNumberFormat="1" applyFont="1" applyBorder="1" applyAlignment="1">
      <alignment horizontal="center" vertical="center"/>
    </xf>
    <xf numFmtId="37" fontId="2" fillId="0" borderId="0" xfId="0" quotePrefix="1" applyFont="1" applyAlignment="1">
      <alignment horizontal="right"/>
    </xf>
    <xf numFmtId="38" fontId="2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left" vertical="center"/>
    </xf>
    <xf numFmtId="37" fontId="2" fillId="0" borderId="0" xfId="0" quotePrefix="1" applyFont="1" applyAlignment="1">
      <alignment horizontal="left" vertical="center"/>
    </xf>
    <xf numFmtId="0" fontId="11" fillId="0" borderId="0" xfId="0" applyNumberFormat="1" applyFont="1" applyAlignment="1">
      <alignment horizontal="left"/>
    </xf>
    <xf numFmtId="176" fontId="2" fillId="0" borderId="3" xfId="0" applyNumberFormat="1" applyFont="1" applyBorder="1" applyAlignment="1">
      <alignment horizontal="right" vertical="center" indent="1"/>
    </xf>
    <xf numFmtId="176" fontId="2" fillId="0" borderId="1" xfId="0" applyNumberFormat="1" applyFont="1" applyBorder="1" applyAlignment="1">
      <alignment horizontal="right" vertical="center" indent="1"/>
    </xf>
    <xf numFmtId="176" fontId="2" fillId="0" borderId="5" xfId="0" applyNumberFormat="1" applyFont="1" applyBorder="1" applyAlignment="1">
      <alignment horizontal="right" vertical="center" indent="1"/>
    </xf>
    <xf numFmtId="176" fontId="2" fillId="0" borderId="0" xfId="0" applyNumberFormat="1" applyFont="1" applyAlignment="1">
      <alignment horizontal="right" vertical="center" indent="1"/>
    </xf>
    <xf numFmtId="176" fontId="2" fillId="0" borderId="20" xfId="0" applyNumberFormat="1" applyFont="1" applyBorder="1" applyAlignment="1">
      <alignment horizontal="right" vertical="center" indent="1"/>
    </xf>
    <xf numFmtId="41" fontId="2" fillId="0" borderId="3" xfId="0" applyNumberFormat="1" applyFont="1" applyBorder="1" applyAlignment="1">
      <alignment horizontal="center" vertical="center"/>
    </xf>
    <xf numFmtId="37" fontId="2" fillId="0" borderId="13" xfId="0" applyFont="1" applyBorder="1" applyAlignment="1">
      <alignment horizontal="distributed" vertical="center" justifyLastLine="1"/>
    </xf>
    <xf numFmtId="37" fontId="2" fillId="0" borderId="14" xfId="0" applyFont="1" applyBorder="1" applyAlignment="1">
      <alignment horizontal="distributed" vertical="center" justifyLastLine="1"/>
    </xf>
    <xf numFmtId="37" fontId="2" fillId="0" borderId="15" xfId="0" applyFont="1" applyBorder="1" applyAlignment="1">
      <alignment horizontal="distributed" vertical="center" justifyLastLine="1"/>
    </xf>
    <xf numFmtId="37" fontId="2" fillId="0" borderId="0" xfId="0" applyFont="1"/>
    <xf numFmtId="37" fontId="2" fillId="0" borderId="0" xfId="0" applyFont="1"/>
    <xf numFmtId="37" fontId="2" fillId="0" borderId="0" xfId="0" applyFont="1" applyAlignment="1">
      <alignment horizontal="right"/>
    </xf>
    <xf numFmtId="41" fontId="2" fillId="0" borderId="0" xfId="0" applyNumberFormat="1" applyFont="1"/>
    <xf numFmtId="0" fontId="11" fillId="0" borderId="0" xfId="0" applyNumberFormat="1" applyFont="1" applyAlignment="1">
      <alignment vertical="center"/>
    </xf>
    <xf numFmtId="37" fontId="12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37" fontId="14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38" fontId="14" fillId="0" borderId="0" xfId="1" applyFont="1" applyFill="1" applyBorder="1" applyAlignment="1" applyProtection="1">
      <alignment horizontal="distributed" vertical="center"/>
    </xf>
    <xf numFmtId="0" fontId="2" fillId="0" borderId="21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8" fontId="2" fillId="0" borderId="1" xfId="1" applyFont="1" applyFill="1" applyBorder="1" applyAlignment="1" applyProtection="1">
      <alignment horizontal="distributed" vertical="center"/>
    </xf>
    <xf numFmtId="176" fontId="2" fillId="0" borderId="2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8" fontId="2" fillId="0" borderId="4" xfId="1" applyFont="1" applyFill="1" applyBorder="1" applyAlignment="1" applyProtection="1">
      <alignment horizontal="center" vertical="center"/>
    </xf>
    <xf numFmtId="0" fontId="2" fillId="0" borderId="22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176" fontId="12" fillId="0" borderId="22" xfId="0" applyNumberFormat="1" applyFont="1" applyBorder="1" applyAlignment="1">
      <alignment vertical="center"/>
    </xf>
    <xf numFmtId="176" fontId="12" fillId="0" borderId="23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38" fontId="12" fillId="0" borderId="4" xfId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distributed" vertical="center"/>
    </xf>
    <xf numFmtId="176" fontId="13" fillId="0" borderId="1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21" xfId="0" applyNumberFormat="1" applyFont="1" applyBorder="1" applyAlignment="1">
      <alignment vertical="center"/>
    </xf>
    <xf numFmtId="38" fontId="12" fillId="0" borderId="2" xfId="1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horizontal="distributed" vertical="center"/>
    </xf>
    <xf numFmtId="37" fontId="12" fillId="0" borderId="1" xfId="0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4" xfId="0" applyNumberFormat="1" applyFont="1" applyBorder="1" applyAlignment="1">
      <alignment vertical="center"/>
    </xf>
    <xf numFmtId="38" fontId="2" fillId="0" borderId="0" xfId="1" applyFont="1" applyFill="1" applyBorder="1" applyAlignment="1" applyProtection="1">
      <alignment horizontal="distributed" vertical="center"/>
    </xf>
    <xf numFmtId="0" fontId="2" fillId="0" borderId="5" xfId="0" applyNumberFormat="1" applyFont="1" applyBorder="1" applyAlignment="1">
      <alignment horizontal="right" vertical="center"/>
    </xf>
    <xf numFmtId="38" fontId="2" fillId="0" borderId="4" xfId="1" applyFont="1" applyFill="1" applyBorder="1" applyAlignment="1" applyProtection="1">
      <alignment horizontal="distributed" vertical="center"/>
    </xf>
    <xf numFmtId="38" fontId="2" fillId="0" borderId="0" xfId="1" applyFont="1" applyFill="1" applyBorder="1" applyAlignment="1" applyProtection="1">
      <alignment horizontal="distributed" vertical="center"/>
    </xf>
    <xf numFmtId="176" fontId="14" fillId="0" borderId="0" xfId="1" applyNumberFormat="1" applyFont="1" applyFill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176" fontId="14" fillId="0" borderId="4" xfId="1" applyNumberFormat="1" applyFont="1" applyFill="1" applyBorder="1" applyAlignment="1">
      <alignment vertical="center"/>
    </xf>
    <xf numFmtId="37" fontId="2" fillId="0" borderId="4" xfId="0" applyFont="1" applyBorder="1" applyAlignment="1">
      <alignment vertical="center"/>
    </xf>
    <xf numFmtId="176" fontId="14" fillId="0" borderId="7" xfId="0" applyNumberFormat="1" applyFont="1" applyBorder="1" applyAlignment="1">
      <alignment vertical="center"/>
    </xf>
    <xf numFmtId="38" fontId="2" fillId="0" borderId="4" xfId="1" applyFont="1" applyFill="1" applyBorder="1" applyAlignment="1" applyProtection="1">
      <alignment horizontal="distributed" vertical="center" wrapText="1"/>
    </xf>
    <xf numFmtId="38" fontId="2" fillId="0" borderId="0" xfId="1" applyFont="1" applyFill="1" applyBorder="1" applyAlignment="1" applyProtection="1">
      <alignment horizontal="distributed" vertical="center" wrapText="1"/>
    </xf>
    <xf numFmtId="38" fontId="2" fillId="0" borderId="0" xfId="2" applyFont="1" applyFill="1" applyAlignment="1">
      <alignment vertical="center"/>
    </xf>
    <xf numFmtId="176" fontId="14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right" vertical="center"/>
    </xf>
    <xf numFmtId="38" fontId="2" fillId="0" borderId="4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80" fontId="2" fillId="0" borderId="0" xfId="0" applyNumberFormat="1" applyFont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14" fillId="0" borderId="6" xfId="0" applyNumberFormat="1" applyFont="1" applyBorder="1" applyAlignment="1">
      <alignment vertical="center"/>
    </xf>
    <xf numFmtId="38" fontId="2" fillId="0" borderId="6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distributed" vertical="center"/>
    </xf>
    <xf numFmtId="176" fontId="14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14" fillId="0" borderId="26" xfId="0" applyNumberFormat="1" applyFont="1" applyBorder="1" applyAlignment="1">
      <alignment horizontal="center" vertical="center" wrapText="1"/>
    </xf>
    <xf numFmtId="181" fontId="2" fillId="0" borderId="8" xfId="0" applyNumberFormat="1" applyFont="1" applyBorder="1" applyAlignment="1">
      <alignment horizontal="center" vertical="center" wrapText="1"/>
    </xf>
    <xf numFmtId="176" fontId="14" fillId="0" borderId="27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81" fontId="2" fillId="0" borderId="20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181" fontId="2" fillId="0" borderId="27" xfId="0" applyNumberFormat="1" applyFont="1" applyBorder="1" applyAlignment="1">
      <alignment horizontal="center" vertical="center" wrapText="1"/>
    </xf>
    <xf numFmtId="37" fontId="2" fillId="0" borderId="7" xfId="0" applyFont="1" applyBorder="1" applyAlignment="1">
      <alignment horizontal="center" vertical="center"/>
    </xf>
    <xf numFmtId="37" fontId="2" fillId="0" borderId="1" xfId="0" applyFont="1" applyBorder="1" applyAlignment="1">
      <alignment horizontal="center" vertical="center" shrinkToFit="1"/>
    </xf>
    <xf numFmtId="37" fontId="2" fillId="0" borderId="21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81" fontId="2" fillId="0" borderId="2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/>
    </xf>
    <xf numFmtId="37" fontId="2" fillId="0" borderId="7" xfId="0" applyFont="1" applyBorder="1" applyAlignment="1">
      <alignment horizontal="center" vertical="center" shrinkToFit="1"/>
    </xf>
    <xf numFmtId="37" fontId="2" fillId="0" borderId="23" xfId="0" applyFont="1" applyBorder="1" applyAlignment="1">
      <alignment horizontal="center" vertical="center" shrinkToFit="1"/>
    </xf>
    <xf numFmtId="176" fontId="14" fillId="0" borderId="31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81" fontId="2" fillId="0" borderId="4" xfId="0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1" fontId="2" fillId="0" borderId="5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37" fontId="2" fillId="0" borderId="14" xfId="0" applyFont="1" applyBorder="1" applyAlignment="1">
      <alignment horizontal="center" vertical="center"/>
    </xf>
    <xf numFmtId="37" fontId="2" fillId="0" borderId="32" xfId="0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81" fontId="2" fillId="0" borderId="16" xfId="0" applyNumberFormat="1" applyFont="1" applyBorder="1" applyAlignment="1">
      <alignment horizontal="center" vertical="center"/>
    </xf>
    <xf numFmtId="181" fontId="2" fillId="0" borderId="17" xfId="0" applyNumberFormat="1" applyFont="1" applyBorder="1" applyAlignment="1">
      <alignment horizontal="center" vertical="center"/>
    </xf>
    <xf numFmtId="181" fontId="2" fillId="0" borderId="12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vertical="center"/>
    </xf>
    <xf numFmtId="37" fontId="11" fillId="0" borderId="0" xfId="0" applyFont="1" applyAlignment="1">
      <alignment vertical="center"/>
    </xf>
    <xf numFmtId="0" fontId="16" fillId="0" borderId="0" xfId="4" applyFont="1"/>
    <xf numFmtId="0" fontId="16" fillId="0" borderId="0" xfId="4" applyFont="1" applyAlignment="1">
      <alignment vertical="center"/>
    </xf>
    <xf numFmtId="38" fontId="16" fillId="0" borderId="0" xfId="4" applyNumberFormat="1" applyFont="1" applyAlignment="1">
      <alignment vertical="center"/>
    </xf>
    <xf numFmtId="41" fontId="2" fillId="0" borderId="1" xfId="1" applyNumberFormat="1" applyFont="1" applyFill="1" applyBorder="1" applyAlignment="1">
      <alignment vertical="center" shrinkToFit="1"/>
    </xf>
    <xf numFmtId="41" fontId="2" fillId="0" borderId="1" xfId="1" applyNumberFormat="1" applyFont="1" applyFill="1" applyBorder="1" applyAlignment="1">
      <alignment horizontal="right" vertical="center" shrinkToFit="1"/>
    </xf>
    <xf numFmtId="41" fontId="2" fillId="0" borderId="8" xfId="1" applyNumberFormat="1" applyFont="1" applyFill="1" applyBorder="1" applyAlignment="1">
      <alignment vertical="center" shrinkToFit="1"/>
    </xf>
    <xf numFmtId="0" fontId="2" fillId="0" borderId="1" xfId="4" applyFont="1" applyBorder="1" applyAlignment="1">
      <alignment horizontal="center" vertical="center"/>
    </xf>
    <xf numFmtId="41" fontId="2" fillId="0" borderId="0" xfId="1" applyNumberFormat="1" applyFont="1" applyFill="1" applyBorder="1" applyAlignment="1">
      <alignment vertical="center" shrinkToFit="1"/>
    </xf>
    <xf numFmtId="41" fontId="2" fillId="0" borderId="0" xfId="1" applyNumberFormat="1" applyFont="1" applyFill="1" applyBorder="1" applyAlignment="1">
      <alignment horizontal="right" vertical="center" shrinkToFit="1"/>
    </xf>
    <xf numFmtId="41" fontId="2" fillId="0" borderId="18" xfId="1" applyNumberFormat="1" applyFont="1" applyFill="1" applyBorder="1" applyAlignment="1">
      <alignment vertical="center" shrinkToFit="1"/>
    </xf>
    <xf numFmtId="0" fontId="2" fillId="0" borderId="0" xfId="4" applyFont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4" xfId="4" quotePrefix="1" applyFont="1" applyBorder="1" applyAlignment="1">
      <alignment horizontal="center" vertical="center"/>
    </xf>
    <xf numFmtId="0" fontId="2" fillId="0" borderId="0" xfId="4" quotePrefix="1" applyFont="1" applyAlignment="1">
      <alignment horizontal="left" vertical="center"/>
    </xf>
    <xf numFmtId="0" fontId="2" fillId="0" borderId="3" xfId="4" applyFont="1" applyBorder="1" applyAlignment="1">
      <alignment horizontal="center" vertical="distributed" textRotation="255"/>
    </xf>
    <xf numFmtId="0" fontId="2" fillId="0" borderId="10" xfId="4" applyFont="1" applyBorder="1" applyAlignment="1">
      <alignment vertical="distributed" textRotation="255"/>
    </xf>
    <xf numFmtId="38" fontId="2" fillId="0" borderId="10" xfId="1" applyFont="1" applyFill="1" applyBorder="1" applyAlignment="1">
      <alignment vertical="distributed" textRotation="255"/>
    </xf>
    <xf numFmtId="38" fontId="2" fillId="0" borderId="8" xfId="1" applyFont="1" applyFill="1" applyBorder="1" applyAlignment="1">
      <alignment horizontal="center" vertical="distributed" textRotation="255"/>
    </xf>
    <xf numFmtId="38" fontId="2" fillId="0" borderId="8" xfId="1" applyFont="1" applyFill="1" applyBorder="1" applyAlignment="1">
      <alignment vertical="distributed" textRotation="255"/>
    </xf>
    <xf numFmtId="38" fontId="2" fillId="0" borderId="2" xfId="1" applyFont="1" applyFill="1" applyBorder="1" applyAlignment="1">
      <alignment vertical="distributed" textRotation="255"/>
    </xf>
    <xf numFmtId="0" fontId="2" fillId="0" borderId="8" xfId="4" applyFont="1" applyBorder="1" applyAlignment="1">
      <alignment horizontal="center" vertical="distributed" textRotation="255"/>
    </xf>
    <xf numFmtId="0" fontId="2" fillId="0" borderId="1" xfId="4" applyFont="1" applyBorder="1" applyAlignment="1">
      <alignment horizontal="center" textRotation="255"/>
    </xf>
    <xf numFmtId="0" fontId="2" fillId="0" borderId="12" xfId="4" applyFont="1" applyBorder="1" applyAlignment="1">
      <alignment horizontal="center" vertical="distributed" textRotation="255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distributed" textRotation="255"/>
    </xf>
    <xf numFmtId="0" fontId="2" fillId="0" borderId="13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distributed" textRotation="255"/>
    </xf>
    <xf numFmtId="0" fontId="2" fillId="0" borderId="17" xfId="4" applyFont="1" applyBorder="1" applyAlignment="1">
      <alignment horizontal="center" textRotation="255"/>
    </xf>
    <xf numFmtId="0" fontId="11" fillId="0" borderId="0" xfId="4" applyFont="1"/>
    <xf numFmtId="38" fontId="16" fillId="0" borderId="0" xfId="4" applyNumberFormat="1" applyFont="1"/>
    <xf numFmtId="41" fontId="8" fillId="0" borderId="0" xfId="4" applyNumberFormat="1" applyFont="1" applyAlignment="1">
      <alignment vertical="center" shrinkToFit="1"/>
    </xf>
    <xf numFmtId="41" fontId="8" fillId="0" borderId="0" xfId="1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0" fontId="16" fillId="0" borderId="0" xfId="4" applyFont="1" applyAlignment="1">
      <alignment horizontal="center"/>
    </xf>
    <xf numFmtId="41" fontId="8" fillId="0" borderId="1" xfId="4" applyNumberFormat="1" applyFont="1" applyBorder="1" applyAlignment="1">
      <alignment vertical="center" shrinkToFit="1"/>
    </xf>
    <xf numFmtId="41" fontId="8" fillId="0" borderId="2" xfId="4" applyNumberFormat="1" applyFont="1" applyBorder="1" applyAlignment="1">
      <alignment vertical="center" shrinkToFit="1"/>
    </xf>
    <xf numFmtId="41" fontId="8" fillId="0" borderId="1" xfId="1" applyNumberFormat="1" applyFont="1" applyFill="1" applyBorder="1" applyAlignment="1">
      <alignment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0" borderId="2" xfId="1" applyNumberFormat="1" applyFont="1" applyFill="1" applyBorder="1" applyAlignment="1">
      <alignment horizontal="right" vertical="center" shrinkToFit="1"/>
    </xf>
    <xf numFmtId="0" fontId="16" fillId="0" borderId="2" xfId="4" applyFont="1" applyBorder="1" applyAlignment="1">
      <alignment horizontal="center"/>
    </xf>
    <xf numFmtId="41" fontId="8" fillId="0" borderId="4" xfId="1" applyNumberFormat="1" applyFont="1" applyFill="1" applyBorder="1" applyAlignment="1">
      <alignment horizontal="right" vertical="center" shrinkToFit="1"/>
    </xf>
    <xf numFmtId="0" fontId="16" fillId="0" borderId="4" xfId="4" applyFont="1" applyBorder="1" applyAlignment="1">
      <alignment horizontal="center"/>
    </xf>
    <xf numFmtId="41" fontId="8" fillId="0" borderId="5" xfId="4" applyNumberFormat="1" applyFont="1" applyBorder="1" applyAlignment="1">
      <alignment vertical="center" shrinkToFit="1"/>
    </xf>
    <xf numFmtId="41" fontId="8" fillId="0" borderId="5" xfId="1" applyNumberFormat="1" applyFont="1" applyFill="1" applyBorder="1" applyAlignment="1">
      <alignment vertical="center" shrinkToFit="1"/>
    </xf>
    <xf numFmtId="41" fontId="8" fillId="0" borderId="18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vertical="center" shrinkToFit="1"/>
    </xf>
    <xf numFmtId="38" fontId="2" fillId="0" borderId="8" xfId="1" applyFont="1" applyFill="1" applyBorder="1" applyAlignment="1">
      <alignment horizontal="center" vertical="distributed" textRotation="255"/>
    </xf>
    <xf numFmtId="0" fontId="2" fillId="0" borderId="2" xfId="4" applyFont="1" applyBorder="1" applyAlignment="1">
      <alignment horizontal="center" textRotation="255"/>
    </xf>
    <xf numFmtId="0" fontId="2" fillId="0" borderId="16" xfId="4" applyFont="1" applyBorder="1" applyAlignment="1">
      <alignment horizontal="center" textRotation="255"/>
    </xf>
    <xf numFmtId="182" fontId="16" fillId="0" borderId="0" xfId="4" applyNumberFormat="1" applyFont="1"/>
    <xf numFmtId="182" fontId="16" fillId="0" borderId="0" xfId="4" applyNumberFormat="1" applyFont="1" applyAlignment="1">
      <alignment vertical="center"/>
    </xf>
    <xf numFmtId="0" fontId="16" fillId="0" borderId="0" xfId="4" applyFont="1" applyAlignment="1">
      <alignment horizontal="right" vertical="center"/>
    </xf>
    <xf numFmtId="182" fontId="16" fillId="0" borderId="1" xfId="4" applyNumberFormat="1" applyFont="1" applyBorder="1" applyAlignment="1">
      <alignment vertical="center"/>
    </xf>
    <xf numFmtId="182" fontId="16" fillId="0" borderId="3" xfId="4" applyNumberFormat="1" applyFont="1" applyBorder="1" applyAlignment="1">
      <alignment vertical="center"/>
    </xf>
    <xf numFmtId="0" fontId="16" fillId="0" borderId="1" xfId="4" applyFont="1" applyBorder="1" applyAlignment="1">
      <alignment horizontal="right" vertical="center"/>
    </xf>
    <xf numFmtId="182" fontId="16" fillId="0" borderId="0" xfId="4" applyNumberFormat="1" applyFont="1" applyAlignment="1">
      <alignment horizontal="right" vertical="center"/>
    </xf>
    <xf numFmtId="182" fontId="16" fillId="0" borderId="5" xfId="4" applyNumberFormat="1" applyFont="1" applyBorder="1" applyAlignment="1">
      <alignment vertical="center"/>
    </xf>
    <xf numFmtId="182" fontId="16" fillId="0" borderId="7" xfId="4" applyNumberFormat="1" applyFont="1" applyBorder="1" applyAlignment="1">
      <alignment vertical="center"/>
    </xf>
    <xf numFmtId="182" fontId="16" fillId="0" borderId="20" xfId="4" applyNumberFormat="1" applyFont="1" applyBorder="1" applyAlignment="1">
      <alignment vertical="center"/>
    </xf>
    <xf numFmtId="0" fontId="16" fillId="0" borderId="9" xfId="4" applyFont="1" applyBorder="1" applyAlignment="1">
      <alignment horizontal="center" vertical="distributed" textRotation="255"/>
    </xf>
    <xf numFmtId="0" fontId="16" fillId="0" borderId="10" xfId="4" applyFont="1" applyBorder="1" applyAlignment="1">
      <alignment vertical="distributed" textRotation="255"/>
    </xf>
    <xf numFmtId="0" fontId="16" fillId="0" borderId="10" xfId="4" applyFont="1" applyBorder="1" applyAlignment="1">
      <alignment horizontal="center" vertical="distributed" textRotation="255"/>
    </xf>
    <xf numFmtId="0" fontId="16" fillId="0" borderId="11" xfId="4" applyFont="1" applyBorder="1" applyAlignment="1">
      <alignment horizontal="center"/>
    </xf>
    <xf numFmtId="0" fontId="16" fillId="0" borderId="15" xfId="4" applyFont="1" applyBorder="1" applyAlignment="1">
      <alignment horizontal="center" vertical="distributed" textRotation="255"/>
    </xf>
    <xf numFmtId="0" fontId="16" fillId="0" borderId="13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distributed" textRotation="255"/>
    </xf>
    <xf numFmtId="0" fontId="16" fillId="0" borderId="13" xfId="4" applyFont="1" applyBorder="1" applyAlignment="1">
      <alignment horizontal="center"/>
    </xf>
    <xf numFmtId="0" fontId="16" fillId="0" borderId="0" xfId="4" applyFont="1" applyAlignment="1">
      <alignment horizontal="right"/>
    </xf>
    <xf numFmtId="0" fontId="16" fillId="0" borderId="0" xfId="4" applyFont="1" applyAlignment="1">
      <alignment horizontal="left" vertical="center"/>
    </xf>
    <xf numFmtId="182" fontId="16" fillId="0" borderId="2" xfId="4" applyNumberFormat="1" applyFont="1" applyBorder="1" applyAlignment="1">
      <alignment horizontal="right" vertical="center"/>
    </xf>
    <xf numFmtId="182" fontId="16" fillId="0" borderId="1" xfId="4" applyNumberFormat="1" applyFont="1" applyBorder="1" applyAlignment="1">
      <alignment horizontal="right" vertical="center"/>
    </xf>
    <xf numFmtId="182" fontId="16" fillId="0" borderId="3" xfId="4" applyNumberFormat="1" applyFont="1" applyBorder="1" applyAlignment="1">
      <alignment horizontal="right" vertical="center"/>
    </xf>
    <xf numFmtId="182" fontId="16" fillId="0" borderId="8" xfId="4" applyNumberFormat="1" applyFont="1" applyBorder="1" applyAlignment="1">
      <alignment horizontal="right" vertical="center"/>
    </xf>
    <xf numFmtId="0" fontId="16" fillId="0" borderId="2" xfId="4" applyFont="1" applyBorder="1" applyAlignment="1">
      <alignment horizontal="center" vertical="center"/>
    </xf>
    <xf numFmtId="182" fontId="16" fillId="0" borderId="4" xfId="4" applyNumberFormat="1" applyFont="1" applyBorder="1" applyAlignment="1">
      <alignment horizontal="right" vertical="center"/>
    </xf>
    <xf numFmtId="182" fontId="16" fillId="0" borderId="5" xfId="4" applyNumberFormat="1" applyFont="1" applyBorder="1" applyAlignment="1">
      <alignment horizontal="right" vertical="center"/>
    </xf>
    <xf numFmtId="182" fontId="16" fillId="0" borderId="18" xfId="4" applyNumberFormat="1" applyFont="1" applyBorder="1" applyAlignment="1">
      <alignment horizontal="right" vertical="center"/>
    </xf>
    <xf numFmtId="0" fontId="16" fillId="0" borderId="4" xfId="4" applyFont="1" applyBorder="1" applyAlignment="1">
      <alignment horizontal="center" vertical="center"/>
    </xf>
    <xf numFmtId="182" fontId="16" fillId="0" borderId="6" xfId="4" applyNumberFormat="1" applyFont="1" applyBorder="1" applyAlignment="1">
      <alignment horizontal="right" vertical="center"/>
    </xf>
    <xf numFmtId="182" fontId="16" fillId="0" borderId="7" xfId="4" applyNumberFormat="1" applyFont="1" applyBorder="1" applyAlignment="1">
      <alignment horizontal="right" vertical="center"/>
    </xf>
    <xf numFmtId="182" fontId="16" fillId="0" borderId="20" xfId="4" applyNumberFormat="1" applyFont="1" applyBorder="1" applyAlignment="1">
      <alignment horizontal="right" vertical="center"/>
    </xf>
    <xf numFmtId="182" fontId="16" fillId="0" borderId="27" xfId="4" applyNumberFormat="1" applyFont="1" applyBorder="1" applyAlignment="1">
      <alignment horizontal="right" vertical="center"/>
    </xf>
    <xf numFmtId="0" fontId="16" fillId="0" borderId="6" xfId="4" applyFont="1" applyBorder="1" applyAlignment="1">
      <alignment vertical="center"/>
    </xf>
    <xf numFmtId="0" fontId="16" fillId="0" borderId="6" xfId="4" applyFont="1" applyBorder="1" applyAlignment="1">
      <alignment horizontal="center" vertical="distributed" textRotation="255" shrinkToFit="1"/>
    </xf>
    <xf numFmtId="0" fontId="16" fillId="0" borderId="10" xfId="4" applyFont="1" applyBorder="1" applyAlignment="1">
      <alignment horizontal="center" vertical="distributed" textRotation="255" shrinkToFit="1"/>
    </xf>
    <xf numFmtId="0" fontId="16" fillId="0" borderId="9" xfId="4" applyFont="1" applyBorder="1" applyAlignment="1">
      <alignment horizontal="center" vertical="distributed" textRotation="255" shrinkToFit="1"/>
    </xf>
    <xf numFmtId="0" fontId="16" fillId="0" borderId="10" xfId="4" applyFont="1" applyBorder="1" applyAlignment="1">
      <alignment horizontal="center" vertical="distributed" textRotation="255" wrapText="1" shrinkToFit="1"/>
    </xf>
    <xf numFmtId="0" fontId="16" fillId="0" borderId="11" xfId="4" applyFont="1" applyBorder="1" applyAlignment="1">
      <alignment horizontal="center" vertical="distributed" textRotation="255" shrinkToFit="1"/>
    </xf>
    <xf numFmtId="0" fontId="16" fillId="0" borderId="8" xfId="4" applyFont="1" applyBorder="1" applyAlignment="1">
      <alignment horizontal="center" vertical="distributed" textRotation="255"/>
    </xf>
    <xf numFmtId="0" fontId="16" fillId="0" borderId="13" xfId="4" applyFont="1" applyBorder="1" applyAlignment="1">
      <alignment horizontal="center" vertical="center" justifyLastLine="1"/>
    </xf>
    <xf numFmtId="0" fontId="16" fillId="0" borderId="14" xfId="4" applyFont="1" applyBorder="1" applyAlignment="1">
      <alignment horizontal="center" vertical="center" justifyLastLine="1"/>
    </xf>
    <xf numFmtId="0" fontId="16" fillId="0" borderId="15" xfId="4" applyFont="1" applyBorder="1" applyAlignment="1">
      <alignment horizontal="center" vertical="center" justifyLastLine="1"/>
    </xf>
    <xf numFmtId="0" fontId="16" fillId="0" borderId="13" xfId="4" applyFont="1" applyBorder="1" applyAlignment="1">
      <alignment horizontal="distributed" vertical="center" justifyLastLine="1"/>
    </xf>
    <xf numFmtId="0" fontId="16" fillId="0" borderId="14" xfId="4" applyFont="1" applyBorder="1" applyAlignment="1">
      <alignment horizontal="distributed" vertical="center" justifyLastLine="1"/>
    </xf>
    <xf numFmtId="0" fontId="16" fillId="0" borderId="15" xfId="4" applyFont="1" applyBorder="1" applyAlignment="1">
      <alignment horizontal="distributed" vertical="center" justifyLastLine="1"/>
    </xf>
    <xf numFmtId="0" fontId="16" fillId="0" borderId="19" xfId="4" applyFont="1" applyBorder="1" applyAlignment="1">
      <alignment horizontal="center" vertical="distributed" textRotation="255"/>
    </xf>
    <xf numFmtId="0" fontId="16" fillId="0" borderId="35" xfId="4" applyFont="1" applyBorder="1" applyAlignment="1">
      <alignment horizontal="right"/>
    </xf>
    <xf numFmtId="0" fontId="16" fillId="0" borderId="35" xfId="4" applyFont="1" applyBorder="1"/>
    <xf numFmtId="0" fontId="6" fillId="0" borderId="0" xfId="4" applyFont="1" applyAlignment="1">
      <alignment horizontal="left" vertical="center" wrapText="1"/>
    </xf>
    <xf numFmtId="0" fontId="16" fillId="0" borderId="0" xfId="4" applyFont="1" applyAlignment="1">
      <alignment horizontal="center" vertical="center"/>
    </xf>
    <xf numFmtId="182" fontId="16" fillId="0" borderId="0" xfId="4" applyNumberFormat="1" applyFont="1" applyAlignment="1">
      <alignment vertical="center" shrinkToFit="1"/>
    </xf>
    <xf numFmtId="182" fontId="4" fillId="0" borderId="1" xfId="4" applyNumberFormat="1" applyBorder="1" applyAlignment="1">
      <alignment horizontal="right" vertical="center"/>
    </xf>
    <xf numFmtId="182" fontId="4" fillId="0" borderId="3" xfId="4" applyNumberFormat="1" applyBorder="1" applyAlignment="1">
      <alignment horizontal="right" vertical="center"/>
    </xf>
    <xf numFmtId="182" fontId="4" fillId="0" borderId="2" xfId="4" applyNumberFormat="1" applyBorder="1" applyAlignment="1">
      <alignment horizontal="right" vertical="center"/>
    </xf>
    <xf numFmtId="0" fontId="4" fillId="0" borderId="2" xfId="4" applyBorder="1" applyAlignment="1">
      <alignment horizontal="center" vertical="center"/>
    </xf>
    <xf numFmtId="182" fontId="4" fillId="0" borderId="0" xfId="4" applyNumberFormat="1" applyAlignment="1">
      <alignment horizontal="right" vertical="center"/>
    </xf>
    <xf numFmtId="182" fontId="4" fillId="0" borderId="5" xfId="4" applyNumberFormat="1" applyBorder="1" applyAlignment="1">
      <alignment horizontal="right" vertical="center"/>
    </xf>
    <xf numFmtId="182" fontId="4" fillId="0" borderId="4" xfId="4" applyNumberFormat="1" applyBorder="1" applyAlignment="1">
      <alignment horizontal="right" vertical="center"/>
    </xf>
    <xf numFmtId="0" fontId="4" fillId="0" borderId="4" xfId="4" applyBorder="1" applyAlignment="1">
      <alignment horizontal="center" vertical="center"/>
    </xf>
    <xf numFmtId="182" fontId="16" fillId="0" borderId="6" xfId="4" applyNumberFormat="1" applyFont="1" applyBorder="1" applyAlignment="1">
      <alignment horizontal="right" vertical="center" shrinkToFit="1"/>
    </xf>
    <xf numFmtId="182" fontId="16" fillId="0" borderId="7" xfId="4" applyNumberFormat="1" applyFont="1" applyBorder="1" applyAlignment="1">
      <alignment horizontal="right" vertical="center" shrinkToFit="1"/>
    </xf>
    <xf numFmtId="182" fontId="16" fillId="0" borderId="20" xfId="4" applyNumberFormat="1" applyFont="1" applyBorder="1" applyAlignment="1">
      <alignment horizontal="right" vertical="center" shrinkToFit="1"/>
    </xf>
    <xf numFmtId="182" fontId="16" fillId="0" borderId="0" xfId="4" applyNumberFormat="1" applyFont="1" applyAlignment="1">
      <alignment horizontal="right" vertical="center" shrinkToFit="1"/>
    </xf>
    <xf numFmtId="182" fontId="16" fillId="0" borderId="4" xfId="4" applyNumberFormat="1" applyFont="1" applyBorder="1" applyAlignment="1">
      <alignment horizontal="right" vertical="center" shrinkToFit="1"/>
    </xf>
    <xf numFmtId="182" fontId="4" fillId="0" borderId="0" xfId="4" applyNumberFormat="1" applyAlignment="1">
      <alignment horizontal="right" vertical="center" shrinkToFit="1"/>
    </xf>
    <xf numFmtId="182" fontId="4" fillId="0" borderId="5" xfId="4" applyNumberFormat="1" applyBorder="1" applyAlignment="1">
      <alignment horizontal="right" vertical="center" shrinkToFit="1"/>
    </xf>
    <xf numFmtId="182" fontId="4" fillId="0" borderId="4" xfId="4" applyNumberFormat="1" applyBorder="1" applyAlignment="1">
      <alignment horizontal="right" vertical="center" shrinkToFit="1"/>
    </xf>
    <xf numFmtId="182" fontId="4" fillId="0" borderId="20" xfId="4" applyNumberFormat="1" applyBorder="1" applyAlignment="1">
      <alignment horizontal="right" vertical="center"/>
    </xf>
    <xf numFmtId="0" fontId="4" fillId="0" borderId="6" xfId="4" applyBorder="1" applyAlignment="1">
      <alignment vertical="center"/>
    </xf>
    <xf numFmtId="0" fontId="4" fillId="0" borderId="10" xfId="4" applyBorder="1" applyAlignment="1">
      <alignment horizontal="center" vertical="distributed" textRotation="255" shrinkToFit="1"/>
    </xf>
    <xf numFmtId="0" fontId="4" fillId="0" borderId="10" xfId="4" applyBorder="1" applyAlignment="1">
      <alignment horizontal="center" vertical="distributed" textRotation="255" wrapText="1" shrinkToFit="1"/>
    </xf>
    <xf numFmtId="0" fontId="4" fillId="0" borderId="3" xfId="4" applyBorder="1" applyAlignment="1">
      <alignment horizontal="center" vertical="distributed" textRotation="255"/>
    </xf>
    <xf numFmtId="0" fontId="4" fillId="0" borderId="11" xfId="4" applyBorder="1" applyAlignment="1">
      <alignment horizontal="center"/>
    </xf>
    <xf numFmtId="0" fontId="4" fillId="0" borderId="14" xfId="4" applyBorder="1" applyAlignment="1">
      <alignment horizontal="distributed" vertical="center" justifyLastLine="1"/>
    </xf>
    <xf numFmtId="0" fontId="4" fillId="0" borderId="15" xfId="4" applyBorder="1" applyAlignment="1">
      <alignment horizontal="distributed" vertical="center" justifyLastLine="1"/>
    </xf>
    <xf numFmtId="0" fontId="4" fillId="0" borderId="13" xfId="4" applyBorder="1" applyAlignment="1">
      <alignment horizontal="distributed" vertical="center" justifyLastLine="1"/>
    </xf>
    <xf numFmtId="0" fontId="4" fillId="0" borderId="12" xfId="4" applyBorder="1" applyAlignment="1">
      <alignment horizontal="center" vertical="distributed" textRotation="255"/>
    </xf>
    <xf numFmtId="0" fontId="4" fillId="0" borderId="13" xfId="4" applyBorder="1" applyAlignment="1">
      <alignment horizontal="center"/>
    </xf>
    <xf numFmtId="0" fontId="18" fillId="0" borderId="0" xfId="5" applyFont="1">
      <alignment vertical="center"/>
    </xf>
    <xf numFmtId="0" fontId="4" fillId="0" borderId="0" xfId="5" applyFont="1">
      <alignment vertical="center"/>
    </xf>
    <xf numFmtId="41" fontId="19" fillId="0" borderId="0" xfId="5" applyNumberFormat="1" applyFont="1">
      <alignment vertical="center"/>
    </xf>
    <xf numFmtId="41" fontId="8" fillId="0" borderId="1" xfId="5" applyNumberFormat="1" applyFont="1" applyBorder="1">
      <alignment vertical="center"/>
    </xf>
    <xf numFmtId="41" fontId="8" fillId="0" borderId="2" xfId="5" applyNumberFormat="1" applyFont="1" applyBorder="1">
      <alignment vertical="center"/>
    </xf>
    <xf numFmtId="183" fontId="8" fillId="0" borderId="1" xfId="5" applyNumberFormat="1" applyFont="1" applyBorder="1">
      <alignment vertical="center"/>
    </xf>
    <xf numFmtId="183" fontId="8" fillId="0" borderId="3" xfId="5" applyNumberFormat="1" applyFont="1" applyBorder="1">
      <alignment vertical="center"/>
    </xf>
    <xf numFmtId="183" fontId="8" fillId="0" borderId="1" xfId="6" applyNumberFormat="1" applyFont="1" applyBorder="1" applyAlignment="1">
      <alignment vertical="center"/>
    </xf>
    <xf numFmtId="41" fontId="18" fillId="0" borderId="0" xfId="5" applyNumberFormat="1" applyFont="1">
      <alignment vertical="center"/>
    </xf>
    <xf numFmtId="41" fontId="4" fillId="0" borderId="7" xfId="5" applyNumberFormat="1" applyFont="1" applyBorder="1">
      <alignment vertical="center"/>
    </xf>
    <xf numFmtId="41" fontId="4" fillId="0" borderId="6" xfId="5" applyNumberFormat="1" applyFont="1" applyBorder="1">
      <alignment vertical="center"/>
    </xf>
    <xf numFmtId="41" fontId="4" fillId="0" borderId="20" xfId="5" applyNumberFormat="1" applyFont="1" applyBorder="1">
      <alignment vertical="center"/>
    </xf>
    <xf numFmtId="0" fontId="18" fillId="0" borderId="0" xfId="5" applyFont="1" applyAlignment="1">
      <alignment vertical="center" textRotation="255"/>
    </xf>
    <xf numFmtId="0" fontId="4" fillId="0" borderId="9" xfId="5" applyFont="1" applyBorder="1" applyAlignment="1">
      <alignment horizontal="center" vertical="center" textRotation="255" wrapText="1"/>
    </xf>
    <xf numFmtId="0" fontId="4" fillId="0" borderId="10" xfId="5" applyFont="1" applyBorder="1" applyAlignment="1">
      <alignment horizontal="center" vertical="center" textRotation="255" wrapText="1"/>
    </xf>
    <xf numFmtId="0" fontId="4" fillId="0" borderId="11" xfId="5" applyFont="1" applyBorder="1" applyAlignment="1">
      <alignment horizontal="center" vertical="center" textRotation="255" wrapText="1"/>
    </xf>
    <xf numFmtId="0" fontId="4" fillId="0" borderId="10" xfId="5" applyFont="1" applyBorder="1" applyAlignment="1">
      <alignment horizontal="center" vertical="center" textRotation="255"/>
    </xf>
    <xf numFmtId="0" fontId="4" fillId="0" borderId="24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24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0" fontId="11" fillId="0" borderId="0" xfId="4" applyFont="1" applyAlignment="1">
      <alignment vertical="center"/>
    </xf>
    <xf numFmtId="0" fontId="2" fillId="0" borderId="0" xfId="7" applyFont="1" applyAlignment="1">
      <alignment vertical="center"/>
    </xf>
    <xf numFmtId="184" fontId="2" fillId="0" borderId="0" xfId="7" applyNumberFormat="1" applyFont="1" applyAlignment="1">
      <alignment vertical="center"/>
    </xf>
    <xf numFmtId="181" fontId="2" fillId="0" borderId="0" xfId="7" applyNumberFormat="1" applyFont="1" applyAlignment="1">
      <alignment vertical="center"/>
    </xf>
    <xf numFmtId="43" fontId="2" fillId="0" borderId="1" xfId="7" applyNumberFormat="1" applyFont="1" applyBorder="1" applyAlignment="1">
      <alignment vertical="center"/>
    </xf>
    <xf numFmtId="41" fontId="2" fillId="0" borderId="1" xfId="7" applyNumberFormat="1" applyFont="1" applyBorder="1" applyAlignment="1">
      <alignment vertical="center"/>
    </xf>
    <xf numFmtId="185" fontId="2" fillId="0" borderId="1" xfId="7" applyNumberFormat="1" applyFont="1" applyBorder="1" applyAlignment="1">
      <alignment vertical="center"/>
    </xf>
    <xf numFmtId="41" fontId="2" fillId="0" borderId="3" xfId="7" applyNumberFormat="1" applyFont="1" applyBorder="1" applyAlignment="1">
      <alignment vertical="center"/>
    </xf>
    <xf numFmtId="0" fontId="2" fillId="0" borderId="1" xfId="7" applyFont="1" applyBorder="1" applyAlignment="1">
      <alignment vertical="center"/>
    </xf>
    <xf numFmtId="43" fontId="8" fillId="0" borderId="0" xfId="7" applyNumberFormat="1" applyFont="1" applyAlignment="1">
      <alignment vertical="center"/>
    </xf>
    <xf numFmtId="41" fontId="8" fillId="0" borderId="0" xfId="7" applyNumberFormat="1" applyFont="1" applyAlignment="1">
      <alignment vertical="center"/>
    </xf>
    <xf numFmtId="185" fontId="8" fillId="0" borderId="0" xfId="7" applyNumberFormat="1" applyFont="1" applyAlignment="1">
      <alignment vertical="center"/>
    </xf>
    <xf numFmtId="41" fontId="8" fillId="0" borderId="5" xfId="7" applyNumberFormat="1" applyFont="1" applyBorder="1" applyAlignment="1">
      <alignment vertical="center"/>
    </xf>
    <xf numFmtId="43" fontId="8" fillId="0" borderId="36" xfId="7" applyNumberFormat="1" applyFont="1" applyBorder="1" applyAlignment="1">
      <alignment vertical="center"/>
    </xf>
    <xf numFmtId="181" fontId="8" fillId="0" borderId="36" xfId="7" applyNumberFormat="1" applyFont="1" applyBorder="1" applyAlignment="1">
      <alignment vertical="center"/>
    </xf>
    <xf numFmtId="185" fontId="8" fillId="0" borderId="36" xfId="7" applyNumberFormat="1" applyFont="1" applyBorder="1" applyAlignment="1">
      <alignment vertical="center"/>
    </xf>
    <xf numFmtId="181" fontId="8" fillId="0" borderId="5" xfId="7" applyNumberFormat="1" applyFont="1" applyBorder="1" applyAlignment="1">
      <alignment vertical="center"/>
    </xf>
    <xf numFmtId="181" fontId="8" fillId="0" borderId="0" xfId="7" applyNumberFormat="1" applyFont="1" applyAlignment="1">
      <alignment vertical="center"/>
    </xf>
    <xf numFmtId="181" fontId="8" fillId="0" borderId="3" xfId="7" applyNumberFormat="1" applyFont="1" applyBorder="1" applyAlignment="1">
      <alignment vertical="center"/>
    </xf>
    <xf numFmtId="0" fontId="20" fillId="0" borderId="0" xfId="7" applyFont="1" applyAlignment="1">
      <alignment vertical="center"/>
    </xf>
    <xf numFmtId="0" fontId="2" fillId="0" borderId="0" xfId="7" applyFont="1" applyAlignment="1">
      <alignment horizontal="center" vertical="center"/>
    </xf>
    <xf numFmtId="41" fontId="8" fillId="0" borderId="0" xfId="7" applyNumberFormat="1" applyFont="1" applyAlignment="1">
      <alignment horizontal="center" vertical="center"/>
    </xf>
    <xf numFmtId="41" fontId="8" fillId="0" borderId="5" xfId="7" applyNumberFormat="1" applyFont="1" applyBorder="1" applyAlignment="1">
      <alignment horizontal="center" vertical="center"/>
    </xf>
    <xf numFmtId="41" fontId="8" fillId="0" borderId="0" xfId="7" applyNumberFormat="1" applyFont="1" applyAlignment="1">
      <alignment horizontal="right" vertical="center"/>
    </xf>
    <xf numFmtId="41" fontId="8" fillId="0" borderId="5" xfId="7" applyNumberFormat="1" applyFont="1" applyBorder="1" applyAlignment="1">
      <alignment horizontal="right" vertical="center"/>
    </xf>
    <xf numFmtId="0" fontId="2" fillId="0" borderId="4" xfId="7" applyFont="1" applyBorder="1" applyAlignment="1">
      <alignment horizontal="distributed" vertical="center"/>
    </xf>
    <xf numFmtId="0" fontId="2" fillId="0" borderId="0" xfId="7" applyFont="1" applyAlignment="1">
      <alignment horizontal="distributed" vertical="center"/>
    </xf>
    <xf numFmtId="181" fontId="2" fillId="0" borderId="7" xfId="7" applyNumberFormat="1" applyFont="1" applyBorder="1" applyAlignment="1">
      <alignment horizontal="center" vertical="center" wrapText="1"/>
    </xf>
    <xf numFmtId="37" fontId="2" fillId="0" borderId="20" xfId="0" applyFont="1" applyBorder="1" applyAlignment="1">
      <alignment horizontal="center" vertical="center" wrapText="1"/>
    </xf>
    <xf numFmtId="37" fontId="2" fillId="0" borderId="6" xfId="0" applyFont="1" applyBorder="1" applyAlignment="1">
      <alignment horizontal="center" vertical="center"/>
    </xf>
    <xf numFmtId="181" fontId="2" fillId="0" borderId="9" xfId="7" applyNumberFormat="1" applyFont="1" applyBorder="1" applyAlignment="1">
      <alignment horizontal="center" vertical="center" wrapText="1"/>
    </xf>
    <xf numFmtId="181" fontId="2" fillId="0" borderId="10" xfId="7" applyNumberFormat="1" applyFont="1" applyBorder="1" applyAlignment="1">
      <alignment horizontal="center" vertical="center" wrapText="1"/>
    </xf>
    <xf numFmtId="37" fontId="2" fillId="0" borderId="8" xfId="0" applyFont="1" applyBorder="1" applyAlignment="1">
      <alignment horizontal="center" vertical="center" wrapText="1"/>
    </xf>
    <xf numFmtId="37" fontId="2" fillId="0" borderId="2" xfId="0" applyFont="1" applyBorder="1" applyAlignment="1">
      <alignment horizontal="center" vertical="center"/>
    </xf>
    <xf numFmtId="37" fontId="2" fillId="0" borderId="1" xfId="0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37" fontId="2" fillId="0" borderId="13" xfId="0" applyFont="1" applyBorder="1" applyAlignment="1">
      <alignment horizontal="center" vertical="center"/>
    </xf>
    <xf numFmtId="0" fontId="2" fillId="0" borderId="19" xfId="7" applyFont="1" applyBorder="1" applyAlignment="1">
      <alignment horizontal="center" vertical="center" wrapText="1"/>
    </xf>
    <xf numFmtId="37" fontId="2" fillId="0" borderId="16" xfId="0" applyFont="1" applyBorder="1" applyAlignment="1">
      <alignment horizontal="center" vertical="center"/>
    </xf>
    <xf numFmtId="37" fontId="2" fillId="0" borderId="17" xfId="0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181" fontId="2" fillId="0" borderId="0" xfId="7" applyNumberFormat="1" applyFont="1" applyAlignment="1">
      <alignment horizontal="right" vertical="center"/>
    </xf>
    <xf numFmtId="49" fontId="2" fillId="0" borderId="0" xfId="7" applyNumberFormat="1" applyFont="1" applyAlignment="1">
      <alignment vertical="center"/>
    </xf>
    <xf numFmtId="0" fontId="11" fillId="0" borderId="0" xfId="7" applyFont="1" applyAlignment="1">
      <alignment vertical="center"/>
    </xf>
    <xf numFmtId="0" fontId="21" fillId="0" borderId="0" xfId="8" applyFont="1" applyAlignment="1">
      <alignment vertical="center"/>
    </xf>
    <xf numFmtId="0" fontId="2" fillId="0" borderId="0" xfId="8" applyFont="1" applyAlignment="1">
      <alignment vertical="center"/>
    </xf>
    <xf numFmtId="41" fontId="21" fillId="0" borderId="0" xfId="8" applyNumberFormat="1" applyFont="1" applyAlignment="1">
      <alignment vertical="center"/>
    </xf>
    <xf numFmtId="41" fontId="2" fillId="0" borderId="1" xfId="8" applyNumberFormat="1" applyFont="1" applyBorder="1" applyAlignment="1">
      <alignment vertical="center"/>
    </xf>
    <xf numFmtId="41" fontId="2" fillId="0" borderId="2" xfId="8" applyNumberFormat="1" applyFont="1" applyBorder="1" applyAlignment="1">
      <alignment vertical="center"/>
    </xf>
    <xf numFmtId="41" fontId="2" fillId="0" borderId="3" xfId="8" applyNumberFormat="1" applyFont="1" applyBorder="1" applyAlignment="1">
      <alignment vertical="center"/>
    </xf>
    <xf numFmtId="0" fontId="2" fillId="0" borderId="1" xfId="8" applyFont="1" applyBorder="1" applyAlignment="1">
      <alignment vertical="center"/>
    </xf>
    <xf numFmtId="41" fontId="2" fillId="0" borderId="0" xfId="8" applyNumberFormat="1" applyFont="1" applyAlignment="1">
      <alignment vertical="center"/>
    </xf>
    <xf numFmtId="41" fontId="2" fillId="0" borderId="4" xfId="8" applyNumberFormat="1" applyFont="1" applyBorder="1" applyAlignment="1">
      <alignment vertical="center"/>
    </xf>
    <xf numFmtId="41" fontId="2" fillId="0" borderId="5" xfId="8" applyNumberFormat="1" applyFont="1" applyBorder="1" applyAlignment="1">
      <alignment vertical="center"/>
    </xf>
    <xf numFmtId="41" fontId="12" fillId="0" borderId="0" xfId="8" applyNumberFormat="1" applyFont="1" applyAlignment="1">
      <alignment vertical="center"/>
    </xf>
    <xf numFmtId="41" fontId="12" fillId="0" borderId="5" xfId="8" applyNumberFormat="1" applyFont="1" applyBorder="1" applyAlignment="1">
      <alignment vertical="center"/>
    </xf>
    <xf numFmtId="38" fontId="2" fillId="0" borderId="4" xfId="1" applyFont="1" applyBorder="1" applyAlignment="1" applyProtection="1">
      <alignment horizontal="distributed" vertical="center" shrinkToFit="1"/>
      <protection locked="0"/>
    </xf>
    <xf numFmtId="38" fontId="2" fillId="0" borderId="0" xfId="1" applyFont="1" applyBorder="1" applyAlignment="1" applyProtection="1">
      <alignment horizontal="distributed" vertical="center" shrinkToFit="1"/>
      <protection locked="0"/>
    </xf>
    <xf numFmtId="41" fontId="2" fillId="0" borderId="7" xfId="8" applyNumberFormat="1" applyFont="1" applyBorder="1" applyAlignment="1">
      <alignment vertical="center"/>
    </xf>
    <xf numFmtId="41" fontId="2" fillId="0" borderId="6" xfId="8" applyNumberFormat="1" applyFont="1" applyBorder="1" applyAlignment="1">
      <alignment vertical="center"/>
    </xf>
    <xf numFmtId="41" fontId="2" fillId="0" borderId="20" xfId="8" applyNumberFormat="1" applyFont="1" applyBorder="1" applyAlignment="1">
      <alignment vertical="center"/>
    </xf>
    <xf numFmtId="0" fontId="2" fillId="0" borderId="7" xfId="8" applyFont="1" applyBorder="1" applyAlignment="1">
      <alignment vertical="center"/>
    </xf>
    <xf numFmtId="0" fontId="2" fillId="0" borderId="9" xfId="8" applyFont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3" fontId="2" fillId="0" borderId="15" xfId="8" applyNumberFormat="1" applyFont="1" applyBorder="1" applyAlignment="1">
      <alignment horizontal="center" vertical="center"/>
    </xf>
    <xf numFmtId="3" fontId="2" fillId="0" borderId="34" xfId="8" applyNumberFormat="1" applyFont="1" applyBorder="1" applyAlignment="1">
      <alignment horizontal="center" vertical="center"/>
    </xf>
    <xf numFmtId="3" fontId="2" fillId="0" borderId="13" xfId="8" applyNumberFormat="1" applyFont="1" applyBorder="1" applyAlignment="1">
      <alignment horizontal="center" vertical="center"/>
    </xf>
    <xf numFmtId="0" fontId="2" fillId="0" borderId="16" xfId="8" applyFont="1" applyBorder="1" applyAlignment="1">
      <alignment vertical="center"/>
    </xf>
    <xf numFmtId="0" fontId="2" fillId="0" borderId="17" xfId="8" applyFont="1" applyBorder="1" applyAlignment="1">
      <alignment vertical="center"/>
    </xf>
    <xf numFmtId="41" fontId="2" fillId="0" borderId="17" xfId="8" applyNumberFormat="1" applyFont="1" applyBorder="1"/>
    <xf numFmtId="41" fontId="12" fillId="0" borderId="35" xfId="8" quotePrefix="1" applyNumberFormat="1" applyFont="1" applyBorder="1" applyAlignment="1">
      <alignment horizontal="right"/>
    </xf>
    <xf numFmtId="0" fontId="12" fillId="0" borderId="0" xfId="8" applyFont="1" applyAlignment="1">
      <alignment vertical="center"/>
    </xf>
    <xf numFmtId="41" fontId="2" fillId="0" borderId="0" xfId="8" applyNumberFormat="1" applyFont="1"/>
    <xf numFmtId="3" fontId="11" fillId="0" borderId="0" xfId="8" applyNumberFormat="1" applyFont="1" applyAlignment="1">
      <alignment vertical="center"/>
    </xf>
    <xf numFmtId="184" fontId="21" fillId="0" borderId="0" xfId="8" applyNumberFormat="1" applyFont="1" applyAlignment="1">
      <alignment vertical="center"/>
    </xf>
    <xf numFmtId="41" fontId="21" fillId="0" borderId="7" xfId="8" applyNumberFormat="1" applyFont="1" applyBorder="1" applyAlignment="1">
      <alignment vertical="center"/>
    </xf>
    <xf numFmtId="0" fontId="21" fillId="0" borderId="7" xfId="8" applyFont="1" applyBorder="1" applyAlignment="1">
      <alignment vertical="center"/>
    </xf>
    <xf numFmtId="184" fontId="21" fillId="0" borderId="7" xfId="8" applyNumberFormat="1" applyFont="1" applyBorder="1" applyAlignment="1">
      <alignment vertical="center"/>
    </xf>
    <xf numFmtId="0" fontId="21" fillId="0" borderId="7" xfId="8" applyFont="1" applyBorder="1" applyAlignment="1">
      <alignment horizontal="center" vertical="center"/>
    </xf>
    <xf numFmtId="41" fontId="2" fillId="0" borderId="8" xfId="8" applyNumberFormat="1" applyFont="1" applyBorder="1" applyAlignment="1">
      <alignment vertical="center"/>
    </xf>
    <xf numFmtId="41" fontId="22" fillId="0" borderId="0" xfId="8" applyNumberFormat="1" applyFont="1" applyAlignment="1">
      <alignment vertical="center"/>
    </xf>
    <xf numFmtId="41" fontId="22" fillId="0" borderId="5" xfId="8" applyNumberFormat="1" applyFont="1" applyBorder="1" applyAlignment="1">
      <alignment vertical="center"/>
    </xf>
    <xf numFmtId="41" fontId="22" fillId="0" borderId="18" xfId="8" applyNumberFormat="1" applyFont="1" applyBorder="1" applyAlignment="1">
      <alignment vertical="center"/>
    </xf>
    <xf numFmtId="184" fontId="22" fillId="0" borderId="0" xfId="8" applyNumberFormat="1" applyFont="1" applyAlignment="1">
      <alignment vertical="center"/>
    </xf>
    <xf numFmtId="41" fontId="22" fillId="0" borderId="4" xfId="8" applyNumberFormat="1" applyFont="1" applyBorder="1" applyAlignment="1">
      <alignment vertical="center"/>
    </xf>
    <xf numFmtId="38" fontId="22" fillId="0" borderId="4" xfId="1" applyFont="1" applyBorder="1" applyAlignment="1" applyProtection="1">
      <alignment horizontal="center" vertical="center"/>
    </xf>
    <xf numFmtId="38" fontId="22" fillId="0" borderId="0" xfId="1" applyFont="1" applyBorder="1" applyAlignment="1" applyProtection="1">
      <alignment horizontal="distributed" vertical="center"/>
    </xf>
    <xf numFmtId="0" fontId="22" fillId="0" borderId="0" xfId="8" applyFont="1" applyAlignment="1">
      <alignment vertical="center"/>
    </xf>
    <xf numFmtId="41" fontId="22" fillId="2" borderId="0" xfId="8" applyNumberFormat="1" applyFont="1" applyFill="1" applyAlignment="1">
      <alignment vertical="center"/>
    </xf>
    <xf numFmtId="41" fontId="22" fillId="2" borderId="5" xfId="8" applyNumberFormat="1" applyFont="1" applyFill="1" applyBorder="1" applyAlignment="1">
      <alignment vertical="center"/>
    </xf>
    <xf numFmtId="41" fontId="22" fillId="2" borderId="18" xfId="8" applyNumberFormat="1" applyFont="1" applyFill="1" applyBorder="1" applyAlignment="1">
      <alignment vertical="center"/>
    </xf>
    <xf numFmtId="184" fontId="22" fillId="2" borderId="0" xfId="8" applyNumberFormat="1" applyFont="1" applyFill="1" applyAlignment="1">
      <alignment vertical="center"/>
    </xf>
    <xf numFmtId="41" fontId="22" fillId="2" borderId="4" xfId="8" applyNumberFormat="1" applyFont="1" applyFill="1" applyBorder="1" applyAlignment="1">
      <alignment vertical="center"/>
    </xf>
    <xf numFmtId="0" fontId="22" fillId="2" borderId="0" xfId="8" applyFont="1" applyFill="1" applyAlignment="1">
      <alignment vertical="center"/>
    </xf>
    <xf numFmtId="0" fontId="22" fillId="2" borderId="5" xfId="8" applyFont="1" applyFill="1" applyBorder="1" applyAlignment="1">
      <alignment vertical="center"/>
    </xf>
    <xf numFmtId="0" fontId="22" fillId="2" borderId="18" xfId="8" applyFont="1" applyFill="1" applyBorder="1" applyAlignment="1">
      <alignment vertical="center"/>
    </xf>
    <xf numFmtId="0" fontId="22" fillId="2" borderId="4" xfId="8" applyFont="1" applyFill="1" applyBorder="1" applyAlignment="1">
      <alignment vertical="center"/>
    </xf>
    <xf numFmtId="0" fontId="22" fillId="2" borderId="1" xfId="8" applyFont="1" applyFill="1" applyBorder="1" applyAlignment="1">
      <alignment vertical="center"/>
    </xf>
    <xf numFmtId="0" fontId="22" fillId="2" borderId="3" xfId="8" applyFont="1" applyFill="1" applyBorder="1" applyAlignment="1">
      <alignment vertical="center"/>
    </xf>
    <xf numFmtId="0" fontId="22" fillId="2" borderId="8" xfId="8" applyFont="1" applyFill="1" applyBorder="1" applyAlignment="1">
      <alignment vertical="center"/>
    </xf>
    <xf numFmtId="184" fontId="22" fillId="2" borderId="1" xfId="8" applyNumberFormat="1" applyFont="1" applyFill="1" applyBorder="1" applyAlignment="1">
      <alignment vertical="center"/>
    </xf>
    <xf numFmtId="0" fontId="22" fillId="2" borderId="2" xfId="8" applyFont="1" applyFill="1" applyBorder="1" applyAlignment="1">
      <alignment vertical="center"/>
    </xf>
    <xf numFmtId="38" fontId="22" fillId="0" borderId="2" xfId="1" applyFont="1" applyBorder="1" applyAlignment="1" applyProtection="1">
      <alignment horizontal="center" vertical="center"/>
    </xf>
    <xf numFmtId="38" fontId="22" fillId="0" borderId="1" xfId="1" applyFont="1" applyBorder="1" applyAlignment="1" applyProtection="1">
      <alignment horizontal="distributed" vertical="center"/>
    </xf>
    <xf numFmtId="0" fontId="22" fillId="0" borderId="1" xfId="8" applyFont="1" applyBorder="1" applyAlignment="1">
      <alignment vertical="center"/>
    </xf>
    <xf numFmtId="0" fontId="23" fillId="0" borderId="0" xfId="8" applyFont="1" applyAlignment="1">
      <alignment vertical="center"/>
    </xf>
    <xf numFmtId="38" fontId="22" fillId="0" borderId="4" xfId="1" applyFont="1" applyBorder="1" applyAlignment="1" applyProtection="1">
      <alignment horizontal="distributed" vertical="center"/>
    </xf>
    <xf numFmtId="38" fontId="22" fillId="0" borderId="0" xfId="1" applyFont="1" applyBorder="1" applyAlignment="1" applyProtection="1">
      <alignment horizontal="distributed" vertical="center"/>
    </xf>
    <xf numFmtId="41" fontId="23" fillId="0" borderId="0" xfId="8" applyNumberFormat="1" applyFont="1" applyAlignment="1">
      <alignment vertical="center"/>
    </xf>
    <xf numFmtId="41" fontId="22" fillId="2" borderId="7" xfId="8" applyNumberFormat="1" applyFont="1" applyFill="1" applyBorder="1" applyAlignment="1">
      <alignment vertical="center"/>
    </xf>
    <xf numFmtId="41" fontId="22" fillId="2" borderId="20" xfId="8" applyNumberFormat="1" applyFont="1" applyFill="1" applyBorder="1" applyAlignment="1">
      <alignment vertical="center"/>
    </xf>
    <xf numFmtId="41" fontId="22" fillId="2" borderId="27" xfId="8" applyNumberFormat="1" applyFont="1" applyFill="1" applyBorder="1" applyAlignment="1">
      <alignment vertical="center"/>
    </xf>
    <xf numFmtId="41" fontId="22" fillId="2" borderId="6" xfId="8" applyNumberFormat="1" applyFont="1" applyFill="1" applyBorder="1" applyAlignment="1">
      <alignment vertical="center"/>
    </xf>
    <xf numFmtId="38" fontId="22" fillId="0" borderId="6" xfId="1" applyFont="1" applyBorder="1" applyAlignment="1" applyProtection="1">
      <alignment horizontal="center" vertical="center"/>
    </xf>
    <xf numFmtId="38" fontId="22" fillId="0" borderId="7" xfId="1" applyFont="1" applyBorder="1" applyAlignment="1" applyProtection="1">
      <alignment horizontal="distributed" vertical="center"/>
    </xf>
    <xf numFmtId="0" fontId="22" fillId="0" borderId="7" xfId="8" applyFont="1" applyBorder="1" applyAlignment="1">
      <alignment vertical="center"/>
    </xf>
    <xf numFmtId="3" fontId="2" fillId="0" borderId="9" xfId="8" applyNumberFormat="1" applyFont="1" applyBorder="1" applyAlignment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2" fillId="0" borderId="24" xfId="8" applyFont="1" applyBorder="1" applyAlignment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0" borderId="11" xfId="8" applyNumberFormat="1" applyFont="1" applyBorder="1" applyAlignment="1">
      <alignment horizontal="center" vertical="center"/>
    </xf>
    <xf numFmtId="0" fontId="2" fillId="0" borderId="4" xfId="8" applyFont="1" applyBorder="1" applyAlignment="1">
      <alignment vertical="center"/>
    </xf>
    <xf numFmtId="3" fontId="22" fillId="0" borderId="24" xfId="8" applyNumberFormat="1" applyFont="1" applyBorder="1" applyAlignment="1">
      <alignment horizontal="center" vertical="center"/>
    </xf>
    <xf numFmtId="3" fontId="2" fillId="0" borderId="11" xfId="8" applyNumberFormat="1" applyFont="1" applyBorder="1" applyAlignment="1">
      <alignment horizontal="center" vertical="center"/>
    </xf>
    <xf numFmtId="0" fontId="21" fillId="0" borderId="4" xfId="8" applyFont="1" applyBorder="1" applyAlignment="1">
      <alignment vertical="center"/>
    </xf>
    <xf numFmtId="0" fontId="21" fillId="0" borderId="16" xfId="8" applyFont="1" applyBorder="1" applyAlignment="1">
      <alignment vertical="center"/>
    </xf>
    <xf numFmtId="0" fontId="21" fillId="0" borderId="17" xfId="8" applyFont="1" applyBorder="1" applyAlignment="1">
      <alignment vertical="center"/>
    </xf>
    <xf numFmtId="0" fontId="22" fillId="0" borderId="35" xfId="8" applyFont="1" applyBorder="1" applyAlignment="1">
      <alignment vertical="center"/>
    </xf>
    <xf numFmtId="41" fontId="22" fillId="0" borderId="35" xfId="8" quotePrefix="1" applyNumberFormat="1" applyFont="1" applyBorder="1" applyAlignment="1">
      <alignment horizontal="right" vertical="center"/>
    </xf>
    <xf numFmtId="186" fontId="16" fillId="0" borderId="0" xfId="4" applyNumberFormat="1" applyFont="1"/>
    <xf numFmtId="38" fontId="16" fillId="0" borderId="1" xfId="1" applyFont="1" applyFill="1" applyBorder="1" applyAlignment="1">
      <alignment vertical="center" shrinkToFit="1"/>
    </xf>
    <xf numFmtId="38" fontId="16" fillId="0" borderId="3" xfId="1" applyFont="1" applyFill="1" applyBorder="1" applyAlignment="1">
      <alignment vertical="center" shrinkToFit="1"/>
    </xf>
    <xf numFmtId="182" fontId="16" fillId="0" borderId="1" xfId="1" applyNumberFormat="1" applyFont="1" applyFill="1" applyBorder="1" applyAlignment="1">
      <alignment horizontal="right" vertical="center" shrinkToFit="1"/>
    </xf>
    <xf numFmtId="182" fontId="16" fillId="0" borderId="3" xfId="1" applyNumberFormat="1" applyFont="1" applyFill="1" applyBorder="1" applyAlignment="1">
      <alignment horizontal="right" vertical="center" shrinkToFit="1"/>
    </xf>
    <xf numFmtId="182" fontId="16" fillId="0" borderId="8" xfId="1" applyNumberFormat="1" applyFont="1" applyFill="1" applyBorder="1" applyAlignment="1">
      <alignment horizontal="center" vertical="center"/>
    </xf>
    <xf numFmtId="0" fontId="16" fillId="0" borderId="2" xfId="4" applyFont="1" applyBorder="1" applyAlignment="1">
      <alignment horizontal="right" vertical="center"/>
    </xf>
    <xf numFmtId="38" fontId="16" fillId="0" borderId="0" xfId="1" applyFont="1" applyFill="1" applyBorder="1" applyAlignment="1">
      <alignment vertical="center" shrinkToFit="1"/>
    </xf>
    <xf numFmtId="38" fontId="16" fillId="0" borderId="5" xfId="1" applyFont="1" applyFill="1" applyBorder="1" applyAlignment="1">
      <alignment vertical="center" shrinkToFit="1"/>
    </xf>
    <xf numFmtId="182" fontId="16" fillId="0" borderId="0" xfId="1" applyNumberFormat="1" applyFont="1" applyFill="1" applyBorder="1" applyAlignment="1">
      <alignment horizontal="right" vertical="center" shrinkToFit="1"/>
    </xf>
    <xf numFmtId="182" fontId="16" fillId="0" borderId="5" xfId="1" applyNumberFormat="1" applyFont="1" applyFill="1" applyBorder="1" applyAlignment="1">
      <alignment horizontal="right" vertical="center" shrinkToFit="1"/>
    </xf>
    <xf numFmtId="182" fontId="16" fillId="0" borderId="18" xfId="1" applyNumberFormat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186" fontId="2" fillId="0" borderId="1" xfId="3" applyNumberFormat="1" applyFont="1" applyFill="1" applyBorder="1" applyAlignment="1">
      <alignment horizontal="right" vertical="center" shrinkToFit="1"/>
    </xf>
    <xf numFmtId="186" fontId="2" fillId="0" borderId="3" xfId="3" applyNumberFormat="1" applyFont="1" applyFill="1" applyBorder="1" applyAlignment="1">
      <alignment horizontal="right" vertical="center" shrinkToFit="1"/>
    </xf>
    <xf numFmtId="186" fontId="2" fillId="0" borderId="8" xfId="3" applyNumberFormat="1" applyFont="1" applyFill="1" applyBorder="1" applyAlignment="1">
      <alignment horizontal="right" vertical="center"/>
    </xf>
    <xf numFmtId="0" fontId="2" fillId="0" borderId="2" xfId="4" applyFont="1" applyBorder="1" applyAlignment="1">
      <alignment vertical="center" wrapText="1"/>
    </xf>
    <xf numFmtId="38" fontId="16" fillId="0" borderId="7" xfId="1" applyFont="1" applyFill="1" applyBorder="1" applyAlignment="1">
      <alignment vertical="center" shrinkToFit="1"/>
    </xf>
    <xf numFmtId="38" fontId="16" fillId="0" borderId="20" xfId="1" applyFont="1" applyFill="1" applyBorder="1" applyAlignment="1">
      <alignment vertical="center" shrinkToFit="1"/>
    </xf>
    <xf numFmtId="182" fontId="16" fillId="0" borderId="7" xfId="1" applyNumberFormat="1" applyFont="1" applyFill="1" applyBorder="1" applyAlignment="1">
      <alignment horizontal="right" vertical="center" shrinkToFit="1"/>
    </xf>
    <xf numFmtId="182" fontId="16" fillId="0" borderId="20" xfId="1" applyNumberFormat="1" applyFont="1" applyFill="1" applyBorder="1" applyAlignment="1">
      <alignment horizontal="right" vertical="center" shrinkToFit="1"/>
    </xf>
    <xf numFmtId="182" fontId="16" fillId="0" borderId="27" xfId="1" applyNumberFormat="1" applyFont="1" applyFill="1" applyBorder="1" applyAlignment="1">
      <alignment horizontal="center" vertical="center"/>
    </xf>
    <xf numFmtId="0" fontId="16" fillId="0" borderId="6" xfId="4" applyFont="1" applyBorder="1" applyAlignment="1">
      <alignment horizontal="left" vertical="center"/>
    </xf>
    <xf numFmtId="0" fontId="16" fillId="3" borderId="9" xfId="4" applyFont="1" applyFill="1" applyBorder="1" applyAlignment="1">
      <alignment vertical="distributed" textRotation="255"/>
    </xf>
    <xf numFmtId="0" fontId="16" fillId="3" borderId="10" xfId="4" applyFont="1" applyFill="1" applyBorder="1" applyAlignment="1">
      <alignment vertical="distributed" textRotation="255"/>
    </xf>
    <xf numFmtId="0" fontId="16" fillId="3" borderId="3" xfId="4" applyFont="1" applyFill="1" applyBorder="1" applyAlignment="1">
      <alignment horizontal="center" vertical="distributed" textRotation="255"/>
    </xf>
    <xf numFmtId="0" fontId="16" fillId="3" borderId="8" xfId="4" applyFont="1" applyFill="1" applyBorder="1" applyAlignment="1">
      <alignment horizontal="center" vertical="distributed" textRotation="255"/>
    </xf>
    <xf numFmtId="0" fontId="16" fillId="3" borderId="8" xfId="4" applyFont="1" applyFill="1" applyBorder="1" applyAlignment="1">
      <alignment horizontal="center" vertical="distributed" textRotation="255"/>
    </xf>
    <xf numFmtId="0" fontId="16" fillId="3" borderId="2" xfId="4" applyFont="1" applyFill="1" applyBorder="1" applyAlignment="1">
      <alignment horizontal="center" vertical="justify" textRotation="255" wrapText="1"/>
    </xf>
    <xf numFmtId="0" fontId="16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distributed" textRotation="255"/>
    </xf>
    <xf numFmtId="0" fontId="16" fillId="3" borderId="19" xfId="4" applyFont="1" applyFill="1" applyBorder="1" applyAlignment="1">
      <alignment horizontal="center" vertical="distributed" textRotation="255"/>
    </xf>
    <xf numFmtId="0" fontId="16" fillId="3" borderId="13" xfId="4" applyFont="1" applyFill="1" applyBorder="1" applyAlignment="1">
      <alignment horizontal="center" vertical="center"/>
    </xf>
    <xf numFmtId="0" fontId="16" fillId="3" borderId="13" xfId="4" applyFont="1" applyFill="1" applyBorder="1" applyAlignment="1">
      <alignment horizontal="center" vertical="center" wrapText="1" shrinkToFit="1"/>
    </xf>
    <xf numFmtId="0" fontId="16" fillId="3" borderId="15" xfId="4" applyFont="1" applyFill="1" applyBorder="1" applyAlignment="1">
      <alignment horizontal="center" vertical="center" wrapText="1" shrinkToFit="1"/>
    </xf>
    <xf numFmtId="0" fontId="16" fillId="3" borderId="19" xfId="4" applyFont="1" applyFill="1" applyBorder="1" applyAlignment="1">
      <alignment horizontal="center" vertical="distributed" textRotation="255" wrapText="1"/>
    </xf>
    <xf numFmtId="0" fontId="16" fillId="3" borderId="13" xfId="4" applyFont="1" applyFill="1" applyBorder="1" applyAlignment="1">
      <alignment horizontal="center" vertical="center" wrapText="1"/>
    </xf>
    <xf numFmtId="0" fontId="16" fillId="3" borderId="14" xfId="4" applyFont="1" applyFill="1" applyBorder="1" applyAlignment="1">
      <alignment horizontal="center" vertical="center" wrapText="1"/>
    </xf>
    <xf numFmtId="0" fontId="16" fillId="3" borderId="15" xfId="4" applyFont="1" applyFill="1" applyBorder="1" applyAlignment="1">
      <alignment horizontal="center" vertical="center" wrapText="1"/>
    </xf>
    <xf numFmtId="0" fontId="16" fillId="3" borderId="16" xfId="4" applyFont="1" applyFill="1" applyBorder="1" applyAlignment="1">
      <alignment horizontal="center" vertical="justify" textRotation="255" wrapText="1"/>
    </xf>
    <xf numFmtId="0" fontId="6" fillId="0" borderId="0" xfId="4" applyFont="1"/>
  </cellXfs>
  <cellStyles count="9">
    <cellStyle name="パーセント 2" xfId="3" xr:uid="{8AC6958F-FE89-44A8-9720-9B03C6002E9F}"/>
    <cellStyle name="パーセント 3" xfId="6" xr:uid="{BEC209F3-3526-4395-B2B1-6B5EAAED62B0}"/>
    <cellStyle name="桁区切り" xfId="2" builtinId="6"/>
    <cellStyle name="桁区切り 2" xfId="1" xr:uid="{CC2F1FF8-DE70-4E24-98A4-F239475DB24E}"/>
    <cellStyle name="標準" xfId="0" builtinId="0"/>
    <cellStyle name="標準 2" xfId="4" xr:uid="{2AAE4981-EE0B-41E5-AC04-E308C335ADFB}"/>
    <cellStyle name="標準 3" xfId="5" xr:uid="{2B9775BF-AE5F-4B7E-9566-73D75259B805}"/>
    <cellStyle name="標準_１４章　母子係" xfId="7" xr:uid="{1588D06A-B2F9-4153-BE21-442B9538A49D}"/>
    <cellStyle name="標準_H11児童扶養手当等" xfId="8" xr:uid="{7DE9F88C-AFCB-46A8-AEC6-76938FD9F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A2DB-41CD-49B0-859C-911C936E5F07}">
  <sheetPr codeName="Sheet1">
    <pageSetUpPr fitToPage="1"/>
  </sheetPr>
  <dimension ref="A1:L61"/>
  <sheetViews>
    <sheetView tabSelected="1" zoomScaleNormal="100" zoomScaleSheetLayoutView="100" workbookViewId="0">
      <pane ySplit="4" topLeftCell="A41" activePane="bottomLeft" state="frozen"/>
      <selection pane="bottomLeft" activeCell="O35" sqref="O35"/>
    </sheetView>
  </sheetViews>
  <sheetFormatPr defaultColWidth="8.8984375" defaultRowHeight="12"/>
  <cols>
    <col min="1" max="1" width="2.8984375" style="1" customWidth="1"/>
    <col min="2" max="2" width="9.09765625" style="1" customWidth="1"/>
    <col min="3" max="3" width="3.59765625" style="1" customWidth="1"/>
    <col min="4" max="12" width="6.8984375" style="1" customWidth="1"/>
    <col min="13" max="13" width="3" style="1" customWidth="1"/>
    <col min="14" max="16384" width="8.8984375" style="1"/>
  </cols>
  <sheetData>
    <row r="1" spans="1:12" ht="17.25">
      <c r="A1" s="77" t="s">
        <v>79</v>
      </c>
    </row>
    <row r="2" spans="1:12" ht="23.1" customHeight="1" thickBot="1">
      <c r="A2" s="76"/>
      <c r="B2" s="75"/>
      <c r="C2" s="74"/>
      <c r="L2" s="73" t="s">
        <v>78</v>
      </c>
    </row>
    <row r="3" spans="1:12" ht="15.75" customHeight="1" thickTop="1">
      <c r="A3" s="21"/>
      <c r="B3" s="21"/>
      <c r="C3" s="20"/>
      <c r="D3" s="72" t="s">
        <v>77</v>
      </c>
      <c r="E3" s="71"/>
      <c r="F3" s="71"/>
      <c r="G3" s="71"/>
      <c r="H3" s="71"/>
      <c r="I3" s="71"/>
      <c r="J3" s="71"/>
      <c r="K3" s="70" t="s">
        <v>76</v>
      </c>
      <c r="L3" s="69" t="s">
        <v>75</v>
      </c>
    </row>
    <row r="4" spans="1:12" ht="15.75" customHeight="1">
      <c r="A4" s="7"/>
      <c r="B4" s="7"/>
      <c r="C4" s="5"/>
      <c r="D4" s="68" t="s">
        <v>74</v>
      </c>
      <c r="E4" s="19" t="s">
        <v>73</v>
      </c>
      <c r="F4" s="19" t="s">
        <v>72</v>
      </c>
      <c r="G4" s="19" t="s">
        <v>71</v>
      </c>
      <c r="H4" s="19" t="s">
        <v>70</v>
      </c>
      <c r="I4" s="19" t="s">
        <v>69</v>
      </c>
      <c r="J4" s="67" t="s">
        <v>68</v>
      </c>
      <c r="K4" s="66"/>
      <c r="L4" s="24" t="s">
        <v>67</v>
      </c>
    </row>
    <row r="5" spans="1:12" ht="15.75" customHeight="1">
      <c r="A5" s="65"/>
      <c r="B5" s="64" t="s">
        <v>66</v>
      </c>
      <c r="C5" s="63"/>
      <c r="D5" s="48">
        <f>SUM(D10:D11,D14,D17:D18,D21:D23,D26:D31,D34:D37,D40:D44,D47:D58)</f>
        <v>639</v>
      </c>
      <c r="E5" s="48">
        <f>SUM(E10:E11,E14,E17:E18,E21:E23,E26:E31,E34:E37,E40:E44,E47:E58)</f>
        <v>3086</v>
      </c>
      <c r="F5" s="48">
        <f>SUM(F10:F11,F14,F17:F18,F21:F23,F26:F31,F34:F37,F40:F44,F47:F58)</f>
        <v>3783</v>
      </c>
      <c r="G5" s="48">
        <f>SUM(G10:G11,G14,G17:G18,G21:G23,G26:G31,G34:G37,G40:G44,G47:G58)</f>
        <v>3986</v>
      </c>
      <c r="H5" s="48">
        <f>SUM(H10:H11,H14,H17:H18,H21:H23,H26:H31,H34:H37,H40:H44,H47:H58)</f>
        <v>4059</v>
      </c>
      <c r="I5" s="48">
        <f>SUM(I10:I11,I14,I17:I18,I21:I23,I26:I31,I34:I37,I40:I44,I47:I58)</f>
        <v>4155</v>
      </c>
      <c r="J5" s="48">
        <f>SUM(J10:J11,J14,J17:J18,J21:J23,J26:J31,J34:J37,J40:J44,J47:J58)</f>
        <v>19708</v>
      </c>
      <c r="K5" s="47">
        <f>SUM(K10:K11,K14,K17:K18,K21:K23,K26:K31,K34:K37,K40:K44,K47:K58)</f>
        <v>23905</v>
      </c>
      <c r="L5" s="46">
        <f>J5/K5</f>
        <v>0.82443003555741479</v>
      </c>
    </row>
    <row r="6" spans="1:12" ht="15.75" customHeight="1">
      <c r="A6" s="51"/>
      <c r="B6" s="53" t="s">
        <v>14</v>
      </c>
      <c r="C6" s="52"/>
      <c r="D6" s="48">
        <f>SUM(D47:D58)</f>
        <v>541</v>
      </c>
      <c r="E6" s="48">
        <f>SUM(E47:E58)</f>
        <v>2510</v>
      </c>
      <c r="F6" s="48">
        <f>SUM(F47:F58)</f>
        <v>3073</v>
      </c>
      <c r="G6" s="48">
        <f>SUM(G47:G58)</f>
        <v>3245</v>
      </c>
      <c r="H6" s="48">
        <f>SUM(H47:H58)</f>
        <v>3359</v>
      </c>
      <c r="I6" s="48">
        <f>SUM(I47:I58)</f>
        <v>3421</v>
      </c>
      <c r="J6" s="48">
        <f>SUM(J47:J58)</f>
        <v>16149</v>
      </c>
      <c r="K6" s="47">
        <f>SUM(K47:K58)</f>
        <v>19559</v>
      </c>
      <c r="L6" s="46">
        <f>J6/K6</f>
        <v>0.82565570836954849</v>
      </c>
    </row>
    <row r="7" spans="1:12" ht="15.75" customHeight="1">
      <c r="A7" s="51"/>
      <c r="B7" s="53" t="s">
        <v>15</v>
      </c>
      <c r="C7" s="52"/>
      <c r="D7" s="48">
        <f>SUM(D10:D11,D14,D17:D19,D21:D23,D26:D31,D34:D37,D40:D44)</f>
        <v>98</v>
      </c>
      <c r="E7" s="48">
        <f>SUM(E10:E11,E14,E17:E19,E21:E23,E26:E31,E34:E37,E40:E44)</f>
        <v>576</v>
      </c>
      <c r="F7" s="48">
        <f>SUM(F10:F11,F14,F17:F19,F21:F23,F26:F31,F34:F37,F40:F44)</f>
        <v>710</v>
      </c>
      <c r="G7" s="48">
        <f>SUM(G10:G11,G14,G17:G19,G21:G23,G26:G31,G34:G37,G40:G44)</f>
        <v>741</v>
      </c>
      <c r="H7" s="48">
        <f>SUM(H10:H11,H14,H17:H19,H21:H23,H26:H31,H34:H37,H40:H44)</f>
        <v>700</v>
      </c>
      <c r="I7" s="48">
        <f>SUM(I10:I11,I14,I17:I19,I21:I23,I26:I31,I34:I37,I40:I44)</f>
        <v>734</v>
      </c>
      <c r="J7" s="48">
        <f>SUM(J10:J11,J14,J17:J19,J21:J23,J26:J31,J34:J37,J40:J44)</f>
        <v>3559</v>
      </c>
      <c r="K7" s="47">
        <f>SUM(K10:K11,K14,K17:K19,K21:K23,K26:K31,K34:K37,K40:K44)</f>
        <v>4346</v>
      </c>
      <c r="L7" s="46">
        <f>J7/K7</f>
        <v>0.81891394385641969</v>
      </c>
    </row>
    <row r="8" spans="1:12" ht="15.75" customHeight="1">
      <c r="A8" s="51"/>
      <c r="B8" s="62"/>
      <c r="C8" s="61"/>
      <c r="D8" s="48"/>
      <c r="E8" s="48"/>
      <c r="F8" s="48"/>
      <c r="G8" s="48"/>
      <c r="H8" s="48"/>
      <c r="I8" s="48"/>
      <c r="J8" s="48"/>
      <c r="K8" s="47"/>
      <c r="L8" s="46"/>
    </row>
    <row r="9" spans="1:12" ht="15.75" customHeight="1">
      <c r="A9" s="57" t="s">
        <v>16</v>
      </c>
      <c r="B9" s="57"/>
      <c r="C9" s="56"/>
      <c r="D9" s="48">
        <f>SUM(D10:D11)</f>
        <v>26</v>
      </c>
      <c r="E9" s="48">
        <f>SUM(E10:E11)</f>
        <v>148</v>
      </c>
      <c r="F9" s="48">
        <f>SUM(F10:F11)</f>
        <v>189</v>
      </c>
      <c r="G9" s="48">
        <f>SUM(G10:G11)</f>
        <v>188</v>
      </c>
      <c r="H9" s="48">
        <f>SUM(H10:H11)</f>
        <v>154</v>
      </c>
      <c r="I9" s="48">
        <f>SUM(I10:I11)</f>
        <v>183</v>
      </c>
      <c r="J9" s="48">
        <f>SUM(J10:J11)</f>
        <v>888</v>
      </c>
      <c r="K9" s="47">
        <f>SUM(K10:K11)</f>
        <v>845</v>
      </c>
      <c r="L9" s="46">
        <f>J9/K9</f>
        <v>1.0508875739644969</v>
      </c>
    </row>
    <row r="10" spans="1:12" ht="15.75" customHeight="1">
      <c r="A10" s="51"/>
      <c r="B10" s="50" t="s">
        <v>17</v>
      </c>
      <c r="C10" s="49"/>
      <c r="D10" s="48">
        <v>2</v>
      </c>
      <c r="E10" s="48">
        <v>18</v>
      </c>
      <c r="F10" s="48">
        <v>14</v>
      </c>
      <c r="G10" s="48">
        <v>8</v>
      </c>
      <c r="H10" s="48">
        <v>11</v>
      </c>
      <c r="I10" s="48">
        <v>5</v>
      </c>
      <c r="J10" s="48">
        <f>SUM(D10:I10)</f>
        <v>58</v>
      </c>
      <c r="K10" s="47">
        <v>105</v>
      </c>
      <c r="L10" s="46">
        <f>J10/K10</f>
        <v>0.55238095238095242</v>
      </c>
    </row>
    <row r="11" spans="1:12" ht="15.75" customHeight="1">
      <c r="A11" s="51"/>
      <c r="B11" s="50" t="s">
        <v>18</v>
      </c>
      <c r="C11" s="49"/>
      <c r="D11" s="48">
        <v>24</v>
      </c>
      <c r="E11" s="48">
        <v>130</v>
      </c>
      <c r="F11" s="48">
        <v>175</v>
      </c>
      <c r="G11" s="48">
        <v>180</v>
      </c>
      <c r="H11" s="48">
        <v>143</v>
      </c>
      <c r="I11" s="48">
        <v>178</v>
      </c>
      <c r="J11" s="48">
        <f>SUM(D11:I11)</f>
        <v>830</v>
      </c>
      <c r="K11" s="47">
        <v>740</v>
      </c>
      <c r="L11" s="46">
        <f>J11/K11</f>
        <v>1.1216216216216217</v>
      </c>
    </row>
    <row r="12" spans="1:12" ht="15.75" customHeight="1">
      <c r="A12" s="51"/>
      <c r="B12" s="50"/>
      <c r="C12" s="49"/>
      <c r="D12" s="48"/>
      <c r="E12" s="48"/>
      <c r="F12" s="48"/>
      <c r="G12" s="48"/>
      <c r="H12" s="48"/>
      <c r="I12" s="48"/>
      <c r="J12" s="48"/>
      <c r="K12" s="47"/>
      <c r="L12" s="46"/>
    </row>
    <row r="13" spans="1:12" ht="15.75" customHeight="1">
      <c r="A13" s="57" t="s">
        <v>19</v>
      </c>
      <c r="B13" s="57"/>
      <c r="C13" s="56"/>
      <c r="D13" s="48">
        <f>SUM(D14)</f>
        <v>28</v>
      </c>
      <c r="E13" s="48">
        <f>SUM(E14)</f>
        <v>131</v>
      </c>
      <c r="F13" s="48">
        <f>SUM(F14)</f>
        <v>155</v>
      </c>
      <c r="G13" s="48">
        <f>SUM(G14)</f>
        <v>179</v>
      </c>
      <c r="H13" s="48">
        <f>SUM(H14)</f>
        <v>164</v>
      </c>
      <c r="I13" s="48">
        <f>SUM(I14)</f>
        <v>155</v>
      </c>
      <c r="J13" s="48">
        <f>SUM(J14)</f>
        <v>812</v>
      </c>
      <c r="K13" s="47">
        <f>SUM(K14)</f>
        <v>1000</v>
      </c>
      <c r="L13" s="46">
        <f>J13/K13</f>
        <v>0.81200000000000006</v>
      </c>
    </row>
    <row r="14" spans="1:12" ht="15.75" customHeight="1">
      <c r="A14" s="51"/>
      <c r="B14" s="50" t="s">
        <v>20</v>
      </c>
      <c r="C14" s="49"/>
      <c r="D14" s="48">
        <v>28</v>
      </c>
      <c r="E14" s="48">
        <v>131</v>
      </c>
      <c r="F14" s="48">
        <v>155</v>
      </c>
      <c r="G14" s="48">
        <v>179</v>
      </c>
      <c r="H14" s="48">
        <v>164</v>
      </c>
      <c r="I14" s="48">
        <v>155</v>
      </c>
      <c r="J14" s="48">
        <f>SUM(D14:I14)</f>
        <v>812</v>
      </c>
      <c r="K14" s="47">
        <v>1000</v>
      </c>
      <c r="L14" s="46">
        <f>J14/K14</f>
        <v>0.81200000000000006</v>
      </c>
    </row>
    <row r="15" spans="1:12" ht="15.75" customHeight="1">
      <c r="A15" s="51"/>
      <c r="B15" s="50"/>
      <c r="C15" s="49"/>
      <c r="D15" s="48"/>
      <c r="E15" s="48"/>
      <c r="F15" s="48"/>
      <c r="G15" s="48"/>
      <c r="H15" s="48"/>
      <c r="I15" s="48"/>
      <c r="J15" s="48"/>
      <c r="K15" s="47"/>
      <c r="L15" s="46"/>
    </row>
    <row r="16" spans="1:12" ht="15.75" customHeight="1">
      <c r="A16" s="57" t="s">
        <v>21</v>
      </c>
      <c r="B16" s="57"/>
      <c r="C16" s="56"/>
      <c r="D16" s="48">
        <f>SUM(D17:D18)</f>
        <v>1</v>
      </c>
      <c r="E16" s="48">
        <f>SUM(E17:E18)</f>
        <v>1</v>
      </c>
      <c r="F16" s="48">
        <f>SUM(F17:F18)</f>
        <v>2</v>
      </c>
      <c r="G16" s="48">
        <f>SUM(G17:G18)</f>
        <v>1</v>
      </c>
      <c r="H16" s="48">
        <f>SUM(H17:H18)</f>
        <v>3</v>
      </c>
      <c r="I16" s="48">
        <f>SUM(I17:I18)</f>
        <v>1</v>
      </c>
      <c r="J16" s="48">
        <f>SUM(J17:J18)</f>
        <v>9</v>
      </c>
      <c r="K16" s="47">
        <f>SUM(K17:K18)</f>
        <v>45</v>
      </c>
      <c r="L16" s="46">
        <f>J16/K16</f>
        <v>0.2</v>
      </c>
    </row>
    <row r="17" spans="1:12" ht="15.75" customHeight="1">
      <c r="A17" s="51"/>
      <c r="B17" s="50" t="s">
        <v>65</v>
      </c>
      <c r="C17" s="49"/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f>SUM(D17:I17)</f>
        <v>0</v>
      </c>
      <c r="K17" s="47">
        <v>0</v>
      </c>
      <c r="L17" s="55">
        <v>0</v>
      </c>
    </row>
    <row r="18" spans="1:12" ht="15.75" customHeight="1">
      <c r="A18" s="51"/>
      <c r="B18" s="50" t="s">
        <v>64</v>
      </c>
      <c r="C18" s="49"/>
      <c r="D18" s="48">
        <v>1</v>
      </c>
      <c r="E18" s="48">
        <v>1</v>
      </c>
      <c r="F18" s="48">
        <v>2</v>
      </c>
      <c r="G18" s="48">
        <v>1</v>
      </c>
      <c r="H18" s="48">
        <v>3</v>
      </c>
      <c r="I18" s="48">
        <v>1</v>
      </c>
      <c r="J18" s="48">
        <f>SUM(D18:I18)</f>
        <v>9</v>
      </c>
      <c r="K18" s="47">
        <v>45</v>
      </c>
      <c r="L18" s="46">
        <f>J18/K18</f>
        <v>0.2</v>
      </c>
    </row>
    <row r="19" spans="1:12" ht="15.75" customHeight="1">
      <c r="A19" s="51"/>
      <c r="B19" s="50"/>
      <c r="C19" s="49"/>
      <c r="D19" s="48"/>
      <c r="E19" s="48"/>
      <c r="F19" s="48"/>
      <c r="G19" s="48"/>
      <c r="H19" s="48"/>
      <c r="I19" s="48"/>
      <c r="J19" s="48"/>
      <c r="K19" s="47"/>
      <c r="L19" s="46"/>
    </row>
    <row r="20" spans="1:12" ht="15.75" customHeight="1">
      <c r="A20" s="57" t="s">
        <v>24</v>
      </c>
      <c r="B20" s="57"/>
      <c r="C20" s="56"/>
      <c r="D20" s="48">
        <f>SUM(D21:D23)</f>
        <v>4</v>
      </c>
      <c r="E20" s="48">
        <f>SUM(E21:E23)</f>
        <v>22</v>
      </c>
      <c r="F20" s="48">
        <f>SUM(F21:F23)</f>
        <v>25</v>
      </c>
      <c r="G20" s="48">
        <f>SUM(G21:G23)</f>
        <v>26</v>
      </c>
      <c r="H20" s="48">
        <f>SUM(H21:H23)</f>
        <v>26</v>
      </c>
      <c r="I20" s="48">
        <f>SUM(I21:I23)</f>
        <v>35</v>
      </c>
      <c r="J20" s="48">
        <f>SUM(J21:J23)</f>
        <v>138</v>
      </c>
      <c r="K20" s="47">
        <f>SUM(K21:K23)</f>
        <v>140</v>
      </c>
      <c r="L20" s="46">
        <f>J20/K20</f>
        <v>0.98571428571428577</v>
      </c>
    </row>
    <row r="21" spans="1:12" ht="15.75" customHeight="1">
      <c r="A21" s="51"/>
      <c r="B21" s="50" t="s">
        <v>25</v>
      </c>
      <c r="C21" s="49"/>
      <c r="D21" s="48">
        <v>0</v>
      </c>
      <c r="E21" s="48">
        <v>5</v>
      </c>
      <c r="F21" s="48">
        <v>4</v>
      </c>
      <c r="G21" s="48">
        <v>2</v>
      </c>
      <c r="H21" s="48">
        <v>4</v>
      </c>
      <c r="I21" s="48">
        <v>7</v>
      </c>
      <c r="J21" s="48">
        <f>SUM(D21:I21)</f>
        <v>22</v>
      </c>
      <c r="K21" s="47">
        <v>20</v>
      </c>
      <c r="L21" s="46">
        <f>J21/K21</f>
        <v>1.1000000000000001</v>
      </c>
    </row>
    <row r="22" spans="1:12" ht="15.75" customHeight="1">
      <c r="A22" s="51"/>
      <c r="B22" s="50" t="s">
        <v>26</v>
      </c>
      <c r="C22" s="49"/>
      <c r="D22" s="48">
        <v>0</v>
      </c>
      <c r="E22" s="48">
        <v>3</v>
      </c>
      <c r="F22" s="48">
        <v>0</v>
      </c>
      <c r="G22" s="48">
        <v>2</v>
      </c>
      <c r="H22" s="48">
        <v>1</v>
      </c>
      <c r="I22" s="48">
        <v>3</v>
      </c>
      <c r="J22" s="48">
        <f>SUM(D22:I22)</f>
        <v>9</v>
      </c>
      <c r="K22" s="47">
        <v>20</v>
      </c>
      <c r="L22" s="46">
        <f>J22/K22</f>
        <v>0.45</v>
      </c>
    </row>
    <row r="23" spans="1:12" ht="15.75" customHeight="1">
      <c r="A23" s="51"/>
      <c r="B23" s="50" t="s">
        <v>27</v>
      </c>
      <c r="C23" s="49"/>
      <c r="D23" s="48">
        <v>4</v>
      </c>
      <c r="E23" s="48">
        <v>14</v>
      </c>
      <c r="F23" s="48">
        <v>21</v>
      </c>
      <c r="G23" s="48">
        <v>22</v>
      </c>
      <c r="H23" s="48">
        <v>21</v>
      </c>
      <c r="I23" s="48">
        <v>25</v>
      </c>
      <c r="J23" s="48">
        <f>SUM(D23:I23)</f>
        <v>107</v>
      </c>
      <c r="K23" s="47">
        <v>100</v>
      </c>
      <c r="L23" s="46">
        <f>J23/K23</f>
        <v>1.07</v>
      </c>
    </row>
    <row r="24" spans="1:12" ht="15.75" customHeight="1">
      <c r="A24" s="51"/>
      <c r="B24" s="50"/>
      <c r="C24" s="49"/>
      <c r="D24" s="48"/>
      <c r="E24" s="48"/>
      <c r="F24" s="48"/>
      <c r="G24" s="48"/>
      <c r="H24" s="48"/>
      <c r="I24" s="48"/>
      <c r="J24" s="48"/>
      <c r="K24" s="47"/>
      <c r="L24" s="46"/>
    </row>
    <row r="25" spans="1:12" ht="15.75" customHeight="1">
      <c r="A25" s="57" t="s">
        <v>28</v>
      </c>
      <c r="B25" s="57"/>
      <c r="C25" s="56"/>
      <c r="D25" s="48">
        <f>SUM(D26:D31)</f>
        <v>10</v>
      </c>
      <c r="E25" s="48">
        <f>SUM(E26:E31)</f>
        <v>95</v>
      </c>
      <c r="F25" s="48">
        <f>SUM(F26:F31)</f>
        <v>125</v>
      </c>
      <c r="G25" s="48">
        <f>SUM(G26:G31)</f>
        <v>89</v>
      </c>
      <c r="H25" s="48">
        <f>SUM(H26:H31)</f>
        <v>94</v>
      </c>
      <c r="I25" s="48">
        <f>SUM(I26:I31)</f>
        <v>79</v>
      </c>
      <c r="J25" s="48">
        <f>SUM(J26:J31)</f>
        <v>492</v>
      </c>
      <c r="K25" s="47">
        <f>SUM(K26:K31)</f>
        <v>717</v>
      </c>
      <c r="L25" s="46">
        <f>J25/K25</f>
        <v>0.68619246861924688</v>
      </c>
    </row>
    <row r="26" spans="1:12" ht="15.75" customHeight="1">
      <c r="A26" s="51"/>
      <c r="B26" s="50" t="s">
        <v>29</v>
      </c>
      <c r="C26" s="49"/>
      <c r="D26" s="48">
        <v>6</v>
      </c>
      <c r="E26" s="48">
        <v>39</v>
      </c>
      <c r="F26" s="48">
        <v>44</v>
      </c>
      <c r="G26" s="48">
        <v>59</v>
      </c>
      <c r="H26" s="48">
        <v>58</v>
      </c>
      <c r="I26" s="48">
        <v>43</v>
      </c>
      <c r="J26" s="48">
        <f>SUM(D26:I26)</f>
        <v>249</v>
      </c>
      <c r="K26" s="47">
        <v>342</v>
      </c>
      <c r="L26" s="46">
        <f>J26/K26</f>
        <v>0.72807017543859653</v>
      </c>
    </row>
    <row r="27" spans="1:12" ht="15.75" customHeight="1">
      <c r="A27" s="51"/>
      <c r="B27" s="50" t="s">
        <v>30</v>
      </c>
      <c r="C27" s="49"/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55">
        <v>0</v>
      </c>
    </row>
    <row r="28" spans="1:12" ht="15.75" customHeight="1">
      <c r="A28" s="51"/>
      <c r="B28" s="50" t="s">
        <v>31</v>
      </c>
      <c r="C28" s="49"/>
      <c r="D28" s="48">
        <v>0</v>
      </c>
      <c r="E28" s="48">
        <v>13</v>
      </c>
      <c r="F28" s="48">
        <v>20</v>
      </c>
      <c r="G28" s="48">
        <v>13</v>
      </c>
      <c r="H28" s="48">
        <v>11</v>
      </c>
      <c r="I28" s="48">
        <v>17</v>
      </c>
      <c r="J28" s="48">
        <f>SUM(D28:I28)</f>
        <v>74</v>
      </c>
      <c r="K28" s="47">
        <v>100</v>
      </c>
      <c r="L28" s="46">
        <f>J28/K28</f>
        <v>0.74</v>
      </c>
    </row>
    <row r="29" spans="1:12" ht="15.75" customHeight="1">
      <c r="A29" s="51"/>
      <c r="B29" s="50" t="s">
        <v>32</v>
      </c>
      <c r="C29" s="49"/>
      <c r="D29" s="48">
        <v>0</v>
      </c>
      <c r="E29" s="48">
        <v>15</v>
      </c>
      <c r="F29" s="48">
        <v>26</v>
      </c>
      <c r="G29" s="48">
        <v>17</v>
      </c>
      <c r="H29" s="48">
        <v>25</v>
      </c>
      <c r="I29" s="48">
        <v>19</v>
      </c>
      <c r="J29" s="48">
        <f>SUM(D29:I29)</f>
        <v>102</v>
      </c>
      <c r="K29" s="47">
        <v>120</v>
      </c>
      <c r="L29" s="46">
        <f>J29/K29</f>
        <v>0.85</v>
      </c>
    </row>
    <row r="30" spans="1:12" ht="15.75" customHeight="1">
      <c r="A30" s="51"/>
      <c r="B30" s="50" t="s">
        <v>33</v>
      </c>
      <c r="C30" s="49"/>
      <c r="D30" s="48">
        <v>2</v>
      </c>
      <c r="E30" s="48">
        <v>6</v>
      </c>
      <c r="F30" s="48">
        <v>13</v>
      </c>
      <c r="G30" s="48">
        <v>0</v>
      </c>
      <c r="H30" s="48">
        <v>0</v>
      </c>
      <c r="I30" s="48">
        <v>0</v>
      </c>
      <c r="J30" s="48">
        <f>SUM(D30:I30)</f>
        <v>21</v>
      </c>
      <c r="K30" s="47">
        <v>60</v>
      </c>
      <c r="L30" s="55">
        <v>0</v>
      </c>
    </row>
    <row r="31" spans="1:12" ht="15.75" customHeight="1">
      <c r="A31" s="51"/>
      <c r="B31" s="50" t="s">
        <v>63</v>
      </c>
      <c r="C31" s="49"/>
      <c r="D31" s="48">
        <v>2</v>
      </c>
      <c r="E31" s="48">
        <v>22</v>
      </c>
      <c r="F31" s="48">
        <v>22</v>
      </c>
      <c r="G31" s="48">
        <v>0</v>
      </c>
      <c r="H31" s="48">
        <v>0</v>
      </c>
      <c r="I31" s="48">
        <v>0</v>
      </c>
      <c r="J31" s="48">
        <f>SUM(D31:I31)</f>
        <v>46</v>
      </c>
      <c r="K31" s="47">
        <v>95</v>
      </c>
      <c r="L31" s="46">
        <f>J31/K31</f>
        <v>0.48421052631578948</v>
      </c>
    </row>
    <row r="32" spans="1:12" ht="15.75" customHeight="1">
      <c r="A32" s="51"/>
      <c r="B32" s="50"/>
      <c r="C32" s="49"/>
      <c r="D32" s="48"/>
      <c r="E32" s="48"/>
      <c r="F32" s="48"/>
      <c r="G32" s="48"/>
      <c r="H32" s="48"/>
      <c r="I32" s="48"/>
      <c r="J32" s="48"/>
      <c r="K32" s="47"/>
      <c r="L32" s="46"/>
    </row>
    <row r="33" spans="1:12" ht="15.75" customHeight="1">
      <c r="A33" s="57" t="s">
        <v>35</v>
      </c>
      <c r="B33" s="57"/>
      <c r="C33" s="56"/>
      <c r="D33" s="48">
        <f>SUM(D34:D37)</f>
        <v>4</v>
      </c>
      <c r="E33" s="48">
        <f>SUM(E34:E37)</f>
        <v>35</v>
      </c>
      <c r="F33" s="48">
        <f>SUM(F34:F37)</f>
        <v>36</v>
      </c>
      <c r="G33" s="48">
        <f>SUM(G34:G37)</f>
        <v>50</v>
      </c>
      <c r="H33" s="48">
        <f>SUM(H34:H37)</f>
        <v>51</v>
      </c>
      <c r="I33" s="48">
        <f>SUM(I34:I37)</f>
        <v>59</v>
      </c>
      <c r="J33" s="48">
        <f>SUM(J34:J37)</f>
        <v>235</v>
      </c>
      <c r="K33" s="47">
        <f>SUM(K34:K37)</f>
        <v>340</v>
      </c>
      <c r="L33" s="46">
        <f>J33/K33</f>
        <v>0.69117647058823528</v>
      </c>
    </row>
    <row r="34" spans="1:12" ht="15.75" customHeight="1">
      <c r="A34" s="51"/>
      <c r="B34" s="50" t="s">
        <v>36</v>
      </c>
      <c r="C34" s="49"/>
      <c r="D34" s="48">
        <v>0</v>
      </c>
      <c r="E34" s="48">
        <v>8</v>
      </c>
      <c r="F34" s="48">
        <v>14</v>
      </c>
      <c r="G34" s="48">
        <v>11</v>
      </c>
      <c r="H34" s="48">
        <v>20</v>
      </c>
      <c r="I34" s="59">
        <v>11</v>
      </c>
      <c r="J34" s="48">
        <f>SUM(D34:I34)</f>
        <v>64</v>
      </c>
      <c r="K34" s="47">
        <v>100</v>
      </c>
      <c r="L34" s="46">
        <f>J34/K34</f>
        <v>0.64</v>
      </c>
    </row>
    <row r="35" spans="1:12" ht="15.75" customHeight="1">
      <c r="A35" s="51"/>
      <c r="B35" s="50" t="s">
        <v>37</v>
      </c>
      <c r="C35" s="49"/>
      <c r="D35" s="48">
        <v>0</v>
      </c>
      <c r="E35" s="48">
        <v>0</v>
      </c>
      <c r="F35" s="58">
        <v>0</v>
      </c>
      <c r="G35" s="58">
        <v>1</v>
      </c>
      <c r="H35" s="48">
        <v>0</v>
      </c>
      <c r="I35" s="48">
        <v>0</v>
      </c>
      <c r="J35" s="48">
        <f>SUM(D35:I35)</f>
        <v>1</v>
      </c>
      <c r="K35" s="47">
        <v>0</v>
      </c>
      <c r="L35" s="55">
        <v>0</v>
      </c>
    </row>
    <row r="36" spans="1:12" ht="15.75" customHeight="1">
      <c r="A36" s="51"/>
      <c r="B36" s="50" t="s">
        <v>38</v>
      </c>
      <c r="C36" s="49"/>
      <c r="D36" s="48">
        <v>4</v>
      </c>
      <c r="E36" s="48">
        <v>27</v>
      </c>
      <c r="F36" s="48">
        <v>20</v>
      </c>
      <c r="G36" s="48">
        <v>38</v>
      </c>
      <c r="H36" s="48">
        <v>31</v>
      </c>
      <c r="I36" s="48">
        <v>45</v>
      </c>
      <c r="J36" s="48">
        <f>SUM(D36:I36)</f>
        <v>165</v>
      </c>
      <c r="K36" s="47">
        <v>240</v>
      </c>
      <c r="L36" s="46">
        <f>J36/K36</f>
        <v>0.6875</v>
      </c>
    </row>
    <row r="37" spans="1:12" ht="15.75" customHeight="1">
      <c r="A37" s="51"/>
      <c r="B37" s="50" t="s">
        <v>39</v>
      </c>
      <c r="C37" s="49"/>
      <c r="D37" s="48">
        <v>0</v>
      </c>
      <c r="E37" s="48">
        <v>0</v>
      </c>
      <c r="F37" s="48">
        <v>2</v>
      </c>
      <c r="G37" s="48">
        <v>0</v>
      </c>
      <c r="H37" s="48">
        <v>0</v>
      </c>
      <c r="I37" s="48">
        <v>3</v>
      </c>
      <c r="J37" s="48">
        <f>SUM(D37:I37)</f>
        <v>5</v>
      </c>
      <c r="K37" s="47">
        <v>0</v>
      </c>
      <c r="L37" s="55">
        <v>0</v>
      </c>
    </row>
    <row r="38" spans="1:12" ht="15.75" customHeight="1">
      <c r="A38" s="51"/>
      <c r="B38" s="50"/>
      <c r="C38" s="49"/>
      <c r="D38" s="48"/>
      <c r="E38" s="48"/>
      <c r="F38" s="48"/>
      <c r="G38" s="48"/>
      <c r="H38" s="48"/>
      <c r="I38" s="48"/>
      <c r="J38" s="48"/>
      <c r="K38" s="47"/>
      <c r="L38" s="46"/>
    </row>
    <row r="39" spans="1:12" ht="15.75" customHeight="1">
      <c r="A39" s="57" t="s">
        <v>40</v>
      </c>
      <c r="B39" s="57"/>
      <c r="C39" s="56"/>
      <c r="D39" s="48">
        <f>SUM(D40:D44)</f>
        <v>25</v>
      </c>
      <c r="E39" s="48">
        <f>SUM(E40:E44)</f>
        <v>144</v>
      </c>
      <c r="F39" s="48">
        <f>SUM(F40:F44)</f>
        <v>178</v>
      </c>
      <c r="G39" s="48">
        <f>SUM(G40:G44)</f>
        <v>208</v>
      </c>
      <c r="H39" s="48">
        <f>SUM(H40:H44)</f>
        <v>208</v>
      </c>
      <c r="I39" s="48">
        <f>SUM(I40:I44)</f>
        <v>222</v>
      </c>
      <c r="J39" s="48">
        <f>SUM(J40:J44)</f>
        <v>985</v>
      </c>
      <c r="K39" s="47">
        <f>SUM(K40:K44)</f>
        <v>1259</v>
      </c>
      <c r="L39" s="46">
        <f>J39/K39</f>
        <v>0.78236695790309774</v>
      </c>
    </row>
    <row r="40" spans="1:12" ht="15.75" customHeight="1">
      <c r="A40" s="51"/>
      <c r="B40" s="50" t="s">
        <v>41</v>
      </c>
      <c r="C40" s="49"/>
      <c r="D40" s="48">
        <v>0</v>
      </c>
      <c r="E40" s="48">
        <v>14</v>
      </c>
      <c r="F40" s="48">
        <v>27</v>
      </c>
      <c r="G40" s="48">
        <v>28</v>
      </c>
      <c r="H40" s="48">
        <v>15</v>
      </c>
      <c r="I40" s="48">
        <v>35</v>
      </c>
      <c r="J40" s="48">
        <f>SUM(D40:I40)</f>
        <v>119</v>
      </c>
      <c r="K40" s="47">
        <v>240</v>
      </c>
      <c r="L40" s="46">
        <f>J40/K40</f>
        <v>0.49583333333333335</v>
      </c>
    </row>
    <row r="41" spans="1:12" ht="15.75" customHeight="1">
      <c r="A41" s="51"/>
      <c r="B41" s="50" t="s">
        <v>42</v>
      </c>
      <c r="C41" s="49"/>
      <c r="D41" s="48">
        <v>0</v>
      </c>
      <c r="E41" s="48">
        <v>0</v>
      </c>
      <c r="F41" s="48">
        <v>1</v>
      </c>
      <c r="G41" s="48">
        <v>0</v>
      </c>
      <c r="H41" s="48">
        <v>1</v>
      </c>
      <c r="I41" s="48">
        <v>0</v>
      </c>
      <c r="J41" s="48">
        <f>SUM(D41:I41)</f>
        <v>2</v>
      </c>
      <c r="K41" s="47">
        <v>0</v>
      </c>
      <c r="L41" s="55">
        <v>0</v>
      </c>
    </row>
    <row r="42" spans="1:12" ht="15.75" customHeight="1">
      <c r="A42" s="51"/>
      <c r="B42" s="50" t="s">
        <v>43</v>
      </c>
      <c r="C42" s="49"/>
      <c r="D42" s="48">
        <v>0</v>
      </c>
      <c r="E42" s="48">
        <v>0</v>
      </c>
      <c r="F42" s="48">
        <v>0</v>
      </c>
      <c r="G42" s="48">
        <v>3</v>
      </c>
      <c r="H42" s="48">
        <v>1</v>
      </c>
      <c r="I42" s="48">
        <v>2</v>
      </c>
      <c r="J42" s="48">
        <f>SUM(D42:I42)</f>
        <v>6</v>
      </c>
      <c r="K42" s="47">
        <v>0</v>
      </c>
      <c r="L42" s="55">
        <v>0</v>
      </c>
    </row>
    <row r="43" spans="1:12" ht="15.75" customHeight="1">
      <c r="A43" s="51"/>
      <c r="B43" s="50" t="s">
        <v>44</v>
      </c>
      <c r="C43" s="49"/>
      <c r="D43" s="48">
        <v>15</v>
      </c>
      <c r="E43" s="48">
        <v>80</v>
      </c>
      <c r="F43" s="48">
        <v>92</v>
      </c>
      <c r="G43" s="48">
        <v>102</v>
      </c>
      <c r="H43" s="48">
        <v>120</v>
      </c>
      <c r="I43" s="48">
        <v>108</v>
      </c>
      <c r="J43" s="48">
        <f>SUM(D43:I43)</f>
        <v>517</v>
      </c>
      <c r="K43" s="47">
        <v>679</v>
      </c>
      <c r="L43" s="46">
        <f>J43/K43</f>
        <v>0.76141384388807065</v>
      </c>
    </row>
    <row r="44" spans="1:12" ht="15.75" customHeight="1">
      <c r="A44" s="51"/>
      <c r="B44" s="50" t="s">
        <v>45</v>
      </c>
      <c r="C44" s="49"/>
      <c r="D44" s="48">
        <v>10</v>
      </c>
      <c r="E44" s="48">
        <v>50</v>
      </c>
      <c r="F44" s="48">
        <v>58</v>
      </c>
      <c r="G44" s="48">
        <v>75</v>
      </c>
      <c r="H44" s="48">
        <v>71</v>
      </c>
      <c r="I44" s="48">
        <v>77</v>
      </c>
      <c r="J44" s="48">
        <f>SUM(D44:I44)</f>
        <v>341</v>
      </c>
      <c r="K44" s="47">
        <v>340</v>
      </c>
      <c r="L44" s="46">
        <f>J44/K44</f>
        <v>1.0029411764705882</v>
      </c>
    </row>
    <row r="45" spans="1:12" ht="15.75" customHeight="1">
      <c r="A45" s="45"/>
      <c r="B45" s="44"/>
      <c r="C45" s="43"/>
      <c r="D45" s="42"/>
      <c r="E45" s="42"/>
      <c r="F45" s="42"/>
      <c r="G45" s="42"/>
      <c r="H45" s="42"/>
      <c r="I45" s="42"/>
      <c r="J45" s="42"/>
      <c r="K45" s="41"/>
      <c r="L45" s="54"/>
    </row>
    <row r="46" spans="1:12" ht="15.75" customHeight="1">
      <c r="A46" s="51"/>
      <c r="B46" s="53"/>
      <c r="C46" s="52"/>
      <c r="D46" s="48"/>
      <c r="E46" s="48"/>
      <c r="F46" s="48"/>
      <c r="G46" s="48"/>
      <c r="H46" s="48"/>
      <c r="I46" s="48"/>
      <c r="J46" s="48"/>
      <c r="K46" s="47"/>
      <c r="L46" s="46"/>
    </row>
    <row r="47" spans="1:12" ht="15.75" customHeight="1">
      <c r="A47" s="51"/>
      <c r="B47" s="50" t="s">
        <v>46</v>
      </c>
      <c r="C47" s="49"/>
      <c r="D47" s="48">
        <v>102</v>
      </c>
      <c r="E47" s="48">
        <v>483</v>
      </c>
      <c r="F47" s="48">
        <v>593</v>
      </c>
      <c r="G47" s="48">
        <v>562</v>
      </c>
      <c r="H47" s="48">
        <v>637</v>
      </c>
      <c r="I47" s="48">
        <v>632</v>
      </c>
      <c r="J47" s="48">
        <f>SUM(D47:I47)</f>
        <v>3009</v>
      </c>
      <c r="K47" s="47">
        <v>3805</v>
      </c>
      <c r="L47" s="46">
        <f>J47/K47</f>
        <v>0.79080157687253616</v>
      </c>
    </row>
    <row r="48" spans="1:12" ht="15.75" customHeight="1">
      <c r="A48" s="51"/>
      <c r="B48" s="50" t="s">
        <v>47</v>
      </c>
      <c r="C48" s="49"/>
      <c r="D48" s="48">
        <v>112</v>
      </c>
      <c r="E48" s="48">
        <v>570</v>
      </c>
      <c r="F48" s="48">
        <v>714</v>
      </c>
      <c r="G48" s="48">
        <v>758</v>
      </c>
      <c r="H48" s="48">
        <v>786</v>
      </c>
      <c r="I48" s="48">
        <v>770</v>
      </c>
      <c r="J48" s="48">
        <f>SUM(D48:I48)</f>
        <v>3710</v>
      </c>
      <c r="K48" s="47">
        <v>4650</v>
      </c>
      <c r="L48" s="46">
        <f>J48/K48</f>
        <v>0.7978494623655914</v>
      </c>
    </row>
    <row r="49" spans="1:12" ht="15.75" customHeight="1">
      <c r="A49" s="51"/>
      <c r="B49" s="50" t="s">
        <v>48</v>
      </c>
      <c r="C49" s="49"/>
      <c r="D49" s="48">
        <v>4</v>
      </c>
      <c r="E49" s="48">
        <v>43</v>
      </c>
      <c r="F49" s="48">
        <v>40</v>
      </c>
      <c r="G49" s="48">
        <v>55</v>
      </c>
      <c r="H49" s="48">
        <v>65</v>
      </c>
      <c r="I49" s="48">
        <v>78</v>
      </c>
      <c r="J49" s="48">
        <f>SUM(D49:I49)</f>
        <v>285</v>
      </c>
      <c r="K49" s="47">
        <v>390</v>
      </c>
      <c r="L49" s="46">
        <f>J49/K49</f>
        <v>0.73076923076923073</v>
      </c>
    </row>
    <row r="50" spans="1:12" ht="15.75" customHeight="1">
      <c r="A50" s="51"/>
      <c r="B50" s="50" t="s">
        <v>49</v>
      </c>
      <c r="C50" s="49"/>
      <c r="D50" s="48">
        <v>115</v>
      </c>
      <c r="E50" s="48">
        <v>512</v>
      </c>
      <c r="F50" s="48">
        <v>591</v>
      </c>
      <c r="G50" s="48">
        <v>646</v>
      </c>
      <c r="H50" s="48">
        <v>665</v>
      </c>
      <c r="I50" s="48">
        <v>666</v>
      </c>
      <c r="J50" s="48">
        <f>SUM(D50:I50)</f>
        <v>3195</v>
      </c>
      <c r="K50" s="47">
        <v>3537</v>
      </c>
      <c r="L50" s="46">
        <f>J50/K50</f>
        <v>0.90330788804071249</v>
      </c>
    </row>
    <row r="51" spans="1:12" ht="15.75" customHeight="1">
      <c r="A51" s="51"/>
      <c r="B51" s="50" t="s">
        <v>50</v>
      </c>
      <c r="C51" s="49"/>
      <c r="D51" s="48">
        <v>76</v>
      </c>
      <c r="E51" s="48">
        <v>326</v>
      </c>
      <c r="F51" s="48">
        <v>382</v>
      </c>
      <c r="G51" s="48">
        <v>381</v>
      </c>
      <c r="H51" s="48">
        <v>373</v>
      </c>
      <c r="I51" s="48">
        <v>405</v>
      </c>
      <c r="J51" s="48">
        <f>SUM(D51:I51)</f>
        <v>1943</v>
      </c>
      <c r="K51" s="47">
        <v>2220</v>
      </c>
      <c r="L51" s="46">
        <f>J51/K51</f>
        <v>0.87522522522522528</v>
      </c>
    </row>
    <row r="52" spans="1:12" ht="15.75" customHeight="1">
      <c r="A52" s="51"/>
      <c r="B52" s="50" t="s">
        <v>51</v>
      </c>
      <c r="C52" s="49"/>
      <c r="D52" s="48">
        <v>11</v>
      </c>
      <c r="E52" s="48">
        <v>51</v>
      </c>
      <c r="F52" s="48">
        <v>80</v>
      </c>
      <c r="G52" s="48">
        <v>96</v>
      </c>
      <c r="H52" s="48">
        <v>84</v>
      </c>
      <c r="I52" s="48">
        <v>101</v>
      </c>
      <c r="J52" s="48">
        <f>SUM(D52:I52)</f>
        <v>423</v>
      </c>
      <c r="K52" s="47">
        <v>694</v>
      </c>
      <c r="L52" s="46">
        <f>J52/K52</f>
        <v>0.60951008645533145</v>
      </c>
    </row>
    <row r="53" spans="1:12" ht="15.75" customHeight="1">
      <c r="A53" s="51"/>
      <c r="B53" s="50" t="s">
        <v>52</v>
      </c>
      <c r="C53" s="49"/>
      <c r="D53" s="48">
        <v>26</v>
      </c>
      <c r="E53" s="48">
        <v>131</v>
      </c>
      <c r="F53" s="48">
        <v>157</v>
      </c>
      <c r="G53" s="48">
        <v>189</v>
      </c>
      <c r="H53" s="48">
        <v>184</v>
      </c>
      <c r="I53" s="48">
        <v>183</v>
      </c>
      <c r="J53" s="48">
        <f>SUM(D53:I53)</f>
        <v>870</v>
      </c>
      <c r="K53" s="47">
        <v>970</v>
      </c>
      <c r="L53" s="46">
        <f>J53/K53</f>
        <v>0.89690721649484539</v>
      </c>
    </row>
    <row r="54" spans="1:12" ht="15.75" customHeight="1">
      <c r="A54" s="51"/>
      <c r="B54" s="50" t="s">
        <v>53</v>
      </c>
      <c r="C54" s="49"/>
      <c r="D54" s="48">
        <v>31</v>
      </c>
      <c r="E54" s="48">
        <v>162</v>
      </c>
      <c r="F54" s="48">
        <v>216</v>
      </c>
      <c r="G54" s="48">
        <v>215</v>
      </c>
      <c r="H54" s="48">
        <v>197</v>
      </c>
      <c r="I54" s="48">
        <v>215</v>
      </c>
      <c r="J54" s="48">
        <f>SUM(D54:I54)</f>
        <v>1036</v>
      </c>
      <c r="K54" s="47">
        <v>1113</v>
      </c>
      <c r="L54" s="46">
        <f>J54/K54</f>
        <v>0.9308176100628931</v>
      </c>
    </row>
    <row r="55" spans="1:12" ht="15.75" customHeight="1">
      <c r="A55" s="51"/>
      <c r="B55" s="50" t="s">
        <v>54</v>
      </c>
      <c r="C55" s="49"/>
      <c r="D55" s="48">
        <v>26</v>
      </c>
      <c r="E55" s="48">
        <v>65</v>
      </c>
      <c r="F55" s="48">
        <v>92</v>
      </c>
      <c r="G55" s="48">
        <v>109</v>
      </c>
      <c r="H55" s="48">
        <v>124</v>
      </c>
      <c r="I55" s="48">
        <v>118</v>
      </c>
      <c r="J55" s="48">
        <f>SUM(D55:I55)</f>
        <v>534</v>
      </c>
      <c r="K55" s="47">
        <v>680</v>
      </c>
      <c r="L55" s="46">
        <f>J55/K55</f>
        <v>0.78529411764705881</v>
      </c>
    </row>
    <row r="56" spans="1:12" ht="15.75" customHeight="1">
      <c r="A56" s="51"/>
      <c r="B56" s="50" t="s">
        <v>55</v>
      </c>
      <c r="C56" s="49"/>
      <c r="D56" s="48">
        <v>3</v>
      </c>
      <c r="E56" s="48">
        <v>8</v>
      </c>
      <c r="F56" s="48">
        <v>17</v>
      </c>
      <c r="G56" s="48">
        <v>15</v>
      </c>
      <c r="H56" s="48">
        <v>20</v>
      </c>
      <c r="I56" s="48">
        <v>20</v>
      </c>
      <c r="J56" s="48">
        <f>SUM(D56:I56)</f>
        <v>83</v>
      </c>
      <c r="K56" s="47">
        <v>170</v>
      </c>
      <c r="L56" s="46">
        <f>J56/K56</f>
        <v>0.48823529411764705</v>
      </c>
    </row>
    <row r="57" spans="1:12" ht="15.75" customHeight="1">
      <c r="A57" s="51"/>
      <c r="B57" s="50" t="s">
        <v>56</v>
      </c>
      <c r="C57" s="49"/>
      <c r="D57" s="48">
        <v>12</v>
      </c>
      <c r="E57" s="48">
        <v>52</v>
      </c>
      <c r="F57" s="48">
        <v>66</v>
      </c>
      <c r="G57" s="48">
        <v>79</v>
      </c>
      <c r="H57" s="48">
        <v>99</v>
      </c>
      <c r="I57" s="48">
        <v>93</v>
      </c>
      <c r="J57" s="48">
        <f>SUM(D57:I57)</f>
        <v>401</v>
      </c>
      <c r="K57" s="47">
        <v>550</v>
      </c>
      <c r="L57" s="46">
        <f>J57/K57</f>
        <v>0.72909090909090912</v>
      </c>
    </row>
    <row r="58" spans="1:12" ht="15.75" customHeight="1">
      <c r="A58" s="51"/>
      <c r="B58" s="50" t="s">
        <v>62</v>
      </c>
      <c r="C58" s="49"/>
      <c r="D58" s="48">
        <v>23</v>
      </c>
      <c r="E58" s="48">
        <v>107</v>
      </c>
      <c r="F58" s="48">
        <v>125</v>
      </c>
      <c r="G58" s="48">
        <v>140</v>
      </c>
      <c r="H58" s="48">
        <v>125</v>
      </c>
      <c r="I58" s="48">
        <v>140</v>
      </c>
      <c r="J58" s="48">
        <f>SUM(D58:I58)</f>
        <v>660</v>
      </c>
      <c r="K58" s="47">
        <v>780</v>
      </c>
      <c r="L58" s="46">
        <f>J58/K58</f>
        <v>0.84615384615384615</v>
      </c>
    </row>
    <row r="59" spans="1:12" ht="15.75" customHeight="1">
      <c r="A59" s="45"/>
      <c r="B59" s="44"/>
      <c r="C59" s="43"/>
      <c r="D59" s="42"/>
      <c r="E59" s="42"/>
      <c r="F59" s="42"/>
      <c r="G59" s="42"/>
      <c r="H59" s="42"/>
      <c r="I59" s="42"/>
      <c r="J59" s="42"/>
      <c r="K59" s="41"/>
      <c r="L59" s="40"/>
    </row>
    <row r="60" spans="1:12" ht="15.75" customHeight="1">
      <c r="A60" s="39" t="s">
        <v>61</v>
      </c>
      <c r="B60" s="38"/>
      <c r="C60" s="38"/>
      <c r="D60" s="18"/>
      <c r="E60" s="18"/>
      <c r="F60" s="18"/>
      <c r="G60" s="18"/>
      <c r="H60" s="18"/>
      <c r="I60" s="18"/>
      <c r="J60" s="18"/>
      <c r="K60" s="18"/>
      <c r="L60" s="18"/>
    </row>
    <row r="61" spans="1:12">
      <c r="A61" s="1" t="s">
        <v>60</v>
      </c>
    </row>
  </sheetData>
  <mergeCells count="9">
    <mergeCell ref="A25:C25"/>
    <mergeCell ref="A33:C33"/>
    <mergeCell ref="A39:C39"/>
    <mergeCell ref="D3:J3"/>
    <mergeCell ref="K3:K4"/>
    <mergeCell ref="A9:C9"/>
    <mergeCell ref="A13:C13"/>
    <mergeCell ref="A16:C16"/>
    <mergeCell ref="A20:C20"/>
  </mergeCells>
  <phoneticPr fontId="3"/>
  <printOptions horizontalCentered="1"/>
  <pageMargins left="0.7" right="0.7" top="0.75" bottom="0.75" header="0.3" footer="0.3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C721-6867-4FF9-B985-6C34A4D0D577}">
  <sheetPr codeName="Sheet6">
    <pageSetUpPr fitToPage="1"/>
  </sheetPr>
  <dimension ref="A1:U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31" sqref="U31"/>
    </sheetView>
  </sheetViews>
  <sheetFormatPr defaultColWidth="8.296875" defaultRowHeight="13.5"/>
  <cols>
    <col min="1" max="1" width="7.19921875" style="194" customWidth="1"/>
    <col min="2" max="2" width="5.69921875" style="194" bestFit="1" customWidth="1"/>
    <col min="3" max="19" width="4.69921875" style="194" customWidth="1"/>
    <col min="20" max="16384" width="8.296875" style="194"/>
  </cols>
  <sheetData>
    <row r="1" spans="1:21" ht="17.25">
      <c r="A1" s="229" t="s">
        <v>176</v>
      </c>
    </row>
    <row r="2" spans="1:21" ht="13.5" customHeight="1" thickBot="1"/>
    <row r="3" spans="1:21" ht="15.75" customHeight="1" thickTop="1">
      <c r="A3" s="249"/>
      <c r="B3" s="227" t="s">
        <v>170</v>
      </c>
      <c r="C3" s="219" t="s">
        <v>169</v>
      </c>
      <c r="D3" s="218"/>
      <c r="E3" s="224" t="s">
        <v>168</v>
      </c>
      <c r="F3" s="223" t="s">
        <v>167</v>
      </c>
      <c r="G3" s="222"/>
      <c r="H3" s="222"/>
      <c r="I3" s="222"/>
      <c r="J3" s="222"/>
      <c r="K3" s="221"/>
      <c r="L3" s="220" t="s">
        <v>166</v>
      </c>
      <c r="M3" s="218"/>
      <c r="N3" s="220" t="s">
        <v>165</v>
      </c>
      <c r="O3" s="219"/>
      <c r="P3" s="219"/>
      <c r="Q3" s="218"/>
      <c r="R3" s="217" t="s">
        <v>175</v>
      </c>
      <c r="S3" s="217" t="s">
        <v>163</v>
      </c>
    </row>
    <row r="4" spans="1:21" ht="105" customHeight="1">
      <c r="A4" s="248"/>
      <c r="B4" s="215"/>
      <c r="C4" s="214" t="s">
        <v>162</v>
      </c>
      <c r="D4" s="247" t="s">
        <v>161</v>
      </c>
      <c r="E4" s="212"/>
      <c r="F4" s="211" t="s">
        <v>160</v>
      </c>
      <c r="G4" s="211" t="s">
        <v>159</v>
      </c>
      <c r="H4" s="211" t="s">
        <v>158</v>
      </c>
      <c r="I4" s="211" t="s">
        <v>157</v>
      </c>
      <c r="J4" s="210" t="s">
        <v>156</v>
      </c>
      <c r="K4" s="210" t="s">
        <v>174</v>
      </c>
      <c r="L4" s="210" t="s">
        <v>154</v>
      </c>
      <c r="M4" s="210" t="s">
        <v>153</v>
      </c>
      <c r="N4" s="210" t="s">
        <v>152</v>
      </c>
      <c r="O4" s="210" t="s">
        <v>151</v>
      </c>
      <c r="P4" s="210" t="s">
        <v>150</v>
      </c>
      <c r="Q4" s="210" t="s">
        <v>149</v>
      </c>
      <c r="R4" s="209"/>
      <c r="S4" s="209"/>
    </row>
    <row r="5" spans="1:21" ht="13.5" customHeight="1">
      <c r="A5" s="207" t="s">
        <v>148</v>
      </c>
      <c r="B5" s="246">
        <v>6686</v>
      </c>
      <c r="C5" s="232">
        <v>341</v>
      </c>
      <c r="D5" s="232">
        <v>593</v>
      </c>
      <c r="E5" s="232">
        <v>90</v>
      </c>
      <c r="F5" s="232">
        <v>173</v>
      </c>
      <c r="G5" s="232">
        <v>88</v>
      </c>
      <c r="H5" s="232">
        <v>426</v>
      </c>
      <c r="I5" s="232">
        <v>831</v>
      </c>
      <c r="J5" s="232">
        <v>2216</v>
      </c>
      <c r="K5" s="232">
        <v>116</v>
      </c>
      <c r="L5" s="232">
        <v>133</v>
      </c>
      <c r="M5" s="232">
        <v>120</v>
      </c>
      <c r="N5" s="232">
        <v>268</v>
      </c>
      <c r="O5" s="232">
        <v>101</v>
      </c>
      <c r="P5" s="232">
        <v>430</v>
      </c>
      <c r="Q5" s="232">
        <v>315</v>
      </c>
      <c r="R5" s="232">
        <v>445</v>
      </c>
      <c r="S5" s="244">
        <v>177</v>
      </c>
      <c r="U5" s="230"/>
    </row>
    <row r="6" spans="1:21" ht="13.5" customHeight="1">
      <c r="A6" s="207" t="s">
        <v>147</v>
      </c>
      <c r="B6" s="246">
        <v>6808</v>
      </c>
      <c r="C6" s="232">
        <v>325</v>
      </c>
      <c r="D6" s="232">
        <v>667</v>
      </c>
      <c r="E6" s="232">
        <v>125</v>
      </c>
      <c r="F6" s="232">
        <v>120</v>
      </c>
      <c r="G6" s="232">
        <v>92</v>
      </c>
      <c r="H6" s="232">
        <v>406</v>
      </c>
      <c r="I6" s="232">
        <v>701</v>
      </c>
      <c r="J6" s="232">
        <v>2366</v>
      </c>
      <c r="K6" s="232">
        <v>145</v>
      </c>
      <c r="L6" s="232">
        <v>168</v>
      </c>
      <c r="M6" s="232">
        <v>83</v>
      </c>
      <c r="N6" s="232">
        <v>357</v>
      </c>
      <c r="O6" s="232">
        <v>135</v>
      </c>
      <c r="P6" s="232">
        <v>389</v>
      </c>
      <c r="Q6" s="232">
        <v>317</v>
      </c>
      <c r="R6" s="232">
        <v>412</v>
      </c>
      <c r="S6" s="244">
        <v>83</v>
      </c>
    </row>
    <row r="7" spans="1:21" ht="13.5" customHeight="1">
      <c r="A7" s="207" t="s">
        <v>146</v>
      </c>
      <c r="B7" s="246">
        <v>5304</v>
      </c>
      <c r="C7" s="232">
        <v>358</v>
      </c>
      <c r="D7" s="232">
        <v>574</v>
      </c>
      <c r="E7" s="232">
        <v>181</v>
      </c>
      <c r="F7" s="232">
        <v>67</v>
      </c>
      <c r="G7" s="232">
        <v>45</v>
      </c>
      <c r="H7" s="232">
        <v>382</v>
      </c>
      <c r="I7" s="232">
        <v>233</v>
      </c>
      <c r="J7" s="232">
        <v>1642</v>
      </c>
      <c r="K7" s="232">
        <v>150</v>
      </c>
      <c r="L7" s="232">
        <v>191</v>
      </c>
      <c r="M7" s="232">
        <v>95</v>
      </c>
      <c r="N7" s="232">
        <v>348</v>
      </c>
      <c r="O7" s="232">
        <v>147</v>
      </c>
      <c r="P7" s="232">
        <v>121</v>
      </c>
      <c r="Q7" s="232">
        <v>379</v>
      </c>
      <c r="R7" s="232">
        <v>391</v>
      </c>
      <c r="S7" s="244">
        <v>103</v>
      </c>
    </row>
    <row r="8" spans="1:21" ht="13.5" customHeight="1">
      <c r="A8" s="207"/>
      <c r="B8" s="246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44"/>
    </row>
    <row r="9" spans="1:21" ht="13.5" customHeight="1">
      <c r="A9" s="207" t="s">
        <v>145</v>
      </c>
      <c r="B9" s="246">
        <v>5956</v>
      </c>
      <c r="C9" s="232">
        <v>424</v>
      </c>
      <c r="D9" s="232">
        <v>817</v>
      </c>
      <c r="E9" s="232">
        <v>263</v>
      </c>
      <c r="F9" s="232">
        <v>41</v>
      </c>
      <c r="G9" s="232">
        <v>46</v>
      </c>
      <c r="H9" s="232">
        <v>316</v>
      </c>
      <c r="I9" s="232">
        <v>184</v>
      </c>
      <c r="J9" s="232">
        <v>1564</v>
      </c>
      <c r="K9" s="232">
        <v>135</v>
      </c>
      <c r="L9" s="232">
        <v>231</v>
      </c>
      <c r="M9" s="232">
        <v>115</v>
      </c>
      <c r="N9" s="232">
        <v>569</v>
      </c>
      <c r="O9" s="232">
        <v>143</v>
      </c>
      <c r="P9" s="232">
        <v>126</v>
      </c>
      <c r="Q9" s="232">
        <v>420</v>
      </c>
      <c r="R9" s="232">
        <v>562</v>
      </c>
      <c r="S9" s="244">
        <v>107</v>
      </c>
    </row>
    <row r="10" spans="1:21" ht="13.5" customHeight="1">
      <c r="A10" s="207" t="s">
        <v>144</v>
      </c>
      <c r="B10" s="246">
        <v>7621</v>
      </c>
      <c r="C10" s="232">
        <v>485</v>
      </c>
      <c r="D10" s="232">
        <v>1049</v>
      </c>
      <c r="E10" s="232">
        <v>502</v>
      </c>
      <c r="F10" s="232">
        <v>54</v>
      </c>
      <c r="G10" s="232">
        <v>30</v>
      </c>
      <c r="H10" s="232">
        <v>429</v>
      </c>
      <c r="I10" s="232">
        <v>199</v>
      </c>
      <c r="J10" s="232">
        <v>1671</v>
      </c>
      <c r="K10" s="232">
        <v>191</v>
      </c>
      <c r="L10" s="232">
        <v>239</v>
      </c>
      <c r="M10" s="232">
        <v>149</v>
      </c>
      <c r="N10" s="232">
        <v>640</v>
      </c>
      <c r="O10" s="232">
        <v>156</v>
      </c>
      <c r="P10" s="232">
        <v>280</v>
      </c>
      <c r="Q10" s="232">
        <v>678</v>
      </c>
      <c r="R10" s="232">
        <v>869</v>
      </c>
      <c r="S10" s="244">
        <v>129</v>
      </c>
    </row>
    <row r="11" spans="1:21" ht="13.5" customHeight="1">
      <c r="A11" s="207" t="s">
        <v>143</v>
      </c>
      <c r="B11" s="246">
        <v>8774</v>
      </c>
      <c r="C11" s="232">
        <v>581</v>
      </c>
      <c r="D11" s="232">
        <v>1076</v>
      </c>
      <c r="E11" s="232">
        <v>686</v>
      </c>
      <c r="F11" s="232">
        <v>36</v>
      </c>
      <c r="G11" s="232">
        <v>26</v>
      </c>
      <c r="H11" s="232">
        <v>597</v>
      </c>
      <c r="I11" s="232">
        <v>239</v>
      </c>
      <c r="J11" s="232">
        <v>1764</v>
      </c>
      <c r="K11" s="232">
        <v>204</v>
      </c>
      <c r="L11" s="232">
        <v>235</v>
      </c>
      <c r="M11" s="232">
        <v>143</v>
      </c>
      <c r="N11" s="232">
        <v>821</v>
      </c>
      <c r="O11" s="232">
        <v>225</v>
      </c>
      <c r="P11" s="232">
        <v>323</v>
      </c>
      <c r="Q11" s="232">
        <v>943</v>
      </c>
      <c r="R11" s="232">
        <v>875</v>
      </c>
      <c r="S11" s="244">
        <v>194</v>
      </c>
    </row>
    <row r="12" spans="1:21" ht="13.5" customHeight="1">
      <c r="A12" s="207" t="s">
        <v>142</v>
      </c>
      <c r="B12" s="246">
        <v>9162</v>
      </c>
      <c r="C12" s="232">
        <v>628</v>
      </c>
      <c r="D12" s="232">
        <v>1232</v>
      </c>
      <c r="E12" s="232">
        <v>693</v>
      </c>
      <c r="F12" s="232">
        <v>25</v>
      </c>
      <c r="G12" s="232">
        <v>13</v>
      </c>
      <c r="H12" s="232">
        <v>300</v>
      </c>
      <c r="I12" s="232">
        <v>324</v>
      </c>
      <c r="J12" s="232">
        <v>2313</v>
      </c>
      <c r="K12" s="231">
        <v>177</v>
      </c>
      <c r="L12" s="231">
        <v>209</v>
      </c>
      <c r="M12" s="231">
        <v>166</v>
      </c>
      <c r="N12" s="231">
        <v>780</v>
      </c>
      <c r="O12" s="231">
        <v>183</v>
      </c>
      <c r="P12" s="231">
        <v>468</v>
      </c>
      <c r="Q12" s="231">
        <v>951</v>
      </c>
      <c r="R12" s="231">
        <v>700</v>
      </c>
      <c r="S12" s="243">
        <v>215</v>
      </c>
    </row>
    <row r="13" spans="1:21" ht="13.5" customHeight="1">
      <c r="A13" s="207" t="s">
        <v>141</v>
      </c>
      <c r="B13" s="246">
        <v>9455</v>
      </c>
      <c r="C13" s="232">
        <v>543</v>
      </c>
      <c r="D13" s="232">
        <v>1456</v>
      </c>
      <c r="E13" s="232">
        <v>646</v>
      </c>
      <c r="F13" s="232">
        <v>28</v>
      </c>
      <c r="G13" s="232">
        <v>15</v>
      </c>
      <c r="H13" s="232">
        <v>289</v>
      </c>
      <c r="I13" s="232">
        <v>343</v>
      </c>
      <c r="J13" s="232">
        <v>2679</v>
      </c>
      <c r="K13" s="231">
        <v>314</v>
      </c>
      <c r="L13" s="231">
        <v>197</v>
      </c>
      <c r="M13" s="231">
        <v>153</v>
      </c>
      <c r="N13" s="231">
        <v>773</v>
      </c>
      <c r="O13" s="231">
        <v>169</v>
      </c>
      <c r="P13" s="231">
        <v>416</v>
      </c>
      <c r="Q13" s="231">
        <v>859</v>
      </c>
      <c r="R13" s="231">
        <v>575</v>
      </c>
      <c r="S13" s="243">
        <v>170</v>
      </c>
    </row>
    <row r="14" spans="1:21" ht="13.5" customHeight="1">
      <c r="A14" s="207"/>
      <c r="B14" s="246"/>
      <c r="C14" s="232"/>
      <c r="D14" s="232"/>
      <c r="E14" s="232"/>
      <c r="F14" s="232"/>
      <c r="G14" s="232"/>
      <c r="H14" s="232"/>
      <c r="I14" s="232"/>
      <c r="J14" s="232"/>
      <c r="K14" s="231"/>
      <c r="L14" s="231"/>
      <c r="M14" s="231"/>
      <c r="N14" s="231"/>
      <c r="O14" s="231"/>
      <c r="P14" s="231"/>
      <c r="Q14" s="231"/>
      <c r="R14" s="231"/>
      <c r="S14" s="243"/>
    </row>
    <row r="15" spans="1:21" ht="13.5" customHeight="1">
      <c r="A15" s="207" t="s">
        <v>140</v>
      </c>
      <c r="B15" s="246">
        <v>9220</v>
      </c>
      <c r="C15" s="232">
        <v>549</v>
      </c>
      <c r="D15" s="232">
        <v>1461</v>
      </c>
      <c r="E15" s="232">
        <v>597</v>
      </c>
      <c r="F15" s="232">
        <v>12</v>
      </c>
      <c r="G15" s="232">
        <v>7</v>
      </c>
      <c r="H15" s="232">
        <v>230</v>
      </c>
      <c r="I15" s="232">
        <v>273</v>
      </c>
      <c r="J15" s="232">
        <v>2656</v>
      </c>
      <c r="K15" s="231">
        <v>382</v>
      </c>
      <c r="L15" s="231">
        <v>233</v>
      </c>
      <c r="M15" s="231">
        <v>131</v>
      </c>
      <c r="N15" s="231">
        <v>852</v>
      </c>
      <c r="O15" s="231">
        <v>172</v>
      </c>
      <c r="P15" s="231">
        <v>425</v>
      </c>
      <c r="Q15" s="231">
        <v>740</v>
      </c>
      <c r="R15" s="231">
        <v>500</v>
      </c>
      <c r="S15" s="243">
        <v>153</v>
      </c>
    </row>
    <row r="16" spans="1:21" ht="13.5" customHeight="1">
      <c r="A16" s="207" t="s">
        <v>139</v>
      </c>
      <c r="B16" s="246">
        <v>9316</v>
      </c>
      <c r="C16" s="232">
        <v>626</v>
      </c>
      <c r="D16" s="232">
        <v>1781</v>
      </c>
      <c r="E16" s="232">
        <v>418</v>
      </c>
      <c r="F16" s="232">
        <v>12</v>
      </c>
      <c r="G16" s="232">
        <v>9</v>
      </c>
      <c r="H16" s="232">
        <v>208</v>
      </c>
      <c r="I16" s="232">
        <v>341</v>
      </c>
      <c r="J16" s="232">
        <v>2699</v>
      </c>
      <c r="K16" s="231">
        <v>415</v>
      </c>
      <c r="L16" s="231">
        <v>215</v>
      </c>
      <c r="M16" s="231">
        <v>191</v>
      </c>
      <c r="N16" s="231">
        <v>725</v>
      </c>
      <c r="O16" s="231">
        <v>171</v>
      </c>
      <c r="P16" s="231">
        <v>428</v>
      </c>
      <c r="Q16" s="231">
        <v>522</v>
      </c>
      <c r="R16" s="231">
        <v>555</v>
      </c>
      <c r="S16" s="243">
        <v>163</v>
      </c>
    </row>
    <row r="17" spans="1:21" ht="13.5" customHeight="1">
      <c r="A17" s="207" t="s">
        <v>138</v>
      </c>
      <c r="B17" s="246">
        <v>9122</v>
      </c>
      <c r="C17" s="232">
        <v>613</v>
      </c>
      <c r="D17" s="232">
        <v>1643</v>
      </c>
      <c r="E17" s="232">
        <v>406</v>
      </c>
      <c r="F17" s="232">
        <v>17</v>
      </c>
      <c r="G17" s="232">
        <v>7</v>
      </c>
      <c r="H17" s="232">
        <v>153</v>
      </c>
      <c r="I17" s="232">
        <v>315</v>
      </c>
      <c r="J17" s="232">
        <v>2692</v>
      </c>
      <c r="K17" s="231">
        <v>432</v>
      </c>
      <c r="L17" s="231">
        <v>191</v>
      </c>
      <c r="M17" s="231">
        <v>147</v>
      </c>
      <c r="N17" s="231">
        <v>546</v>
      </c>
      <c r="O17" s="231">
        <v>122</v>
      </c>
      <c r="P17" s="231">
        <v>292</v>
      </c>
      <c r="Q17" s="231">
        <v>1093</v>
      </c>
      <c r="R17" s="231">
        <v>453</v>
      </c>
      <c r="S17" s="243">
        <v>121</v>
      </c>
    </row>
    <row r="18" spans="1:21" ht="13.5" customHeight="1">
      <c r="A18" s="207" t="s">
        <v>137</v>
      </c>
      <c r="B18" s="246">
        <v>9133</v>
      </c>
      <c r="C18" s="232">
        <v>654</v>
      </c>
      <c r="D18" s="232">
        <v>1488</v>
      </c>
      <c r="E18" s="232">
        <v>350</v>
      </c>
      <c r="F18" s="232">
        <v>14</v>
      </c>
      <c r="G18" s="232">
        <v>8</v>
      </c>
      <c r="H18" s="232">
        <v>123</v>
      </c>
      <c r="I18" s="232">
        <v>192</v>
      </c>
      <c r="J18" s="232">
        <v>2732</v>
      </c>
      <c r="K18" s="231">
        <v>532</v>
      </c>
      <c r="L18" s="231">
        <v>215</v>
      </c>
      <c r="M18" s="231">
        <v>134</v>
      </c>
      <c r="N18" s="231">
        <v>527</v>
      </c>
      <c r="O18" s="231">
        <v>185</v>
      </c>
      <c r="P18" s="231">
        <v>360</v>
      </c>
      <c r="Q18" s="231">
        <v>1080</v>
      </c>
      <c r="R18" s="231">
        <v>539</v>
      </c>
      <c r="S18" s="243">
        <v>168</v>
      </c>
    </row>
    <row r="19" spans="1:21" ht="13.5" customHeight="1">
      <c r="A19" s="207" t="s">
        <v>136</v>
      </c>
      <c r="B19" s="246">
        <v>9285</v>
      </c>
      <c r="C19" s="232">
        <v>737</v>
      </c>
      <c r="D19" s="232">
        <v>1616</v>
      </c>
      <c r="E19" s="232">
        <v>370</v>
      </c>
      <c r="F19" s="232">
        <v>9</v>
      </c>
      <c r="G19" s="232">
        <v>3</v>
      </c>
      <c r="H19" s="232">
        <v>115</v>
      </c>
      <c r="I19" s="232">
        <v>289</v>
      </c>
      <c r="J19" s="232">
        <v>2574</v>
      </c>
      <c r="K19" s="231">
        <v>498</v>
      </c>
      <c r="L19" s="231">
        <v>159</v>
      </c>
      <c r="M19" s="231">
        <v>92</v>
      </c>
      <c r="N19" s="231">
        <v>406</v>
      </c>
      <c r="O19" s="231">
        <v>133</v>
      </c>
      <c r="P19" s="231">
        <v>271</v>
      </c>
      <c r="Q19" s="231">
        <v>1354</v>
      </c>
      <c r="R19" s="231">
        <v>659</v>
      </c>
      <c r="S19" s="243">
        <v>168</v>
      </c>
    </row>
    <row r="20" spans="1:21" ht="13.5" customHeight="1">
      <c r="A20" s="207"/>
      <c r="B20" s="246"/>
      <c r="C20" s="232"/>
      <c r="D20" s="232"/>
      <c r="E20" s="232"/>
      <c r="F20" s="232"/>
      <c r="G20" s="232"/>
      <c r="H20" s="232"/>
      <c r="I20" s="232"/>
      <c r="J20" s="232"/>
      <c r="K20" s="231"/>
      <c r="L20" s="231"/>
      <c r="M20" s="231"/>
      <c r="N20" s="231"/>
      <c r="O20" s="231"/>
      <c r="P20" s="231"/>
      <c r="Q20" s="231"/>
      <c r="R20" s="231"/>
      <c r="S20" s="243"/>
    </row>
    <row r="21" spans="1:21" ht="13.5" customHeight="1">
      <c r="A21" s="207" t="s">
        <v>135</v>
      </c>
      <c r="B21" s="246">
        <v>10092</v>
      </c>
      <c r="C21" s="232">
        <v>920</v>
      </c>
      <c r="D21" s="232">
        <v>1845</v>
      </c>
      <c r="E21" s="232">
        <v>289</v>
      </c>
      <c r="F21" s="232">
        <v>14</v>
      </c>
      <c r="G21" s="232">
        <v>3</v>
      </c>
      <c r="H21" s="232">
        <v>83</v>
      </c>
      <c r="I21" s="232">
        <v>204</v>
      </c>
      <c r="J21" s="232">
        <v>2786</v>
      </c>
      <c r="K21" s="231">
        <v>552</v>
      </c>
      <c r="L21" s="231">
        <v>210</v>
      </c>
      <c r="M21" s="231">
        <v>78</v>
      </c>
      <c r="N21" s="231">
        <v>407</v>
      </c>
      <c r="O21" s="231">
        <v>201</v>
      </c>
      <c r="P21" s="231">
        <v>295</v>
      </c>
      <c r="Q21" s="231">
        <v>1446</v>
      </c>
      <c r="R21" s="231">
        <v>759</v>
      </c>
      <c r="S21" s="243">
        <v>151</v>
      </c>
    </row>
    <row r="22" spans="1:21" ht="13.5" customHeight="1">
      <c r="A22" s="207" t="s">
        <v>134</v>
      </c>
      <c r="B22" s="246">
        <v>11060</v>
      </c>
      <c r="C22" s="232">
        <v>1047</v>
      </c>
      <c r="D22" s="232">
        <v>2129</v>
      </c>
      <c r="E22" s="232">
        <v>308</v>
      </c>
      <c r="F22" s="232">
        <v>8</v>
      </c>
      <c r="G22" s="232">
        <v>2</v>
      </c>
      <c r="H22" s="232">
        <v>55</v>
      </c>
      <c r="I22" s="232">
        <v>198</v>
      </c>
      <c r="J22" s="232">
        <v>2983</v>
      </c>
      <c r="K22" s="231">
        <v>635</v>
      </c>
      <c r="L22" s="231">
        <v>255</v>
      </c>
      <c r="M22" s="231">
        <v>80</v>
      </c>
      <c r="N22" s="231">
        <v>398</v>
      </c>
      <c r="O22" s="231">
        <v>226</v>
      </c>
      <c r="P22" s="231">
        <v>283</v>
      </c>
      <c r="Q22" s="231">
        <v>1595</v>
      </c>
      <c r="R22" s="231">
        <v>858</v>
      </c>
      <c r="S22" s="243">
        <v>145</v>
      </c>
    </row>
    <row r="23" spans="1:21" ht="13.5" customHeight="1">
      <c r="A23" s="207" t="s">
        <v>133</v>
      </c>
      <c r="B23" s="246">
        <v>10303</v>
      </c>
      <c r="C23" s="232">
        <v>1155</v>
      </c>
      <c r="D23" s="232">
        <v>1926</v>
      </c>
      <c r="E23" s="232">
        <v>274</v>
      </c>
      <c r="F23" s="233">
        <v>0</v>
      </c>
      <c r="G23" s="232">
        <v>3</v>
      </c>
      <c r="H23" s="232">
        <v>62</v>
      </c>
      <c r="I23" s="232">
        <v>194</v>
      </c>
      <c r="J23" s="232">
        <v>3074</v>
      </c>
      <c r="K23" s="231">
        <v>604</v>
      </c>
      <c r="L23" s="231">
        <v>202</v>
      </c>
      <c r="M23" s="231">
        <v>86</v>
      </c>
      <c r="N23" s="231">
        <v>393</v>
      </c>
      <c r="O23" s="231">
        <v>129</v>
      </c>
      <c r="P23" s="231">
        <v>168</v>
      </c>
      <c r="Q23" s="231">
        <v>1231</v>
      </c>
      <c r="R23" s="231">
        <v>802</v>
      </c>
      <c r="S23" s="243">
        <v>143</v>
      </c>
    </row>
    <row r="24" spans="1:21" ht="13.5" customHeight="1">
      <c r="A24" s="207" t="s">
        <v>132</v>
      </c>
      <c r="B24" s="246">
        <v>10048</v>
      </c>
      <c r="C24" s="232">
        <v>1089</v>
      </c>
      <c r="D24" s="232">
        <v>1807</v>
      </c>
      <c r="E24" s="232">
        <v>233</v>
      </c>
      <c r="F24" s="232">
        <v>5</v>
      </c>
      <c r="G24" s="233">
        <v>0</v>
      </c>
      <c r="H24" s="232">
        <v>64</v>
      </c>
      <c r="I24" s="232">
        <v>219</v>
      </c>
      <c r="J24" s="232">
        <v>2962</v>
      </c>
      <c r="K24" s="231">
        <v>608</v>
      </c>
      <c r="L24" s="231">
        <v>220</v>
      </c>
      <c r="M24" s="231">
        <v>65</v>
      </c>
      <c r="N24" s="231">
        <v>404</v>
      </c>
      <c r="O24" s="231">
        <v>126</v>
      </c>
      <c r="P24" s="231">
        <v>210</v>
      </c>
      <c r="Q24" s="231">
        <v>1070</v>
      </c>
      <c r="R24" s="231">
        <v>966</v>
      </c>
      <c r="S24" s="243">
        <v>95</v>
      </c>
    </row>
    <row r="25" spans="1:21" ht="13.5" customHeight="1">
      <c r="A25" s="205">
        <v>30</v>
      </c>
      <c r="B25" s="246">
        <v>10502</v>
      </c>
      <c r="C25" s="232">
        <v>1341</v>
      </c>
      <c r="D25" s="232">
        <v>2169</v>
      </c>
      <c r="E25" s="232">
        <v>178</v>
      </c>
      <c r="F25" s="232">
        <v>2</v>
      </c>
      <c r="G25" s="233">
        <v>4</v>
      </c>
      <c r="H25" s="232">
        <v>34</v>
      </c>
      <c r="I25" s="232">
        <v>171</v>
      </c>
      <c r="J25" s="232">
        <v>3023</v>
      </c>
      <c r="K25" s="231">
        <v>580</v>
      </c>
      <c r="L25" s="231">
        <v>257</v>
      </c>
      <c r="M25" s="231">
        <v>70</v>
      </c>
      <c r="N25" s="231">
        <v>502</v>
      </c>
      <c r="O25" s="231">
        <v>115</v>
      </c>
      <c r="P25" s="231">
        <v>135</v>
      </c>
      <c r="Q25" s="231">
        <v>953</v>
      </c>
      <c r="R25" s="231">
        <v>968</v>
      </c>
      <c r="S25" s="243">
        <v>63</v>
      </c>
    </row>
    <row r="26" spans="1:21" ht="13.5" customHeight="1">
      <c r="A26" s="205"/>
      <c r="B26" s="246"/>
      <c r="C26" s="232"/>
      <c r="D26" s="232"/>
      <c r="E26" s="232"/>
      <c r="F26" s="232"/>
      <c r="G26" s="233"/>
      <c r="H26" s="232"/>
      <c r="I26" s="232"/>
      <c r="J26" s="232"/>
      <c r="K26" s="231"/>
      <c r="L26" s="231"/>
      <c r="M26" s="231"/>
      <c r="N26" s="231"/>
      <c r="O26" s="231"/>
      <c r="P26" s="231"/>
      <c r="Q26" s="231"/>
      <c r="R26" s="231"/>
      <c r="S26" s="243"/>
    </row>
    <row r="27" spans="1:21" ht="13.5" customHeight="1">
      <c r="A27" s="206" t="s">
        <v>131</v>
      </c>
      <c r="B27" s="246">
        <v>10589</v>
      </c>
      <c r="C27" s="232">
        <v>1817</v>
      </c>
      <c r="D27" s="232">
        <v>2077</v>
      </c>
      <c r="E27" s="232">
        <v>153</v>
      </c>
      <c r="F27" s="232">
        <v>7</v>
      </c>
      <c r="G27" s="233">
        <v>0</v>
      </c>
      <c r="H27" s="232">
        <v>18</v>
      </c>
      <c r="I27" s="232">
        <v>175</v>
      </c>
      <c r="J27" s="232">
        <v>2982</v>
      </c>
      <c r="K27" s="231">
        <v>603</v>
      </c>
      <c r="L27" s="231">
        <v>249</v>
      </c>
      <c r="M27" s="231">
        <v>55</v>
      </c>
      <c r="N27" s="231">
        <v>399</v>
      </c>
      <c r="O27" s="231">
        <v>123</v>
      </c>
      <c r="P27" s="231">
        <v>128</v>
      </c>
      <c r="Q27" s="231">
        <v>770</v>
      </c>
      <c r="R27" s="231">
        <v>1033</v>
      </c>
      <c r="S27" s="243">
        <v>65</v>
      </c>
    </row>
    <row r="28" spans="1:21" ht="13.5" customHeight="1">
      <c r="A28" s="242">
        <v>2</v>
      </c>
      <c r="B28" s="245">
        <v>10726</v>
      </c>
      <c r="C28" s="244">
        <v>2255</v>
      </c>
      <c r="D28" s="232">
        <v>2067</v>
      </c>
      <c r="E28" s="232">
        <v>195</v>
      </c>
      <c r="F28" s="232">
        <v>6</v>
      </c>
      <c r="G28" s="233">
        <v>1</v>
      </c>
      <c r="H28" s="232">
        <v>29</v>
      </c>
      <c r="I28" s="232">
        <v>137</v>
      </c>
      <c r="J28" s="232">
        <v>2696</v>
      </c>
      <c r="K28" s="231">
        <v>518</v>
      </c>
      <c r="L28" s="231">
        <v>169</v>
      </c>
      <c r="M28" s="231">
        <v>54</v>
      </c>
      <c r="N28" s="231">
        <v>509</v>
      </c>
      <c r="O28" s="231">
        <v>73</v>
      </c>
      <c r="P28" s="231">
        <v>231</v>
      </c>
      <c r="Q28" s="231">
        <v>745</v>
      </c>
      <c r="R28" s="231">
        <v>1041</v>
      </c>
      <c r="S28" s="243">
        <v>60</v>
      </c>
      <c r="T28" s="194" t="s">
        <v>130</v>
      </c>
      <c r="U28" s="230" t="s">
        <v>130</v>
      </c>
    </row>
    <row r="29" spans="1:21" ht="13.5" customHeight="1">
      <c r="A29" s="242">
        <v>3</v>
      </c>
      <c r="B29" s="245">
        <v>12189</v>
      </c>
      <c r="C29" s="244">
        <v>1932</v>
      </c>
      <c r="D29" s="232">
        <v>1945</v>
      </c>
      <c r="E29" s="232">
        <v>185</v>
      </c>
      <c r="F29" s="232">
        <v>2</v>
      </c>
      <c r="G29" s="233">
        <v>2</v>
      </c>
      <c r="H29" s="232">
        <v>47</v>
      </c>
      <c r="I29" s="232">
        <v>246</v>
      </c>
      <c r="J29" s="232">
        <v>3656</v>
      </c>
      <c r="K29" s="231">
        <v>558</v>
      </c>
      <c r="L29" s="231">
        <v>203</v>
      </c>
      <c r="M29" s="231">
        <v>44</v>
      </c>
      <c r="N29" s="231">
        <v>504</v>
      </c>
      <c r="O29" s="231">
        <v>109</v>
      </c>
      <c r="P29" s="231">
        <v>205</v>
      </c>
      <c r="Q29" s="231">
        <v>1432</v>
      </c>
      <c r="R29" s="231">
        <v>1119</v>
      </c>
      <c r="S29" s="243">
        <v>32</v>
      </c>
      <c r="T29" s="194" t="s">
        <v>173</v>
      </c>
      <c r="U29" s="230" t="s">
        <v>173</v>
      </c>
    </row>
    <row r="30" spans="1:21" ht="13.5" customHeight="1">
      <c r="A30" s="242">
        <v>4</v>
      </c>
      <c r="B30" s="245">
        <v>12028</v>
      </c>
      <c r="C30" s="244">
        <v>1835</v>
      </c>
      <c r="D30" s="232">
        <v>1854</v>
      </c>
      <c r="E30" s="232">
        <v>197</v>
      </c>
      <c r="F30" s="232">
        <v>9</v>
      </c>
      <c r="G30" s="233">
        <v>1</v>
      </c>
      <c r="H30" s="232">
        <v>36</v>
      </c>
      <c r="I30" s="232">
        <v>164</v>
      </c>
      <c r="J30" s="232">
        <v>3211</v>
      </c>
      <c r="K30" s="231">
        <v>700</v>
      </c>
      <c r="L30" s="231">
        <v>263</v>
      </c>
      <c r="M30" s="231">
        <v>65</v>
      </c>
      <c r="N30" s="231">
        <v>613</v>
      </c>
      <c r="O30" s="231">
        <v>206</v>
      </c>
      <c r="P30" s="231">
        <v>229</v>
      </c>
      <c r="Q30" s="231">
        <v>1710</v>
      </c>
      <c r="R30" s="231">
        <v>935</v>
      </c>
      <c r="S30" s="243">
        <v>67</v>
      </c>
      <c r="T30" s="194" t="s">
        <v>130</v>
      </c>
      <c r="U30" s="230" t="s">
        <v>130</v>
      </c>
    </row>
    <row r="31" spans="1:21" ht="13.5" customHeight="1">
      <c r="A31" s="242">
        <v>5</v>
      </c>
      <c r="B31" s="241">
        <v>11099</v>
      </c>
      <c r="C31" s="232">
        <v>1832</v>
      </c>
      <c r="D31" s="232">
        <v>1702</v>
      </c>
      <c r="E31" s="232">
        <v>142</v>
      </c>
      <c r="F31" s="232">
        <v>6</v>
      </c>
      <c r="G31" s="233">
        <v>0</v>
      </c>
      <c r="H31" s="232">
        <v>24</v>
      </c>
      <c r="I31" s="232">
        <v>129</v>
      </c>
      <c r="J31" s="232">
        <v>3468</v>
      </c>
      <c r="K31" s="231">
        <v>438</v>
      </c>
      <c r="L31" s="231">
        <v>262</v>
      </c>
      <c r="M31" s="231">
        <v>88</v>
      </c>
      <c r="N31" s="231">
        <v>486</v>
      </c>
      <c r="O31" s="231">
        <v>166</v>
      </c>
      <c r="P31" s="231">
        <v>226</v>
      </c>
      <c r="Q31" s="231">
        <v>1731</v>
      </c>
      <c r="R31" s="231">
        <v>399</v>
      </c>
      <c r="S31" s="243">
        <v>52</v>
      </c>
      <c r="U31" s="230"/>
    </row>
    <row r="32" spans="1:21" ht="13.5" customHeight="1">
      <c r="A32" s="240">
        <v>6</v>
      </c>
      <c r="B32" s="239">
        <v>10330</v>
      </c>
      <c r="C32" s="237">
        <v>1748</v>
      </c>
      <c r="D32" s="237">
        <v>1468</v>
      </c>
      <c r="E32" s="237">
        <v>149</v>
      </c>
      <c r="F32" s="237">
        <v>0</v>
      </c>
      <c r="G32" s="238">
        <v>0</v>
      </c>
      <c r="H32" s="237">
        <v>10</v>
      </c>
      <c r="I32" s="237">
        <v>117</v>
      </c>
      <c r="J32" s="237">
        <v>3371</v>
      </c>
      <c r="K32" s="235">
        <v>338</v>
      </c>
      <c r="L32" s="235">
        <v>224</v>
      </c>
      <c r="M32" s="235">
        <v>83</v>
      </c>
      <c r="N32" s="235">
        <v>315</v>
      </c>
      <c r="O32" s="235">
        <v>81</v>
      </c>
      <c r="P32" s="235">
        <v>160</v>
      </c>
      <c r="Q32" s="235">
        <v>1925</v>
      </c>
      <c r="R32" s="236">
        <v>341</v>
      </c>
      <c r="S32" s="235">
        <v>52</v>
      </c>
      <c r="U32" s="230"/>
    </row>
    <row r="33" spans="1:21" ht="13.5" customHeight="1">
      <c r="A33" s="234"/>
      <c r="B33" s="233"/>
      <c r="C33" s="232"/>
      <c r="D33" s="232"/>
      <c r="E33" s="232"/>
      <c r="F33" s="232"/>
      <c r="G33" s="233"/>
      <c r="H33" s="232"/>
      <c r="I33" s="232"/>
      <c r="J33" s="232"/>
      <c r="K33" s="231"/>
      <c r="L33" s="231"/>
      <c r="M33" s="231"/>
      <c r="N33" s="231"/>
      <c r="O33" s="231"/>
      <c r="P33" s="231"/>
      <c r="Q33" s="231"/>
      <c r="R33" s="231"/>
      <c r="S33" s="231"/>
      <c r="U33" s="230"/>
    </row>
    <row r="34" spans="1:21">
      <c r="A34" s="194" t="s">
        <v>128</v>
      </c>
    </row>
    <row r="36" spans="1:21">
      <c r="A36" s="194" t="s">
        <v>127</v>
      </c>
    </row>
    <row r="37" spans="1:21">
      <c r="A37" s="194" t="s">
        <v>172</v>
      </c>
    </row>
    <row r="38" spans="1:21">
      <c r="S38" s="230" t="s">
        <v>130</v>
      </c>
    </row>
  </sheetData>
  <mergeCells count="9">
    <mergeCell ref="N3:Q3"/>
    <mergeCell ref="R3:R4"/>
    <mergeCell ref="S3:S4"/>
    <mergeCell ref="A3:A4"/>
    <mergeCell ref="B3:B4"/>
    <mergeCell ref="C3:D3"/>
    <mergeCell ref="E3:E4"/>
    <mergeCell ref="F3:K3"/>
    <mergeCell ref="L3:M3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74" orientation="landscape" horizontalDpi="4294967292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91B7-AEE8-455F-B3DA-1AE7F4A83997}">
  <sheetPr>
    <pageSetUpPr fitToPage="1"/>
  </sheetPr>
  <dimension ref="A1:J12"/>
  <sheetViews>
    <sheetView zoomScale="80" zoomScaleNormal="80" workbookViewId="0">
      <selection activeCell="F29" sqref="F29"/>
    </sheetView>
  </sheetViews>
  <sheetFormatPr defaultColWidth="8.296875" defaultRowHeight="13.5"/>
  <cols>
    <col min="1" max="1" width="15.8984375" style="195" customWidth="1"/>
    <col min="2" max="9" width="6.5" style="195" customWidth="1"/>
    <col min="10" max="16384" width="8.296875" style="195"/>
  </cols>
  <sheetData>
    <row r="1" spans="1:10" s="194" customFormat="1" ht="17.25">
      <c r="A1" s="229" t="s">
        <v>190</v>
      </c>
    </row>
    <row r="2" spans="1:10" s="194" customFormat="1" ht="14.25" thickBot="1">
      <c r="I2" s="269" t="s">
        <v>189</v>
      </c>
    </row>
    <row r="3" spans="1:10" s="194" customFormat="1" ht="19.350000000000001" customHeight="1" thickTop="1">
      <c r="A3" s="268"/>
      <c r="B3" s="267" t="s">
        <v>188</v>
      </c>
      <c r="C3" s="267" t="s">
        <v>187</v>
      </c>
      <c r="D3" s="267" t="s">
        <v>186</v>
      </c>
      <c r="E3" s="267" t="s">
        <v>185</v>
      </c>
      <c r="F3" s="267" t="s">
        <v>184</v>
      </c>
      <c r="G3" s="266" t="s">
        <v>183</v>
      </c>
      <c r="H3" s="265"/>
      <c r="I3" s="264" t="s">
        <v>161</v>
      </c>
    </row>
    <row r="4" spans="1:10" s="194" customFormat="1" ht="110.25" customHeight="1">
      <c r="A4" s="263"/>
      <c r="B4" s="262"/>
      <c r="C4" s="262"/>
      <c r="D4" s="262"/>
      <c r="E4" s="262"/>
      <c r="F4" s="262"/>
      <c r="G4" s="261" t="s">
        <v>162</v>
      </c>
      <c r="H4" s="261" t="s">
        <v>161</v>
      </c>
      <c r="I4" s="260"/>
    </row>
    <row r="5" spans="1:10" s="194" customFormat="1" ht="24.75" customHeight="1">
      <c r="A5" s="195" t="s">
        <v>182</v>
      </c>
      <c r="B5" s="259">
        <f>SUM(C5:I5)</f>
        <v>3216</v>
      </c>
      <c r="C5" s="258">
        <f>SUM(C6:C9)</f>
        <v>22</v>
      </c>
      <c r="D5" s="258">
        <f>SUM(D6:D9)</f>
        <v>7</v>
      </c>
      <c r="E5" s="258">
        <f>SUM(E6:E9)</f>
        <v>12</v>
      </c>
      <c r="F5" s="258">
        <f>SUM(F6:F9)</f>
        <v>191</v>
      </c>
      <c r="G5" s="258">
        <f>SUM(G6:G9)</f>
        <v>1748</v>
      </c>
      <c r="H5" s="258">
        <f>SUM(H6:H9)</f>
        <v>885</v>
      </c>
      <c r="I5" s="258">
        <f>SUM(I6:I9)</f>
        <v>351</v>
      </c>
      <c r="J5" s="250"/>
    </row>
    <row r="6" spans="1:10" s="194" customFormat="1" ht="24.75" customHeight="1">
      <c r="A6" s="252" t="s">
        <v>181</v>
      </c>
      <c r="B6" s="257">
        <f>SUM(C6:I6)</f>
        <v>1172</v>
      </c>
      <c r="C6" s="251">
        <v>6</v>
      </c>
      <c r="D6" s="251">
        <v>3</v>
      </c>
      <c r="E6" s="251">
        <v>0</v>
      </c>
      <c r="F6" s="251">
        <v>79</v>
      </c>
      <c r="G6" s="251">
        <v>565</v>
      </c>
      <c r="H6" s="251">
        <v>377</v>
      </c>
      <c r="I6" s="251">
        <v>142</v>
      </c>
    </row>
    <row r="7" spans="1:10" s="194" customFormat="1" ht="24.75" customHeight="1">
      <c r="A7" s="252" t="s">
        <v>180</v>
      </c>
      <c r="B7" s="257">
        <f>SUM(C7:I7)</f>
        <v>341</v>
      </c>
      <c r="C7" s="251">
        <v>2</v>
      </c>
      <c r="D7" s="251">
        <v>1</v>
      </c>
      <c r="E7" s="251">
        <v>0</v>
      </c>
      <c r="F7" s="251">
        <v>46</v>
      </c>
      <c r="G7" s="251">
        <v>182</v>
      </c>
      <c r="H7" s="251">
        <v>74</v>
      </c>
      <c r="I7" s="251">
        <v>36</v>
      </c>
    </row>
    <row r="8" spans="1:10" s="194" customFormat="1" ht="24.75" customHeight="1">
      <c r="A8" s="252" t="s">
        <v>179</v>
      </c>
      <c r="B8" s="257">
        <f>SUM(C8:I8)</f>
        <v>798</v>
      </c>
      <c r="C8" s="256">
        <v>7</v>
      </c>
      <c r="D8" s="256">
        <v>2</v>
      </c>
      <c r="E8" s="251">
        <v>1</v>
      </c>
      <c r="F8" s="251">
        <v>39</v>
      </c>
      <c r="G8" s="251">
        <v>453</v>
      </c>
      <c r="H8" s="251">
        <v>194</v>
      </c>
      <c r="I8" s="251">
        <v>102</v>
      </c>
    </row>
    <row r="9" spans="1:10" s="194" customFormat="1" ht="24.75" customHeight="1">
      <c r="A9" s="255" t="s">
        <v>178</v>
      </c>
      <c r="B9" s="254">
        <f>SUM(C9:I9)</f>
        <v>905</v>
      </c>
      <c r="C9" s="253">
        <v>7</v>
      </c>
      <c r="D9" s="253">
        <v>1</v>
      </c>
      <c r="E9" s="253">
        <v>11</v>
      </c>
      <c r="F9" s="253">
        <v>27</v>
      </c>
      <c r="G9" s="253">
        <v>548</v>
      </c>
      <c r="H9" s="253">
        <v>240</v>
      </c>
      <c r="I9" s="253">
        <v>71</v>
      </c>
    </row>
    <row r="10" spans="1:10" s="194" customFormat="1" ht="24.75" customHeight="1">
      <c r="A10" s="252"/>
      <c r="B10" s="251"/>
      <c r="C10" s="251"/>
      <c r="D10" s="251"/>
      <c r="E10" s="251"/>
      <c r="F10" s="251"/>
      <c r="G10" s="251"/>
      <c r="H10" s="251"/>
      <c r="I10" s="251"/>
    </row>
    <row r="11" spans="1:10" s="194" customFormat="1" ht="24.75" customHeight="1">
      <c r="A11" s="195" t="s">
        <v>128</v>
      </c>
      <c r="C11" s="250"/>
      <c r="D11" s="250" t="s">
        <v>177</v>
      </c>
      <c r="E11" s="250" t="s">
        <v>177</v>
      </c>
      <c r="F11" s="250" t="s">
        <v>177</v>
      </c>
      <c r="G11" s="250" t="s">
        <v>177</v>
      </c>
      <c r="H11" s="250" t="s">
        <v>177</v>
      </c>
      <c r="I11" s="250" t="s">
        <v>177</v>
      </c>
      <c r="J11" s="250" t="s">
        <v>177</v>
      </c>
    </row>
    <row r="12" spans="1:10" s="194" customFormat="1">
      <c r="B12" s="250"/>
      <c r="C12" s="250" t="s">
        <v>177</v>
      </c>
    </row>
  </sheetData>
  <mergeCells count="8">
    <mergeCell ref="F3:F4"/>
    <mergeCell ref="G3:H3"/>
    <mergeCell ref="I3:I4"/>
    <mergeCell ref="A3:A4"/>
    <mergeCell ref="B3:B4"/>
    <mergeCell ref="C3:C4"/>
    <mergeCell ref="D3:D4"/>
    <mergeCell ref="E3:E4"/>
  </mergeCells>
  <phoneticPr fontId="3"/>
  <pageMargins left="0.98425196850393704" right="0.98425196850393704" top="0.98425196850393704" bottom="0.98425196850393704" header="0.51181102362204722" footer="0.51181102362204722"/>
  <pageSetup paperSize="9" scale="77" orientation="portrait" horizontalDpi="4294967292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7332-138C-490B-A813-2369A4F7721B}">
  <sheetPr>
    <pageSetUpPr fitToPage="1"/>
  </sheetPr>
  <dimension ref="A1:AP25"/>
  <sheetViews>
    <sheetView zoomScale="85" zoomScaleNormal="85" zoomScaleSheetLayoutView="90" workbookViewId="0">
      <selection sqref="A1:XFD1048576"/>
    </sheetView>
  </sheetViews>
  <sheetFormatPr defaultColWidth="8.19921875" defaultRowHeight="13.5"/>
  <cols>
    <col min="1" max="1" width="13.796875" style="194" customWidth="1"/>
    <col min="2" max="2" width="5.796875" style="194" customWidth="1"/>
    <col min="3" max="16" width="4.5" style="194" customWidth="1"/>
    <col min="17" max="17" width="5.5" style="194" bestFit="1" customWidth="1"/>
    <col min="18" max="22" width="4.5" style="194" customWidth="1"/>
    <col min="23" max="23" width="6" style="194" bestFit="1" customWidth="1"/>
    <col min="24" max="42" width="4.5" style="194" customWidth="1"/>
    <col min="43" max="16384" width="8.19921875" style="194"/>
  </cols>
  <sheetData>
    <row r="1" spans="1:42" ht="22.5" customHeight="1">
      <c r="A1" s="300" t="s">
        <v>242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</row>
    <row r="2" spans="1:42" ht="14.25" thickBot="1">
      <c r="AB2" s="269" t="s">
        <v>189</v>
      </c>
      <c r="AE2" s="269"/>
    </row>
    <row r="3" spans="1:42" ht="18" customHeight="1" thickTop="1">
      <c r="A3" s="329"/>
      <c r="B3" s="328" t="s">
        <v>188</v>
      </c>
      <c r="C3" s="326" t="s">
        <v>233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7"/>
      <c r="O3" s="326" t="s">
        <v>232</v>
      </c>
      <c r="P3" s="325"/>
      <c r="Q3" s="325"/>
      <c r="R3" s="295"/>
      <c r="S3" s="294"/>
      <c r="T3" s="295" t="s">
        <v>231</v>
      </c>
      <c r="U3" s="295"/>
      <c r="V3" s="295"/>
      <c r="W3" s="295"/>
      <c r="X3" s="296" t="s">
        <v>230</v>
      </c>
      <c r="Y3" s="295"/>
      <c r="Z3" s="295"/>
      <c r="AA3" s="295"/>
      <c r="AB3" s="294"/>
    </row>
    <row r="4" spans="1:42" ht="99.75" customHeight="1">
      <c r="A4" s="324"/>
      <c r="B4" s="323"/>
      <c r="C4" s="321" t="s">
        <v>229</v>
      </c>
      <c r="D4" s="321" t="s">
        <v>228</v>
      </c>
      <c r="E4" s="321" t="s">
        <v>227</v>
      </c>
      <c r="F4" s="321" t="s">
        <v>226</v>
      </c>
      <c r="G4" s="321" t="s">
        <v>225</v>
      </c>
      <c r="H4" s="321" t="s">
        <v>224</v>
      </c>
      <c r="I4" s="321" t="s">
        <v>223</v>
      </c>
      <c r="J4" s="321" t="s">
        <v>222</v>
      </c>
      <c r="K4" s="322" t="s">
        <v>221</v>
      </c>
      <c r="L4" s="321" t="s">
        <v>220</v>
      </c>
      <c r="M4" s="321" t="s">
        <v>219</v>
      </c>
      <c r="N4" s="321" t="s">
        <v>161</v>
      </c>
      <c r="O4" s="321" t="s">
        <v>218</v>
      </c>
      <c r="P4" s="321" t="s">
        <v>217</v>
      </c>
      <c r="Q4" s="321" t="s">
        <v>216</v>
      </c>
      <c r="R4" s="286" t="s">
        <v>215</v>
      </c>
      <c r="S4" s="286" t="s">
        <v>161</v>
      </c>
      <c r="T4" s="289" t="s">
        <v>214</v>
      </c>
      <c r="U4" s="286" t="s">
        <v>213</v>
      </c>
      <c r="V4" s="286" t="s">
        <v>212</v>
      </c>
      <c r="W4" s="287" t="s">
        <v>211</v>
      </c>
      <c r="X4" s="286" t="s">
        <v>241</v>
      </c>
      <c r="Y4" s="286" t="s">
        <v>240</v>
      </c>
      <c r="Z4" s="286" t="s">
        <v>239</v>
      </c>
      <c r="AA4" s="286" t="s">
        <v>238</v>
      </c>
      <c r="AB4" s="286" t="s">
        <v>237</v>
      </c>
    </row>
    <row r="5" spans="1:42" s="195" customFormat="1" ht="20.85" customHeight="1">
      <c r="A5" s="320" t="s">
        <v>191</v>
      </c>
      <c r="B5" s="319">
        <f>SUM(B6:B9)</f>
        <v>1795</v>
      </c>
      <c r="C5" s="317">
        <f>SUM(C6:C9)</f>
        <v>93</v>
      </c>
      <c r="D5" s="316">
        <f>SUM(D6:D9)</f>
        <v>114</v>
      </c>
      <c r="E5" s="316">
        <f>SUM(E6:E9)</f>
        <v>42</v>
      </c>
      <c r="F5" s="316">
        <f>SUM(F6:F9)</f>
        <v>0</v>
      </c>
      <c r="G5" s="316">
        <f>SUM(G6:G9)</f>
        <v>147</v>
      </c>
      <c r="H5" s="316">
        <f>SUM(H6:H9)</f>
        <v>7</v>
      </c>
      <c r="I5" s="316">
        <f>SUM(I6:I9)</f>
        <v>3</v>
      </c>
      <c r="J5" s="316">
        <f>SUM(J6:J9)</f>
        <v>79</v>
      </c>
      <c r="K5" s="316">
        <f>SUM(K6:K9)</f>
        <v>41</v>
      </c>
      <c r="L5" s="316">
        <f>SUM(L6:L9)</f>
        <v>746</v>
      </c>
      <c r="M5" s="316">
        <f>SUM(M6:M9)</f>
        <v>253</v>
      </c>
      <c r="N5" s="318">
        <f>SUM(N6:N9)</f>
        <v>270</v>
      </c>
      <c r="O5" s="317">
        <f>SUM(O6:O9)</f>
        <v>775</v>
      </c>
      <c r="P5" s="316">
        <f>SUM(P6:P9)</f>
        <v>102</v>
      </c>
      <c r="Q5" s="316">
        <f>SUM(Q6:Q9)</f>
        <v>785</v>
      </c>
      <c r="R5" s="314">
        <f>SUM(R6:R9)</f>
        <v>19</v>
      </c>
      <c r="S5" s="315">
        <f>SUM(S6:S9)</f>
        <v>114</v>
      </c>
      <c r="T5" s="314">
        <f>SUM(T6:T9)</f>
        <v>476</v>
      </c>
      <c r="U5" s="314">
        <f>SUM(U6:U9)</f>
        <v>264</v>
      </c>
      <c r="V5" s="314">
        <f>SUM(V6:V9)</f>
        <v>14</v>
      </c>
      <c r="W5" s="314">
        <f>SUM(W6:W9)</f>
        <v>1041</v>
      </c>
      <c r="X5" s="313">
        <f>SUM(X6:X9)</f>
        <v>325</v>
      </c>
      <c r="Y5" s="312">
        <f>SUM(Y6:Y9)</f>
        <v>368</v>
      </c>
      <c r="Z5" s="312">
        <f>SUM(Z6:Z9)</f>
        <v>710</v>
      </c>
      <c r="AA5" s="312">
        <f>SUM(AA6:AA9)</f>
        <v>244</v>
      </c>
      <c r="AB5" s="311">
        <f>SUM(AB6:AB9)</f>
        <v>148</v>
      </c>
      <c r="AC5" s="302"/>
    </row>
    <row r="6" spans="1:42" s="195" customFormat="1" ht="20.85" customHeight="1">
      <c r="A6" s="310" t="s">
        <v>181</v>
      </c>
      <c r="B6" s="308">
        <f>SUM(C6:N6)</f>
        <v>566</v>
      </c>
      <c r="C6" s="308">
        <v>30</v>
      </c>
      <c r="D6" s="307">
        <v>19</v>
      </c>
      <c r="E6" s="307">
        <v>27</v>
      </c>
      <c r="F6" s="307">
        <v>0</v>
      </c>
      <c r="G6" s="307">
        <v>29</v>
      </c>
      <c r="H6" s="307">
        <v>0</v>
      </c>
      <c r="I6" s="307">
        <v>0</v>
      </c>
      <c r="J6" s="307">
        <v>29</v>
      </c>
      <c r="K6" s="307">
        <v>30</v>
      </c>
      <c r="L6" s="307">
        <v>240</v>
      </c>
      <c r="M6" s="307">
        <v>86</v>
      </c>
      <c r="N6" s="309">
        <v>76</v>
      </c>
      <c r="O6" s="308">
        <v>249</v>
      </c>
      <c r="P6" s="307">
        <v>19</v>
      </c>
      <c r="Q6" s="307">
        <v>268</v>
      </c>
      <c r="R6" s="256">
        <v>7</v>
      </c>
      <c r="S6" s="276">
        <v>23</v>
      </c>
      <c r="T6" s="256">
        <v>137</v>
      </c>
      <c r="U6" s="256">
        <v>84</v>
      </c>
      <c r="V6" s="256">
        <v>6</v>
      </c>
      <c r="W6" s="256">
        <v>339</v>
      </c>
      <c r="X6" s="277">
        <v>87</v>
      </c>
      <c r="Y6" s="256">
        <v>108</v>
      </c>
      <c r="Z6" s="256">
        <v>245</v>
      </c>
      <c r="AA6" s="256">
        <v>75</v>
      </c>
      <c r="AB6" s="276">
        <v>51</v>
      </c>
      <c r="AC6" s="251"/>
    </row>
    <row r="7" spans="1:42" s="195" customFormat="1" ht="20.85" customHeight="1">
      <c r="A7" s="310" t="s">
        <v>236</v>
      </c>
      <c r="B7" s="308">
        <f>SUM(C7:N7)</f>
        <v>197</v>
      </c>
      <c r="C7" s="308">
        <v>4</v>
      </c>
      <c r="D7" s="307">
        <v>1</v>
      </c>
      <c r="E7" s="307">
        <v>0</v>
      </c>
      <c r="F7" s="307">
        <v>0</v>
      </c>
      <c r="G7" s="307">
        <v>18</v>
      </c>
      <c r="H7" s="307">
        <v>2</v>
      </c>
      <c r="I7" s="307">
        <v>0</v>
      </c>
      <c r="J7" s="307">
        <v>14</v>
      </c>
      <c r="K7" s="307">
        <v>2</v>
      </c>
      <c r="L7" s="307">
        <v>86</v>
      </c>
      <c r="M7" s="307">
        <v>23</v>
      </c>
      <c r="N7" s="309">
        <v>47</v>
      </c>
      <c r="O7" s="308">
        <v>101</v>
      </c>
      <c r="P7" s="307">
        <v>22</v>
      </c>
      <c r="Q7" s="307">
        <v>57</v>
      </c>
      <c r="R7" s="256">
        <v>6</v>
      </c>
      <c r="S7" s="276">
        <v>11</v>
      </c>
      <c r="T7" s="256">
        <v>57</v>
      </c>
      <c r="U7" s="256">
        <v>32</v>
      </c>
      <c r="V7" s="256">
        <v>0</v>
      </c>
      <c r="W7" s="256">
        <v>108</v>
      </c>
      <c r="X7" s="277">
        <v>41</v>
      </c>
      <c r="Y7" s="256">
        <v>45</v>
      </c>
      <c r="Z7" s="256">
        <v>71</v>
      </c>
      <c r="AA7" s="256">
        <v>26</v>
      </c>
      <c r="AB7" s="276">
        <v>14</v>
      </c>
      <c r="AC7" s="251"/>
    </row>
    <row r="8" spans="1:42" s="195" customFormat="1" ht="20.85" customHeight="1">
      <c r="A8" s="310" t="s">
        <v>179</v>
      </c>
      <c r="B8" s="308">
        <f>SUM(C8:N8)</f>
        <v>424</v>
      </c>
      <c r="C8" s="308">
        <v>19</v>
      </c>
      <c r="D8" s="307">
        <v>47</v>
      </c>
      <c r="E8" s="307">
        <v>13</v>
      </c>
      <c r="F8" s="307">
        <v>0</v>
      </c>
      <c r="G8" s="307">
        <v>43</v>
      </c>
      <c r="H8" s="307">
        <v>0</v>
      </c>
      <c r="I8" s="307">
        <v>3</v>
      </c>
      <c r="J8" s="307">
        <v>13</v>
      </c>
      <c r="K8" s="307">
        <v>4</v>
      </c>
      <c r="L8" s="307">
        <v>173</v>
      </c>
      <c r="M8" s="307">
        <v>32</v>
      </c>
      <c r="N8" s="309">
        <v>77</v>
      </c>
      <c r="O8" s="308">
        <v>119</v>
      </c>
      <c r="P8" s="307">
        <v>27</v>
      </c>
      <c r="Q8" s="307">
        <v>218</v>
      </c>
      <c r="R8" s="256">
        <v>1</v>
      </c>
      <c r="S8" s="276">
        <v>59</v>
      </c>
      <c r="T8" s="256">
        <v>83</v>
      </c>
      <c r="U8" s="256">
        <v>74</v>
      </c>
      <c r="V8" s="256">
        <v>0</v>
      </c>
      <c r="W8" s="256">
        <v>267</v>
      </c>
      <c r="X8" s="277">
        <v>76</v>
      </c>
      <c r="Y8" s="256">
        <v>114</v>
      </c>
      <c r="Z8" s="256">
        <v>148</v>
      </c>
      <c r="AA8" s="256">
        <v>54</v>
      </c>
      <c r="AB8" s="276">
        <v>32</v>
      </c>
      <c r="AC8" s="251"/>
    </row>
    <row r="9" spans="1:42" s="195" customFormat="1" ht="20.85" customHeight="1">
      <c r="A9" s="306" t="s">
        <v>178</v>
      </c>
      <c r="B9" s="304">
        <f>SUM(C9:N9)</f>
        <v>608</v>
      </c>
      <c r="C9" s="304">
        <v>40</v>
      </c>
      <c r="D9" s="303">
        <v>47</v>
      </c>
      <c r="E9" s="303">
        <v>2</v>
      </c>
      <c r="F9" s="303">
        <v>0</v>
      </c>
      <c r="G9" s="303">
        <v>57</v>
      </c>
      <c r="H9" s="303">
        <v>5</v>
      </c>
      <c r="I9" s="303">
        <v>0</v>
      </c>
      <c r="J9" s="303">
        <v>23</v>
      </c>
      <c r="K9" s="303">
        <v>5</v>
      </c>
      <c r="L9" s="303">
        <v>247</v>
      </c>
      <c r="M9" s="303">
        <v>112</v>
      </c>
      <c r="N9" s="305">
        <v>70</v>
      </c>
      <c r="O9" s="304">
        <v>306</v>
      </c>
      <c r="P9" s="303">
        <v>34</v>
      </c>
      <c r="Q9" s="303">
        <v>242</v>
      </c>
      <c r="R9" s="272">
        <v>5</v>
      </c>
      <c r="S9" s="271">
        <v>21</v>
      </c>
      <c r="T9" s="272">
        <v>199</v>
      </c>
      <c r="U9" s="272">
        <v>74</v>
      </c>
      <c r="V9" s="272">
        <v>8</v>
      </c>
      <c r="W9" s="272">
        <v>327</v>
      </c>
      <c r="X9" s="273">
        <v>121</v>
      </c>
      <c r="Y9" s="272">
        <v>101</v>
      </c>
      <c r="Z9" s="272">
        <v>246</v>
      </c>
      <c r="AA9" s="272">
        <v>89</v>
      </c>
      <c r="AB9" s="271">
        <v>51</v>
      </c>
      <c r="AC9" s="251"/>
    </row>
    <row r="10" spans="1:42" s="195" customFormat="1" ht="20.85" customHeight="1">
      <c r="A10" s="195" t="s">
        <v>235</v>
      </c>
    </row>
    <row r="11" spans="1:42" s="195" customFormat="1">
      <c r="N11" s="302"/>
      <c r="S11" s="302"/>
      <c r="W11" s="302"/>
      <c r="AB11" s="302"/>
    </row>
    <row r="12" spans="1:42" s="195" customFormat="1">
      <c r="A12" s="30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4" spans="1:42" ht="27.4" customHeight="1">
      <c r="A14" s="300" t="s">
        <v>234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</row>
    <row r="15" spans="1:42" ht="14.25" thickBot="1"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8" t="s">
        <v>124</v>
      </c>
    </row>
    <row r="16" spans="1:42" ht="18" customHeight="1" thickTop="1">
      <c r="A16" s="268"/>
      <c r="B16" s="297" t="s">
        <v>188</v>
      </c>
      <c r="C16" s="295" t="s">
        <v>233</v>
      </c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6" t="s">
        <v>232</v>
      </c>
      <c r="P16" s="295"/>
      <c r="Q16" s="295"/>
      <c r="R16" s="295"/>
      <c r="S16" s="294"/>
      <c r="T16" s="296" t="s">
        <v>231</v>
      </c>
      <c r="U16" s="295"/>
      <c r="V16" s="295"/>
      <c r="W16" s="294"/>
      <c r="X16" s="293" t="s">
        <v>230</v>
      </c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1"/>
    </row>
    <row r="17" spans="1:42" ht="99.75" customHeight="1">
      <c r="A17" s="263"/>
      <c r="B17" s="290"/>
      <c r="C17" s="289" t="s">
        <v>229</v>
      </c>
      <c r="D17" s="286" t="s">
        <v>228</v>
      </c>
      <c r="E17" s="286" t="s">
        <v>227</v>
      </c>
      <c r="F17" s="286" t="s">
        <v>226</v>
      </c>
      <c r="G17" s="286" t="s">
        <v>225</v>
      </c>
      <c r="H17" s="286" t="s">
        <v>224</v>
      </c>
      <c r="I17" s="286" t="s">
        <v>223</v>
      </c>
      <c r="J17" s="286" t="s">
        <v>222</v>
      </c>
      <c r="K17" s="288" t="s">
        <v>221</v>
      </c>
      <c r="L17" s="286" t="s">
        <v>220</v>
      </c>
      <c r="M17" s="286" t="s">
        <v>219</v>
      </c>
      <c r="N17" s="287" t="s">
        <v>161</v>
      </c>
      <c r="O17" s="286" t="s">
        <v>218</v>
      </c>
      <c r="P17" s="286" t="s">
        <v>217</v>
      </c>
      <c r="Q17" s="286" t="s">
        <v>216</v>
      </c>
      <c r="R17" s="286" t="s">
        <v>215</v>
      </c>
      <c r="S17" s="286" t="s">
        <v>161</v>
      </c>
      <c r="T17" s="286" t="s">
        <v>214</v>
      </c>
      <c r="U17" s="286" t="s">
        <v>213</v>
      </c>
      <c r="V17" s="286" t="s">
        <v>212</v>
      </c>
      <c r="W17" s="286" t="s">
        <v>211</v>
      </c>
      <c r="X17" s="285" t="s">
        <v>210</v>
      </c>
      <c r="Y17" s="285" t="s">
        <v>209</v>
      </c>
      <c r="Z17" s="285" t="s">
        <v>208</v>
      </c>
      <c r="AA17" s="285" t="s">
        <v>207</v>
      </c>
      <c r="AB17" s="285" t="s">
        <v>206</v>
      </c>
      <c r="AC17" s="285" t="s">
        <v>205</v>
      </c>
      <c r="AD17" s="285" t="s">
        <v>204</v>
      </c>
      <c r="AE17" s="285" t="s">
        <v>203</v>
      </c>
      <c r="AF17" s="285" t="s">
        <v>202</v>
      </c>
      <c r="AG17" s="285" t="s">
        <v>201</v>
      </c>
      <c r="AH17" s="285" t="s">
        <v>200</v>
      </c>
      <c r="AI17" s="285" t="s">
        <v>199</v>
      </c>
      <c r="AJ17" s="285" t="s">
        <v>198</v>
      </c>
      <c r="AK17" s="285" t="s">
        <v>197</v>
      </c>
      <c r="AL17" s="285" t="s">
        <v>196</v>
      </c>
      <c r="AM17" s="285" t="s">
        <v>195</v>
      </c>
      <c r="AN17" s="285" t="s">
        <v>194</v>
      </c>
      <c r="AO17" s="285" t="s">
        <v>193</v>
      </c>
      <c r="AP17" s="285" t="s">
        <v>192</v>
      </c>
    </row>
    <row r="18" spans="1:42" s="195" customFormat="1" ht="21.75" customHeight="1">
      <c r="A18" s="284" t="s">
        <v>191</v>
      </c>
      <c r="B18" s="283">
        <f>SUM(B19:B22)</f>
        <v>1748</v>
      </c>
      <c r="C18" s="282">
        <f>SUM(C19:C22)</f>
        <v>94</v>
      </c>
      <c r="D18" s="281">
        <f>SUM(D19:D22)</f>
        <v>120</v>
      </c>
      <c r="E18" s="281">
        <f>SUM(E19:E22)</f>
        <v>45</v>
      </c>
      <c r="F18" s="281">
        <f>SUM(F19:F22)</f>
        <v>0</v>
      </c>
      <c r="G18" s="281">
        <f>SUM(G19:G22)</f>
        <v>175</v>
      </c>
      <c r="H18" s="281">
        <f>SUM(H19:H22)</f>
        <v>7</v>
      </c>
      <c r="I18" s="281">
        <f>SUM(I19:I22)</f>
        <v>0</v>
      </c>
      <c r="J18" s="281">
        <f>SUM(J19:J22)</f>
        <v>79</v>
      </c>
      <c r="K18" s="281">
        <f>SUM(K19:K22)</f>
        <v>32</v>
      </c>
      <c r="L18" s="281">
        <f>SUM(L19:L22)</f>
        <v>724</v>
      </c>
      <c r="M18" s="281">
        <f>SUM(M19:M22)</f>
        <v>240</v>
      </c>
      <c r="N18" s="280">
        <f>SUM(N19:N22)</f>
        <v>232</v>
      </c>
      <c r="O18" s="282">
        <f>SUM(O19:O22)</f>
        <v>755</v>
      </c>
      <c r="P18" s="281">
        <f>SUM(P19:P22)</f>
        <v>102</v>
      </c>
      <c r="Q18" s="281">
        <f>SUM(Q19:Q22)</f>
        <v>773</v>
      </c>
      <c r="R18" s="281">
        <f>SUM(R19:R22)</f>
        <v>11</v>
      </c>
      <c r="S18" s="280">
        <f>SUM(S19:S22)</f>
        <v>107</v>
      </c>
      <c r="T18" s="282">
        <f>SUM(T19:T22)</f>
        <v>461</v>
      </c>
      <c r="U18" s="281">
        <f>SUM(U19:U22)</f>
        <v>264</v>
      </c>
      <c r="V18" s="281">
        <f>SUM(V19:V22)</f>
        <v>17</v>
      </c>
      <c r="W18" s="280">
        <f>SUM(W19:W22)</f>
        <v>1006</v>
      </c>
      <c r="X18" s="282">
        <f>SUM(X19:X22)</f>
        <v>88</v>
      </c>
      <c r="Y18" s="281">
        <f>SUM(Y19:Y22)</f>
        <v>128</v>
      </c>
      <c r="Z18" s="281">
        <f>SUM(Z19:Z22)</f>
        <v>87</v>
      </c>
      <c r="AA18" s="281">
        <f>SUM(AA19:AA22)</f>
        <v>104</v>
      </c>
      <c r="AB18" s="281">
        <f>SUM(AB19:AB22)</f>
        <v>111</v>
      </c>
      <c r="AC18" s="281">
        <f>SUM(AC19:AC22)</f>
        <v>114</v>
      </c>
      <c r="AD18" s="281">
        <f>SUM(AD19:AD22)</f>
        <v>137</v>
      </c>
      <c r="AE18" s="281">
        <f>SUM(AE19:AE22)</f>
        <v>89</v>
      </c>
      <c r="AF18" s="281">
        <f>SUM(AF19:AF22)</f>
        <v>105</v>
      </c>
      <c r="AG18" s="281">
        <f>SUM(AG19:AG22)</f>
        <v>107</v>
      </c>
      <c r="AH18" s="281">
        <f>SUM(AH19:AH22)</f>
        <v>97</v>
      </c>
      <c r="AI18" s="281">
        <f>SUM(AI19:AI22)</f>
        <v>105</v>
      </c>
      <c r="AJ18" s="281">
        <f>SUM(AJ19:AJ22)</f>
        <v>105</v>
      </c>
      <c r="AK18" s="281">
        <f>SUM(AK19:AK22)</f>
        <v>81</v>
      </c>
      <c r="AL18" s="281">
        <f>SUM(AL19:AL22)</f>
        <v>89</v>
      </c>
      <c r="AM18" s="281">
        <f>SUM(AM19:AM22)</f>
        <v>67</v>
      </c>
      <c r="AN18" s="281">
        <f>SUM(AN19:AN22)</f>
        <v>62</v>
      </c>
      <c r="AO18" s="281">
        <f>SUM(AO19:AO22)</f>
        <v>68</v>
      </c>
      <c r="AP18" s="280">
        <f>SUM(AP19:AP22)</f>
        <v>4</v>
      </c>
    </row>
    <row r="19" spans="1:42" s="195" customFormat="1" ht="21.75" customHeight="1">
      <c r="A19" s="279" t="s">
        <v>181</v>
      </c>
      <c r="B19" s="278">
        <f>SUM(C19:N19)</f>
        <v>565</v>
      </c>
      <c r="C19" s="277">
        <v>27</v>
      </c>
      <c r="D19" s="256">
        <v>20</v>
      </c>
      <c r="E19" s="256">
        <v>30</v>
      </c>
      <c r="F19" s="256">
        <v>0</v>
      </c>
      <c r="G19" s="256">
        <v>42</v>
      </c>
      <c r="H19" s="256">
        <v>0</v>
      </c>
      <c r="I19" s="256">
        <v>0</v>
      </c>
      <c r="J19" s="256">
        <v>32</v>
      </c>
      <c r="K19" s="256">
        <v>19</v>
      </c>
      <c r="L19" s="256">
        <v>235</v>
      </c>
      <c r="M19" s="256">
        <v>93</v>
      </c>
      <c r="N19" s="276">
        <v>67</v>
      </c>
      <c r="O19" s="277">
        <v>246</v>
      </c>
      <c r="P19" s="256">
        <v>26</v>
      </c>
      <c r="Q19" s="256">
        <v>266</v>
      </c>
      <c r="R19" s="256">
        <v>6</v>
      </c>
      <c r="S19" s="276">
        <v>21</v>
      </c>
      <c r="T19" s="277">
        <v>142</v>
      </c>
      <c r="U19" s="256">
        <v>84</v>
      </c>
      <c r="V19" s="256">
        <v>9</v>
      </c>
      <c r="W19" s="276">
        <v>330</v>
      </c>
      <c r="X19" s="277">
        <v>28</v>
      </c>
      <c r="Y19" s="256">
        <v>34</v>
      </c>
      <c r="Z19" s="256">
        <v>34</v>
      </c>
      <c r="AA19" s="256">
        <v>32</v>
      </c>
      <c r="AB19" s="256">
        <v>45</v>
      </c>
      <c r="AC19" s="256">
        <v>40</v>
      </c>
      <c r="AD19" s="256">
        <v>38</v>
      </c>
      <c r="AE19" s="256">
        <v>38</v>
      </c>
      <c r="AF19" s="256">
        <v>34</v>
      </c>
      <c r="AG19" s="256">
        <v>32</v>
      </c>
      <c r="AH19" s="256">
        <v>31</v>
      </c>
      <c r="AI19" s="256">
        <v>30</v>
      </c>
      <c r="AJ19" s="256">
        <v>33</v>
      </c>
      <c r="AK19" s="256">
        <v>23</v>
      </c>
      <c r="AL19" s="256">
        <v>28</v>
      </c>
      <c r="AM19" s="256">
        <v>20</v>
      </c>
      <c r="AN19" s="256">
        <v>17</v>
      </c>
      <c r="AO19" s="256">
        <v>25</v>
      </c>
      <c r="AP19" s="276">
        <v>3</v>
      </c>
    </row>
    <row r="20" spans="1:42" s="195" customFormat="1" ht="21.75" customHeight="1">
      <c r="A20" s="279" t="s">
        <v>180</v>
      </c>
      <c r="B20" s="278">
        <f>SUM(C20:N20)</f>
        <v>182</v>
      </c>
      <c r="C20" s="277">
        <v>4</v>
      </c>
      <c r="D20" s="256">
        <v>1</v>
      </c>
      <c r="E20" s="256">
        <v>0</v>
      </c>
      <c r="F20" s="256">
        <v>0</v>
      </c>
      <c r="G20" s="256">
        <v>24</v>
      </c>
      <c r="H20" s="256">
        <v>2</v>
      </c>
      <c r="I20" s="256">
        <v>0</v>
      </c>
      <c r="J20" s="256">
        <v>13</v>
      </c>
      <c r="K20" s="256">
        <v>0</v>
      </c>
      <c r="L20" s="256">
        <v>72</v>
      </c>
      <c r="M20" s="256">
        <v>25</v>
      </c>
      <c r="N20" s="276">
        <v>41</v>
      </c>
      <c r="O20" s="277">
        <v>93</v>
      </c>
      <c r="P20" s="256">
        <v>23</v>
      </c>
      <c r="Q20" s="256">
        <v>51</v>
      </c>
      <c r="R20" s="256">
        <v>2</v>
      </c>
      <c r="S20" s="276">
        <v>13</v>
      </c>
      <c r="T20" s="277">
        <v>52</v>
      </c>
      <c r="U20" s="256">
        <v>33</v>
      </c>
      <c r="V20" s="256">
        <v>0</v>
      </c>
      <c r="W20" s="276">
        <v>97</v>
      </c>
      <c r="X20" s="277">
        <v>15</v>
      </c>
      <c r="Y20" s="256">
        <v>16</v>
      </c>
      <c r="Z20" s="256">
        <v>5</v>
      </c>
      <c r="AA20" s="256">
        <v>11</v>
      </c>
      <c r="AB20" s="256">
        <v>9</v>
      </c>
      <c r="AC20" s="256">
        <v>9</v>
      </c>
      <c r="AD20" s="256">
        <v>18</v>
      </c>
      <c r="AE20" s="256">
        <v>11</v>
      </c>
      <c r="AF20" s="256">
        <v>9</v>
      </c>
      <c r="AG20" s="256">
        <v>7</v>
      </c>
      <c r="AH20" s="256">
        <v>16</v>
      </c>
      <c r="AI20" s="256">
        <v>10</v>
      </c>
      <c r="AJ20" s="256">
        <v>9</v>
      </c>
      <c r="AK20" s="256">
        <v>8</v>
      </c>
      <c r="AL20" s="256">
        <v>10</v>
      </c>
      <c r="AM20" s="256">
        <v>5</v>
      </c>
      <c r="AN20" s="256">
        <v>7</v>
      </c>
      <c r="AO20" s="256">
        <v>7</v>
      </c>
      <c r="AP20" s="276">
        <v>0</v>
      </c>
    </row>
    <row r="21" spans="1:42" s="195" customFormat="1" ht="21.75" customHeight="1">
      <c r="A21" s="279" t="s">
        <v>179</v>
      </c>
      <c r="B21" s="278">
        <f>SUM(C21:N21)</f>
        <v>453</v>
      </c>
      <c r="C21" s="277">
        <v>27</v>
      </c>
      <c r="D21" s="256">
        <v>48</v>
      </c>
      <c r="E21" s="256">
        <v>13</v>
      </c>
      <c r="F21" s="256">
        <v>0</v>
      </c>
      <c r="G21" s="256">
        <v>54</v>
      </c>
      <c r="H21" s="256">
        <v>0</v>
      </c>
      <c r="I21" s="256">
        <v>0</v>
      </c>
      <c r="J21" s="256">
        <v>16</v>
      </c>
      <c r="K21" s="256">
        <v>7</v>
      </c>
      <c r="L21" s="256">
        <v>187</v>
      </c>
      <c r="M21" s="256">
        <v>29</v>
      </c>
      <c r="N21" s="276">
        <v>72</v>
      </c>
      <c r="O21" s="277">
        <v>133</v>
      </c>
      <c r="P21" s="256">
        <v>27</v>
      </c>
      <c r="Q21" s="256">
        <v>233</v>
      </c>
      <c r="R21" s="256">
        <v>1</v>
      </c>
      <c r="S21" s="276">
        <v>59</v>
      </c>
      <c r="T21" s="277">
        <v>92</v>
      </c>
      <c r="U21" s="256">
        <v>81</v>
      </c>
      <c r="V21" s="256">
        <v>0</v>
      </c>
      <c r="W21" s="276">
        <v>280</v>
      </c>
      <c r="X21" s="277">
        <v>16</v>
      </c>
      <c r="Y21" s="256">
        <v>38</v>
      </c>
      <c r="Z21" s="256">
        <v>26</v>
      </c>
      <c r="AA21" s="256">
        <v>32</v>
      </c>
      <c r="AB21" s="256">
        <v>29</v>
      </c>
      <c r="AC21" s="256">
        <v>28</v>
      </c>
      <c r="AD21" s="256">
        <v>31</v>
      </c>
      <c r="AE21" s="256">
        <v>18</v>
      </c>
      <c r="AF21" s="256">
        <v>31</v>
      </c>
      <c r="AG21" s="256">
        <v>37</v>
      </c>
      <c r="AH21" s="256">
        <v>25</v>
      </c>
      <c r="AI21" s="256">
        <v>20</v>
      </c>
      <c r="AJ21" s="256">
        <v>25</v>
      </c>
      <c r="AK21" s="256">
        <v>24</v>
      </c>
      <c r="AL21" s="256">
        <v>21</v>
      </c>
      <c r="AM21" s="256">
        <v>15</v>
      </c>
      <c r="AN21" s="256">
        <v>16</v>
      </c>
      <c r="AO21" s="256">
        <v>20</v>
      </c>
      <c r="AP21" s="276">
        <v>1</v>
      </c>
    </row>
    <row r="22" spans="1:42" s="195" customFormat="1" ht="21.75" customHeight="1">
      <c r="A22" s="275" t="s">
        <v>178</v>
      </c>
      <c r="B22" s="274">
        <f>SUM(C22:N22)</f>
        <v>548</v>
      </c>
      <c r="C22" s="273">
        <v>36</v>
      </c>
      <c r="D22" s="272">
        <v>51</v>
      </c>
      <c r="E22" s="272">
        <v>2</v>
      </c>
      <c r="F22" s="272">
        <v>0</v>
      </c>
      <c r="G22" s="272">
        <v>55</v>
      </c>
      <c r="H22" s="272">
        <v>5</v>
      </c>
      <c r="I22" s="272">
        <v>0</v>
      </c>
      <c r="J22" s="272">
        <v>18</v>
      </c>
      <c r="K22" s="272">
        <v>6</v>
      </c>
      <c r="L22" s="272">
        <v>230</v>
      </c>
      <c r="M22" s="272">
        <v>93</v>
      </c>
      <c r="N22" s="271">
        <v>52</v>
      </c>
      <c r="O22" s="273">
        <v>283</v>
      </c>
      <c r="P22" s="272">
        <v>26</v>
      </c>
      <c r="Q22" s="272">
        <v>223</v>
      </c>
      <c r="R22" s="272">
        <v>2</v>
      </c>
      <c r="S22" s="271">
        <v>14</v>
      </c>
      <c r="T22" s="273">
        <v>175</v>
      </c>
      <c r="U22" s="272">
        <v>66</v>
      </c>
      <c r="V22" s="272">
        <v>8</v>
      </c>
      <c r="W22" s="271">
        <v>299</v>
      </c>
      <c r="X22" s="273">
        <v>29</v>
      </c>
      <c r="Y22" s="272">
        <v>40</v>
      </c>
      <c r="Z22" s="272">
        <v>22</v>
      </c>
      <c r="AA22" s="272">
        <v>29</v>
      </c>
      <c r="AB22" s="272">
        <v>28</v>
      </c>
      <c r="AC22" s="272">
        <v>37</v>
      </c>
      <c r="AD22" s="272">
        <v>50</v>
      </c>
      <c r="AE22" s="272">
        <v>22</v>
      </c>
      <c r="AF22" s="272">
        <v>31</v>
      </c>
      <c r="AG22" s="272">
        <v>31</v>
      </c>
      <c r="AH22" s="272">
        <v>25</v>
      </c>
      <c r="AI22" s="272">
        <v>45</v>
      </c>
      <c r="AJ22" s="272">
        <v>38</v>
      </c>
      <c r="AK22" s="272">
        <v>26</v>
      </c>
      <c r="AL22" s="272">
        <v>30</v>
      </c>
      <c r="AM22" s="272">
        <v>27</v>
      </c>
      <c r="AN22" s="272">
        <v>22</v>
      </c>
      <c r="AO22" s="272">
        <v>16</v>
      </c>
      <c r="AP22" s="271">
        <v>0</v>
      </c>
    </row>
    <row r="23" spans="1:42" s="195" customFormat="1" ht="21.75" customHeight="1">
      <c r="A23" s="270" t="s">
        <v>128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 t="s">
        <v>177</v>
      </c>
      <c r="O23" s="256"/>
      <c r="P23" s="256"/>
      <c r="Q23" s="256"/>
      <c r="R23" s="256"/>
      <c r="S23" s="256"/>
      <c r="T23" s="256"/>
      <c r="U23" s="256"/>
      <c r="V23" s="256"/>
      <c r="W23" s="256" t="s">
        <v>177</v>
      </c>
      <c r="X23" s="256"/>
      <c r="Y23" s="256"/>
      <c r="Z23" s="256"/>
      <c r="AA23" s="256"/>
      <c r="AB23" s="256"/>
    </row>
    <row r="24" spans="1:42">
      <c r="N24" s="250" t="s">
        <v>177</v>
      </c>
      <c r="W24" s="194" t="s">
        <v>177</v>
      </c>
    </row>
    <row r="25" spans="1:42">
      <c r="N25" s="250" t="s">
        <v>177</v>
      </c>
      <c r="W25" s="194" t="s">
        <v>177</v>
      </c>
    </row>
  </sheetData>
  <mergeCells count="14">
    <mergeCell ref="A1:AB1"/>
    <mergeCell ref="A3:A4"/>
    <mergeCell ref="B3:B4"/>
    <mergeCell ref="C3:N3"/>
    <mergeCell ref="O3:S3"/>
    <mergeCell ref="T3:W3"/>
    <mergeCell ref="X3:AB3"/>
    <mergeCell ref="X16:AP16"/>
    <mergeCell ref="A14:AP14"/>
    <mergeCell ref="A16:A17"/>
    <mergeCell ref="B16:B17"/>
    <mergeCell ref="C16:N16"/>
    <mergeCell ref="O16:S16"/>
    <mergeCell ref="T16:W16"/>
  </mergeCells>
  <phoneticPr fontId="3"/>
  <pageMargins left="0.78740157480314965" right="0.78740157480314965" top="0.98425196850393704" bottom="0.98425196850393704" header="0.51181102362204722" footer="0.51181102362204722"/>
  <pageSetup paperSize="9" scale="5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312E-16F1-4EC1-86C0-CD65D6E3A1F4}">
  <sheetPr>
    <pageSetUpPr fitToPage="1"/>
  </sheetPr>
  <dimension ref="A1:Q8"/>
  <sheetViews>
    <sheetView zoomScaleNormal="100" workbookViewId="0">
      <selection activeCell="C22" sqref="C22"/>
    </sheetView>
  </sheetViews>
  <sheetFormatPr defaultColWidth="6.5" defaultRowHeight="18.75"/>
  <cols>
    <col min="1" max="1" width="6.296875" style="330" customWidth="1"/>
    <col min="2" max="2" width="5.796875" style="330" bestFit="1" customWidth="1"/>
    <col min="3" max="6" width="4.69921875" style="330" customWidth="1"/>
    <col min="7" max="16" width="6.09765625" style="330" customWidth="1"/>
    <col min="17" max="18" width="6.296875" style="330" customWidth="1"/>
    <col min="19" max="16384" width="6.5" style="330"/>
  </cols>
  <sheetData>
    <row r="1" spans="1:17">
      <c r="A1" s="354" t="s">
        <v>264</v>
      </c>
    </row>
    <row r="3" spans="1:17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53" t="s">
        <v>263</v>
      </c>
    </row>
    <row r="4" spans="1:17" ht="22.5" customHeight="1">
      <c r="A4" s="352" t="s">
        <v>262</v>
      </c>
      <c r="B4" s="350" t="s">
        <v>261</v>
      </c>
      <c r="C4" s="350"/>
      <c r="D4" s="350"/>
      <c r="E4" s="350"/>
      <c r="F4" s="350"/>
      <c r="G4" s="351" t="s">
        <v>260</v>
      </c>
      <c r="H4" s="350"/>
      <c r="I4" s="350"/>
      <c r="J4" s="350"/>
      <c r="K4" s="350"/>
      <c r="L4" s="350"/>
      <c r="M4" s="350"/>
      <c r="N4" s="350"/>
      <c r="O4" s="350"/>
      <c r="P4" s="349"/>
      <c r="Q4" s="348" t="s">
        <v>259</v>
      </c>
    </row>
    <row r="5" spans="1:17" s="342" customFormat="1" ht="140.1" customHeight="1">
      <c r="A5" s="347" t="s">
        <v>245</v>
      </c>
      <c r="B5" s="346" t="s">
        <v>254</v>
      </c>
      <c r="C5" s="346" t="s">
        <v>258</v>
      </c>
      <c r="D5" s="346" t="s">
        <v>257</v>
      </c>
      <c r="E5" s="346" t="s">
        <v>256</v>
      </c>
      <c r="F5" s="346" t="s">
        <v>255</v>
      </c>
      <c r="G5" s="345" t="s">
        <v>254</v>
      </c>
      <c r="H5" s="344" t="s">
        <v>253</v>
      </c>
      <c r="I5" s="344" t="s">
        <v>252</v>
      </c>
      <c r="J5" s="344" t="s">
        <v>251</v>
      </c>
      <c r="K5" s="344" t="s">
        <v>250</v>
      </c>
      <c r="L5" s="344" t="s">
        <v>249</v>
      </c>
      <c r="M5" s="344" t="s">
        <v>9</v>
      </c>
      <c r="N5" s="344" t="s">
        <v>248</v>
      </c>
      <c r="O5" s="344" t="s">
        <v>247</v>
      </c>
      <c r="P5" s="343" t="s">
        <v>246</v>
      </c>
      <c r="Q5" s="343" t="s">
        <v>245</v>
      </c>
    </row>
    <row r="6" spans="1:17" s="338" customFormat="1" ht="31.7" customHeight="1">
      <c r="A6" s="339">
        <v>33</v>
      </c>
      <c r="B6" s="339">
        <f>SUM(C6:F6)</f>
        <v>780</v>
      </c>
      <c r="C6" s="339">
        <v>100</v>
      </c>
      <c r="D6" s="339">
        <v>237</v>
      </c>
      <c r="E6" s="339">
        <v>243</v>
      </c>
      <c r="F6" s="339">
        <v>200</v>
      </c>
      <c r="G6" s="341">
        <f>SUM(H6:M6)</f>
        <v>742</v>
      </c>
      <c r="H6" s="339">
        <v>53</v>
      </c>
      <c r="I6" s="339">
        <v>14</v>
      </c>
      <c r="J6" s="339">
        <v>33</v>
      </c>
      <c r="K6" s="339">
        <v>0</v>
      </c>
      <c r="L6" s="339">
        <v>557</v>
      </c>
      <c r="M6" s="339">
        <v>85</v>
      </c>
      <c r="N6" s="339">
        <v>14</v>
      </c>
      <c r="O6" s="339">
        <v>95</v>
      </c>
      <c r="P6" s="340">
        <v>19665</v>
      </c>
      <c r="Q6" s="339">
        <v>71</v>
      </c>
    </row>
    <row r="7" spans="1:17" s="332" customFormat="1" ht="20.25" customHeight="1">
      <c r="A7" s="333" t="s">
        <v>244</v>
      </c>
      <c r="B7" s="337">
        <f>+B6/$B$6</f>
        <v>1</v>
      </c>
      <c r="C7" s="337">
        <f>+C6/$B$6</f>
        <v>0.12820512820512819</v>
      </c>
      <c r="D7" s="337">
        <f>+D6/$B$6</f>
        <v>0.30384615384615382</v>
      </c>
      <c r="E7" s="337">
        <f>+E6/$B$6</f>
        <v>0.31153846153846154</v>
      </c>
      <c r="F7" s="337">
        <f>+F6/$B$6</f>
        <v>0.25641025641025639</v>
      </c>
      <c r="G7" s="336">
        <f>+G6/$G$6</f>
        <v>1</v>
      </c>
      <c r="H7" s="335">
        <f>+H6/$G$6</f>
        <v>7.1428571428571425E-2</v>
      </c>
      <c r="I7" s="335">
        <f>+I6/$G$6</f>
        <v>1.8867924528301886E-2</v>
      </c>
      <c r="J7" s="335">
        <f>+J6/$G$6</f>
        <v>4.4474393530997303E-2</v>
      </c>
      <c r="K7" s="335">
        <f>+K6/$G$6</f>
        <v>0</v>
      </c>
      <c r="L7" s="335">
        <f>+L6/$G$6</f>
        <v>0.75067385444743939</v>
      </c>
      <c r="M7" s="335">
        <f>+M6/$G$6</f>
        <v>0.11455525606469003</v>
      </c>
      <c r="N7" s="333"/>
      <c r="O7" s="333"/>
      <c r="P7" s="334"/>
      <c r="Q7" s="333"/>
    </row>
    <row r="8" spans="1:17" ht="27.75" customHeight="1">
      <c r="A8" s="331" t="s">
        <v>243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</row>
  </sheetData>
  <mergeCells count="2">
    <mergeCell ref="B4:F4"/>
    <mergeCell ref="G4:P4"/>
  </mergeCells>
  <phoneticPr fontId="3"/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37A2-C2AD-4C37-8EA3-391358ECA931}">
  <sheetPr codeName="Sheet2">
    <pageSetUpPr fitToPage="1"/>
  </sheetPr>
  <dimension ref="A1:G80"/>
  <sheetViews>
    <sheetView zoomScale="130" zoomScaleNormal="130" zoomScaleSheetLayoutView="70" workbookViewId="0">
      <pane xSplit="3" ySplit="4" topLeftCell="D5" activePane="bottomRight" state="frozen"/>
      <selection pane="topRight" activeCell="E34" sqref="E34"/>
      <selection pane="bottomLeft" activeCell="E34" sqref="E34"/>
      <selection pane="bottomRight" activeCell="G5" sqref="G5"/>
    </sheetView>
  </sheetViews>
  <sheetFormatPr defaultColWidth="8.8984375" defaultRowHeight="12"/>
  <cols>
    <col min="1" max="1" width="4.3984375" style="1" customWidth="1"/>
    <col min="2" max="2" width="10" style="1" customWidth="1"/>
    <col min="3" max="3" width="4.59765625" style="1" customWidth="1"/>
    <col min="4" max="6" width="11.8984375" style="1" customWidth="1"/>
    <col min="7" max="7" width="14.19921875" style="1" customWidth="1"/>
    <col min="8" max="8" width="2.59765625" style="1" customWidth="1"/>
    <col min="9" max="9" width="10.59765625" style="1" customWidth="1"/>
    <col min="10" max="16384" width="8.8984375" style="1"/>
  </cols>
  <sheetData>
    <row r="1" spans="1:7" ht="17.25">
      <c r="A1" s="91" t="s">
        <v>87</v>
      </c>
    </row>
    <row r="2" spans="1:7" s="87" customFormat="1" ht="20.25" customHeight="1" thickBot="1">
      <c r="A2" s="90"/>
      <c r="E2" s="89" t="s">
        <v>86</v>
      </c>
      <c r="F2" s="88"/>
      <c r="G2" s="88"/>
    </row>
    <row r="3" spans="1:7" ht="15" customHeight="1" thickTop="1">
      <c r="A3" s="21"/>
      <c r="B3" s="21"/>
      <c r="C3" s="20"/>
      <c r="D3" s="86" t="s">
        <v>85</v>
      </c>
      <c r="E3" s="85"/>
      <c r="F3" s="84"/>
      <c r="G3" s="31" t="s">
        <v>84</v>
      </c>
    </row>
    <row r="4" spans="1:7" ht="15" customHeight="1">
      <c r="A4" s="7"/>
      <c r="B4" s="7"/>
      <c r="C4" s="5"/>
      <c r="D4" s="19" t="s">
        <v>83</v>
      </c>
      <c r="E4" s="19" t="s">
        <v>82</v>
      </c>
      <c r="F4" s="19" t="s">
        <v>81</v>
      </c>
      <c r="G4" s="83"/>
    </row>
    <row r="5" spans="1:7" ht="15" customHeight="1">
      <c r="A5" s="18"/>
      <c r="B5" s="17" t="s">
        <v>66</v>
      </c>
      <c r="C5" s="16"/>
      <c r="D5" s="81">
        <f>D6+D7</f>
        <v>57</v>
      </c>
      <c r="E5" s="81">
        <f>E6+E7</f>
        <v>314</v>
      </c>
      <c r="F5" s="81">
        <f>F6+F7</f>
        <v>211</v>
      </c>
      <c r="G5" s="82">
        <f>D5+E5+F5</f>
        <v>582</v>
      </c>
    </row>
    <row r="6" spans="1:7" ht="15" customHeight="1">
      <c r="B6" s="25" t="s">
        <v>14</v>
      </c>
      <c r="C6" s="11"/>
      <c r="D6" s="81">
        <f>SUM(D47:D58)</f>
        <v>38</v>
      </c>
      <c r="E6" s="81">
        <f>SUM(E47:E58)</f>
        <v>277</v>
      </c>
      <c r="F6" s="81">
        <f>SUM(F47:F58)</f>
        <v>196</v>
      </c>
      <c r="G6" s="80">
        <f>D6+E6+F6</f>
        <v>511</v>
      </c>
    </row>
    <row r="7" spans="1:7" ht="15" customHeight="1">
      <c r="B7" s="25" t="s">
        <v>15</v>
      </c>
      <c r="C7" s="11"/>
      <c r="D7" s="81">
        <f>D9+D13+D16+D20+D25+D33+D39</f>
        <v>19</v>
      </c>
      <c r="E7" s="81">
        <f>E9+E13+E16+E20+E25+E33+E39</f>
        <v>37</v>
      </c>
      <c r="F7" s="81">
        <f>F9+F13+F16+F20+F25+F33+F39</f>
        <v>15</v>
      </c>
      <c r="G7" s="80">
        <f>D7+E7+F7</f>
        <v>71</v>
      </c>
    </row>
    <row r="8" spans="1:7" ht="15" customHeight="1">
      <c r="B8" s="15"/>
      <c r="C8" s="14"/>
      <c r="D8" s="81"/>
      <c r="E8" s="81"/>
      <c r="F8" s="81"/>
      <c r="G8" s="80"/>
    </row>
    <row r="9" spans="1:7" ht="15" customHeight="1">
      <c r="A9" s="26" t="s">
        <v>16</v>
      </c>
      <c r="B9" s="26"/>
      <c r="C9" s="27"/>
      <c r="D9" s="81">
        <f>SUM(D10:D11)</f>
        <v>0</v>
      </c>
      <c r="E9" s="81">
        <f>SUM(E10:E11)</f>
        <v>12</v>
      </c>
      <c r="F9" s="81">
        <f>SUM(F10:F11)</f>
        <v>2</v>
      </c>
      <c r="G9" s="80">
        <f>D9+E9+F9</f>
        <v>14</v>
      </c>
    </row>
    <row r="10" spans="1:7" ht="15" customHeight="1">
      <c r="B10" s="25" t="s">
        <v>17</v>
      </c>
      <c r="C10" s="11"/>
      <c r="D10" s="81">
        <v>0</v>
      </c>
      <c r="E10" s="81">
        <v>7</v>
      </c>
      <c r="F10" s="81">
        <v>1</v>
      </c>
      <c r="G10" s="80">
        <f>D10+E10+F10</f>
        <v>8</v>
      </c>
    </row>
    <row r="11" spans="1:7" ht="15" customHeight="1">
      <c r="B11" s="25" t="s">
        <v>18</v>
      </c>
      <c r="C11" s="11"/>
      <c r="D11" s="81">
        <v>0</v>
      </c>
      <c r="E11" s="81">
        <v>5</v>
      </c>
      <c r="F11" s="81">
        <v>1</v>
      </c>
      <c r="G11" s="80">
        <f>D11+E11+F11</f>
        <v>6</v>
      </c>
    </row>
    <row r="12" spans="1:7" ht="15" customHeight="1">
      <c r="B12" s="25"/>
      <c r="C12" s="11"/>
      <c r="D12" s="81"/>
      <c r="E12" s="81"/>
      <c r="F12" s="81"/>
      <c r="G12" s="80"/>
    </row>
    <row r="13" spans="1:7" ht="15" customHeight="1">
      <c r="A13" s="26" t="s">
        <v>19</v>
      </c>
      <c r="B13" s="26"/>
      <c r="C13" s="27"/>
      <c r="D13" s="81">
        <f>D14</f>
        <v>3</v>
      </c>
      <c r="E13" s="81">
        <f>E14</f>
        <v>3</v>
      </c>
      <c r="F13" s="81">
        <f>F14</f>
        <v>1</v>
      </c>
      <c r="G13" s="80">
        <f>D13+E13+F13</f>
        <v>7</v>
      </c>
    </row>
    <row r="14" spans="1:7" ht="15" customHeight="1">
      <c r="B14" s="25" t="s">
        <v>20</v>
      </c>
      <c r="C14" s="11"/>
      <c r="D14" s="81">
        <v>3</v>
      </c>
      <c r="E14" s="81">
        <v>3</v>
      </c>
      <c r="F14" s="81">
        <v>1</v>
      </c>
      <c r="G14" s="80">
        <f>D14+E14+F14</f>
        <v>7</v>
      </c>
    </row>
    <row r="15" spans="1:7" ht="15" customHeight="1">
      <c r="B15" s="25"/>
      <c r="C15" s="11"/>
      <c r="D15" s="81"/>
      <c r="E15" s="81"/>
      <c r="F15" s="81"/>
      <c r="G15" s="80"/>
    </row>
    <row r="16" spans="1:7" ht="15" customHeight="1">
      <c r="A16" s="26" t="s">
        <v>21</v>
      </c>
      <c r="B16" s="26"/>
      <c r="C16" s="27"/>
      <c r="D16" s="81">
        <f>SUM(D17:D18)</f>
        <v>2</v>
      </c>
      <c r="E16" s="81">
        <f>SUM(E17:E18)</f>
        <v>0</v>
      </c>
      <c r="F16" s="81">
        <f>SUM(F17:F18)</f>
        <v>0</v>
      </c>
      <c r="G16" s="80">
        <f>D16+E16+F16</f>
        <v>2</v>
      </c>
    </row>
    <row r="17" spans="1:7" ht="15" customHeight="1">
      <c r="B17" s="25" t="s">
        <v>22</v>
      </c>
      <c r="C17" s="11"/>
      <c r="D17" s="81">
        <v>1</v>
      </c>
      <c r="E17" s="81">
        <v>0</v>
      </c>
      <c r="F17" s="81">
        <v>0</v>
      </c>
      <c r="G17" s="80">
        <f>D17+E17+F17</f>
        <v>1</v>
      </c>
    </row>
    <row r="18" spans="1:7" ht="15" customHeight="1">
      <c r="B18" s="25" t="s">
        <v>23</v>
      </c>
      <c r="C18" s="11"/>
      <c r="D18" s="81">
        <v>1</v>
      </c>
      <c r="E18" s="81">
        <v>0</v>
      </c>
      <c r="F18" s="81">
        <v>0</v>
      </c>
      <c r="G18" s="80">
        <f>D18+E18+F18</f>
        <v>1</v>
      </c>
    </row>
    <row r="19" spans="1:7" ht="15" customHeight="1">
      <c r="B19" s="25"/>
      <c r="C19" s="11"/>
      <c r="D19" s="81"/>
      <c r="E19" s="81"/>
      <c r="F19" s="81"/>
      <c r="G19" s="80"/>
    </row>
    <row r="20" spans="1:7" ht="15" customHeight="1">
      <c r="A20" s="26" t="s">
        <v>24</v>
      </c>
      <c r="B20" s="26"/>
      <c r="C20" s="27"/>
      <c r="D20" s="81">
        <f>SUM(D21:D23)</f>
        <v>0</v>
      </c>
      <c r="E20" s="81">
        <f>SUM(E21:E23)</f>
        <v>3</v>
      </c>
      <c r="F20" s="81">
        <f>SUM(F21:F23)</f>
        <v>3</v>
      </c>
      <c r="G20" s="80">
        <f>D20+E20+F20</f>
        <v>6</v>
      </c>
    </row>
    <row r="21" spans="1:7" ht="15" customHeight="1">
      <c r="B21" s="25" t="s">
        <v>25</v>
      </c>
      <c r="C21" s="11"/>
      <c r="D21" s="81">
        <v>0</v>
      </c>
      <c r="E21" s="81">
        <v>0</v>
      </c>
      <c r="F21" s="81">
        <v>2</v>
      </c>
      <c r="G21" s="80">
        <f>D21+E21+F21</f>
        <v>2</v>
      </c>
    </row>
    <row r="22" spans="1:7" ht="15" customHeight="1">
      <c r="B22" s="25" t="s">
        <v>26</v>
      </c>
      <c r="C22" s="11"/>
      <c r="D22" s="81">
        <v>0</v>
      </c>
      <c r="E22" s="81">
        <v>0</v>
      </c>
      <c r="F22" s="81">
        <v>1</v>
      </c>
      <c r="G22" s="80">
        <f>D22+E22+F22</f>
        <v>1</v>
      </c>
    </row>
    <row r="23" spans="1:7" ht="15" customHeight="1">
      <c r="B23" s="25" t="s">
        <v>27</v>
      </c>
      <c r="C23" s="11"/>
      <c r="D23" s="81">
        <v>0</v>
      </c>
      <c r="E23" s="81">
        <v>3</v>
      </c>
      <c r="F23" s="81">
        <v>0</v>
      </c>
      <c r="G23" s="80">
        <f>D23+E23+F23</f>
        <v>3</v>
      </c>
    </row>
    <row r="24" spans="1:7" ht="15" customHeight="1">
      <c r="B24" s="25"/>
      <c r="C24" s="11"/>
      <c r="D24" s="81"/>
      <c r="E24" s="81"/>
      <c r="F24" s="81"/>
      <c r="G24" s="80"/>
    </row>
    <row r="25" spans="1:7" ht="15" customHeight="1">
      <c r="A25" s="26" t="s">
        <v>28</v>
      </c>
      <c r="B25" s="26"/>
      <c r="C25" s="27"/>
      <c r="D25" s="81">
        <f>SUM(D26:D31)</f>
        <v>8</v>
      </c>
      <c r="E25" s="81">
        <f>SUM(E26:E31)</f>
        <v>0</v>
      </c>
      <c r="F25" s="81">
        <f>SUM(F26:F31)</f>
        <v>4</v>
      </c>
      <c r="G25" s="80">
        <f>D25+E25+F25</f>
        <v>12</v>
      </c>
    </row>
    <row r="26" spans="1:7" ht="15" customHeight="1">
      <c r="B26" s="25" t="s">
        <v>29</v>
      </c>
      <c r="C26" s="11"/>
      <c r="D26" s="81">
        <v>1</v>
      </c>
      <c r="E26" s="81">
        <v>0</v>
      </c>
      <c r="F26" s="81">
        <v>2</v>
      </c>
      <c r="G26" s="80">
        <f>D26+E26+F26</f>
        <v>3</v>
      </c>
    </row>
    <row r="27" spans="1:7" ht="15" customHeight="1">
      <c r="B27" s="25" t="s">
        <v>30</v>
      </c>
      <c r="C27" s="11"/>
      <c r="D27" s="81">
        <v>0</v>
      </c>
      <c r="E27" s="81">
        <v>0</v>
      </c>
      <c r="F27" s="81">
        <v>0</v>
      </c>
      <c r="G27" s="80">
        <f>D27+E27+F27</f>
        <v>0</v>
      </c>
    </row>
    <row r="28" spans="1:7" ht="15" customHeight="1">
      <c r="B28" s="25" t="s">
        <v>31</v>
      </c>
      <c r="C28" s="11"/>
      <c r="D28" s="81">
        <v>2</v>
      </c>
      <c r="E28" s="81">
        <v>0</v>
      </c>
      <c r="F28" s="81">
        <v>0</v>
      </c>
      <c r="G28" s="80">
        <f>D28+E28+F28</f>
        <v>2</v>
      </c>
    </row>
    <row r="29" spans="1:7" ht="15" customHeight="1">
      <c r="B29" s="25" t="s">
        <v>32</v>
      </c>
      <c r="C29" s="11"/>
      <c r="D29" s="81">
        <v>1</v>
      </c>
      <c r="E29" s="81">
        <v>0</v>
      </c>
      <c r="F29" s="81">
        <v>0</v>
      </c>
      <c r="G29" s="80">
        <f>D29+E29+F29</f>
        <v>1</v>
      </c>
    </row>
    <row r="30" spans="1:7" ht="15" customHeight="1">
      <c r="B30" s="25" t="s">
        <v>33</v>
      </c>
      <c r="C30" s="11"/>
      <c r="D30" s="81">
        <v>1</v>
      </c>
      <c r="E30" s="81">
        <v>0</v>
      </c>
      <c r="F30" s="81">
        <v>0</v>
      </c>
      <c r="G30" s="80">
        <f>D30+E30+F30</f>
        <v>1</v>
      </c>
    </row>
    <row r="31" spans="1:7" ht="15" customHeight="1">
      <c r="B31" s="25" t="s">
        <v>34</v>
      </c>
      <c r="C31" s="11"/>
      <c r="D31" s="81">
        <v>3</v>
      </c>
      <c r="E31" s="81">
        <v>0</v>
      </c>
      <c r="F31" s="81">
        <v>2</v>
      </c>
      <c r="G31" s="80">
        <f>D31+E31+F31</f>
        <v>5</v>
      </c>
    </row>
    <row r="32" spans="1:7" ht="15" customHeight="1">
      <c r="B32" s="25"/>
      <c r="C32" s="11"/>
      <c r="D32" s="81"/>
      <c r="E32" s="81"/>
      <c r="F32" s="81"/>
      <c r="G32" s="80"/>
    </row>
    <row r="33" spans="1:7" ht="15" customHeight="1">
      <c r="A33" s="26" t="s">
        <v>35</v>
      </c>
      <c r="B33" s="26"/>
      <c r="C33" s="27"/>
      <c r="D33" s="81">
        <f>SUM(D34:D37)</f>
        <v>2</v>
      </c>
      <c r="E33" s="81">
        <f>SUM(E34:E37)</f>
        <v>6</v>
      </c>
      <c r="F33" s="81">
        <f>SUM(F34:F37)</f>
        <v>1</v>
      </c>
      <c r="G33" s="80">
        <f>D33+E33+F33</f>
        <v>9</v>
      </c>
    </row>
    <row r="34" spans="1:7" ht="15" customHeight="1">
      <c r="B34" s="25" t="s">
        <v>36</v>
      </c>
      <c r="C34" s="11"/>
      <c r="D34" s="81">
        <v>1</v>
      </c>
      <c r="E34" s="81">
        <v>0</v>
      </c>
      <c r="F34" s="81">
        <v>0</v>
      </c>
      <c r="G34" s="80">
        <f>D34+E34+F34</f>
        <v>1</v>
      </c>
    </row>
    <row r="35" spans="1:7" ht="15" customHeight="1">
      <c r="B35" s="25" t="s">
        <v>37</v>
      </c>
      <c r="C35" s="11"/>
      <c r="D35" s="81">
        <v>1</v>
      </c>
      <c r="E35" s="81">
        <v>0</v>
      </c>
      <c r="F35" s="81">
        <v>0</v>
      </c>
      <c r="G35" s="80">
        <f>D35+E35+F35</f>
        <v>1</v>
      </c>
    </row>
    <row r="36" spans="1:7" ht="15" customHeight="1">
      <c r="B36" s="25" t="s">
        <v>80</v>
      </c>
      <c r="C36" s="11"/>
      <c r="D36" s="81">
        <v>0</v>
      </c>
      <c r="E36" s="81">
        <v>3</v>
      </c>
      <c r="F36" s="81">
        <v>0</v>
      </c>
      <c r="G36" s="80">
        <f>D36+E36+F36</f>
        <v>3</v>
      </c>
    </row>
    <row r="37" spans="1:7" ht="15" customHeight="1">
      <c r="B37" s="25" t="s">
        <v>39</v>
      </c>
      <c r="C37" s="11"/>
      <c r="D37" s="81">
        <v>0</v>
      </c>
      <c r="E37" s="81">
        <v>3</v>
      </c>
      <c r="F37" s="81">
        <v>1</v>
      </c>
      <c r="G37" s="80">
        <f>D37+E37+F37</f>
        <v>4</v>
      </c>
    </row>
    <row r="38" spans="1:7" ht="15" customHeight="1">
      <c r="B38" s="25"/>
      <c r="C38" s="11"/>
      <c r="D38" s="81"/>
      <c r="E38" s="81"/>
      <c r="F38" s="81"/>
      <c r="G38" s="80"/>
    </row>
    <row r="39" spans="1:7" ht="15" customHeight="1">
      <c r="A39" s="26" t="s">
        <v>40</v>
      </c>
      <c r="B39" s="26"/>
      <c r="C39" s="27"/>
      <c r="D39" s="81">
        <f>SUM(D40:D44)</f>
        <v>4</v>
      </c>
      <c r="E39" s="81">
        <f>SUM(E40:E44)</f>
        <v>13</v>
      </c>
      <c r="F39" s="81">
        <f>SUM(F40:F44)</f>
        <v>4</v>
      </c>
      <c r="G39" s="80">
        <f>D39+E39+F39</f>
        <v>21</v>
      </c>
    </row>
    <row r="40" spans="1:7" ht="15" customHeight="1">
      <c r="B40" s="25" t="s">
        <v>41</v>
      </c>
      <c r="C40" s="11"/>
      <c r="D40" s="81">
        <v>0</v>
      </c>
      <c r="E40" s="81">
        <v>0</v>
      </c>
      <c r="F40" s="81">
        <v>2</v>
      </c>
      <c r="G40" s="80">
        <f>D40+E40+F40</f>
        <v>2</v>
      </c>
    </row>
    <row r="41" spans="1:7" ht="15" customHeight="1">
      <c r="B41" s="25" t="s">
        <v>42</v>
      </c>
      <c r="C41" s="11"/>
      <c r="D41" s="81">
        <v>0</v>
      </c>
      <c r="E41" s="81">
        <v>2</v>
      </c>
      <c r="F41" s="81">
        <v>0</v>
      </c>
      <c r="G41" s="80">
        <f>D41+E41+F41</f>
        <v>2</v>
      </c>
    </row>
    <row r="42" spans="1:7" ht="15" customHeight="1">
      <c r="B42" s="25" t="s">
        <v>43</v>
      </c>
      <c r="C42" s="11"/>
      <c r="D42" s="81">
        <v>0</v>
      </c>
      <c r="E42" s="81">
        <v>2</v>
      </c>
      <c r="F42" s="81">
        <v>0</v>
      </c>
      <c r="G42" s="80">
        <f>D42+E42+F42</f>
        <v>2</v>
      </c>
    </row>
    <row r="43" spans="1:7" ht="15" customHeight="1">
      <c r="B43" s="25" t="s">
        <v>44</v>
      </c>
      <c r="C43" s="11"/>
      <c r="D43" s="81">
        <v>0</v>
      </c>
      <c r="E43" s="81">
        <v>9</v>
      </c>
      <c r="F43" s="81">
        <v>0</v>
      </c>
      <c r="G43" s="80">
        <f>D43+E43+F43</f>
        <v>9</v>
      </c>
    </row>
    <row r="44" spans="1:7" ht="15" customHeight="1">
      <c r="B44" s="25" t="s">
        <v>45</v>
      </c>
      <c r="C44" s="11"/>
      <c r="D44" s="81">
        <v>4</v>
      </c>
      <c r="E44" s="81">
        <v>0</v>
      </c>
      <c r="F44" s="81">
        <v>2</v>
      </c>
      <c r="G44" s="80">
        <f>D44+E44+F44</f>
        <v>6</v>
      </c>
    </row>
    <row r="45" spans="1:7" ht="15" customHeight="1">
      <c r="A45" s="7"/>
      <c r="B45" s="6"/>
      <c r="C45" s="13"/>
      <c r="D45" s="79"/>
      <c r="E45" s="79"/>
      <c r="F45" s="79"/>
      <c r="G45" s="78"/>
    </row>
    <row r="46" spans="1:7" ht="15" customHeight="1">
      <c r="B46" s="25"/>
      <c r="C46" s="11"/>
      <c r="D46" s="81"/>
      <c r="E46" s="81"/>
      <c r="F46" s="81"/>
      <c r="G46" s="80"/>
    </row>
    <row r="47" spans="1:7" ht="15" customHeight="1">
      <c r="B47" s="25" t="s">
        <v>46</v>
      </c>
      <c r="C47" s="11"/>
      <c r="D47" s="81">
        <v>0</v>
      </c>
      <c r="E47" s="81">
        <v>38</v>
      </c>
      <c r="F47" s="81">
        <v>47</v>
      </c>
      <c r="G47" s="80">
        <f>D47+E47+F47</f>
        <v>85</v>
      </c>
    </row>
    <row r="48" spans="1:7" ht="15" customHeight="1">
      <c r="B48" s="25" t="s">
        <v>47</v>
      </c>
      <c r="C48" s="11"/>
      <c r="D48" s="81">
        <v>4</v>
      </c>
      <c r="E48" s="81">
        <v>95</v>
      </c>
      <c r="F48" s="81">
        <v>6</v>
      </c>
      <c r="G48" s="80">
        <f>D48+E48+F48</f>
        <v>105</v>
      </c>
    </row>
    <row r="49" spans="1:7" ht="15" customHeight="1">
      <c r="B49" s="25" t="s">
        <v>48</v>
      </c>
      <c r="C49" s="11"/>
      <c r="D49" s="81">
        <v>0</v>
      </c>
      <c r="E49" s="81">
        <v>27</v>
      </c>
      <c r="F49" s="81">
        <v>0</v>
      </c>
      <c r="G49" s="80">
        <f>D49+E49+F49</f>
        <v>27</v>
      </c>
    </row>
    <row r="50" spans="1:7" ht="15" customHeight="1">
      <c r="B50" s="25" t="s">
        <v>49</v>
      </c>
      <c r="C50" s="11"/>
      <c r="D50" s="81">
        <v>2</v>
      </c>
      <c r="E50" s="81">
        <v>9</v>
      </c>
      <c r="F50" s="81">
        <v>60</v>
      </c>
      <c r="G50" s="80">
        <f>D50+E50+F50</f>
        <v>71</v>
      </c>
    </row>
    <row r="51" spans="1:7" ht="15" customHeight="1">
      <c r="B51" s="25" t="s">
        <v>50</v>
      </c>
      <c r="C51" s="11"/>
      <c r="D51" s="81">
        <v>26</v>
      </c>
      <c r="E51" s="81">
        <v>43</v>
      </c>
      <c r="F51" s="81">
        <v>18</v>
      </c>
      <c r="G51" s="80">
        <f>D51+E51+F51</f>
        <v>87</v>
      </c>
    </row>
    <row r="52" spans="1:7" ht="15" customHeight="1">
      <c r="B52" s="25" t="s">
        <v>51</v>
      </c>
      <c r="C52" s="11"/>
      <c r="D52" s="81">
        <v>0</v>
      </c>
      <c r="E52" s="81">
        <v>6</v>
      </c>
      <c r="F52" s="81">
        <v>10</v>
      </c>
      <c r="G52" s="80">
        <f>D52+E52+F52</f>
        <v>16</v>
      </c>
    </row>
    <row r="53" spans="1:7" ht="15" customHeight="1">
      <c r="B53" s="25" t="s">
        <v>52</v>
      </c>
      <c r="C53" s="11"/>
      <c r="D53" s="81">
        <v>0</v>
      </c>
      <c r="E53" s="81">
        <v>12</v>
      </c>
      <c r="F53" s="81">
        <v>5</v>
      </c>
      <c r="G53" s="80">
        <f>D53+E53+F53</f>
        <v>17</v>
      </c>
    </row>
    <row r="54" spans="1:7" ht="15" customHeight="1">
      <c r="B54" s="25" t="s">
        <v>53</v>
      </c>
      <c r="C54" s="11"/>
      <c r="D54" s="81">
        <v>0</v>
      </c>
      <c r="E54" s="81">
        <v>13</v>
      </c>
      <c r="F54" s="81">
        <v>10</v>
      </c>
      <c r="G54" s="80">
        <f>D54+E54+F54</f>
        <v>23</v>
      </c>
    </row>
    <row r="55" spans="1:7" ht="15" customHeight="1">
      <c r="B55" s="25" t="s">
        <v>54</v>
      </c>
      <c r="C55" s="11"/>
      <c r="D55" s="81">
        <v>0</v>
      </c>
      <c r="E55" s="81">
        <v>2</v>
      </c>
      <c r="F55" s="81">
        <v>25</v>
      </c>
      <c r="G55" s="80">
        <f>D55+E55+F55</f>
        <v>27</v>
      </c>
    </row>
    <row r="56" spans="1:7" ht="15" customHeight="1">
      <c r="B56" s="25" t="s">
        <v>55</v>
      </c>
      <c r="C56" s="11"/>
      <c r="D56" s="81">
        <v>0</v>
      </c>
      <c r="E56" s="81">
        <v>6</v>
      </c>
      <c r="F56" s="81">
        <v>9</v>
      </c>
      <c r="G56" s="80">
        <f>D56+E56+F56</f>
        <v>15</v>
      </c>
    </row>
    <row r="57" spans="1:7" ht="15" customHeight="1">
      <c r="B57" s="25" t="s">
        <v>56</v>
      </c>
      <c r="C57" s="11"/>
      <c r="D57" s="81">
        <v>6</v>
      </c>
      <c r="E57" s="81">
        <v>10</v>
      </c>
      <c r="F57" s="81">
        <v>5</v>
      </c>
      <c r="G57" s="80">
        <f>D57+E57+F57</f>
        <v>21</v>
      </c>
    </row>
    <row r="58" spans="1:7" ht="15" customHeight="1">
      <c r="A58" s="7"/>
      <c r="B58" s="6" t="s">
        <v>57</v>
      </c>
      <c r="C58" s="7"/>
      <c r="D58" s="78">
        <v>0</v>
      </c>
      <c r="E58" s="79">
        <v>16</v>
      </c>
      <c r="F58" s="79">
        <v>1</v>
      </c>
      <c r="G58" s="78">
        <f>D58+E58+F58</f>
        <v>17</v>
      </c>
    </row>
    <row r="59" spans="1:7" ht="15" customHeight="1">
      <c r="A59" s="1" t="s">
        <v>58</v>
      </c>
    </row>
    <row r="60" spans="1:7" ht="18" customHeight="1"/>
    <row r="61" spans="1:7" ht="18" customHeight="1"/>
    <row r="62" spans="1:7" ht="18" customHeight="1"/>
    <row r="63" spans="1:7" ht="18" customHeight="1"/>
    <row r="64" spans="1:7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</sheetData>
  <mergeCells count="10">
    <mergeCell ref="A20:C20"/>
    <mergeCell ref="A25:C25"/>
    <mergeCell ref="A33:C33"/>
    <mergeCell ref="A39:C39"/>
    <mergeCell ref="E2:G2"/>
    <mergeCell ref="D3:F3"/>
    <mergeCell ref="G3:G4"/>
    <mergeCell ref="A9:C9"/>
    <mergeCell ref="A13:C13"/>
    <mergeCell ref="A16:C1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D970-8CA6-4526-9685-8472D2520D56}">
  <sheetPr codeName="Sheet3">
    <pageSetUpPr fitToPage="1"/>
  </sheetPr>
  <dimension ref="A1:M81"/>
  <sheetViews>
    <sheetView zoomScale="130" zoomScaleNormal="130" zoomScaleSheetLayoutView="80" workbookViewId="0">
      <pane xSplit="3" ySplit="5" topLeftCell="D41" activePane="bottomRight" state="frozen"/>
      <selection pane="topRight" activeCell="D1" sqref="D1"/>
      <selection pane="bottomLeft" activeCell="A6" sqref="A6"/>
      <selection pane="bottomRight" activeCell="I45" sqref="I45"/>
    </sheetView>
  </sheetViews>
  <sheetFormatPr defaultColWidth="8.8984375" defaultRowHeight="12"/>
  <cols>
    <col min="1" max="1" width="2.59765625" style="1" customWidth="1"/>
    <col min="2" max="2" width="12.59765625" style="1" customWidth="1"/>
    <col min="3" max="3" width="3.19921875" style="1" customWidth="1"/>
    <col min="4" max="10" width="7.09765625" style="1" bestFit="1" customWidth="1"/>
    <col min="11" max="12" width="10.09765625" style="1" bestFit="1" customWidth="1"/>
    <col min="13" max="13" width="10" style="1" customWidth="1"/>
    <col min="14" max="14" width="3.59765625" style="1" customWidth="1"/>
    <col min="15" max="16384" width="8.8984375" style="1"/>
  </cols>
  <sheetData>
    <row r="1" spans="1:13" ht="24" customHeight="1">
      <c r="A1" s="23" t="s">
        <v>0</v>
      </c>
    </row>
    <row r="2" spans="1:13" ht="18" customHeight="1" thickBot="1">
      <c r="M2" s="22" t="s">
        <v>59</v>
      </c>
    </row>
    <row r="3" spans="1:13" ht="20.25" customHeight="1" thickTop="1">
      <c r="A3" s="21"/>
      <c r="B3" s="21"/>
      <c r="C3" s="20"/>
      <c r="D3" s="28" t="s">
        <v>1</v>
      </c>
      <c r="E3" s="29"/>
      <c r="F3" s="29"/>
      <c r="G3" s="29"/>
      <c r="H3" s="29"/>
      <c r="I3" s="29"/>
      <c r="J3" s="29"/>
      <c r="K3" s="29"/>
      <c r="L3" s="30"/>
      <c r="M3" s="31" t="s">
        <v>2</v>
      </c>
    </row>
    <row r="4" spans="1:13" ht="20.25" customHeight="1"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5" t="s">
        <v>9</v>
      </c>
      <c r="K4" s="36" t="s">
        <v>10</v>
      </c>
      <c r="L4" s="37"/>
      <c r="M4" s="32"/>
    </row>
    <row r="5" spans="1:13" ht="20.25" customHeight="1">
      <c r="D5" s="34"/>
      <c r="E5" s="34"/>
      <c r="F5" s="34"/>
      <c r="G5" s="34"/>
      <c r="H5" s="34"/>
      <c r="I5" s="34"/>
      <c r="J5" s="35"/>
      <c r="K5" s="19" t="s">
        <v>11</v>
      </c>
      <c r="L5" s="19" t="s">
        <v>12</v>
      </c>
      <c r="M5" s="33"/>
    </row>
    <row r="6" spans="1:13" ht="17.25" customHeight="1">
      <c r="A6" s="18"/>
      <c r="B6" s="17" t="s">
        <v>13</v>
      </c>
      <c r="C6" s="16"/>
      <c r="D6" s="8">
        <f t="shared" ref="D6:L6" si="0">D7+D8</f>
        <v>7169</v>
      </c>
      <c r="E6" s="8">
        <f t="shared" si="0"/>
        <v>7007</v>
      </c>
      <c r="F6" s="8">
        <f t="shared" si="0"/>
        <v>5897</v>
      </c>
      <c r="G6" s="8">
        <f t="shared" si="0"/>
        <v>4623</v>
      </c>
      <c r="H6" s="8">
        <f t="shared" si="0"/>
        <v>3068</v>
      </c>
      <c r="I6" s="8">
        <f t="shared" si="0"/>
        <v>1690</v>
      </c>
      <c r="J6" s="8">
        <f t="shared" si="0"/>
        <v>0</v>
      </c>
      <c r="K6" s="10">
        <f t="shared" si="0"/>
        <v>20073</v>
      </c>
      <c r="L6" s="9">
        <f t="shared" si="0"/>
        <v>9381</v>
      </c>
      <c r="M6" s="8">
        <f>M7+M8</f>
        <v>29454</v>
      </c>
    </row>
    <row r="7" spans="1:13" ht="17.25" customHeight="1">
      <c r="B7" s="12" t="s">
        <v>14</v>
      </c>
      <c r="C7" s="11"/>
      <c r="D7" s="8">
        <f t="shared" ref="D7:L7" si="1">SUM(D48:D59)</f>
        <v>6157</v>
      </c>
      <c r="E7" s="8">
        <f t="shared" si="1"/>
        <v>6015</v>
      </c>
      <c r="F7" s="8">
        <f t="shared" si="1"/>
        <v>5047</v>
      </c>
      <c r="G7" s="8">
        <f t="shared" si="1"/>
        <v>3926</v>
      </c>
      <c r="H7" s="8">
        <f t="shared" si="1"/>
        <v>2608</v>
      </c>
      <c r="I7" s="8">
        <f t="shared" si="1"/>
        <v>1427</v>
      </c>
      <c r="J7" s="8">
        <f t="shared" si="1"/>
        <v>0</v>
      </c>
      <c r="K7" s="10">
        <f t="shared" si="1"/>
        <v>17219</v>
      </c>
      <c r="L7" s="9">
        <f t="shared" si="1"/>
        <v>7961</v>
      </c>
      <c r="M7" s="8">
        <f>SUM(M48:M59)</f>
        <v>25180</v>
      </c>
    </row>
    <row r="8" spans="1:13" ht="17.25" customHeight="1">
      <c r="B8" s="12" t="s">
        <v>15</v>
      </c>
      <c r="C8" s="11"/>
      <c r="D8" s="8">
        <f t="shared" ref="D8:L8" si="2">D10+D14+D17+D21+D26+D34+D40</f>
        <v>1012</v>
      </c>
      <c r="E8" s="8">
        <f t="shared" si="2"/>
        <v>992</v>
      </c>
      <c r="F8" s="8">
        <f t="shared" si="2"/>
        <v>850</v>
      </c>
      <c r="G8" s="8">
        <f t="shared" si="2"/>
        <v>697</v>
      </c>
      <c r="H8" s="8">
        <f t="shared" si="2"/>
        <v>460</v>
      </c>
      <c r="I8" s="8">
        <f t="shared" si="2"/>
        <v>263</v>
      </c>
      <c r="J8" s="8">
        <f t="shared" si="2"/>
        <v>0</v>
      </c>
      <c r="K8" s="10">
        <f t="shared" si="2"/>
        <v>2854</v>
      </c>
      <c r="L8" s="9">
        <f t="shared" si="2"/>
        <v>1420</v>
      </c>
      <c r="M8" s="8">
        <f>M10+M14+M17+M21+M26+M34+M40</f>
        <v>4274</v>
      </c>
    </row>
    <row r="9" spans="1:13" ht="17.25" customHeight="1">
      <c r="B9" s="15"/>
      <c r="C9" s="14"/>
      <c r="D9" s="8"/>
      <c r="E9" s="8"/>
      <c r="F9" s="8"/>
      <c r="G9" s="8"/>
      <c r="H9" s="8"/>
      <c r="I9" s="8"/>
      <c r="J9" s="8"/>
      <c r="K9" s="10"/>
      <c r="L9" s="9"/>
      <c r="M9" s="8"/>
    </row>
    <row r="10" spans="1:13" ht="17.25" customHeight="1">
      <c r="A10" s="26" t="s">
        <v>16</v>
      </c>
      <c r="B10" s="26"/>
      <c r="C10" s="27"/>
      <c r="D10" s="8">
        <f t="shared" ref="D10:J10" si="3">D11+D12</f>
        <v>207</v>
      </c>
      <c r="E10" s="8">
        <f t="shared" si="3"/>
        <v>220</v>
      </c>
      <c r="F10" s="8">
        <f t="shared" si="3"/>
        <v>174</v>
      </c>
      <c r="G10" s="8">
        <f t="shared" si="3"/>
        <v>136</v>
      </c>
      <c r="H10" s="8">
        <f t="shared" si="3"/>
        <v>99</v>
      </c>
      <c r="I10" s="8">
        <f t="shared" si="3"/>
        <v>45</v>
      </c>
      <c r="J10" s="8">
        <f t="shared" si="3"/>
        <v>0</v>
      </c>
      <c r="K10" s="10">
        <f>SUM(D10:F10)</f>
        <v>601</v>
      </c>
      <c r="L10" s="9">
        <f>SUM(G10:I10)</f>
        <v>280</v>
      </c>
      <c r="M10" s="8">
        <f>SUM(D10:J10)</f>
        <v>881</v>
      </c>
    </row>
    <row r="11" spans="1:13" ht="17.25" customHeight="1">
      <c r="B11" s="12" t="s">
        <v>17</v>
      </c>
      <c r="C11" s="11"/>
      <c r="D11" s="8">
        <v>69</v>
      </c>
      <c r="E11" s="8">
        <v>89</v>
      </c>
      <c r="F11" s="8">
        <v>49</v>
      </c>
      <c r="G11" s="8">
        <v>44</v>
      </c>
      <c r="H11" s="8">
        <v>28</v>
      </c>
      <c r="I11" s="8">
        <v>14</v>
      </c>
      <c r="J11" s="8">
        <v>0</v>
      </c>
      <c r="K11" s="10">
        <f>SUM(D11:F11)</f>
        <v>207</v>
      </c>
      <c r="L11" s="9">
        <f>SUM(G11:I11)</f>
        <v>86</v>
      </c>
      <c r="M11" s="8">
        <f>SUM(D11:J11)</f>
        <v>293</v>
      </c>
    </row>
    <row r="12" spans="1:13" ht="17.25" customHeight="1">
      <c r="B12" s="12" t="s">
        <v>18</v>
      </c>
      <c r="C12" s="11"/>
      <c r="D12" s="8">
        <v>138</v>
      </c>
      <c r="E12" s="8">
        <v>131</v>
      </c>
      <c r="F12" s="8">
        <v>125</v>
      </c>
      <c r="G12" s="8">
        <v>92</v>
      </c>
      <c r="H12" s="8">
        <v>71</v>
      </c>
      <c r="I12" s="8">
        <v>31</v>
      </c>
      <c r="J12" s="8">
        <v>0</v>
      </c>
      <c r="K12" s="10">
        <f>SUM(D12:F12)</f>
        <v>394</v>
      </c>
      <c r="L12" s="9">
        <f>SUM(G12:I12)</f>
        <v>194</v>
      </c>
      <c r="M12" s="8">
        <f>SUM(D12:J12)</f>
        <v>588</v>
      </c>
    </row>
    <row r="13" spans="1:13" ht="17.25" customHeight="1">
      <c r="B13" s="12"/>
      <c r="C13" s="11"/>
      <c r="D13" s="8"/>
      <c r="E13" s="8"/>
      <c r="F13" s="8"/>
      <c r="G13" s="8"/>
      <c r="H13" s="8"/>
      <c r="I13" s="8"/>
      <c r="J13" s="8"/>
      <c r="K13" s="10"/>
      <c r="L13" s="9"/>
      <c r="M13" s="8"/>
    </row>
    <row r="14" spans="1:13" ht="17.25" customHeight="1">
      <c r="A14" s="26" t="s">
        <v>19</v>
      </c>
      <c r="B14" s="26"/>
      <c r="C14" s="27"/>
      <c r="D14" s="8">
        <f t="shared" ref="D14:J14" si="4">D15</f>
        <v>122</v>
      </c>
      <c r="E14" s="8">
        <f t="shared" si="4"/>
        <v>128</v>
      </c>
      <c r="F14" s="8">
        <f t="shared" si="4"/>
        <v>95</v>
      </c>
      <c r="G14" s="8">
        <f t="shared" si="4"/>
        <v>62</v>
      </c>
      <c r="H14" s="8">
        <f t="shared" si="4"/>
        <v>5</v>
      </c>
      <c r="I14" s="8">
        <f t="shared" si="4"/>
        <v>0</v>
      </c>
      <c r="J14" s="8">
        <f t="shared" si="4"/>
        <v>0</v>
      </c>
      <c r="K14" s="10">
        <f>SUM(D14:F14)</f>
        <v>345</v>
      </c>
      <c r="L14" s="9">
        <f>SUM(G14:I14)</f>
        <v>67</v>
      </c>
      <c r="M14" s="8">
        <f>SUM(D14:J14)</f>
        <v>412</v>
      </c>
    </row>
    <row r="15" spans="1:13" ht="17.25" customHeight="1">
      <c r="B15" s="12" t="s">
        <v>20</v>
      </c>
      <c r="C15" s="11"/>
      <c r="D15" s="8">
        <v>122</v>
      </c>
      <c r="E15" s="8">
        <v>128</v>
      </c>
      <c r="F15" s="8">
        <v>95</v>
      </c>
      <c r="G15" s="8">
        <v>62</v>
      </c>
      <c r="H15" s="8">
        <v>5</v>
      </c>
      <c r="I15" s="8">
        <v>0</v>
      </c>
      <c r="J15" s="8">
        <v>0</v>
      </c>
      <c r="K15" s="10">
        <f>SUM(D15:F15)</f>
        <v>345</v>
      </c>
      <c r="L15" s="9">
        <f>SUM(G15:I15)</f>
        <v>67</v>
      </c>
      <c r="M15" s="8">
        <f>SUM(D15:J15)</f>
        <v>412</v>
      </c>
    </row>
    <row r="16" spans="1:13" ht="17.25" customHeight="1">
      <c r="B16" s="12"/>
      <c r="C16" s="11"/>
      <c r="D16" s="8"/>
      <c r="E16" s="8"/>
      <c r="F16" s="8"/>
      <c r="G16" s="8"/>
      <c r="H16" s="8"/>
      <c r="I16" s="8"/>
      <c r="J16" s="8"/>
      <c r="K16" s="10"/>
      <c r="L16" s="9"/>
      <c r="M16" s="8"/>
    </row>
    <row r="17" spans="1:13" ht="17.25" customHeight="1">
      <c r="A17" s="26" t="s">
        <v>21</v>
      </c>
      <c r="B17" s="26"/>
      <c r="C17" s="27"/>
      <c r="D17" s="8">
        <f t="shared" ref="D17:J17" si="5">SUM(D18:D19)</f>
        <v>4</v>
      </c>
      <c r="E17" s="8">
        <f t="shared" si="5"/>
        <v>7</v>
      </c>
      <c r="F17" s="8">
        <f t="shared" si="5"/>
        <v>9</v>
      </c>
      <c r="G17" s="8">
        <f t="shared" si="5"/>
        <v>9</v>
      </c>
      <c r="H17" s="8">
        <f t="shared" si="5"/>
        <v>8</v>
      </c>
      <c r="I17" s="8">
        <f t="shared" si="5"/>
        <v>3</v>
      </c>
      <c r="J17" s="8">
        <f t="shared" si="5"/>
        <v>0</v>
      </c>
      <c r="K17" s="10">
        <f>SUM(D17:F17)</f>
        <v>20</v>
      </c>
      <c r="L17" s="9">
        <f>SUM(G17:I17)</f>
        <v>20</v>
      </c>
      <c r="M17" s="8">
        <f t="shared" ref="M17:M24" si="6">SUM(D17:J17)</f>
        <v>40</v>
      </c>
    </row>
    <row r="18" spans="1:13" ht="17.25" customHeight="1">
      <c r="B18" s="12" t="s">
        <v>22</v>
      </c>
      <c r="C18" s="11"/>
      <c r="D18" s="8">
        <v>2</v>
      </c>
      <c r="E18" s="8">
        <v>6</v>
      </c>
      <c r="F18" s="8">
        <v>7</v>
      </c>
      <c r="G18" s="8">
        <v>6</v>
      </c>
      <c r="H18" s="8">
        <v>4</v>
      </c>
      <c r="I18" s="8">
        <v>0</v>
      </c>
      <c r="J18" s="8">
        <v>0</v>
      </c>
      <c r="K18" s="10">
        <f>SUM(D18:F18)</f>
        <v>15</v>
      </c>
      <c r="L18" s="9">
        <f>SUM(G18:I18)</f>
        <v>10</v>
      </c>
      <c r="M18" s="8">
        <f t="shared" si="6"/>
        <v>25</v>
      </c>
    </row>
    <row r="19" spans="1:13" ht="17.25" customHeight="1">
      <c r="B19" s="12" t="s">
        <v>23</v>
      </c>
      <c r="C19" s="11"/>
      <c r="D19" s="8">
        <v>2</v>
      </c>
      <c r="E19" s="8">
        <v>1</v>
      </c>
      <c r="F19" s="8">
        <v>2</v>
      </c>
      <c r="G19" s="8">
        <v>3</v>
      </c>
      <c r="H19" s="8">
        <v>4</v>
      </c>
      <c r="I19" s="8">
        <v>3</v>
      </c>
      <c r="J19" s="8">
        <v>0</v>
      </c>
      <c r="K19" s="10">
        <f>SUM(D19:F19)</f>
        <v>5</v>
      </c>
      <c r="L19" s="9">
        <f>SUM(G19:I19)</f>
        <v>10</v>
      </c>
      <c r="M19" s="8">
        <f t="shared" si="6"/>
        <v>15</v>
      </c>
    </row>
    <row r="20" spans="1:13" ht="17.25" customHeight="1">
      <c r="B20" s="12"/>
      <c r="C20" s="11"/>
      <c r="D20" s="8"/>
      <c r="E20" s="8"/>
      <c r="F20" s="8"/>
      <c r="G20" s="8"/>
      <c r="H20" s="8"/>
      <c r="I20" s="8"/>
      <c r="J20" s="8"/>
      <c r="K20" s="10"/>
      <c r="L20" s="9"/>
      <c r="M20" s="8">
        <f t="shared" si="6"/>
        <v>0</v>
      </c>
    </row>
    <row r="21" spans="1:13" ht="17.25" customHeight="1">
      <c r="A21" s="26" t="s">
        <v>24</v>
      </c>
      <c r="B21" s="26"/>
      <c r="C21" s="27"/>
      <c r="D21" s="8">
        <f t="shared" ref="D21:J21" si="7">SUM(D22:D24)</f>
        <v>33</v>
      </c>
      <c r="E21" s="8">
        <f t="shared" si="7"/>
        <v>44</v>
      </c>
      <c r="F21" s="8">
        <f t="shared" si="7"/>
        <v>29</v>
      </c>
      <c r="G21" s="8">
        <f t="shared" si="7"/>
        <v>32</v>
      </c>
      <c r="H21" s="8">
        <f t="shared" si="7"/>
        <v>15</v>
      </c>
      <c r="I21" s="8">
        <f t="shared" si="7"/>
        <v>4</v>
      </c>
      <c r="J21" s="8">
        <f t="shared" si="7"/>
        <v>0</v>
      </c>
      <c r="K21" s="10">
        <f>SUM(D21:F21)</f>
        <v>106</v>
      </c>
      <c r="L21" s="9">
        <f>SUM(G21:I21)</f>
        <v>51</v>
      </c>
      <c r="M21" s="8">
        <f t="shared" si="6"/>
        <v>157</v>
      </c>
    </row>
    <row r="22" spans="1:13" ht="17.25" customHeight="1">
      <c r="B22" s="12" t="s">
        <v>25</v>
      </c>
      <c r="C22" s="11"/>
      <c r="D22" s="8">
        <v>6</v>
      </c>
      <c r="E22" s="8">
        <v>11</v>
      </c>
      <c r="F22" s="8">
        <v>9</v>
      </c>
      <c r="G22" s="8">
        <v>16</v>
      </c>
      <c r="H22" s="8">
        <v>5</v>
      </c>
      <c r="I22" s="8">
        <v>4</v>
      </c>
      <c r="J22" s="8">
        <v>0</v>
      </c>
      <c r="K22" s="10">
        <f>SUM(D22:F22)</f>
        <v>26</v>
      </c>
      <c r="L22" s="9">
        <f>SUM(G22:I22)</f>
        <v>25</v>
      </c>
      <c r="M22" s="8">
        <f t="shared" si="6"/>
        <v>51</v>
      </c>
    </row>
    <row r="23" spans="1:13" ht="17.25" customHeight="1">
      <c r="B23" s="12" t="s">
        <v>26</v>
      </c>
      <c r="C23" s="11"/>
      <c r="D23" s="8">
        <v>1</v>
      </c>
      <c r="E23" s="8">
        <v>0</v>
      </c>
      <c r="F23" s="8">
        <v>2</v>
      </c>
      <c r="G23" s="8">
        <v>2</v>
      </c>
      <c r="H23" s="8">
        <v>1</v>
      </c>
      <c r="I23" s="8">
        <v>0</v>
      </c>
      <c r="J23" s="8">
        <v>0</v>
      </c>
      <c r="K23" s="10">
        <f>SUM(D23:F23)</f>
        <v>3</v>
      </c>
      <c r="L23" s="9">
        <f>SUM(G23:I23)</f>
        <v>3</v>
      </c>
      <c r="M23" s="8">
        <f t="shared" si="6"/>
        <v>6</v>
      </c>
    </row>
    <row r="24" spans="1:13" ht="17.25" customHeight="1">
      <c r="B24" s="12" t="s">
        <v>27</v>
      </c>
      <c r="C24" s="11"/>
      <c r="D24" s="8">
        <v>26</v>
      </c>
      <c r="E24" s="8">
        <v>33</v>
      </c>
      <c r="F24" s="8">
        <v>18</v>
      </c>
      <c r="G24" s="8">
        <v>14</v>
      </c>
      <c r="H24" s="8">
        <v>9</v>
      </c>
      <c r="I24" s="8">
        <v>0</v>
      </c>
      <c r="J24" s="8">
        <v>0</v>
      </c>
      <c r="K24" s="10">
        <f>SUM(D24:F24)</f>
        <v>77</v>
      </c>
      <c r="L24" s="9">
        <f>SUM(G24:I24)</f>
        <v>23</v>
      </c>
      <c r="M24" s="8">
        <f t="shared" si="6"/>
        <v>100</v>
      </c>
    </row>
    <row r="25" spans="1:13" ht="17.25" customHeight="1">
      <c r="B25" s="12"/>
      <c r="C25" s="11"/>
      <c r="D25" s="8"/>
      <c r="E25" s="8"/>
      <c r="F25" s="8"/>
      <c r="G25" s="8"/>
      <c r="H25" s="8"/>
      <c r="I25" s="8"/>
      <c r="J25" s="8"/>
      <c r="K25" s="10"/>
      <c r="L25" s="9"/>
      <c r="M25" s="8"/>
    </row>
    <row r="26" spans="1:13" ht="17.25" customHeight="1">
      <c r="A26" s="26" t="s">
        <v>28</v>
      </c>
      <c r="B26" s="26"/>
      <c r="C26" s="27"/>
      <c r="D26" s="8">
        <f t="shared" ref="D26:J26" si="8">SUM(D27:D32)</f>
        <v>111</v>
      </c>
      <c r="E26" s="8">
        <f t="shared" si="8"/>
        <v>133</v>
      </c>
      <c r="F26" s="8">
        <f t="shared" si="8"/>
        <v>96</v>
      </c>
      <c r="G26" s="8">
        <f t="shared" si="8"/>
        <v>73</v>
      </c>
      <c r="H26" s="8">
        <f t="shared" si="8"/>
        <v>37</v>
      </c>
      <c r="I26" s="8">
        <f t="shared" si="8"/>
        <v>32</v>
      </c>
      <c r="J26" s="8">
        <f t="shared" si="8"/>
        <v>0</v>
      </c>
      <c r="K26" s="10">
        <f t="shared" ref="K26:K32" si="9">SUM(D26:F26)</f>
        <v>340</v>
      </c>
      <c r="L26" s="9">
        <f t="shared" ref="L26:L32" si="10">SUM(G26:I26)</f>
        <v>142</v>
      </c>
      <c r="M26" s="8">
        <f t="shared" ref="M26:M32" si="11">SUM(D26:J26)</f>
        <v>482</v>
      </c>
    </row>
    <row r="27" spans="1:13" ht="17.25" customHeight="1">
      <c r="B27" s="12" t="s">
        <v>29</v>
      </c>
      <c r="C27" s="11"/>
      <c r="D27" s="8">
        <v>33</v>
      </c>
      <c r="E27" s="8">
        <v>33</v>
      </c>
      <c r="F27" s="8">
        <v>26</v>
      </c>
      <c r="G27" s="8">
        <v>23</v>
      </c>
      <c r="H27" s="8">
        <v>10</v>
      </c>
      <c r="I27" s="8">
        <v>17</v>
      </c>
      <c r="J27" s="8">
        <v>0</v>
      </c>
      <c r="K27" s="10">
        <f t="shared" si="9"/>
        <v>92</v>
      </c>
      <c r="L27" s="9">
        <f t="shared" si="10"/>
        <v>50</v>
      </c>
      <c r="M27" s="8">
        <f t="shared" si="11"/>
        <v>142</v>
      </c>
    </row>
    <row r="28" spans="1:13" ht="17.25" customHeight="1">
      <c r="B28" s="12" t="s">
        <v>30</v>
      </c>
      <c r="C28" s="11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10">
        <f t="shared" si="9"/>
        <v>0</v>
      </c>
      <c r="L28" s="9">
        <f t="shared" si="10"/>
        <v>0</v>
      </c>
      <c r="M28" s="8">
        <f t="shared" si="11"/>
        <v>0</v>
      </c>
    </row>
    <row r="29" spans="1:13" ht="17.25" customHeight="1">
      <c r="B29" s="12" t="s">
        <v>31</v>
      </c>
      <c r="C29" s="11"/>
      <c r="D29" s="8">
        <v>17</v>
      </c>
      <c r="E29" s="8">
        <v>21</v>
      </c>
      <c r="F29" s="8">
        <v>13</v>
      </c>
      <c r="G29" s="8">
        <v>6</v>
      </c>
      <c r="H29" s="8">
        <v>6</v>
      </c>
      <c r="I29" s="8">
        <v>1</v>
      </c>
      <c r="J29" s="8">
        <v>0</v>
      </c>
      <c r="K29" s="10">
        <f t="shared" si="9"/>
        <v>51</v>
      </c>
      <c r="L29" s="9">
        <f t="shared" si="10"/>
        <v>13</v>
      </c>
      <c r="M29" s="8">
        <f t="shared" si="11"/>
        <v>64</v>
      </c>
    </row>
    <row r="30" spans="1:13" ht="17.25" customHeight="1">
      <c r="B30" s="12" t="s">
        <v>32</v>
      </c>
      <c r="C30" s="11"/>
      <c r="D30" s="8">
        <v>12</v>
      </c>
      <c r="E30" s="8">
        <v>27</v>
      </c>
      <c r="F30" s="8">
        <v>19</v>
      </c>
      <c r="G30" s="8">
        <v>7</v>
      </c>
      <c r="H30" s="8">
        <v>0</v>
      </c>
      <c r="I30" s="8">
        <v>0</v>
      </c>
      <c r="J30" s="8">
        <v>0</v>
      </c>
      <c r="K30" s="10">
        <f t="shared" si="9"/>
        <v>58</v>
      </c>
      <c r="L30" s="9">
        <f t="shared" si="10"/>
        <v>7</v>
      </c>
      <c r="M30" s="8">
        <f t="shared" si="11"/>
        <v>65</v>
      </c>
    </row>
    <row r="31" spans="1:13" ht="17.25" customHeight="1">
      <c r="B31" s="12" t="s">
        <v>33</v>
      </c>
      <c r="C31" s="11"/>
      <c r="D31" s="8">
        <v>27</v>
      </c>
      <c r="E31" s="8">
        <v>18</v>
      </c>
      <c r="F31" s="8">
        <v>10</v>
      </c>
      <c r="G31" s="8">
        <v>17</v>
      </c>
      <c r="H31" s="8">
        <v>8</v>
      </c>
      <c r="I31" s="8">
        <v>5</v>
      </c>
      <c r="J31" s="8">
        <v>0</v>
      </c>
      <c r="K31" s="10">
        <f t="shared" si="9"/>
        <v>55</v>
      </c>
      <c r="L31" s="9">
        <f t="shared" si="10"/>
        <v>30</v>
      </c>
      <c r="M31" s="8">
        <f t="shared" si="11"/>
        <v>85</v>
      </c>
    </row>
    <row r="32" spans="1:13" ht="17.25" customHeight="1">
      <c r="B32" s="12" t="s">
        <v>34</v>
      </c>
      <c r="C32" s="11"/>
      <c r="D32" s="8">
        <v>22</v>
      </c>
      <c r="E32" s="8">
        <v>34</v>
      </c>
      <c r="F32" s="8">
        <v>28</v>
      </c>
      <c r="G32" s="8">
        <v>20</v>
      </c>
      <c r="H32" s="8">
        <v>13</v>
      </c>
      <c r="I32" s="8">
        <v>9</v>
      </c>
      <c r="J32" s="8">
        <v>0</v>
      </c>
      <c r="K32" s="10">
        <f t="shared" si="9"/>
        <v>84</v>
      </c>
      <c r="L32" s="9">
        <f t="shared" si="10"/>
        <v>42</v>
      </c>
      <c r="M32" s="8">
        <f t="shared" si="11"/>
        <v>126</v>
      </c>
    </row>
    <row r="33" spans="1:13" ht="17.25" customHeight="1">
      <c r="B33" s="12"/>
      <c r="C33" s="11"/>
      <c r="D33" s="8"/>
      <c r="E33" s="8"/>
      <c r="F33" s="8"/>
      <c r="G33" s="8"/>
      <c r="H33" s="8"/>
      <c r="I33" s="8"/>
      <c r="J33" s="8"/>
      <c r="K33" s="10"/>
      <c r="L33" s="9"/>
      <c r="M33" s="8"/>
    </row>
    <row r="34" spans="1:13" ht="17.25" customHeight="1">
      <c r="A34" s="26" t="s">
        <v>35</v>
      </c>
      <c r="B34" s="26"/>
      <c r="C34" s="27"/>
      <c r="D34" s="8">
        <f t="shared" ref="D34:J34" si="12">SUM(D35:D38)</f>
        <v>134</v>
      </c>
      <c r="E34" s="8">
        <f t="shared" si="12"/>
        <v>99</v>
      </c>
      <c r="F34" s="8">
        <f t="shared" si="12"/>
        <v>85</v>
      </c>
      <c r="G34" s="8">
        <f t="shared" si="12"/>
        <v>73</v>
      </c>
      <c r="H34" s="8">
        <f t="shared" si="12"/>
        <v>64</v>
      </c>
      <c r="I34" s="8">
        <f t="shared" si="12"/>
        <v>41</v>
      </c>
      <c r="J34" s="8">
        <f t="shared" si="12"/>
        <v>0</v>
      </c>
      <c r="K34" s="10">
        <f>SUM(D34:F34)</f>
        <v>318</v>
      </c>
      <c r="L34" s="9">
        <f>SUM(G34:I34)</f>
        <v>178</v>
      </c>
      <c r="M34" s="8">
        <f>SUM(D34:J34)</f>
        <v>496</v>
      </c>
    </row>
    <row r="35" spans="1:13" ht="17.25" customHeight="1">
      <c r="B35" s="12" t="s">
        <v>36</v>
      </c>
      <c r="C35" s="11"/>
      <c r="D35" s="8">
        <v>18</v>
      </c>
      <c r="E35" s="8">
        <v>13</v>
      </c>
      <c r="F35" s="8">
        <v>17</v>
      </c>
      <c r="G35" s="8">
        <v>10</v>
      </c>
      <c r="H35" s="8">
        <v>13</v>
      </c>
      <c r="I35" s="8">
        <v>15</v>
      </c>
      <c r="J35" s="8">
        <v>0</v>
      </c>
      <c r="K35" s="10">
        <f>SUM(D35:F35)</f>
        <v>48</v>
      </c>
      <c r="L35" s="9">
        <f>SUM(G35:I35)</f>
        <v>38</v>
      </c>
      <c r="M35" s="8">
        <f>SUM(D35:J35)</f>
        <v>86</v>
      </c>
    </row>
    <row r="36" spans="1:13" ht="17.25" customHeight="1">
      <c r="B36" s="12" t="s">
        <v>37</v>
      </c>
      <c r="C36" s="11"/>
      <c r="D36" s="8">
        <v>16</v>
      </c>
      <c r="E36" s="8">
        <v>13</v>
      </c>
      <c r="F36" s="8">
        <v>11</v>
      </c>
      <c r="G36" s="8">
        <v>15</v>
      </c>
      <c r="H36" s="8">
        <v>17</v>
      </c>
      <c r="I36" s="8">
        <v>12</v>
      </c>
      <c r="J36" s="8">
        <v>0</v>
      </c>
      <c r="K36" s="10">
        <f>SUM(D36:F36)</f>
        <v>40</v>
      </c>
      <c r="L36" s="9">
        <f>SUM(G36:I36)</f>
        <v>44</v>
      </c>
      <c r="M36" s="8">
        <f>SUM(D36:J36)</f>
        <v>84</v>
      </c>
    </row>
    <row r="37" spans="1:13" ht="17.25" customHeight="1">
      <c r="B37" s="12" t="s">
        <v>38</v>
      </c>
      <c r="C37" s="11"/>
      <c r="D37" s="8">
        <v>46</v>
      </c>
      <c r="E37" s="8">
        <v>33</v>
      </c>
      <c r="F37" s="8">
        <v>24</v>
      </c>
      <c r="G37" s="8">
        <v>26</v>
      </c>
      <c r="H37" s="8">
        <v>19</v>
      </c>
      <c r="I37" s="8">
        <v>1</v>
      </c>
      <c r="J37" s="8">
        <v>0</v>
      </c>
      <c r="K37" s="10">
        <f>SUM(D37:F37)</f>
        <v>103</v>
      </c>
      <c r="L37" s="9">
        <f>SUM(G37:I37)</f>
        <v>46</v>
      </c>
      <c r="M37" s="8">
        <f>SUM(D37:J37)</f>
        <v>149</v>
      </c>
    </row>
    <row r="38" spans="1:13" ht="17.25" customHeight="1">
      <c r="B38" s="12" t="s">
        <v>39</v>
      </c>
      <c r="C38" s="11"/>
      <c r="D38" s="8">
        <v>54</v>
      </c>
      <c r="E38" s="8">
        <v>40</v>
      </c>
      <c r="F38" s="8">
        <v>33</v>
      </c>
      <c r="G38" s="8">
        <v>22</v>
      </c>
      <c r="H38" s="8">
        <v>15</v>
      </c>
      <c r="I38" s="8">
        <v>13</v>
      </c>
      <c r="J38" s="8">
        <v>0</v>
      </c>
      <c r="K38" s="10">
        <f>SUM(D38:F38)</f>
        <v>127</v>
      </c>
      <c r="L38" s="9">
        <f>SUM(G38:I38)</f>
        <v>50</v>
      </c>
      <c r="M38" s="8">
        <f>SUM(D38:J38)</f>
        <v>177</v>
      </c>
    </row>
    <row r="39" spans="1:13" ht="17.25" customHeight="1">
      <c r="B39" s="12"/>
      <c r="C39" s="11"/>
      <c r="D39" s="8"/>
      <c r="E39" s="8"/>
      <c r="F39" s="8"/>
      <c r="G39" s="8"/>
      <c r="H39" s="8"/>
      <c r="I39" s="8"/>
      <c r="J39" s="8"/>
      <c r="K39" s="10"/>
      <c r="L39" s="9"/>
      <c r="M39" s="8"/>
    </row>
    <row r="40" spans="1:13" ht="17.25" customHeight="1">
      <c r="A40" s="26" t="s">
        <v>40</v>
      </c>
      <c r="B40" s="26"/>
      <c r="C40" s="27"/>
      <c r="D40" s="8">
        <f t="shared" ref="D40:J40" si="13">SUM(D41:D45)</f>
        <v>401</v>
      </c>
      <c r="E40" s="8">
        <f t="shared" si="13"/>
        <v>361</v>
      </c>
      <c r="F40" s="8">
        <f t="shared" si="13"/>
        <v>362</v>
      </c>
      <c r="G40" s="8">
        <f t="shared" si="13"/>
        <v>312</v>
      </c>
      <c r="H40" s="8">
        <f t="shared" si="13"/>
        <v>232</v>
      </c>
      <c r="I40" s="8">
        <f t="shared" si="13"/>
        <v>138</v>
      </c>
      <c r="J40" s="8">
        <f t="shared" si="13"/>
        <v>0</v>
      </c>
      <c r="K40" s="10">
        <f t="shared" ref="K40:K45" si="14">SUM(D40:F40)</f>
        <v>1124</v>
      </c>
      <c r="L40" s="9">
        <f t="shared" ref="L40:L45" si="15">SUM(G40:I40)</f>
        <v>682</v>
      </c>
      <c r="M40" s="8">
        <f t="shared" ref="M40:M45" si="16">SUM(D40:J40)</f>
        <v>1806</v>
      </c>
    </row>
    <row r="41" spans="1:13" ht="17.25" customHeight="1">
      <c r="B41" s="12" t="s">
        <v>41</v>
      </c>
      <c r="C41" s="11"/>
      <c r="D41" s="8">
        <v>41</v>
      </c>
      <c r="E41" s="8">
        <v>40</v>
      </c>
      <c r="F41" s="8">
        <v>25</v>
      </c>
      <c r="G41" s="8">
        <v>23</v>
      </c>
      <c r="H41" s="8">
        <v>18</v>
      </c>
      <c r="I41" s="8">
        <v>11</v>
      </c>
      <c r="J41" s="8">
        <v>0</v>
      </c>
      <c r="K41" s="10">
        <f t="shared" si="14"/>
        <v>106</v>
      </c>
      <c r="L41" s="9">
        <f t="shared" si="15"/>
        <v>52</v>
      </c>
      <c r="M41" s="8">
        <f t="shared" si="16"/>
        <v>158</v>
      </c>
    </row>
    <row r="42" spans="1:13" ht="17.25" customHeight="1">
      <c r="B42" s="12" t="s">
        <v>42</v>
      </c>
      <c r="C42" s="11"/>
      <c r="D42" s="8">
        <v>37</v>
      </c>
      <c r="E42" s="8">
        <v>37</v>
      </c>
      <c r="F42" s="8">
        <v>33</v>
      </c>
      <c r="G42" s="8">
        <v>26</v>
      </c>
      <c r="H42" s="8">
        <v>27</v>
      </c>
      <c r="I42" s="8">
        <v>12</v>
      </c>
      <c r="J42" s="8">
        <v>0</v>
      </c>
      <c r="K42" s="10">
        <f t="shared" si="14"/>
        <v>107</v>
      </c>
      <c r="L42" s="9">
        <f t="shared" si="15"/>
        <v>65</v>
      </c>
      <c r="M42" s="8">
        <f t="shared" si="16"/>
        <v>172</v>
      </c>
    </row>
    <row r="43" spans="1:13" ht="17.25" customHeight="1">
      <c r="B43" s="12" t="s">
        <v>43</v>
      </c>
      <c r="C43" s="11"/>
      <c r="D43" s="8">
        <v>23</v>
      </c>
      <c r="E43" s="8">
        <v>12</v>
      </c>
      <c r="F43" s="8">
        <v>21</v>
      </c>
      <c r="G43" s="8">
        <v>14</v>
      </c>
      <c r="H43" s="8">
        <v>1</v>
      </c>
      <c r="I43" s="8">
        <v>3</v>
      </c>
      <c r="J43" s="8">
        <v>0</v>
      </c>
      <c r="K43" s="10">
        <f t="shared" si="14"/>
        <v>56</v>
      </c>
      <c r="L43" s="9">
        <f t="shared" si="15"/>
        <v>18</v>
      </c>
      <c r="M43" s="8">
        <f t="shared" si="16"/>
        <v>74</v>
      </c>
    </row>
    <row r="44" spans="1:13" ht="17.25" customHeight="1">
      <c r="B44" s="12" t="s">
        <v>44</v>
      </c>
      <c r="C44" s="11"/>
      <c r="D44" s="8">
        <v>192</v>
      </c>
      <c r="E44" s="8">
        <v>161</v>
      </c>
      <c r="F44" s="8">
        <v>143</v>
      </c>
      <c r="G44" s="8">
        <v>124</v>
      </c>
      <c r="H44" s="8">
        <v>93</v>
      </c>
      <c r="I44" s="8">
        <v>39</v>
      </c>
      <c r="J44" s="8">
        <v>0</v>
      </c>
      <c r="K44" s="10">
        <f t="shared" si="14"/>
        <v>496</v>
      </c>
      <c r="L44" s="9">
        <f t="shared" si="15"/>
        <v>256</v>
      </c>
      <c r="M44" s="8">
        <f t="shared" si="16"/>
        <v>752</v>
      </c>
    </row>
    <row r="45" spans="1:13" ht="17.25" customHeight="1">
      <c r="B45" s="12" t="s">
        <v>45</v>
      </c>
      <c r="C45" s="11"/>
      <c r="D45" s="8">
        <v>108</v>
      </c>
      <c r="E45" s="8">
        <v>111</v>
      </c>
      <c r="F45" s="8">
        <v>140</v>
      </c>
      <c r="G45" s="8">
        <v>125</v>
      </c>
      <c r="H45" s="8">
        <v>93</v>
      </c>
      <c r="I45" s="8">
        <v>73</v>
      </c>
      <c r="J45" s="8">
        <v>0</v>
      </c>
      <c r="K45" s="10">
        <f t="shared" si="14"/>
        <v>359</v>
      </c>
      <c r="L45" s="9">
        <f t="shared" si="15"/>
        <v>291</v>
      </c>
      <c r="M45" s="8">
        <f t="shared" si="16"/>
        <v>650</v>
      </c>
    </row>
    <row r="46" spans="1:13" ht="17.25" customHeight="1">
      <c r="A46" s="7"/>
      <c r="B46" s="6"/>
      <c r="C46" s="13"/>
      <c r="D46" s="2"/>
      <c r="E46" s="2"/>
      <c r="F46" s="2"/>
      <c r="G46" s="2"/>
      <c r="H46" s="2"/>
      <c r="I46" s="2"/>
      <c r="J46" s="2"/>
      <c r="K46" s="4"/>
      <c r="L46" s="3"/>
      <c r="M46" s="2"/>
    </row>
    <row r="47" spans="1:13" ht="17.25" customHeight="1">
      <c r="B47" s="12"/>
      <c r="C47" s="11"/>
      <c r="D47" s="8"/>
      <c r="E47" s="8"/>
      <c r="F47" s="8"/>
      <c r="G47" s="8"/>
      <c r="H47" s="8"/>
      <c r="I47" s="8"/>
      <c r="J47" s="8"/>
      <c r="K47" s="10"/>
      <c r="L47" s="9"/>
      <c r="M47" s="8"/>
    </row>
    <row r="48" spans="1:13" ht="17.25" customHeight="1">
      <c r="B48" s="12" t="s">
        <v>46</v>
      </c>
      <c r="C48" s="11"/>
      <c r="D48" s="8">
        <v>1336</v>
      </c>
      <c r="E48" s="8">
        <v>1261</v>
      </c>
      <c r="F48" s="8">
        <v>1051</v>
      </c>
      <c r="G48" s="8">
        <v>918</v>
      </c>
      <c r="H48" s="8">
        <v>657</v>
      </c>
      <c r="I48" s="8">
        <v>364</v>
      </c>
      <c r="J48" s="8">
        <v>0</v>
      </c>
      <c r="K48" s="10">
        <f t="shared" ref="K48:K59" si="17">SUM(D48:F48)</f>
        <v>3648</v>
      </c>
      <c r="L48" s="9">
        <f t="shared" ref="L48:L59" si="18">SUM(G48:I48)</f>
        <v>1939</v>
      </c>
      <c r="M48" s="8">
        <f t="shared" ref="M48:M59" si="19">SUM(D48:J48)</f>
        <v>5587</v>
      </c>
    </row>
    <row r="49" spans="1:13" ht="17.25" customHeight="1">
      <c r="B49" s="12" t="s">
        <v>47</v>
      </c>
      <c r="C49" s="11"/>
      <c r="D49" s="8">
        <v>1246</v>
      </c>
      <c r="E49" s="8">
        <v>1199</v>
      </c>
      <c r="F49" s="8">
        <v>975</v>
      </c>
      <c r="G49" s="8">
        <v>594</v>
      </c>
      <c r="H49" s="8">
        <v>339</v>
      </c>
      <c r="I49" s="8">
        <v>198</v>
      </c>
      <c r="J49" s="8">
        <v>0</v>
      </c>
      <c r="K49" s="10">
        <f t="shared" si="17"/>
        <v>3420</v>
      </c>
      <c r="L49" s="9">
        <f t="shared" si="18"/>
        <v>1131</v>
      </c>
      <c r="M49" s="8">
        <f t="shared" si="19"/>
        <v>4551</v>
      </c>
    </row>
    <row r="50" spans="1:13" ht="17.25" customHeight="1">
      <c r="B50" s="12" t="s">
        <v>48</v>
      </c>
      <c r="C50" s="11"/>
      <c r="D50" s="8">
        <v>318</v>
      </c>
      <c r="E50" s="8">
        <v>324</v>
      </c>
      <c r="F50" s="8">
        <v>283</v>
      </c>
      <c r="G50" s="8">
        <v>244</v>
      </c>
      <c r="H50" s="8">
        <v>172</v>
      </c>
      <c r="I50" s="8">
        <v>107</v>
      </c>
      <c r="J50" s="8">
        <v>0</v>
      </c>
      <c r="K50" s="10">
        <f t="shared" si="17"/>
        <v>925</v>
      </c>
      <c r="L50" s="9">
        <f t="shared" si="18"/>
        <v>523</v>
      </c>
      <c r="M50" s="8">
        <f t="shared" si="19"/>
        <v>1448</v>
      </c>
    </row>
    <row r="51" spans="1:13" ht="17.25" customHeight="1">
      <c r="B51" s="12" t="s">
        <v>49</v>
      </c>
      <c r="C51" s="11"/>
      <c r="D51" s="8">
        <v>896</v>
      </c>
      <c r="E51" s="8">
        <v>854</v>
      </c>
      <c r="F51" s="8">
        <v>703</v>
      </c>
      <c r="G51" s="8">
        <v>527</v>
      </c>
      <c r="H51" s="8">
        <v>346</v>
      </c>
      <c r="I51" s="8">
        <v>152</v>
      </c>
      <c r="J51" s="8">
        <v>0</v>
      </c>
      <c r="K51" s="10">
        <f t="shared" si="17"/>
        <v>2453</v>
      </c>
      <c r="L51" s="9">
        <f t="shared" si="18"/>
        <v>1025</v>
      </c>
      <c r="M51" s="8">
        <f t="shared" si="19"/>
        <v>3478</v>
      </c>
    </row>
    <row r="52" spans="1:13" ht="17.25" customHeight="1">
      <c r="B52" s="12" t="s">
        <v>50</v>
      </c>
      <c r="C52" s="11"/>
      <c r="D52" s="8">
        <v>1037</v>
      </c>
      <c r="E52" s="8">
        <v>1092</v>
      </c>
      <c r="F52" s="8">
        <v>879</v>
      </c>
      <c r="G52" s="8">
        <v>742</v>
      </c>
      <c r="H52" s="8">
        <v>530</v>
      </c>
      <c r="I52" s="8">
        <v>292</v>
      </c>
      <c r="J52" s="8">
        <v>0</v>
      </c>
      <c r="K52" s="10">
        <f t="shared" si="17"/>
        <v>3008</v>
      </c>
      <c r="L52" s="9">
        <f t="shared" si="18"/>
        <v>1564</v>
      </c>
      <c r="M52" s="8">
        <f t="shared" si="19"/>
        <v>4572</v>
      </c>
    </row>
    <row r="53" spans="1:13" ht="17.25" customHeight="1">
      <c r="B53" s="12" t="s">
        <v>51</v>
      </c>
      <c r="C53" s="11"/>
      <c r="D53" s="8">
        <v>123</v>
      </c>
      <c r="E53" s="8">
        <v>133</v>
      </c>
      <c r="F53" s="8">
        <v>131</v>
      </c>
      <c r="G53" s="8">
        <v>117</v>
      </c>
      <c r="H53" s="8">
        <v>63</v>
      </c>
      <c r="I53" s="8">
        <v>40</v>
      </c>
      <c r="J53" s="8">
        <v>0</v>
      </c>
      <c r="K53" s="10">
        <f t="shared" si="17"/>
        <v>387</v>
      </c>
      <c r="L53" s="9">
        <f t="shared" si="18"/>
        <v>220</v>
      </c>
      <c r="M53" s="8">
        <f t="shared" si="19"/>
        <v>607</v>
      </c>
    </row>
    <row r="54" spans="1:13" ht="17.25" customHeight="1">
      <c r="B54" s="12" t="s">
        <v>52</v>
      </c>
      <c r="C54" s="11"/>
      <c r="D54" s="8">
        <v>197</v>
      </c>
      <c r="E54" s="8">
        <v>210</v>
      </c>
      <c r="F54" s="8">
        <v>183</v>
      </c>
      <c r="G54" s="8">
        <v>120</v>
      </c>
      <c r="H54" s="8">
        <v>79</v>
      </c>
      <c r="I54" s="8">
        <v>47</v>
      </c>
      <c r="J54" s="8">
        <v>0</v>
      </c>
      <c r="K54" s="10">
        <f t="shared" si="17"/>
        <v>590</v>
      </c>
      <c r="L54" s="9">
        <f t="shared" si="18"/>
        <v>246</v>
      </c>
      <c r="M54" s="8">
        <f t="shared" si="19"/>
        <v>836</v>
      </c>
    </row>
    <row r="55" spans="1:13" ht="17.25" customHeight="1">
      <c r="B55" s="12" t="s">
        <v>53</v>
      </c>
      <c r="C55" s="11"/>
      <c r="D55" s="8">
        <v>228</v>
      </c>
      <c r="E55" s="8">
        <v>217</v>
      </c>
      <c r="F55" s="8">
        <v>192</v>
      </c>
      <c r="G55" s="8">
        <v>137</v>
      </c>
      <c r="H55" s="8">
        <v>104</v>
      </c>
      <c r="I55" s="8">
        <v>41</v>
      </c>
      <c r="J55" s="8">
        <v>0</v>
      </c>
      <c r="K55" s="10">
        <f t="shared" si="17"/>
        <v>637</v>
      </c>
      <c r="L55" s="9">
        <f t="shared" si="18"/>
        <v>282</v>
      </c>
      <c r="M55" s="8">
        <f t="shared" si="19"/>
        <v>919</v>
      </c>
    </row>
    <row r="56" spans="1:13" ht="17.25" customHeight="1">
      <c r="B56" s="12" t="s">
        <v>54</v>
      </c>
      <c r="C56" s="11"/>
      <c r="D56" s="8">
        <v>232</v>
      </c>
      <c r="E56" s="8">
        <v>216</v>
      </c>
      <c r="F56" s="8">
        <v>217</v>
      </c>
      <c r="G56" s="8">
        <v>151</v>
      </c>
      <c r="H56" s="8">
        <v>117</v>
      </c>
      <c r="I56" s="8">
        <v>68</v>
      </c>
      <c r="J56" s="8">
        <v>0</v>
      </c>
      <c r="K56" s="10">
        <f t="shared" si="17"/>
        <v>665</v>
      </c>
      <c r="L56" s="9">
        <f t="shared" si="18"/>
        <v>336</v>
      </c>
      <c r="M56" s="8">
        <f t="shared" si="19"/>
        <v>1001</v>
      </c>
    </row>
    <row r="57" spans="1:13" ht="17.25" customHeight="1">
      <c r="B57" s="12" t="s">
        <v>55</v>
      </c>
      <c r="C57" s="11"/>
      <c r="D57" s="8">
        <v>151</v>
      </c>
      <c r="E57" s="8">
        <v>139</v>
      </c>
      <c r="F57" s="8">
        <v>117</v>
      </c>
      <c r="G57" s="8">
        <v>83</v>
      </c>
      <c r="H57" s="8">
        <v>34</v>
      </c>
      <c r="I57" s="8">
        <v>29</v>
      </c>
      <c r="J57" s="8">
        <v>0</v>
      </c>
      <c r="K57" s="10">
        <f t="shared" si="17"/>
        <v>407</v>
      </c>
      <c r="L57" s="9">
        <f t="shared" si="18"/>
        <v>146</v>
      </c>
      <c r="M57" s="8">
        <f t="shared" si="19"/>
        <v>553</v>
      </c>
    </row>
    <row r="58" spans="1:13" ht="17.25" customHeight="1">
      <c r="B58" s="12" t="s">
        <v>56</v>
      </c>
      <c r="C58" s="11"/>
      <c r="D58" s="8">
        <v>221</v>
      </c>
      <c r="E58" s="8">
        <v>189</v>
      </c>
      <c r="F58" s="8">
        <v>170</v>
      </c>
      <c r="G58" s="8">
        <v>176</v>
      </c>
      <c r="H58" s="8">
        <v>111</v>
      </c>
      <c r="I58" s="8">
        <v>60</v>
      </c>
      <c r="J58" s="8">
        <v>0</v>
      </c>
      <c r="K58" s="10">
        <f t="shared" si="17"/>
        <v>580</v>
      </c>
      <c r="L58" s="9">
        <f t="shared" si="18"/>
        <v>347</v>
      </c>
      <c r="M58" s="8">
        <f t="shared" si="19"/>
        <v>927</v>
      </c>
    </row>
    <row r="59" spans="1:13" ht="17.25" customHeight="1">
      <c r="A59" s="7"/>
      <c r="B59" s="6" t="s">
        <v>57</v>
      </c>
      <c r="C59" s="5"/>
      <c r="D59" s="2">
        <v>172</v>
      </c>
      <c r="E59" s="2">
        <v>181</v>
      </c>
      <c r="F59" s="2">
        <v>146</v>
      </c>
      <c r="G59" s="2">
        <v>117</v>
      </c>
      <c r="H59" s="2">
        <v>56</v>
      </c>
      <c r="I59" s="2">
        <v>29</v>
      </c>
      <c r="J59" s="2">
        <v>0</v>
      </c>
      <c r="K59" s="4">
        <f t="shared" si="17"/>
        <v>499</v>
      </c>
      <c r="L59" s="3">
        <f t="shared" si="18"/>
        <v>202</v>
      </c>
      <c r="M59" s="2">
        <f t="shared" si="19"/>
        <v>701</v>
      </c>
    </row>
    <row r="60" spans="1:13" ht="18" customHeight="1">
      <c r="A60" s="1" t="s">
        <v>58</v>
      </c>
    </row>
    <row r="61" spans="1:13" ht="18" customHeight="1"/>
    <row r="62" spans="1:13" ht="18" customHeight="1"/>
    <row r="63" spans="1:13" ht="18" customHeight="1"/>
    <row r="64" spans="1:1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mergeCells count="17">
    <mergeCell ref="D3:L3"/>
    <mergeCell ref="M3:M5"/>
    <mergeCell ref="D4:D5"/>
    <mergeCell ref="E4:E5"/>
    <mergeCell ref="F4:F5"/>
    <mergeCell ref="G4:G5"/>
    <mergeCell ref="H4:H5"/>
    <mergeCell ref="I4:I5"/>
    <mergeCell ref="J4:J5"/>
    <mergeCell ref="K4:L4"/>
    <mergeCell ref="A40:C40"/>
    <mergeCell ref="A10:C10"/>
    <mergeCell ref="A14:C14"/>
    <mergeCell ref="A17:C17"/>
    <mergeCell ref="A21:C21"/>
    <mergeCell ref="A26:C26"/>
    <mergeCell ref="A34:C34"/>
  </mergeCells>
  <phoneticPr fontId="3"/>
  <pageMargins left="0.7" right="0.7" top="0.75" bottom="0.75" header="0.3" footer="0.3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CF42-E4CD-4BFE-9432-19A87E8B381A}">
  <sheetPr>
    <pageSetUpPr fitToPage="1"/>
  </sheetPr>
  <dimension ref="A1:S63"/>
  <sheetViews>
    <sheetView zoomScaleNormal="100" zoomScaleSheetLayoutView="100" workbookViewId="0">
      <pane xSplit="3" ySplit="4" topLeftCell="D5" activePane="bottomRight" state="frozen"/>
      <selection pane="topRight" activeCell="M18" sqref="M18"/>
      <selection pane="bottomLeft" activeCell="M18" sqref="M18"/>
      <selection pane="bottomRight" activeCell="H50" sqref="H50"/>
    </sheetView>
  </sheetViews>
  <sheetFormatPr defaultColWidth="7.09765625" defaultRowHeight="12"/>
  <cols>
    <col min="1" max="1" width="4.3984375" style="355" customWidth="1"/>
    <col min="2" max="2" width="10" style="355" customWidth="1"/>
    <col min="3" max="3" width="2.3984375" style="355" customWidth="1"/>
    <col min="4" max="4" width="9.59765625" style="355" customWidth="1"/>
    <col min="5" max="5" width="9.59765625" style="357" customWidth="1"/>
    <col min="6" max="6" width="9.59765625" style="356" customWidth="1"/>
    <col min="7" max="8" width="9.59765625" style="357" customWidth="1"/>
    <col min="9" max="9" width="8.59765625" style="357" customWidth="1"/>
    <col min="10" max="10" width="8.59765625" style="356" customWidth="1"/>
    <col min="11" max="16384" width="7.09765625" style="355"/>
  </cols>
  <sheetData>
    <row r="1" spans="1:19" ht="20.25" customHeight="1">
      <c r="A1" s="397" t="s">
        <v>285</v>
      </c>
      <c r="I1" s="396"/>
      <c r="J1" s="396"/>
    </row>
    <row r="2" spans="1:19" ht="12.75" thickBot="1">
      <c r="H2" s="395" t="s">
        <v>284</v>
      </c>
    </row>
    <row r="3" spans="1:19" ht="12.75" thickTop="1">
      <c r="A3" s="394" t="s">
        <v>129</v>
      </c>
      <c r="B3" s="393"/>
      <c r="C3" s="392"/>
      <c r="D3" s="391" t="s">
        <v>283</v>
      </c>
      <c r="E3" s="389" t="s">
        <v>282</v>
      </c>
      <c r="F3" s="390"/>
      <c r="G3" s="389" t="s">
        <v>281</v>
      </c>
      <c r="H3" s="183"/>
      <c r="I3" s="355"/>
      <c r="J3" s="355"/>
    </row>
    <row r="4" spans="1:19" ht="24">
      <c r="A4" s="388"/>
      <c r="B4" s="388"/>
      <c r="C4" s="387"/>
      <c r="D4" s="386"/>
      <c r="E4" s="385" t="s">
        <v>280</v>
      </c>
      <c r="F4" s="385" t="s">
        <v>279</v>
      </c>
      <c r="G4" s="385" t="s">
        <v>278</v>
      </c>
      <c r="H4" s="384" t="s">
        <v>277</v>
      </c>
      <c r="I4" s="355"/>
      <c r="J4" s="355"/>
    </row>
    <row r="5" spans="1:19">
      <c r="A5" s="161"/>
      <c r="B5" s="161"/>
      <c r="C5" s="383"/>
      <c r="D5" s="382"/>
      <c r="E5" s="381"/>
      <c r="F5" s="381"/>
      <c r="G5" s="381"/>
      <c r="H5" s="381"/>
      <c r="I5" s="355"/>
      <c r="J5" s="355"/>
    </row>
    <row r="6" spans="1:19" s="374" customFormat="1">
      <c r="A6" s="380" t="s">
        <v>276</v>
      </c>
      <c r="B6" s="380"/>
      <c r="C6" s="379"/>
      <c r="D6" s="366">
        <f>SUM(D7:D8)</f>
        <v>803215</v>
      </c>
      <c r="E6" s="364">
        <f>SUM(E7:E8)</f>
        <v>15831</v>
      </c>
      <c r="F6" s="365">
        <f>E6/D6*100</f>
        <v>1.9709542276974408</v>
      </c>
      <c r="G6" s="364">
        <f>SUM(G7:G8)</f>
        <v>2773</v>
      </c>
      <c r="H6" s="363">
        <f>G6/D6*100</f>
        <v>0.34523757648948289</v>
      </c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</row>
    <row r="7" spans="1:19" s="374" customFormat="1">
      <c r="A7" s="380" t="s">
        <v>275</v>
      </c>
      <c r="B7" s="380"/>
      <c r="C7" s="379"/>
      <c r="D7" s="378">
        <f>SUM(D48:D59)</f>
        <v>689872</v>
      </c>
      <c r="E7" s="377">
        <f>SUM(E48:E59)</f>
        <v>13683</v>
      </c>
      <c r="F7" s="365">
        <f>E7/D7*100</f>
        <v>1.9834114154509821</v>
      </c>
      <c r="G7" s="377">
        <f>SUM(G48:G59)</f>
        <v>2340</v>
      </c>
      <c r="H7" s="363">
        <f>G7/D7*100</f>
        <v>0.33919335760836794</v>
      </c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</row>
    <row r="8" spans="1:19" s="374" customFormat="1">
      <c r="A8" s="380" t="s">
        <v>274</v>
      </c>
      <c r="B8" s="380"/>
      <c r="C8" s="379"/>
      <c r="D8" s="378">
        <f>D10+D14+D17+D21+D26+D34+D40</f>
        <v>113343</v>
      </c>
      <c r="E8" s="377">
        <f>E10+E14+E17+E21+E26+E34+E40</f>
        <v>2148</v>
      </c>
      <c r="F8" s="365">
        <f>E8/D8*100</f>
        <v>1.8951324739948654</v>
      </c>
      <c r="G8" s="377">
        <f>G10+G14+G17+G21+G26+G34+G40</f>
        <v>433</v>
      </c>
      <c r="H8" s="363">
        <f>G8/D8*100</f>
        <v>0.38202623893844351</v>
      </c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</row>
    <row r="9" spans="1:19" s="374" customFormat="1">
      <c r="A9" s="355"/>
      <c r="B9" s="15"/>
      <c r="C9" s="14"/>
      <c r="D9" s="376"/>
      <c r="E9" s="375"/>
      <c r="F9" s="365"/>
      <c r="G9" s="375"/>
      <c r="H9" s="37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</row>
    <row r="10" spans="1:19">
      <c r="A10" s="26" t="s">
        <v>110</v>
      </c>
      <c r="B10" s="26"/>
      <c r="C10" s="27"/>
      <c r="D10" s="366">
        <f>SUM(D11:D12)</f>
        <v>12893</v>
      </c>
      <c r="E10" s="364">
        <f>SUM(E11:E12)</f>
        <v>298</v>
      </c>
      <c r="F10" s="365">
        <f>E10/D10*100</f>
        <v>2.311331730396339</v>
      </c>
      <c r="G10" s="364">
        <f>SUM(G11:G12)</f>
        <v>39</v>
      </c>
      <c r="H10" s="363">
        <f>G10/D10*100</f>
        <v>0.30248972310556116</v>
      </c>
      <c r="I10" s="355"/>
      <c r="J10" s="355"/>
    </row>
    <row r="11" spans="1:19">
      <c r="B11" s="25" t="s">
        <v>17</v>
      </c>
      <c r="C11" s="11"/>
      <c r="D11" s="366">
        <v>5081</v>
      </c>
      <c r="E11" s="364">
        <v>131</v>
      </c>
      <c r="F11" s="365">
        <f>E11/D11*100</f>
        <v>2.5782326313717774</v>
      </c>
      <c r="G11" s="364">
        <v>12</v>
      </c>
      <c r="H11" s="363">
        <f>G11/D11*100</f>
        <v>0.23617398149970481</v>
      </c>
      <c r="I11" s="355"/>
      <c r="J11" s="355"/>
    </row>
    <row r="12" spans="1:19">
      <c r="B12" s="25" t="s">
        <v>18</v>
      </c>
      <c r="C12" s="11"/>
      <c r="D12" s="366">
        <v>7812</v>
      </c>
      <c r="E12" s="364">
        <v>167</v>
      </c>
      <c r="F12" s="365">
        <f>E12/D12*100</f>
        <v>2.13773681515617</v>
      </c>
      <c r="G12" s="364">
        <v>27</v>
      </c>
      <c r="H12" s="363">
        <f>G12/D12*100</f>
        <v>0.34562211981566821</v>
      </c>
      <c r="I12" s="355"/>
      <c r="J12" s="355"/>
    </row>
    <row r="13" spans="1:19">
      <c r="B13" s="25"/>
      <c r="C13" s="11"/>
      <c r="D13" s="366"/>
      <c r="E13" s="364"/>
      <c r="F13" s="365"/>
      <c r="G13" s="364"/>
      <c r="H13" s="363"/>
      <c r="I13" s="355"/>
      <c r="J13" s="355"/>
    </row>
    <row r="14" spans="1:19">
      <c r="A14" s="26" t="s">
        <v>107</v>
      </c>
      <c r="B14" s="26"/>
      <c r="C14" s="27"/>
      <c r="D14" s="366">
        <f>SUM(D15)</f>
        <v>14909</v>
      </c>
      <c r="E14" s="364">
        <f>SUM(E15)</f>
        <v>291</v>
      </c>
      <c r="F14" s="365">
        <f>E14/D14*100</f>
        <v>1.9518411697632303</v>
      </c>
      <c r="G14" s="364">
        <f>SUM(G15)</f>
        <v>40</v>
      </c>
      <c r="H14" s="363">
        <f>G14/D14*100</f>
        <v>0.26829431886779798</v>
      </c>
      <c r="I14" s="355"/>
      <c r="J14" s="355"/>
    </row>
    <row r="15" spans="1:19">
      <c r="B15" s="25" t="s">
        <v>20</v>
      </c>
      <c r="C15" s="11"/>
      <c r="D15" s="366">
        <v>14909</v>
      </c>
      <c r="E15" s="364">
        <v>291</v>
      </c>
      <c r="F15" s="365">
        <f>E15/D15*100</f>
        <v>1.9518411697632303</v>
      </c>
      <c r="G15" s="364">
        <v>40</v>
      </c>
      <c r="H15" s="363">
        <f>G15/D15*100</f>
        <v>0.26829431886779798</v>
      </c>
      <c r="I15" s="355"/>
      <c r="J15" s="355"/>
    </row>
    <row r="16" spans="1:19">
      <c r="B16" s="25"/>
      <c r="C16" s="11"/>
      <c r="D16" s="366"/>
      <c r="E16" s="364"/>
      <c r="F16" s="365"/>
      <c r="G16" s="364"/>
      <c r="H16" s="363"/>
      <c r="I16" s="355"/>
      <c r="J16" s="355"/>
    </row>
    <row r="17" spans="1:10">
      <c r="A17" s="26" t="s">
        <v>106</v>
      </c>
      <c r="B17" s="26"/>
      <c r="C17" s="27"/>
      <c r="D17" s="366">
        <f>SUM(D18:D19)</f>
        <v>1375</v>
      </c>
      <c r="E17" s="364">
        <f>SUM(E18:E19)</f>
        <v>16</v>
      </c>
      <c r="F17" s="365">
        <f>E17/D17*100</f>
        <v>1.1636363636363636</v>
      </c>
      <c r="G17" s="364">
        <f>SUM(G18:G19)</f>
        <v>5</v>
      </c>
      <c r="H17" s="363">
        <f>G17/D17*100</f>
        <v>0.36363636363636365</v>
      </c>
      <c r="I17" s="355"/>
      <c r="J17" s="355"/>
    </row>
    <row r="18" spans="1:10">
      <c r="B18" s="25" t="s">
        <v>65</v>
      </c>
      <c r="C18" s="11"/>
      <c r="D18" s="366">
        <v>549</v>
      </c>
      <c r="E18" s="364">
        <v>6</v>
      </c>
      <c r="F18" s="365">
        <f>E18/D18*100</f>
        <v>1.0928961748633881</v>
      </c>
      <c r="G18" s="364">
        <v>2</v>
      </c>
      <c r="H18" s="363">
        <f>G18/D18*100</f>
        <v>0.36429872495446264</v>
      </c>
      <c r="I18" s="355"/>
      <c r="J18" s="355"/>
    </row>
    <row r="19" spans="1:10">
      <c r="B19" s="25" t="s">
        <v>273</v>
      </c>
      <c r="C19" s="11"/>
      <c r="D19" s="366">
        <v>826</v>
      </c>
      <c r="E19" s="364">
        <v>10</v>
      </c>
      <c r="F19" s="365">
        <f>E19/D19*100</f>
        <v>1.2106537530266344</v>
      </c>
      <c r="G19" s="364">
        <v>3</v>
      </c>
      <c r="H19" s="363">
        <f>G19/D19*100</f>
        <v>0.36319612590799033</v>
      </c>
      <c r="I19" s="355"/>
      <c r="J19" s="355"/>
    </row>
    <row r="20" spans="1:10">
      <c r="B20" s="25"/>
      <c r="C20" s="11"/>
      <c r="D20" s="366"/>
      <c r="E20" s="364"/>
      <c r="F20" s="365"/>
      <c r="G20" s="364"/>
      <c r="H20" s="363"/>
      <c r="I20" s="355"/>
      <c r="J20" s="355"/>
    </row>
    <row r="21" spans="1:10">
      <c r="A21" s="26" t="s">
        <v>104</v>
      </c>
      <c r="B21" s="26"/>
      <c r="C21" s="27"/>
      <c r="D21" s="366">
        <f>SUM(D22:D24)</f>
        <v>8247</v>
      </c>
      <c r="E21" s="364">
        <f>SUM(E22:E24)</f>
        <v>134</v>
      </c>
      <c r="F21" s="365">
        <f>E21/D21*100</f>
        <v>1.6248332727052264</v>
      </c>
      <c r="G21" s="364">
        <f>SUM(G22:G24)</f>
        <v>18</v>
      </c>
      <c r="H21" s="363">
        <f>G21/D21*100</f>
        <v>0.21826118588577662</v>
      </c>
      <c r="I21" s="355"/>
      <c r="J21" s="355"/>
    </row>
    <row r="22" spans="1:10">
      <c r="B22" s="25" t="s">
        <v>25</v>
      </c>
      <c r="C22" s="11"/>
      <c r="D22" s="366">
        <v>2800</v>
      </c>
      <c r="E22" s="364">
        <v>54</v>
      </c>
      <c r="F22" s="365">
        <f>E22/D22*100</f>
        <v>1.9285714285714284</v>
      </c>
      <c r="G22" s="364">
        <v>6</v>
      </c>
      <c r="H22" s="363">
        <f>G22/D22*100</f>
        <v>0.2142857142857143</v>
      </c>
      <c r="I22" s="355"/>
      <c r="J22" s="355"/>
    </row>
    <row r="23" spans="1:10">
      <c r="B23" s="25" t="s">
        <v>26</v>
      </c>
      <c r="C23" s="11"/>
      <c r="D23" s="366">
        <v>797</v>
      </c>
      <c r="E23" s="364">
        <v>5</v>
      </c>
      <c r="F23" s="365">
        <f>E23/D23*100</f>
        <v>0.62735257214554585</v>
      </c>
      <c r="G23" s="364">
        <v>1</v>
      </c>
      <c r="H23" s="363">
        <f>G23/D23*100</f>
        <v>0.12547051442910914</v>
      </c>
      <c r="I23" s="355"/>
      <c r="J23" s="355"/>
    </row>
    <row r="24" spans="1:10">
      <c r="B24" s="25" t="s">
        <v>27</v>
      </c>
      <c r="C24" s="11"/>
      <c r="D24" s="366">
        <v>4650</v>
      </c>
      <c r="E24" s="364">
        <v>75</v>
      </c>
      <c r="F24" s="365">
        <f>E24/D24*100</f>
        <v>1.6129032258064515</v>
      </c>
      <c r="G24" s="364">
        <v>11</v>
      </c>
      <c r="H24" s="363">
        <f>G24/D24*100</f>
        <v>0.23655913978494625</v>
      </c>
      <c r="I24" s="355"/>
      <c r="J24" s="355"/>
    </row>
    <row r="25" spans="1:10">
      <c r="B25" s="25"/>
      <c r="C25" s="11"/>
      <c r="D25" s="366"/>
      <c r="E25" s="364"/>
      <c r="F25" s="365"/>
      <c r="G25" s="364"/>
      <c r="H25" s="363"/>
      <c r="I25" s="355"/>
      <c r="J25" s="355"/>
    </row>
    <row r="26" spans="1:10">
      <c r="A26" s="26" t="s">
        <v>272</v>
      </c>
      <c r="B26" s="26"/>
      <c r="C26" s="27"/>
      <c r="D26" s="366">
        <f>SUM(D27:D32)</f>
        <v>21526</v>
      </c>
      <c r="E26" s="364">
        <f>SUM(E27:E32)</f>
        <v>316</v>
      </c>
      <c r="F26" s="365">
        <f>E26/D26*100</f>
        <v>1.4679921954845303</v>
      </c>
      <c r="G26" s="364">
        <f>SUM(G27:G32)</f>
        <v>79</v>
      </c>
      <c r="H26" s="363">
        <f>G26/D26*100</f>
        <v>0.36699804887113258</v>
      </c>
      <c r="I26" s="373"/>
      <c r="J26" s="355"/>
    </row>
    <row r="27" spans="1:10">
      <c r="B27" s="25" t="s">
        <v>29</v>
      </c>
      <c r="C27" s="11"/>
      <c r="D27" s="366">
        <v>6327</v>
      </c>
      <c r="E27" s="364">
        <v>119</v>
      </c>
      <c r="F27" s="365">
        <f>E27/D27*100</f>
        <v>1.8808281966176703</v>
      </c>
      <c r="G27" s="364">
        <v>21</v>
      </c>
      <c r="H27" s="363">
        <f>G27/D27*100</f>
        <v>0.33191085822664773</v>
      </c>
      <c r="I27" s="355"/>
      <c r="J27" s="355"/>
    </row>
    <row r="28" spans="1:10">
      <c r="B28" s="25" t="s">
        <v>30</v>
      </c>
      <c r="C28" s="11"/>
      <c r="D28" s="366">
        <v>2185</v>
      </c>
      <c r="E28" s="364">
        <v>33</v>
      </c>
      <c r="F28" s="365">
        <f>E28/D28*100</f>
        <v>1.5102974828375286</v>
      </c>
      <c r="G28" s="364">
        <v>8</v>
      </c>
      <c r="H28" s="363">
        <f>G28/D28*100</f>
        <v>0.36613272311212819</v>
      </c>
      <c r="I28" s="355"/>
      <c r="J28" s="355"/>
    </row>
    <row r="29" spans="1:10">
      <c r="B29" s="25" t="s">
        <v>31</v>
      </c>
      <c r="C29" s="11"/>
      <c r="D29" s="366">
        <v>3529</v>
      </c>
      <c r="E29" s="364">
        <v>38</v>
      </c>
      <c r="F29" s="365">
        <f>E29/D29*100</f>
        <v>1.0767922924341173</v>
      </c>
      <c r="G29" s="364">
        <v>12</v>
      </c>
      <c r="H29" s="363">
        <f>G29/D29*100</f>
        <v>0.34003967129498441</v>
      </c>
      <c r="I29" s="355"/>
      <c r="J29" s="355"/>
    </row>
    <row r="30" spans="1:10">
      <c r="B30" s="25" t="s">
        <v>32</v>
      </c>
      <c r="C30" s="11"/>
      <c r="D30" s="366">
        <v>3220</v>
      </c>
      <c r="E30" s="364">
        <v>38</v>
      </c>
      <c r="F30" s="365">
        <f>E30/D30*100</f>
        <v>1.1801242236024845</v>
      </c>
      <c r="G30" s="364">
        <v>9</v>
      </c>
      <c r="H30" s="363">
        <f>G30/D30*100</f>
        <v>0.27950310559006214</v>
      </c>
      <c r="I30" s="355"/>
      <c r="J30" s="355"/>
    </row>
    <row r="31" spans="1:10">
      <c r="B31" s="25" t="s">
        <v>33</v>
      </c>
      <c r="C31" s="11"/>
      <c r="D31" s="366">
        <v>1161</v>
      </c>
      <c r="E31" s="364">
        <v>23</v>
      </c>
      <c r="F31" s="365">
        <f>E31/D31*100</f>
        <v>1.9810508182601205</v>
      </c>
      <c r="G31" s="364">
        <v>9</v>
      </c>
      <c r="H31" s="363">
        <f>G31/D31*100</f>
        <v>0.77519379844961245</v>
      </c>
      <c r="I31" s="355"/>
      <c r="J31" s="355"/>
    </row>
    <row r="32" spans="1:10">
      <c r="B32" s="25" t="s">
        <v>271</v>
      </c>
      <c r="C32" s="11"/>
      <c r="D32" s="366">
        <v>5104</v>
      </c>
      <c r="E32" s="364">
        <v>65</v>
      </c>
      <c r="F32" s="365">
        <f>E32/D32*100</f>
        <v>1.2735109717868338</v>
      </c>
      <c r="G32" s="364">
        <v>20</v>
      </c>
      <c r="H32" s="363">
        <f>G32/D32*100</f>
        <v>0.3918495297805642</v>
      </c>
      <c r="I32" s="355"/>
      <c r="J32" s="355"/>
    </row>
    <row r="33" spans="1:10">
      <c r="B33" s="25"/>
      <c r="C33" s="11"/>
      <c r="D33" s="366"/>
      <c r="E33" s="364"/>
      <c r="F33" s="365"/>
      <c r="G33" s="364"/>
      <c r="H33" s="363"/>
      <c r="I33" s="355"/>
      <c r="J33" s="355"/>
    </row>
    <row r="34" spans="1:10">
      <c r="A34" s="26" t="s">
        <v>270</v>
      </c>
      <c r="B34" s="26"/>
      <c r="C34" s="27"/>
      <c r="D34" s="366">
        <f>SUM(D35:D38)</f>
        <v>12102</v>
      </c>
      <c r="E34" s="364">
        <f>SUM(E35:E38)</f>
        <v>212</v>
      </c>
      <c r="F34" s="365">
        <f>E34/D34*100</f>
        <v>1.7517765658568833</v>
      </c>
      <c r="G34" s="364">
        <f>SUM(G35:G38)</f>
        <v>57</v>
      </c>
      <c r="H34" s="363">
        <f>G34/D34*100</f>
        <v>0.47099652949925636</v>
      </c>
      <c r="I34" s="373"/>
      <c r="J34" s="355"/>
    </row>
    <row r="35" spans="1:10">
      <c r="B35" s="25" t="s">
        <v>36</v>
      </c>
      <c r="C35" s="11"/>
      <c r="D35" s="366">
        <v>1571</v>
      </c>
      <c r="E35" s="364">
        <v>25</v>
      </c>
      <c r="F35" s="365">
        <f>E35/D35*100</f>
        <v>1.5913430935709738</v>
      </c>
      <c r="G35" s="364">
        <v>10</v>
      </c>
      <c r="H35" s="363">
        <f>G35/D35*100</f>
        <v>0.63653723742838952</v>
      </c>
      <c r="I35" s="355"/>
      <c r="J35" s="355"/>
    </row>
    <row r="36" spans="1:10">
      <c r="B36" s="25" t="s">
        <v>37</v>
      </c>
      <c r="C36" s="11"/>
      <c r="D36" s="366">
        <v>989</v>
      </c>
      <c r="E36" s="364">
        <v>19</v>
      </c>
      <c r="F36" s="365">
        <f>E36/D36*100</f>
        <v>1.9211324570273005</v>
      </c>
      <c r="G36" s="364">
        <v>3</v>
      </c>
      <c r="H36" s="363">
        <f>G36/D36*100</f>
        <v>0.30333670374115268</v>
      </c>
      <c r="I36" s="355"/>
      <c r="J36" s="355"/>
    </row>
    <row r="37" spans="1:10">
      <c r="B37" s="25" t="s">
        <v>269</v>
      </c>
      <c r="C37" s="11"/>
      <c r="D37" s="366">
        <v>2597</v>
      </c>
      <c r="E37" s="364">
        <v>46</v>
      </c>
      <c r="F37" s="365">
        <f>E37/D37*100</f>
        <v>1.771274547554871</v>
      </c>
      <c r="G37" s="364">
        <v>13</v>
      </c>
      <c r="H37" s="363">
        <f>G37/D37*100</f>
        <v>0.50057758952637654</v>
      </c>
      <c r="I37" s="355"/>
      <c r="J37" s="355"/>
    </row>
    <row r="38" spans="1:10">
      <c r="B38" s="25" t="s">
        <v>268</v>
      </c>
      <c r="C38" s="11"/>
      <c r="D38" s="366">
        <v>6945</v>
      </c>
      <c r="E38" s="364">
        <v>122</v>
      </c>
      <c r="F38" s="365">
        <f>E38/D38*100</f>
        <v>1.7566594672426206</v>
      </c>
      <c r="G38" s="364">
        <v>31</v>
      </c>
      <c r="H38" s="363">
        <f>G38/D38*100</f>
        <v>0.44636429085673146</v>
      </c>
      <c r="I38" s="355"/>
      <c r="J38" s="355"/>
    </row>
    <row r="39" spans="1:10">
      <c r="B39" s="25"/>
      <c r="C39" s="11"/>
      <c r="D39" s="366"/>
      <c r="E39" s="364"/>
      <c r="F39" s="365"/>
      <c r="G39" s="364"/>
      <c r="H39" s="363"/>
      <c r="I39" s="355"/>
      <c r="J39" s="355"/>
    </row>
    <row r="40" spans="1:10">
      <c r="A40" s="26" t="s">
        <v>92</v>
      </c>
      <c r="B40" s="26"/>
      <c r="C40" s="27"/>
      <c r="D40" s="366">
        <f>SUM(D41:D45)</f>
        <v>42291</v>
      </c>
      <c r="E40" s="364">
        <f>SUM(E41:E45)</f>
        <v>881</v>
      </c>
      <c r="F40" s="365">
        <f>E40/D40*100</f>
        <v>2.083185547752477</v>
      </c>
      <c r="G40" s="364">
        <f>SUM(G41:G45)</f>
        <v>195</v>
      </c>
      <c r="H40" s="363">
        <f>G40/D40*100</f>
        <v>0.46109101227211458</v>
      </c>
      <c r="I40" s="355"/>
      <c r="J40" s="355"/>
    </row>
    <row r="41" spans="1:10">
      <c r="B41" s="25" t="s">
        <v>41</v>
      </c>
      <c r="C41" s="11"/>
      <c r="D41" s="366">
        <v>5415</v>
      </c>
      <c r="E41" s="364">
        <v>64</v>
      </c>
      <c r="F41" s="365">
        <f>E41/D41*100</f>
        <v>1.1819021237303784</v>
      </c>
      <c r="G41" s="364">
        <v>27</v>
      </c>
      <c r="H41" s="363">
        <f>G41/D41*100</f>
        <v>0.49861495844875342</v>
      </c>
      <c r="I41" s="355"/>
      <c r="J41" s="355"/>
    </row>
    <row r="42" spans="1:10">
      <c r="B42" s="25" t="s">
        <v>91</v>
      </c>
      <c r="C42" s="11"/>
      <c r="D42" s="366">
        <v>4082</v>
      </c>
      <c r="E42" s="364">
        <v>74</v>
      </c>
      <c r="F42" s="365">
        <f>E42/D42*100</f>
        <v>1.8128368446839782</v>
      </c>
      <c r="G42" s="364">
        <v>16</v>
      </c>
      <c r="H42" s="363">
        <f>G42/D42*100</f>
        <v>0.39196472317491426</v>
      </c>
      <c r="I42" s="355"/>
      <c r="J42" s="355"/>
    </row>
    <row r="43" spans="1:10">
      <c r="B43" s="25" t="s">
        <v>43</v>
      </c>
      <c r="C43" s="11"/>
      <c r="D43" s="366">
        <v>4069</v>
      </c>
      <c r="E43" s="364">
        <v>103</v>
      </c>
      <c r="F43" s="365">
        <f>E43/D43*100</f>
        <v>2.5313344802162692</v>
      </c>
      <c r="G43" s="364">
        <v>18</v>
      </c>
      <c r="H43" s="363">
        <f>G43/D43*100</f>
        <v>0.44236913246497911</v>
      </c>
      <c r="I43" s="355"/>
      <c r="J43" s="355"/>
    </row>
    <row r="44" spans="1:10">
      <c r="B44" s="25" t="s">
        <v>44</v>
      </c>
      <c r="C44" s="11"/>
      <c r="D44" s="366">
        <v>19010</v>
      </c>
      <c r="E44" s="364">
        <v>445</v>
      </c>
      <c r="F44" s="365">
        <f>E44/D44*100</f>
        <v>2.3408732246186217</v>
      </c>
      <c r="G44" s="364">
        <v>85</v>
      </c>
      <c r="H44" s="363">
        <f>G44/D44*100</f>
        <v>0.44713308784850075</v>
      </c>
      <c r="I44" s="355"/>
      <c r="J44" s="355"/>
    </row>
    <row r="45" spans="1:10">
      <c r="B45" s="25" t="s">
        <v>45</v>
      </c>
      <c r="C45" s="11"/>
      <c r="D45" s="366">
        <v>9715</v>
      </c>
      <c r="E45" s="364">
        <v>195</v>
      </c>
      <c r="F45" s="365">
        <f>E45/D45*100</f>
        <v>2.007205352547607</v>
      </c>
      <c r="G45" s="364">
        <v>49</v>
      </c>
      <c r="H45" s="363">
        <f>G45/D45*100</f>
        <v>0.50437467833247562</v>
      </c>
      <c r="I45" s="355"/>
      <c r="J45" s="355"/>
    </row>
    <row r="46" spans="1:10">
      <c r="A46" s="362"/>
      <c r="B46" s="6"/>
      <c r="C46" s="13"/>
      <c r="D46" s="372"/>
      <c r="E46" s="371"/>
      <c r="F46" s="365"/>
      <c r="G46" s="371"/>
      <c r="H46" s="363"/>
      <c r="I46" s="355"/>
      <c r="J46" s="355"/>
    </row>
    <row r="47" spans="1:10">
      <c r="B47" s="25"/>
      <c r="C47" s="11"/>
      <c r="D47" s="370"/>
      <c r="E47" s="368"/>
      <c r="F47" s="369"/>
      <c r="G47" s="368"/>
      <c r="H47" s="367"/>
      <c r="I47" s="355"/>
      <c r="J47" s="355"/>
    </row>
    <row r="48" spans="1:10">
      <c r="B48" s="25" t="s">
        <v>46</v>
      </c>
      <c r="C48" s="11"/>
      <c r="D48" s="366">
        <v>141556</v>
      </c>
      <c r="E48" s="364">
        <v>2591</v>
      </c>
      <c r="F48" s="365">
        <f>E48/D48*100</f>
        <v>1.8303710192432678</v>
      </c>
      <c r="G48" s="364">
        <v>402</v>
      </c>
      <c r="H48" s="363">
        <f>G48/D48*100</f>
        <v>0.28398654949278024</v>
      </c>
      <c r="I48" s="355"/>
      <c r="J48" s="355"/>
    </row>
    <row r="49" spans="1:10">
      <c r="B49" s="25" t="s">
        <v>47</v>
      </c>
      <c r="C49" s="11"/>
      <c r="D49" s="366">
        <v>160565</v>
      </c>
      <c r="E49" s="364">
        <v>2881</v>
      </c>
      <c r="F49" s="365">
        <f>E49/D49*100</f>
        <v>1.7942889172609222</v>
      </c>
      <c r="G49" s="364">
        <v>455</v>
      </c>
      <c r="H49" s="363">
        <f>G49/D49*100</f>
        <v>0.28337433438171461</v>
      </c>
      <c r="I49" s="355"/>
      <c r="J49" s="355"/>
    </row>
    <row r="50" spans="1:10">
      <c r="B50" s="25" t="s">
        <v>48</v>
      </c>
      <c r="C50" s="11"/>
      <c r="D50" s="366">
        <v>44862</v>
      </c>
      <c r="E50" s="364">
        <v>907</v>
      </c>
      <c r="F50" s="365">
        <f>E50/D50*100</f>
        <v>2.0217556060808701</v>
      </c>
      <c r="G50" s="364">
        <v>151</v>
      </c>
      <c r="H50" s="363">
        <f>G50/D50*100</f>
        <v>0.33658775801346352</v>
      </c>
      <c r="I50" s="355"/>
      <c r="J50" s="355"/>
    </row>
    <row r="51" spans="1:10">
      <c r="B51" s="25" t="s">
        <v>49</v>
      </c>
      <c r="C51" s="11"/>
      <c r="D51" s="366">
        <v>86014</v>
      </c>
      <c r="E51" s="364">
        <v>1929</v>
      </c>
      <c r="F51" s="365">
        <f>E51/D51*100</f>
        <v>2.2426581719255005</v>
      </c>
      <c r="G51" s="364">
        <v>330</v>
      </c>
      <c r="H51" s="363">
        <f>G51/D51*100</f>
        <v>0.3836584742018741</v>
      </c>
      <c r="I51" s="355"/>
      <c r="J51" s="355"/>
    </row>
    <row r="52" spans="1:10">
      <c r="B52" s="25" t="s">
        <v>50</v>
      </c>
      <c r="C52" s="11"/>
      <c r="D52" s="366">
        <v>92346</v>
      </c>
      <c r="E52" s="364">
        <v>1827</v>
      </c>
      <c r="F52" s="365">
        <f>E52/D52*100</f>
        <v>1.9784289519849261</v>
      </c>
      <c r="G52" s="364">
        <v>341</v>
      </c>
      <c r="H52" s="363">
        <f>G52/D52*100</f>
        <v>0.36926342234639292</v>
      </c>
      <c r="I52" s="355"/>
      <c r="J52" s="355"/>
    </row>
    <row r="53" spans="1:10">
      <c r="B53" s="25" t="s">
        <v>51</v>
      </c>
      <c r="C53" s="11"/>
      <c r="D53" s="366">
        <v>18815</v>
      </c>
      <c r="E53" s="364">
        <v>415</v>
      </c>
      <c r="F53" s="365">
        <f>E53/D53*100</f>
        <v>2.2056869519000797</v>
      </c>
      <c r="G53" s="364">
        <v>69</v>
      </c>
      <c r="H53" s="363">
        <f>G53/D53*100</f>
        <v>0.36672867393037473</v>
      </c>
      <c r="I53" s="355"/>
      <c r="J53" s="355"/>
    </row>
    <row r="54" spans="1:10">
      <c r="B54" s="25" t="s">
        <v>52</v>
      </c>
      <c r="C54" s="11"/>
      <c r="D54" s="366">
        <v>31577</v>
      </c>
      <c r="E54" s="364">
        <v>715</v>
      </c>
      <c r="F54" s="365">
        <f>E54/D54*100</f>
        <v>2.2643062988884313</v>
      </c>
      <c r="G54" s="364">
        <v>127</v>
      </c>
      <c r="H54" s="363">
        <f>G54/D54*100</f>
        <v>0.4021914684738892</v>
      </c>
      <c r="I54" s="355"/>
      <c r="J54" s="355"/>
    </row>
    <row r="55" spans="1:10">
      <c r="B55" s="25" t="s">
        <v>53</v>
      </c>
      <c r="C55" s="11"/>
      <c r="D55" s="366">
        <v>28993</v>
      </c>
      <c r="E55" s="364">
        <v>593</v>
      </c>
      <c r="F55" s="365">
        <f>E55/D55*100</f>
        <v>2.0453212844479705</v>
      </c>
      <c r="G55" s="364">
        <v>97</v>
      </c>
      <c r="H55" s="363">
        <f>G55/D55*100</f>
        <v>0.33456351533128686</v>
      </c>
      <c r="I55" s="355"/>
      <c r="J55" s="355"/>
    </row>
    <row r="56" spans="1:10">
      <c r="B56" s="25" t="s">
        <v>54</v>
      </c>
      <c r="C56" s="11"/>
      <c r="D56" s="366">
        <v>25301</v>
      </c>
      <c r="E56" s="364">
        <v>583</v>
      </c>
      <c r="F56" s="365">
        <f>E56/D56*100</f>
        <v>2.3042567487451091</v>
      </c>
      <c r="G56" s="364">
        <v>109</v>
      </c>
      <c r="H56" s="363">
        <f>G56/D56*100</f>
        <v>0.4308130113434252</v>
      </c>
      <c r="I56" s="355"/>
      <c r="J56" s="355"/>
    </row>
    <row r="57" spans="1:10">
      <c r="B57" s="25" t="s">
        <v>55</v>
      </c>
      <c r="C57" s="11"/>
      <c r="D57" s="366">
        <v>18428</v>
      </c>
      <c r="E57" s="364">
        <v>386</v>
      </c>
      <c r="F57" s="365">
        <f>E57/D57*100</f>
        <v>2.094638593444758</v>
      </c>
      <c r="G57" s="364">
        <v>81</v>
      </c>
      <c r="H57" s="363">
        <f>G57/D57*100</f>
        <v>0.43954851313219012</v>
      </c>
      <c r="I57" s="355"/>
      <c r="J57" s="355"/>
    </row>
    <row r="58" spans="1:10">
      <c r="B58" s="25" t="s">
        <v>56</v>
      </c>
      <c r="C58" s="11"/>
      <c r="D58" s="366">
        <v>22021</v>
      </c>
      <c r="E58" s="364">
        <v>414</v>
      </c>
      <c r="F58" s="365">
        <f>E58/D58*100</f>
        <v>1.8800236138231687</v>
      </c>
      <c r="G58" s="364">
        <v>84</v>
      </c>
      <c r="H58" s="363">
        <f>G58/D58*100</f>
        <v>0.38145406657281689</v>
      </c>
      <c r="I58" s="355"/>
      <c r="J58" s="355"/>
    </row>
    <row r="59" spans="1:10">
      <c r="B59" s="25" t="s">
        <v>267</v>
      </c>
      <c r="C59" s="11"/>
      <c r="D59" s="366">
        <v>19394</v>
      </c>
      <c r="E59" s="364">
        <v>442</v>
      </c>
      <c r="F59" s="365">
        <f>E59/D59*100</f>
        <v>2.279055377951944</v>
      </c>
      <c r="G59" s="364">
        <v>94</v>
      </c>
      <c r="H59" s="363">
        <f>G59/D59*100</f>
        <v>0.48468598535629576</v>
      </c>
      <c r="I59" s="355"/>
      <c r="J59" s="355"/>
    </row>
    <row r="60" spans="1:10">
      <c r="A60" s="362"/>
      <c r="B60" s="6"/>
      <c r="C60" s="13"/>
      <c r="D60" s="361"/>
      <c r="E60" s="359"/>
      <c r="F60" s="360"/>
      <c r="G60" s="359"/>
      <c r="H60" s="358"/>
      <c r="I60" s="355"/>
      <c r="J60" s="355"/>
    </row>
    <row r="61" spans="1:10">
      <c r="A61" s="355" t="s">
        <v>266</v>
      </c>
    </row>
    <row r="62" spans="1:10">
      <c r="A62" s="355" t="s">
        <v>265</v>
      </c>
    </row>
    <row r="63" spans="1:10" ht="20.25" customHeight="1"/>
  </sheetData>
  <mergeCells count="14">
    <mergeCell ref="A7:C7"/>
    <mergeCell ref="A3:C4"/>
    <mergeCell ref="D3:D4"/>
    <mergeCell ref="E3:F3"/>
    <mergeCell ref="G3:H3"/>
    <mergeCell ref="A6:C6"/>
    <mergeCell ref="A34:C34"/>
    <mergeCell ref="A40:C40"/>
    <mergeCell ref="A8:C8"/>
    <mergeCell ref="A10:C10"/>
    <mergeCell ref="A14:C14"/>
    <mergeCell ref="A17:C17"/>
    <mergeCell ref="A21:C21"/>
    <mergeCell ref="A26:C26"/>
  </mergeCells>
  <phoneticPr fontId="3"/>
  <printOptions horizontalCentered="1"/>
  <pageMargins left="0.54" right="0.63" top="0.98425196850393704" bottom="0.98425196850393704" header="0.51181102362204722" footer="0.51181102362204722"/>
  <pageSetup paperSize="9" scale="99" orientation="portrait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B0A6-7CBB-4166-A71A-16770A65D610}">
  <sheetPr codeName="Sheet4">
    <pageSetUpPr fitToPage="1"/>
  </sheetPr>
  <dimension ref="A1:Q65"/>
  <sheetViews>
    <sheetView view="pageBreakPreview" zoomScaleNormal="100" zoomScaleSheetLayoutView="100" workbookViewId="0">
      <pane xSplit="3" ySplit="7" topLeftCell="D34" activePane="bottomRight" state="frozen"/>
      <selection pane="topRight" activeCell="D1" sqref="D1"/>
      <selection pane="bottomLeft" activeCell="A8" sqref="A8"/>
      <selection pane="bottomRight" activeCell="R1" sqref="R1:AJ1048576"/>
    </sheetView>
  </sheetViews>
  <sheetFormatPr defaultColWidth="8.8984375" defaultRowHeight="12"/>
  <cols>
    <col min="1" max="1" width="2.59765625" style="92" customWidth="1"/>
    <col min="2" max="2" width="14" style="92" customWidth="1"/>
    <col min="3" max="3" width="2.59765625" style="92" customWidth="1"/>
    <col min="4" max="6" width="8.09765625" style="92" customWidth="1"/>
    <col min="7" max="7" width="8.09765625" style="94" customWidth="1"/>
    <col min="8" max="8" width="8.09765625" style="93" customWidth="1"/>
    <col min="9" max="9" width="8.09765625" style="94" customWidth="1"/>
    <col min="10" max="10" width="8.09765625" style="93" customWidth="1"/>
    <col min="11" max="11" width="8.09765625" style="94" customWidth="1"/>
    <col min="12" max="12" width="8.09765625" style="93" customWidth="1"/>
    <col min="13" max="13" width="8.09765625" style="94" customWidth="1"/>
    <col min="14" max="14" width="8.09765625" style="93" customWidth="1"/>
    <col min="15" max="15" width="8.09765625" style="94" customWidth="1"/>
    <col min="16" max="17" width="8.09765625" style="92" customWidth="1"/>
    <col min="18" max="16384" width="8.8984375" style="92"/>
  </cols>
  <sheetData>
    <row r="1" spans="1:17" ht="17.25">
      <c r="A1" s="193" t="s">
        <v>125</v>
      </c>
      <c r="B1" s="1"/>
      <c r="C1" s="1"/>
      <c r="D1" s="1"/>
      <c r="E1" s="1"/>
      <c r="F1" s="1"/>
      <c r="G1" s="8"/>
      <c r="H1" s="121"/>
      <c r="I1" s="8"/>
      <c r="J1" s="121"/>
      <c r="K1" s="8"/>
      <c r="L1" s="121"/>
      <c r="M1" s="8"/>
      <c r="N1" s="121"/>
      <c r="O1" s="8"/>
      <c r="P1" s="1"/>
      <c r="Q1" s="1"/>
    </row>
    <row r="2" spans="1:17" ht="16.350000000000001" customHeight="1" thickBot="1">
      <c r="A2" s="1"/>
      <c r="B2" s="1"/>
      <c r="C2" s="1"/>
      <c r="D2" s="1"/>
      <c r="E2" s="1"/>
      <c r="F2" s="1"/>
      <c r="G2" s="8"/>
      <c r="H2" s="121"/>
      <c r="I2" s="8"/>
      <c r="J2" s="121"/>
      <c r="K2" s="8"/>
      <c r="L2" s="121"/>
      <c r="M2" s="8"/>
      <c r="N2" s="121"/>
      <c r="O2" s="8"/>
      <c r="P2" s="1"/>
      <c r="Q2" s="22" t="s">
        <v>124</v>
      </c>
    </row>
    <row r="3" spans="1:17" ht="16.350000000000001" customHeight="1" thickTop="1">
      <c r="A3" s="192"/>
      <c r="B3" s="21"/>
      <c r="C3" s="20"/>
      <c r="D3" s="191" t="s">
        <v>123</v>
      </c>
      <c r="E3" s="190"/>
      <c r="F3" s="189"/>
      <c r="G3" s="188" t="s">
        <v>122</v>
      </c>
      <c r="H3" s="187"/>
      <c r="I3" s="186"/>
      <c r="J3" s="187"/>
      <c r="K3" s="186"/>
      <c r="L3" s="187"/>
      <c r="M3" s="186"/>
      <c r="N3" s="185"/>
      <c r="O3" s="184" t="s">
        <v>121</v>
      </c>
      <c r="P3" s="183"/>
      <c r="Q3" s="183"/>
    </row>
    <row r="4" spans="1:17" ht="16.350000000000001" customHeight="1">
      <c r="A4" s="182"/>
      <c r="B4" s="1"/>
      <c r="C4" s="132"/>
      <c r="D4" s="181"/>
      <c r="E4" s="180"/>
      <c r="F4" s="179"/>
      <c r="G4" s="178" t="s">
        <v>120</v>
      </c>
      <c r="H4" s="177"/>
      <c r="I4" s="177"/>
      <c r="J4" s="177"/>
      <c r="K4" s="175" t="s">
        <v>119</v>
      </c>
      <c r="L4" s="176"/>
      <c r="M4" s="175" t="s">
        <v>118</v>
      </c>
      <c r="N4" s="174"/>
      <c r="O4" s="173" t="s">
        <v>117</v>
      </c>
      <c r="P4" s="172"/>
      <c r="Q4" s="172"/>
    </row>
    <row r="5" spans="1:17" ht="16.350000000000001" customHeight="1">
      <c r="A5" s="1"/>
      <c r="B5" s="1"/>
      <c r="C5" s="132"/>
      <c r="D5" s="171"/>
      <c r="E5" s="170"/>
      <c r="F5" s="169"/>
      <c r="G5" s="168" t="s">
        <v>116</v>
      </c>
      <c r="H5" s="167"/>
      <c r="I5" s="168" t="s">
        <v>115</v>
      </c>
      <c r="J5" s="167"/>
      <c r="K5" s="165"/>
      <c r="L5" s="166"/>
      <c r="M5" s="165"/>
      <c r="N5" s="164"/>
      <c r="O5" s="163"/>
      <c r="P5" s="162"/>
      <c r="Q5" s="162"/>
    </row>
    <row r="6" spans="1:17" ht="16.350000000000001" customHeight="1">
      <c r="A6" s="1"/>
      <c r="B6" s="1"/>
      <c r="C6" s="132"/>
      <c r="D6" s="160" t="s">
        <v>114</v>
      </c>
      <c r="E6" s="160" t="s">
        <v>111</v>
      </c>
      <c r="F6" s="160" t="s">
        <v>113</v>
      </c>
      <c r="G6" s="156" t="s">
        <v>111</v>
      </c>
      <c r="H6" s="155" t="s">
        <v>113</v>
      </c>
      <c r="I6" s="156" t="s">
        <v>111</v>
      </c>
      <c r="J6" s="155" t="s">
        <v>112</v>
      </c>
      <c r="K6" s="156" t="s">
        <v>111</v>
      </c>
      <c r="L6" s="155" t="s">
        <v>113</v>
      </c>
      <c r="M6" s="156" t="s">
        <v>111</v>
      </c>
      <c r="N6" s="159" t="s">
        <v>113</v>
      </c>
      <c r="O6" s="158" t="s">
        <v>114</v>
      </c>
      <c r="P6" s="156" t="s">
        <v>111</v>
      </c>
      <c r="Q6" s="157" t="s">
        <v>113</v>
      </c>
    </row>
    <row r="7" spans="1:17" ht="16.350000000000001" customHeight="1">
      <c r="A7" s="7"/>
      <c r="B7" s="7"/>
      <c r="C7" s="5"/>
      <c r="D7" s="154"/>
      <c r="E7" s="154" t="s">
        <v>111</v>
      </c>
      <c r="F7" s="154"/>
      <c r="G7" s="150" t="s">
        <v>111</v>
      </c>
      <c r="H7" s="149"/>
      <c r="I7" s="150" t="s">
        <v>111</v>
      </c>
      <c r="J7" s="149"/>
      <c r="K7" s="150" t="s">
        <v>111</v>
      </c>
      <c r="L7" s="149"/>
      <c r="M7" s="150" t="s">
        <v>111</v>
      </c>
      <c r="N7" s="153"/>
      <c r="O7" s="152"/>
      <c r="P7" s="150" t="s">
        <v>111</v>
      </c>
      <c r="Q7" s="151"/>
    </row>
    <row r="8" spans="1:17" ht="18" customHeight="1">
      <c r="A8" s="18"/>
      <c r="B8" s="148" t="s">
        <v>13</v>
      </c>
      <c r="C8" s="147"/>
      <c r="D8" s="144">
        <f>D9+D10</f>
        <v>149829</v>
      </c>
      <c r="E8" s="144">
        <f>E9+E10</f>
        <v>248608</v>
      </c>
      <c r="F8" s="144">
        <f>F9+F10</f>
        <v>2438500</v>
      </c>
      <c r="G8" s="143">
        <f>G9+G10</f>
        <v>23904</v>
      </c>
      <c r="H8" s="133">
        <f>H9+H10</f>
        <v>288165</v>
      </c>
      <c r="I8" s="144">
        <f>I9+I10</f>
        <v>183117</v>
      </c>
      <c r="J8" s="133">
        <f>J9+J10</f>
        <v>1689776</v>
      </c>
      <c r="K8" s="143">
        <f>K9+K10</f>
        <v>41587</v>
      </c>
      <c r="L8" s="146">
        <f>L9+L10</f>
        <v>405707</v>
      </c>
      <c r="M8" s="144">
        <f>M9+M10</f>
        <v>0</v>
      </c>
      <c r="N8" s="133">
        <f>N9+N10</f>
        <v>54852</v>
      </c>
      <c r="O8" s="145">
        <f>O9+O10</f>
        <v>106</v>
      </c>
      <c r="P8" s="144">
        <f>P9+P10</f>
        <v>660</v>
      </c>
      <c r="Q8" s="144">
        <f>Q9+Q10</f>
        <v>6686</v>
      </c>
    </row>
    <row r="9" spans="1:17" ht="18" customHeight="1">
      <c r="A9" s="1"/>
      <c r="B9" s="123" t="s">
        <v>14</v>
      </c>
      <c r="C9" s="106"/>
      <c r="D9" s="142">
        <f>SUM(D51:D62)</f>
        <v>130224</v>
      </c>
      <c r="E9" s="142">
        <f>SUM(E51:E62)</f>
        <v>215494</v>
      </c>
      <c r="F9" s="142">
        <f>SUM(F51:F62)</f>
        <v>2103612</v>
      </c>
      <c r="G9" s="10">
        <f>SUM(G51:G62)</f>
        <v>20884</v>
      </c>
      <c r="H9" s="121">
        <f>SUM(H51:H62)</f>
        <v>251064</v>
      </c>
      <c r="I9" s="8">
        <f>SUM(I51:I62)</f>
        <v>158961</v>
      </c>
      <c r="J9" s="121">
        <f>SUM(J51:J62)</f>
        <v>1456576</v>
      </c>
      <c r="K9" s="10">
        <f>SUM(K51:K62)</f>
        <v>35649</v>
      </c>
      <c r="L9" s="122">
        <f>SUM(L51:L62)</f>
        <v>346348</v>
      </c>
      <c r="M9" s="8">
        <f>SUM(M51:M62)</f>
        <v>0</v>
      </c>
      <c r="N9" s="121">
        <f>SUM(N51:N62)</f>
        <v>49624</v>
      </c>
      <c r="O9" s="103">
        <f>SUM(O51:O62)</f>
        <v>99</v>
      </c>
      <c r="P9" s="142">
        <f>SUM(P51:P62)</f>
        <v>652</v>
      </c>
      <c r="Q9" s="142">
        <f>SUM(Q51:Q62)</f>
        <v>6567</v>
      </c>
    </row>
    <row r="10" spans="1:17" ht="18" customHeight="1">
      <c r="A10" s="1"/>
      <c r="B10" s="123" t="s">
        <v>15</v>
      </c>
      <c r="C10" s="106"/>
      <c r="D10" s="8">
        <f>D12+D16+D19+D23+D28+D37+D43</f>
        <v>19605</v>
      </c>
      <c r="E10" s="8">
        <f>E12+E16+E19+E23+E28+E37+E43</f>
        <v>33114</v>
      </c>
      <c r="F10" s="8">
        <f>F12+F16+F19+F23+F28+F37+F43</f>
        <v>334888</v>
      </c>
      <c r="G10" s="10">
        <f>G12+G16+G19+G23+G28+G37+G43</f>
        <v>3020</v>
      </c>
      <c r="H10" s="121">
        <f>H12+H16+H19+H23+H28+H37+H43</f>
        <v>37101</v>
      </c>
      <c r="I10" s="8">
        <f>I12+I16+I19+I23+I28+I37+I43</f>
        <v>24156</v>
      </c>
      <c r="J10" s="121">
        <f>J12+J16+J19+J23+J28+J37+J43</f>
        <v>233200</v>
      </c>
      <c r="K10" s="10">
        <f>K12+K16+K19+K23+K28+K37+K43</f>
        <v>5938</v>
      </c>
      <c r="L10" s="122">
        <f>L12+L16+L19+L23+L28+L37+L43</f>
        <v>59359</v>
      </c>
      <c r="M10" s="8">
        <f>M12+M16+M19+M23+M28+M37+M43</f>
        <v>0</v>
      </c>
      <c r="N10" s="121">
        <f>N12+N16+N19+N23+N28+N37+N43</f>
        <v>5228</v>
      </c>
      <c r="O10" s="103">
        <f>O12+O16+O19+O23+O28+O37+O43</f>
        <v>7</v>
      </c>
      <c r="P10" s="8">
        <f>P12+P16+P19+P23+P28+P37+P43</f>
        <v>8</v>
      </c>
      <c r="Q10" s="8">
        <f>Q12+Q16+Q19+Q23+Q28+Q37+Q43</f>
        <v>119</v>
      </c>
    </row>
    <row r="11" spans="1:17" ht="18" customHeight="1">
      <c r="A11" s="1"/>
      <c r="B11" s="141"/>
      <c r="C11" s="140"/>
      <c r="D11" s="10"/>
      <c r="E11" s="8"/>
      <c r="F11" s="8"/>
      <c r="G11" s="10"/>
      <c r="H11" s="121"/>
      <c r="I11" s="8"/>
      <c r="J11" s="121"/>
      <c r="K11" s="10"/>
      <c r="L11" s="122"/>
      <c r="M11" s="8"/>
      <c r="N11" s="121"/>
      <c r="O11" s="103"/>
      <c r="P11" s="8"/>
      <c r="Q11" s="8"/>
    </row>
    <row r="12" spans="1:17" ht="18" customHeight="1">
      <c r="A12" s="126" t="s">
        <v>110</v>
      </c>
      <c r="B12" s="126"/>
      <c r="C12" s="125"/>
      <c r="D12" s="10">
        <f>D13+D14</f>
        <v>3221</v>
      </c>
      <c r="E12" s="8">
        <f>E13+E14</f>
        <v>5554</v>
      </c>
      <c r="F12" s="8">
        <f>F13+F14</f>
        <v>57876</v>
      </c>
      <c r="G12" s="10">
        <f>G13+G14</f>
        <v>671</v>
      </c>
      <c r="H12" s="121">
        <f>H13+H14</f>
        <v>8131</v>
      </c>
      <c r="I12" s="8">
        <f>I13+I14</f>
        <v>4176</v>
      </c>
      <c r="J12" s="121">
        <f>J13+J14</f>
        <v>41676</v>
      </c>
      <c r="K12" s="10">
        <f>K13+K14</f>
        <v>707</v>
      </c>
      <c r="L12" s="122">
        <f>L13+L14</f>
        <v>6984</v>
      </c>
      <c r="M12" s="8">
        <f>M13+M14</f>
        <v>0</v>
      </c>
      <c r="N12" s="121">
        <f>N13+N14</f>
        <v>1085</v>
      </c>
      <c r="O12" s="103">
        <f>O13+O14</f>
        <v>2</v>
      </c>
      <c r="P12" s="8">
        <f>P13+P14</f>
        <v>2</v>
      </c>
      <c r="Q12" s="8">
        <f>Q13+Q14</f>
        <v>30</v>
      </c>
    </row>
    <row r="13" spans="1:17" ht="18" customHeight="1">
      <c r="A13" s="1"/>
      <c r="B13" s="123" t="s">
        <v>109</v>
      </c>
      <c r="C13" s="106"/>
      <c r="D13" s="124">
        <v>1085</v>
      </c>
      <c r="E13" s="8">
        <f>G13+I13+K13+M13</f>
        <v>1903</v>
      </c>
      <c r="F13" s="8">
        <f>H13+J13+L13+N13</f>
        <v>19512</v>
      </c>
      <c r="G13" s="10">
        <v>206</v>
      </c>
      <c r="H13" s="121">
        <v>2371</v>
      </c>
      <c r="I13" s="8">
        <v>1439</v>
      </c>
      <c r="J13" s="121">
        <v>14282</v>
      </c>
      <c r="K13" s="10">
        <v>258</v>
      </c>
      <c r="L13" s="122">
        <v>2525</v>
      </c>
      <c r="M13" s="103">
        <v>0</v>
      </c>
      <c r="N13" s="121">
        <v>334</v>
      </c>
      <c r="O13" s="103">
        <v>1</v>
      </c>
      <c r="P13" s="8">
        <v>1</v>
      </c>
      <c r="Q13" s="8">
        <v>18</v>
      </c>
    </row>
    <row r="14" spans="1:17" ht="18" customHeight="1">
      <c r="A14" s="1"/>
      <c r="B14" s="123" t="s">
        <v>108</v>
      </c>
      <c r="C14" s="106"/>
      <c r="D14" s="105">
        <v>2136</v>
      </c>
      <c r="E14" s="8">
        <f>G14+I14+K14+M14</f>
        <v>3651</v>
      </c>
      <c r="F14" s="8">
        <f>H14+J14+L14+N14</f>
        <v>38364</v>
      </c>
      <c r="G14" s="10">
        <v>465</v>
      </c>
      <c r="H14" s="121">
        <v>5760</v>
      </c>
      <c r="I14" s="8">
        <v>2737</v>
      </c>
      <c r="J14" s="121">
        <v>27394</v>
      </c>
      <c r="K14" s="10">
        <v>449</v>
      </c>
      <c r="L14" s="122">
        <v>4459</v>
      </c>
      <c r="M14" s="103">
        <v>0</v>
      </c>
      <c r="N14" s="121">
        <v>751</v>
      </c>
      <c r="O14" s="103">
        <v>1</v>
      </c>
      <c r="P14" s="8">
        <v>1</v>
      </c>
      <c r="Q14" s="8">
        <v>12</v>
      </c>
    </row>
    <row r="15" spans="1:17" ht="18" customHeight="1">
      <c r="A15" s="1"/>
      <c r="B15" s="123"/>
      <c r="C15" s="106"/>
      <c r="D15" s="10"/>
      <c r="E15" s="8"/>
      <c r="F15" s="8"/>
      <c r="G15" s="128"/>
      <c r="H15" s="127"/>
      <c r="I15" s="129"/>
      <c r="J15" s="127"/>
      <c r="K15" s="128"/>
      <c r="L15" s="131"/>
      <c r="M15" s="129"/>
      <c r="N15" s="127"/>
      <c r="O15" s="130"/>
      <c r="P15" s="129"/>
      <c r="Q15" s="129"/>
    </row>
    <row r="16" spans="1:17" ht="18" customHeight="1">
      <c r="A16" s="126" t="s">
        <v>107</v>
      </c>
      <c r="B16" s="126"/>
      <c r="C16" s="125"/>
      <c r="D16" s="104">
        <f>D17</f>
        <v>2634</v>
      </c>
      <c r="E16" s="96">
        <f>E17</f>
        <v>4451</v>
      </c>
      <c r="F16" s="96">
        <f>F17</f>
        <v>45629</v>
      </c>
      <c r="G16" s="104">
        <f>G17</f>
        <v>462</v>
      </c>
      <c r="H16" s="137">
        <f>H17</f>
        <v>5614</v>
      </c>
      <c r="I16" s="96">
        <f>I17</f>
        <v>3256</v>
      </c>
      <c r="J16" s="137">
        <f>J17</f>
        <v>31743</v>
      </c>
      <c r="K16" s="104">
        <f>K17</f>
        <v>733</v>
      </c>
      <c r="L16" s="139">
        <f>L17</f>
        <v>7564</v>
      </c>
      <c r="M16" s="96">
        <f>M17</f>
        <v>0</v>
      </c>
      <c r="N16" s="137">
        <f>N17</f>
        <v>708</v>
      </c>
      <c r="O16" s="138">
        <f>O17</f>
        <v>0</v>
      </c>
      <c r="P16" s="96">
        <f>P17</f>
        <v>0</v>
      </c>
      <c r="Q16" s="96">
        <f>Q17</f>
        <v>0</v>
      </c>
    </row>
    <row r="17" spans="1:17" ht="18" customHeight="1">
      <c r="A17" s="1"/>
      <c r="B17" s="123" t="s">
        <v>20</v>
      </c>
      <c r="C17" s="106"/>
      <c r="D17" s="105">
        <v>2634</v>
      </c>
      <c r="E17" s="8">
        <f>G17+I17+K17+M17</f>
        <v>4451</v>
      </c>
      <c r="F17" s="8">
        <f>H17+J17+L17+N17</f>
        <v>45629</v>
      </c>
      <c r="G17" s="10">
        <v>462</v>
      </c>
      <c r="H17" s="121">
        <v>5614</v>
      </c>
      <c r="I17" s="8">
        <v>3256</v>
      </c>
      <c r="J17" s="121">
        <v>31743</v>
      </c>
      <c r="K17" s="10">
        <v>733</v>
      </c>
      <c r="L17" s="122">
        <v>7564</v>
      </c>
      <c r="M17" s="103">
        <v>0</v>
      </c>
      <c r="N17" s="121">
        <v>708</v>
      </c>
      <c r="O17" s="103">
        <v>0</v>
      </c>
      <c r="P17" s="8">
        <v>0</v>
      </c>
      <c r="Q17" s="8">
        <v>0</v>
      </c>
    </row>
    <row r="18" spans="1:17" ht="18" customHeight="1">
      <c r="A18" s="1"/>
      <c r="B18" s="123"/>
      <c r="C18" s="106"/>
      <c r="D18" s="10"/>
      <c r="E18" s="8"/>
      <c r="F18" s="8"/>
      <c r="G18" s="128"/>
      <c r="H18" s="121"/>
      <c r="I18" s="129"/>
      <c r="J18" s="121"/>
      <c r="K18" s="128"/>
      <c r="L18" s="122"/>
      <c r="M18" s="129"/>
      <c r="N18" s="121"/>
      <c r="O18" s="130"/>
      <c r="P18" s="129"/>
      <c r="Q18" s="8"/>
    </row>
    <row r="19" spans="1:17" ht="18" customHeight="1">
      <c r="A19" s="126" t="s">
        <v>106</v>
      </c>
      <c r="B19" s="126"/>
      <c r="C19" s="125"/>
      <c r="D19" s="10">
        <f>D20+D21</f>
        <v>75</v>
      </c>
      <c r="E19" s="8">
        <f>E20+E21</f>
        <v>127</v>
      </c>
      <c r="F19" s="8">
        <f>F20+F21</f>
        <v>1349</v>
      </c>
      <c r="G19" s="10">
        <f>G20+G21</f>
        <v>11</v>
      </c>
      <c r="H19" s="121">
        <f>H20+H21</f>
        <v>131</v>
      </c>
      <c r="I19" s="8">
        <f>I20+I21</f>
        <v>93</v>
      </c>
      <c r="J19" s="121">
        <f>J20+J21</f>
        <v>948</v>
      </c>
      <c r="K19" s="10">
        <f>K20+K21</f>
        <v>23</v>
      </c>
      <c r="L19" s="122">
        <f>L20+L21</f>
        <v>262</v>
      </c>
      <c r="M19" s="8">
        <f>M20+M21</f>
        <v>0</v>
      </c>
      <c r="N19" s="121">
        <f>N20+N21</f>
        <v>8</v>
      </c>
      <c r="O19" s="103">
        <f>O20+O21</f>
        <v>0</v>
      </c>
      <c r="P19" s="8">
        <f>P20+P21</f>
        <v>0</v>
      </c>
      <c r="Q19" s="8">
        <f>Q20+Q21</f>
        <v>0</v>
      </c>
    </row>
    <row r="20" spans="1:17" ht="18" customHeight="1">
      <c r="A20" s="1"/>
      <c r="B20" s="123" t="s">
        <v>105</v>
      </c>
      <c r="C20" s="106"/>
      <c r="D20" s="124">
        <v>49</v>
      </c>
      <c r="E20" s="8">
        <f>G20+I20+K20+M20</f>
        <v>87</v>
      </c>
      <c r="F20" s="8">
        <f>H20+J20+L20+N20</f>
        <v>919</v>
      </c>
      <c r="G20" s="10">
        <v>9</v>
      </c>
      <c r="H20" s="121">
        <v>99</v>
      </c>
      <c r="I20" s="8">
        <v>63</v>
      </c>
      <c r="J20" s="121">
        <v>646</v>
      </c>
      <c r="K20" s="10">
        <v>15</v>
      </c>
      <c r="L20" s="122">
        <v>166</v>
      </c>
      <c r="M20" s="103">
        <v>0</v>
      </c>
      <c r="N20" s="121">
        <v>8</v>
      </c>
      <c r="O20" s="103">
        <v>0</v>
      </c>
      <c r="P20" s="8">
        <v>0</v>
      </c>
      <c r="Q20" s="8">
        <v>0</v>
      </c>
    </row>
    <row r="21" spans="1:17" ht="18" customHeight="1">
      <c r="A21" s="1"/>
      <c r="B21" s="123" t="s">
        <v>64</v>
      </c>
      <c r="C21" s="106"/>
      <c r="D21" s="124">
        <v>26</v>
      </c>
      <c r="E21" s="8">
        <f>G21+I21+K21+M21</f>
        <v>40</v>
      </c>
      <c r="F21" s="8">
        <f>H21+J21+L21+N21</f>
        <v>430</v>
      </c>
      <c r="G21" s="10">
        <v>2</v>
      </c>
      <c r="H21" s="121">
        <v>32</v>
      </c>
      <c r="I21" s="8">
        <v>30</v>
      </c>
      <c r="J21" s="121">
        <v>302</v>
      </c>
      <c r="K21" s="10">
        <v>8</v>
      </c>
      <c r="L21" s="122">
        <v>96</v>
      </c>
      <c r="M21" s="103">
        <v>0</v>
      </c>
      <c r="N21" s="121">
        <v>0</v>
      </c>
      <c r="O21" s="103">
        <v>0</v>
      </c>
      <c r="P21" s="8">
        <v>0</v>
      </c>
      <c r="Q21" s="8">
        <v>0</v>
      </c>
    </row>
    <row r="22" spans="1:17" ht="18" customHeight="1">
      <c r="A22" s="1"/>
      <c r="B22" s="123"/>
      <c r="C22" s="106"/>
      <c r="D22" s="10"/>
      <c r="E22" s="8"/>
      <c r="F22" s="8"/>
      <c r="G22" s="128"/>
      <c r="H22" s="127"/>
      <c r="I22" s="129"/>
      <c r="J22" s="127"/>
      <c r="K22" s="128"/>
      <c r="L22" s="131"/>
      <c r="M22" s="129"/>
      <c r="N22" s="127"/>
      <c r="O22" s="130"/>
      <c r="P22" s="129"/>
      <c r="Q22" s="129"/>
    </row>
    <row r="23" spans="1:17" ht="18" customHeight="1">
      <c r="A23" s="126" t="s">
        <v>104</v>
      </c>
      <c r="B23" s="126"/>
      <c r="C23" s="125"/>
      <c r="D23" s="10">
        <f>D24+D25+D26</f>
        <v>1029</v>
      </c>
      <c r="E23" s="8">
        <f>E24+E25+E26</f>
        <v>1757</v>
      </c>
      <c r="F23" s="8">
        <f>F24+F25+F26</f>
        <v>17687</v>
      </c>
      <c r="G23" s="10">
        <f>G24+G25+G26</f>
        <v>153</v>
      </c>
      <c r="H23" s="121">
        <f>H24+H25+H26</f>
        <v>1924</v>
      </c>
      <c r="I23" s="8">
        <f>I24+I25+I26</f>
        <v>1295</v>
      </c>
      <c r="J23" s="121">
        <f>J24+J25+J26</f>
        <v>12512</v>
      </c>
      <c r="K23" s="10">
        <f>K24+K25+K26</f>
        <v>309</v>
      </c>
      <c r="L23" s="122">
        <f>L24+L25+L26</f>
        <v>2929</v>
      </c>
      <c r="M23" s="8">
        <f>M24+M25+M26</f>
        <v>0</v>
      </c>
      <c r="N23" s="121">
        <f>N24+N25+N26</f>
        <v>322</v>
      </c>
      <c r="O23" s="103">
        <f>O24+O25+O26</f>
        <v>0</v>
      </c>
      <c r="P23" s="8">
        <f>P24+P25+P26</f>
        <v>0</v>
      </c>
      <c r="Q23" s="8">
        <f>Q24+Q25+Q26</f>
        <v>0</v>
      </c>
    </row>
    <row r="24" spans="1:17" ht="18" customHeight="1">
      <c r="A24" s="1"/>
      <c r="B24" s="123" t="s">
        <v>103</v>
      </c>
      <c r="C24" s="106"/>
      <c r="D24" s="124">
        <v>194</v>
      </c>
      <c r="E24" s="8">
        <f>G24+I24+K24+M24</f>
        <v>322</v>
      </c>
      <c r="F24" s="8">
        <f>H24+J24+L24+N24</f>
        <v>3230</v>
      </c>
      <c r="G24" s="10">
        <v>17</v>
      </c>
      <c r="H24" s="121">
        <v>225</v>
      </c>
      <c r="I24" s="8">
        <v>240</v>
      </c>
      <c r="J24" s="121">
        <v>2287</v>
      </c>
      <c r="K24" s="10">
        <v>65</v>
      </c>
      <c r="L24" s="122">
        <v>670</v>
      </c>
      <c r="M24" s="103">
        <v>0</v>
      </c>
      <c r="N24" s="121">
        <v>48</v>
      </c>
      <c r="O24" s="103">
        <v>0</v>
      </c>
      <c r="P24" s="136">
        <v>0</v>
      </c>
      <c r="Q24" s="8">
        <v>0</v>
      </c>
    </row>
    <row r="25" spans="1:17" ht="18" customHeight="1">
      <c r="A25" s="1"/>
      <c r="B25" s="123" t="s">
        <v>102</v>
      </c>
      <c r="C25" s="106"/>
      <c r="D25" s="124">
        <v>20</v>
      </c>
      <c r="E25" s="8">
        <f>G25+I25+K25+M25</f>
        <v>28</v>
      </c>
      <c r="F25" s="8">
        <f>H25+J25+L25+N25</f>
        <v>264</v>
      </c>
      <c r="G25" s="10">
        <v>3</v>
      </c>
      <c r="H25" s="121">
        <v>27</v>
      </c>
      <c r="I25" s="8">
        <v>11</v>
      </c>
      <c r="J25" s="121">
        <v>120</v>
      </c>
      <c r="K25" s="10">
        <v>14</v>
      </c>
      <c r="L25" s="122">
        <v>117</v>
      </c>
      <c r="M25" s="103">
        <v>0</v>
      </c>
      <c r="N25" s="121">
        <v>0</v>
      </c>
      <c r="O25" s="103">
        <v>0</v>
      </c>
      <c r="P25" s="136">
        <v>0</v>
      </c>
      <c r="Q25" s="8">
        <v>0</v>
      </c>
    </row>
    <row r="26" spans="1:17" ht="18" customHeight="1">
      <c r="A26" s="1"/>
      <c r="B26" s="123" t="s">
        <v>101</v>
      </c>
      <c r="C26" s="106"/>
      <c r="D26" s="124">
        <v>815</v>
      </c>
      <c r="E26" s="8">
        <f>G26+I26+K26+M26</f>
        <v>1407</v>
      </c>
      <c r="F26" s="8">
        <f>H26+J26+L26+N26</f>
        <v>14193</v>
      </c>
      <c r="G26" s="10">
        <v>133</v>
      </c>
      <c r="H26" s="121">
        <v>1672</v>
      </c>
      <c r="I26" s="8">
        <v>1044</v>
      </c>
      <c r="J26" s="121">
        <v>10105</v>
      </c>
      <c r="K26" s="10">
        <v>230</v>
      </c>
      <c r="L26" s="122">
        <v>2142</v>
      </c>
      <c r="M26" s="103">
        <v>0</v>
      </c>
      <c r="N26" s="121">
        <v>274</v>
      </c>
      <c r="O26" s="103">
        <v>0</v>
      </c>
      <c r="P26" s="136">
        <v>0</v>
      </c>
      <c r="Q26" s="8">
        <v>0</v>
      </c>
    </row>
    <row r="27" spans="1:17" ht="18" customHeight="1">
      <c r="A27" s="1"/>
      <c r="B27" s="123"/>
      <c r="C27" s="106"/>
      <c r="D27" s="10"/>
      <c r="E27" s="8"/>
      <c r="F27" s="8"/>
      <c r="G27" s="128"/>
      <c r="H27" s="127"/>
      <c r="I27" s="129"/>
      <c r="J27" s="127"/>
      <c r="K27" s="128"/>
      <c r="L27" s="131"/>
      <c r="M27" s="129"/>
      <c r="N27" s="127"/>
      <c r="O27" s="130"/>
      <c r="P27" s="129"/>
      <c r="Q27" s="129"/>
    </row>
    <row r="28" spans="1:17" ht="18" customHeight="1">
      <c r="A28" s="126" t="s">
        <v>100</v>
      </c>
      <c r="B28" s="126"/>
      <c r="C28" s="125"/>
      <c r="D28" s="10">
        <f>SUM(D29:D34)</f>
        <v>2554</v>
      </c>
      <c r="E28" s="8">
        <f>SUM(E29:E34)</f>
        <v>4491</v>
      </c>
      <c r="F28" s="8">
        <f>SUM(F29:F34)</f>
        <v>45024</v>
      </c>
      <c r="G28" s="10">
        <f>SUM(G29:G34)</f>
        <v>343</v>
      </c>
      <c r="H28" s="121">
        <f>SUM(H29:H34)</f>
        <v>4232</v>
      </c>
      <c r="I28" s="8">
        <f>SUM(I29:I34)</f>
        <v>3156</v>
      </c>
      <c r="J28" s="121">
        <f>SUM(J29:J34)</f>
        <v>30547</v>
      </c>
      <c r="K28" s="10">
        <f>SUM(K29:K34)</f>
        <v>992</v>
      </c>
      <c r="L28" s="122">
        <f>SUM(L29:L34)</f>
        <v>9681</v>
      </c>
      <c r="M28" s="8">
        <f>SUM(M29:M34)</f>
        <v>0</v>
      </c>
      <c r="N28" s="121">
        <f>SUM(N29:N34)</f>
        <v>564</v>
      </c>
      <c r="O28" s="103">
        <f>SUM(O29:O34)</f>
        <v>2</v>
      </c>
      <c r="P28" s="8">
        <f>SUM(P29:P34)</f>
        <v>2</v>
      </c>
      <c r="Q28" s="8">
        <f>SUM(Q29:Q34)</f>
        <v>24</v>
      </c>
    </row>
    <row r="29" spans="1:17" ht="18" customHeight="1">
      <c r="A29" s="1"/>
      <c r="B29" s="123" t="s">
        <v>29</v>
      </c>
      <c r="C29" s="106"/>
      <c r="D29" s="124">
        <v>721</v>
      </c>
      <c r="E29" s="8">
        <f>G29+I29+K29+M29</f>
        <v>1256</v>
      </c>
      <c r="F29" s="8">
        <f>H29+J29+L29+N29</f>
        <v>12770</v>
      </c>
      <c r="G29" s="10">
        <v>111</v>
      </c>
      <c r="H29" s="121">
        <v>1439</v>
      </c>
      <c r="I29" s="8">
        <v>990</v>
      </c>
      <c r="J29" s="121">
        <v>9643</v>
      </c>
      <c r="K29" s="10">
        <v>155</v>
      </c>
      <c r="L29" s="122">
        <v>1540</v>
      </c>
      <c r="M29" s="103">
        <v>0</v>
      </c>
      <c r="N29" s="121">
        <v>148</v>
      </c>
      <c r="O29" s="103">
        <v>1</v>
      </c>
      <c r="P29" s="8">
        <v>1</v>
      </c>
      <c r="Q29" s="8">
        <v>12</v>
      </c>
    </row>
    <row r="30" spans="1:17" ht="18" customHeight="1">
      <c r="A30" s="1"/>
      <c r="B30" s="123" t="s">
        <v>99</v>
      </c>
      <c r="C30" s="106"/>
      <c r="D30" s="124">
        <v>244</v>
      </c>
      <c r="E30" s="8">
        <f>G30+I30+K30+M30</f>
        <v>429</v>
      </c>
      <c r="F30" s="8">
        <f>H30+J30+L30+N30</f>
        <v>4314</v>
      </c>
      <c r="G30" s="10">
        <v>33</v>
      </c>
      <c r="H30" s="121">
        <v>451</v>
      </c>
      <c r="I30" s="8">
        <v>293</v>
      </c>
      <c r="J30" s="121">
        <v>2779</v>
      </c>
      <c r="K30" s="10">
        <v>103</v>
      </c>
      <c r="L30" s="122">
        <v>1008</v>
      </c>
      <c r="M30" s="103">
        <v>0</v>
      </c>
      <c r="N30" s="121">
        <v>76</v>
      </c>
      <c r="O30" s="103">
        <v>1</v>
      </c>
      <c r="P30" s="8">
        <v>1</v>
      </c>
      <c r="Q30" s="8">
        <v>12</v>
      </c>
    </row>
    <row r="31" spans="1:17" ht="18" customHeight="1">
      <c r="A31" s="1"/>
      <c r="B31" s="123" t="s">
        <v>98</v>
      </c>
      <c r="C31" s="106"/>
      <c r="D31" s="124">
        <v>534</v>
      </c>
      <c r="E31" s="8">
        <f>G31+I31+K31+M31</f>
        <v>960</v>
      </c>
      <c r="F31" s="8">
        <f>H31+J31+L31+N31</f>
        <v>9502</v>
      </c>
      <c r="G31" s="10">
        <v>66</v>
      </c>
      <c r="H31" s="121">
        <v>815</v>
      </c>
      <c r="I31" s="8">
        <v>507</v>
      </c>
      <c r="J31" s="121">
        <v>4830</v>
      </c>
      <c r="K31" s="10">
        <v>387</v>
      </c>
      <c r="L31" s="122">
        <v>3675</v>
      </c>
      <c r="M31" s="103">
        <v>0</v>
      </c>
      <c r="N31" s="121">
        <v>182</v>
      </c>
      <c r="O31" s="103">
        <v>0</v>
      </c>
      <c r="P31" s="8">
        <v>0</v>
      </c>
      <c r="Q31" s="8">
        <v>0</v>
      </c>
    </row>
    <row r="32" spans="1:17" ht="18" customHeight="1">
      <c r="A32" s="1"/>
      <c r="B32" s="123" t="s">
        <v>97</v>
      </c>
      <c r="C32" s="106"/>
      <c r="D32" s="124">
        <v>294</v>
      </c>
      <c r="E32" s="8">
        <f>G32+I32+K32+M32</f>
        <v>495</v>
      </c>
      <c r="F32" s="8">
        <f>H32+J32+L32+N32</f>
        <v>4988</v>
      </c>
      <c r="G32" s="10">
        <v>58</v>
      </c>
      <c r="H32" s="121">
        <v>646</v>
      </c>
      <c r="I32" s="8">
        <v>324</v>
      </c>
      <c r="J32" s="121">
        <v>3178</v>
      </c>
      <c r="K32" s="10">
        <v>113</v>
      </c>
      <c r="L32" s="122">
        <v>1102</v>
      </c>
      <c r="M32" s="103">
        <v>0</v>
      </c>
      <c r="N32" s="121">
        <v>62</v>
      </c>
      <c r="O32" s="103">
        <v>0</v>
      </c>
      <c r="P32" s="8">
        <v>0</v>
      </c>
      <c r="Q32" s="8">
        <v>0</v>
      </c>
    </row>
    <row r="33" spans="1:17" ht="18" customHeight="1">
      <c r="A33" s="1"/>
      <c r="B33" s="123" t="s">
        <v>96</v>
      </c>
      <c r="C33" s="106"/>
      <c r="D33" s="124">
        <v>187</v>
      </c>
      <c r="E33" s="8">
        <f>G33+I33+K33+M33</f>
        <v>339</v>
      </c>
      <c r="F33" s="8">
        <f>H33+J33+L33+N33</f>
        <v>3450</v>
      </c>
      <c r="G33" s="10">
        <v>25</v>
      </c>
      <c r="H33" s="121">
        <v>313</v>
      </c>
      <c r="I33" s="8">
        <v>248</v>
      </c>
      <c r="J33" s="121">
        <v>2473</v>
      </c>
      <c r="K33" s="10">
        <v>66</v>
      </c>
      <c r="L33" s="122">
        <v>640</v>
      </c>
      <c r="M33" s="103">
        <v>0</v>
      </c>
      <c r="N33" s="121">
        <v>24</v>
      </c>
      <c r="O33" s="103">
        <v>0</v>
      </c>
      <c r="P33" s="8">
        <v>0</v>
      </c>
      <c r="Q33" s="8">
        <v>0</v>
      </c>
    </row>
    <row r="34" spans="1:17" ht="18" customHeight="1">
      <c r="A34" s="1"/>
      <c r="B34" s="123" t="s">
        <v>95</v>
      </c>
      <c r="C34" s="106"/>
      <c r="D34" s="124">
        <v>574</v>
      </c>
      <c r="E34" s="8">
        <f>G34+I34+K34+M34</f>
        <v>1012</v>
      </c>
      <c r="F34" s="8">
        <f>H34+J34+L34+N34</f>
        <v>10000</v>
      </c>
      <c r="G34" s="10">
        <v>50</v>
      </c>
      <c r="H34" s="121">
        <v>568</v>
      </c>
      <c r="I34" s="8">
        <v>794</v>
      </c>
      <c r="J34" s="121">
        <v>7644</v>
      </c>
      <c r="K34" s="10">
        <v>168</v>
      </c>
      <c r="L34" s="122">
        <v>1716</v>
      </c>
      <c r="M34" s="103">
        <v>0</v>
      </c>
      <c r="N34" s="121">
        <v>72</v>
      </c>
      <c r="O34" s="103">
        <v>0</v>
      </c>
      <c r="P34" s="8">
        <v>0</v>
      </c>
      <c r="Q34" s="8">
        <v>0</v>
      </c>
    </row>
    <row r="35" spans="1:17" ht="18" customHeight="1">
      <c r="A35" s="1"/>
      <c r="B35" s="123"/>
      <c r="C35" s="106"/>
      <c r="D35" s="104"/>
      <c r="E35" s="8"/>
      <c r="F35" s="8"/>
      <c r="G35" s="10"/>
      <c r="H35" s="121"/>
      <c r="I35" s="8"/>
      <c r="J35" s="121"/>
      <c r="K35" s="10"/>
      <c r="L35" s="122"/>
      <c r="M35" s="8"/>
      <c r="N35" s="121"/>
      <c r="O35" s="103"/>
      <c r="P35" s="8"/>
      <c r="Q35" s="8"/>
    </row>
    <row r="36" spans="1:17" ht="18" customHeight="1">
      <c r="A36" s="1"/>
      <c r="B36" s="123"/>
      <c r="C36" s="106"/>
      <c r="D36" s="104"/>
      <c r="E36" s="8"/>
      <c r="F36" s="8"/>
      <c r="G36" s="10"/>
      <c r="H36" s="121"/>
      <c r="I36" s="8"/>
      <c r="J36" s="121"/>
      <c r="K36" s="10"/>
      <c r="L36" s="122"/>
      <c r="M36" s="8"/>
      <c r="N36" s="121"/>
      <c r="O36" s="103"/>
      <c r="P36" s="8"/>
      <c r="Q36" s="8"/>
    </row>
    <row r="37" spans="1:17" ht="18" customHeight="1">
      <c r="A37" s="135" t="s">
        <v>94</v>
      </c>
      <c r="B37" s="135"/>
      <c r="C37" s="134"/>
      <c r="D37" s="10">
        <f>SUM(D38:D41)</f>
        <v>1982</v>
      </c>
      <c r="E37" s="8">
        <f>SUM(E38:E41)</f>
        <v>3390</v>
      </c>
      <c r="F37" s="8">
        <f>SUM(F38:F41)</f>
        <v>31788</v>
      </c>
      <c r="G37" s="10">
        <f>SUM(G38:G41)</f>
        <v>231</v>
      </c>
      <c r="H37" s="121">
        <f>SUM(H38:H41)</f>
        <v>2793</v>
      </c>
      <c r="I37" s="8">
        <f>SUM(I38:I41)</f>
        <v>2127</v>
      </c>
      <c r="J37" s="121">
        <f>SUM(J38:J41)</f>
        <v>18837</v>
      </c>
      <c r="K37" s="10">
        <f>SUM(K38:K41)</f>
        <v>1032</v>
      </c>
      <c r="L37" s="122">
        <f>SUM(L38:L41)</f>
        <v>9701</v>
      </c>
      <c r="M37" s="8">
        <f>SUM(M38:M41)</f>
        <v>0</v>
      </c>
      <c r="N37" s="121">
        <f>SUM(N38:N41)</f>
        <v>457</v>
      </c>
      <c r="O37" s="103">
        <f>SUM(O38:O41)</f>
        <v>1</v>
      </c>
      <c r="P37" s="8">
        <f>SUM(P38:P41)</f>
        <v>2</v>
      </c>
      <c r="Q37" s="8">
        <f>SUM(Q38:Q41)</f>
        <v>23</v>
      </c>
    </row>
    <row r="38" spans="1:17" ht="18" customHeight="1">
      <c r="A38" s="1"/>
      <c r="B38" s="123" t="s">
        <v>36</v>
      </c>
      <c r="C38" s="106"/>
      <c r="D38" s="124">
        <v>207</v>
      </c>
      <c r="E38" s="8">
        <f>G38+I38+K38+M38</f>
        <v>347</v>
      </c>
      <c r="F38" s="8">
        <f>H38+J38+L38+N38</f>
        <v>3493</v>
      </c>
      <c r="G38" s="10">
        <v>24</v>
      </c>
      <c r="H38" s="121">
        <v>322</v>
      </c>
      <c r="I38" s="8">
        <v>201</v>
      </c>
      <c r="J38" s="121">
        <v>1941</v>
      </c>
      <c r="K38" s="10">
        <v>122</v>
      </c>
      <c r="L38" s="122">
        <v>1218</v>
      </c>
      <c r="M38" s="103">
        <v>0</v>
      </c>
      <c r="N38" s="121">
        <v>12</v>
      </c>
      <c r="O38" s="103">
        <v>0</v>
      </c>
      <c r="P38" s="8">
        <v>0</v>
      </c>
      <c r="Q38" s="8">
        <v>0</v>
      </c>
    </row>
    <row r="39" spans="1:17" ht="18" customHeight="1">
      <c r="A39" s="1"/>
      <c r="B39" s="123" t="s">
        <v>37</v>
      </c>
      <c r="C39" s="106"/>
      <c r="D39" s="124">
        <v>227</v>
      </c>
      <c r="E39" s="8">
        <f>G39+I39+K39+M39</f>
        <v>404</v>
      </c>
      <c r="F39" s="8">
        <f>H39+J39+L39+N39</f>
        <v>3725</v>
      </c>
      <c r="G39" s="10">
        <v>22</v>
      </c>
      <c r="H39" s="121">
        <v>308</v>
      </c>
      <c r="I39" s="8">
        <v>280</v>
      </c>
      <c r="J39" s="121">
        <v>2452</v>
      </c>
      <c r="K39" s="10">
        <v>102</v>
      </c>
      <c r="L39" s="122">
        <v>953</v>
      </c>
      <c r="M39" s="103">
        <v>0</v>
      </c>
      <c r="N39" s="121">
        <v>12</v>
      </c>
      <c r="O39" s="103">
        <v>1</v>
      </c>
      <c r="P39" s="8">
        <v>2</v>
      </c>
      <c r="Q39" s="8">
        <v>16</v>
      </c>
    </row>
    <row r="40" spans="1:17" ht="18" customHeight="1">
      <c r="A40" s="1"/>
      <c r="B40" s="123" t="s">
        <v>93</v>
      </c>
      <c r="C40" s="106"/>
      <c r="D40" s="124">
        <v>530</v>
      </c>
      <c r="E40" s="8">
        <f>G40+I40+K40+M40</f>
        <v>917</v>
      </c>
      <c r="F40" s="8">
        <f>H40+J40+L40+N40</f>
        <v>8529</v>
      </c>
      <c r="G40" s="10">
        <v>47</v>
      </c>
      <c r="H40" s="121">
        <v>582</v>
      </c>
      <c r="I40" s="8">
        <v>469</v>
      </c>
      <c r="J40" s="121">
        <v>4150</v>
      </c>
      <c r="K40" s="10">
        <v>401</v>
      </c>
      <c r="L40" s="122">
        <v>3541</v>
      </c>
      <c r="M40" s="103">
        <v>0</v>
      </c>
      <c r="N40" s="121">
        <v>256</v>
      </c>
      <c r="O40" s="103">
        <v>0</v>
      </c>
      <c r="P40" s="8">
        <v>0</v>
      </c>
      <c r="Q40" s="8">
        <v>0</v>
      </c>
    </row>
    <row r="41" spans="1:17" ht="18" customHeight="1">
      <c r="A41" s="1"/>
      <c r="B41" s="123" t="s">
        <v>39</v>
      </c>
      <c r="C41" s="106"/>
      <c r="D41" s="124">
        <v>1018</v>
      </c>
      <c r="E41" s="8">
        <f>G41+I41+K41+M41</f>
        <v>1722</v>
      </c>
      <c r="F41" s="8">
        <f>H41+J41+L41+N41</f>
        <v>16041</v>
      </c>
      <c r="G41" s="10">
        <v>138</v>
      </c>
      <c r="H41" s="121">
        <v>1581</v>
      </c>
      <c r="I41" s="8">
        <v>1177</v>
      </c>
      <c r="J41" s="121">
        <v>10294</v>
      </c>
      <c r="K41" s="10">
        <v>407</v>
      </c>
      <c r="L41" s="122">
        <v>3989</v>
      </c>
      <c r="M41" s="103">
        <v>0</v>
      </c>
      <c r="N41" s="121">
        <v>177</v>
      </c>
      <c r="O41" s="103">
        <v>0</v>
      </c>
      <c r="P41" s="8">
        <v>0</v>
      </c>
      <c r="Q41" s="8">
        <v>7</v>
      </c>
    </row>
    <row r="42" spans="1:17" ht="18" customHeight="1">
      <c r="A42" s="1"/>
      <c r="B42" s="123"/>
      <c r="C42" s="106"/>
      <c r="D42" s="10"/>
      <c r="E42" s="8"/>
      <c r="F42" s="8"/>
      <c r="G42" s="128"/>
      <c r="H42" s="127"/>
      <c r="I42" s="129"/>
      <c r="J42" s="127"/>
      <c r="K42" s="128"/>
      <c r="L42" s="131"/>
      <c r="M42" s="129"/>
      <c r="N42" s="127"/>
      <c r="O42" s="130"/>
      <c r="P42" s="129"/>
      <c r="Q42" s="129"/>
    </row>
    <row r="43" spans="1:17" ht="18" customHeight="1">
      <c r="A43" s="126" t="s">
        <v>92</v>
      </c>
      <c r="B43" s="126"/>
      <c r="C43" s="125"/>
      <c r="D43" s="10">
        <f>SUM(D44:D48)</f>
        <v>8110</v>
      </c>
      <c r="E43" s="8">
        <f>SUM(E44:E48)</f>
        <v>13344</v>
      </c>
      <c r="F43" s="8">
        <f>SUM(F44:F48)</f>
        <v>135535</v>
      </c>
      <c r="G43" s="10">
        <f>SUM(G44:G48)</f>
        <v>1149</v>
      </c>
      <c r="H43" s="121">
        <f>SUM(H44:H48)</f>
        <v>14276</v>
      </c>
      <c r="I43" s="8">
        <f>SUM(I44:I48)</f>
        <v>10053</v>
      </c>
      <c r="J43" s="121">
        <f>SUM(J44:J48)</f>
        <v>96937</v>
      </c>
      <c r="K43" s="10">
        <f>SUM(K44:K48)</f>
        <v>2142</v>
      </c>
      <c r="L43" s="122">
        <f>SUM(L44:L48)</f>
        <v>22238</v>
      </c>
      <c r="M43" s="8">
        <f>SUM(M44:M48)</f>
        <v>0</v>
      </c>
      <c r="N43" s="121">
        <f>SUM(N44:N48)</f>
        <v>2084</v>
      </c>
      <c r="O43" s="103">
        <f>SUM(O44:O48)</f>
        <v>2</v>
      </c>
      <c r="P43" s="8">
        <f>SUM(P44:P48)</f>
        <v>2</v>
      </c>
      <c r="Q43" s="8">
        <f>SUM(Q44:Q48)</f>
        <v>42</v>
      </c>
    </row>
    <row r="44" spans="1:17" ht="18" customHeight="1">
      <c r="A44" s="1"/>
      <c r="B44" s="123" t="s">
        <v>41</v>
      </c>
      <c r="C44" s="106"/>
      <c r="D44" s="124">
        <v>780</v>
      </c>
      <c r="E44" s="8">
        <f>G44+I44+K44+M44</f>
        <v>1358</v>
      </c>
      <c r="F44" s="8">
        <f>H44+J44+L44+N44</f>
        <v>13494</v>
      </c>
      <c r="G44" s="10">
        <v>77</v>
      </c>
      <c r="H44" s="121">
        <v>969</v>
      </c>
      <c r="I44" s="8">
        <v>1008</v>
      </c>
      <c r="J44" s="121">
        <v>9572</v>
      </c>
      <c r="K44" s="10">
        <v>273</v>
      </c>
      <c r="L44" s="122">
        <v>2659</v>
      </c>
      <c r="M44" s="103">
        <v>0</v>
      </c>
      <c r="N44" s="121">
        <v>294</v>
      </c>
      <c r="O44" s="103">
        <v>0</v>
      </c>
      <c r="P44" s="8">
        <v>0</v>
      </c>
      <c r="Q44" s="8">
        <v>0</v>
      </c>
    </row>
    <row r="45" spans="1:17" ht="18" customHeight="1">
      <c r="A45" s="1"/>
      <c r="B45" s="123" t="s">
        <v>91</v>
      </c>
      <c r="C45" s="106"/>
      <c r="D45" s="124">
        <v>1087</v>
      </c>
      <c r="E45" s="8">
        <f>G45+I45+K45+M45</f>
        <v>1554</v>
      </c>
      <c r="F45" s="8">
        <f>H45+J45+L45+N45</f>
        <v>16811</v>
      </c>
      <c r="G45" s="10">
        <v>128</v>
      </c>
      <c r="H45" s="121">
        <v>1551</v>
      </c>
      <c r="I45" s="8">
        <v>1255</v>
      </c>
      <c r="J45" s="121">
        <v>13080</v>
      </c>
      <c r="K45" s="10">
        <v>171</v>
      </c>
      <c r="L45" s="122">
        <v>1830</v>
      </c>
      <c r="M45" s="103">
        <v>0</v>
      </c>
      <c r="N45" s="121">
        <v>350</v>
      </c>
      <c r="O45" s="103">
        <v>0</v>
      </c>
      <c r="P45" s="8">
        <v>0</v>
      </c>
      <c r="Q45" s="8">
        <v>0</v>
      </c>
    </row>
    <row r="46" spans="1:17" ht="18" customHeight="1">
      <c r="A46" s="1"/>
      <c r="B46" s="123" t="s">
        <v>43</v>
      </c>
      <c r="C46" s="106"/>
      <c r="D46" s="124">
        <v>821</v>
      </c>
      <c r="E46" s="8">
        <f>G46+I46+K46+M46</f>
        <v>1366</v>
      </c>
      <c r="F46" s="8">
        <f>H46+J46+L46+N46</f>
        <v>13732</v>
      </c>
      <c r="G46" s="10">
        <v>139</v>
      </c>
      <c r="H46" s="121">
        <v>1623</v>
      </c>
      <c r="I46" s="8">
        <v>1067</v>
      </c>
      <c r="J46" s="121">
        <v>10289</v>
      </c>
      <c r="K46" s="10">
        <v>160</v>
      </c>
      <c r="L46" s="122">
        <v>1618</v>
      </c>
      <c r="M46" s="103">
        <v>0</v>
      </c>
      <c r="N46" s="121">
        <v>202</v>
      </c>
      <c r="O46" s="103">
        <v>0</v>
      </c>
      <c r="P46" s="8">
        <v>0</v>
      </c>
      <c r="Q46" s="8">
        <v>0</v>
      </c>
    </row>
    <row r="47" spans="1:17" ht="18" customHeight="1">
      <c r="A47" s="1"/>
      <c r="B47" s="123" t="s">
        <v>44</v>
      </c>
      <c r="C47" s="106"/>
      <c r="D47" s="105">
        <v>3614</v>
      </c>
      <c r="E47" s="8">
        <f>G47+I47+K47+M47</f>
        <v>5958</v>
      </c>
      <c r="F47" s="8">
        <f>H47+J47+L47+N47</f>
        <v>60656</v>
      </c>
      <c r="G47" s="10">
        <v>546</v>
      </c>
      <c r="H47" s="121">
        <v>6918</v>
      </c>
      <c r="I47" s="8">
        <v>4346</v>
      </c>
      <c r="J47" s="121">
        <v>41542</v>
      </c>
      <c r="K47" s="10">
        <v>1066</v>
      </c>
      <c r="L47" s="122">
        <v>11360</v>
      </c>
      <c r="M47" s="103">
        <v>0</v>
      </c>
      <c r="N47" s="121">
        <v>836</v>
      </c>
      <c r="O47" s="103">
        <v>2</v>
      </c>
      <c r="P47" s="8">
        <v>2</v>
      </c>
      <c r="Q47" s="8">
        <v>42</v>
      </c>
    </row>
    <row r="48" spans="1:17" ht="18" customHeight="1">
      <c r="A48" s="1"/>
      <c r="B48" s="123" t="s">
        <v>45</v>
      </c>
      <c r="C48" s="106"/>
      <c r="D48" s="105">
        <v>1808</v>
      </c>
      <c r="E48" s="8">
        <f>G48+I48+K48+M48</f>
        <v>3108</v>
      </c>
      <c r="F48" s="8">
        <f>H48+J48+L48+N48</f>
        <v>30842</v>
      </c>
      <c r="G48" s="10">
        <v>259</v>
      </c>
      <c r="H48" s="121">
        <v>3215</v>
      </c>
      <c r="I48" s="8">
        <v>2377</v>
      </c>
      <c r="J48" s="121">
        <v>22454</v>
      </c>
      <c r="K48" s="10">
        <v>472</v>
      </c>
      <c r="L48" s="122">
        <v>4771</v>
      </c>
      <c r="M48" s="103">
        <v>0</v>
      </c>
      <c r="N48" s="121">
        <v>402</v>
      </c>
      <c r="O48" s="103">
        <v>0</v>
      </c>
      <c r="P48" s="8">
        <v>0</v>
      </c>
      <c r="Q48" s="8">
        <v>0</v>
      </c>
    </row>
    <row r="49" spans="1:17" ht="18" customHeight="1">
      <c r="A49" s="120"/>
      <c r="B49" s="119"/>
      <c r="C49" s="118"/>
      <c r="D49" s="115"/>
      <c r="E49" s="116"/>
      <c r="F49" s="116"/>
      <c r="G49" s="115"/>
      <c r="H49" s="114"/>
      <c r="I49" s="116"/>
      <c r="J49" s="114"/>
      <c r="K49" s="115"/>
      <c r="M49" s="117"/>
      <c r="N49" s="114"/>
      <c r="O49" s="117"/>
      <c r="P49" s="116"/>
      <c r="Q49" s="116"/>
    </row>
    <row r="50" spans="1:17" ht="18" customHeight="1">
      <c r="B50" s="113"/>
      <c r="C50" s="112"/>
      <c r="D50" s="108"/>
      <c r="E50" s="94"/>
      <c r="F50" s="94"/>
      <c r="G50" s="108"/>
      <c r="K50" s="108"/>
      <c r="L50" s="111"/>
      <c r="M50" s="110"/>
      <c r="O50" s="109"/>
      <c r="P50" s="94"/>
      <c r="Q50" s="94"/>
    </row>
    <row r="51" spans="1:17" s="95" customFormat="1" ht="18" customHeight="1">
      <c r="B51" s="97" t="s">
        <v>46</v>
      </c>
      <c r="C51" s="106"/>
      <c r="D51" s="105">
        <v>27818</v>
      </c>
      <c r="E51" s="8">
        <f>G51+I51+K51+M51</f>
        <v>44372</v>
      </c>
      <c r="F51" s="8">
        <f>H51+J51+L51+N51</f>
        <v>403638</v>
      </c>
      <c r="G51" s="104">
        <v>4236</v>
      </c>
      <c r="H51" s="8">
        <v>49706</v>
      </c>
      <c r="I51" s="8">
        <v>32221</v>
      </c>
      <c r="J51" s="8">
        <v>274044</v>
      </c>
      <c r="K51" s="10">
        <v>7915</v>
      </c>
      <c r="L51" s="9">
        <v>70544</v>
      </c>
      <c r="M51" s="103">
        <v>0</v>
      </c>
      <c r="N51" s="8">
        <v>9344</v>
      </c>
      <c r="O51" s="107">
        <v>29</v>
      </c>
      <c r="P51" s="8">
        <v>196</v>
      </c>
      <c r="Q51" s="8">
        <v>1823</v>
      </c>
    </row>
    <row r="52" spans="1:17" s="95" customFormat="1" ht="18" customHeight="1">
      <c r="B52" s="97" t="s">
        <v>47</v>
      </c>
      <c r="C52" s="106"/>
      <c r="D52" s="105">
        <v>28967</v>
      </c>
      <c r="E52" s="8">
        <f>G52+I52+K52+M52</f>
        <v>48470</v>
      </c>
      <c r="F52" s="8">
        <f>H52+J52+L52+N52</f>
        <v>488564</v>
      </c>
      <c r="G52" s="104">
        <v>5186</v>
      </c>
      <c r="H52" s="8">
        <v>61278</v>
      </c>
      <c r="I52" s="8">
        <v>36445</v>
      </c>
      <c r="J52" s="8">
        <v>340168</v>
      </c>
      <c r="K52" s="10">
        <v>6839</v>
      </c>
      <c r="L52" s="9">
        <v>69534</v>
      </c>
      <c r="M52" s="103">
        <v>0</v>
      </c>
      <c r="N52" s="8">
        <v>17584</v>
      </c>
      <c r="O52" s="107">
        <v>20</v>
      </c>
      <c r="P52" s="8">
        <v>175</v>
      </c>
      <c r="Q52" s="8">
        <v>1775</v>
      </c>
    </row>
    <row r="53" spans="1:17" s="95" customFormat="1" ht="18" customHeight="1">
      <c r="B53" s="97" t="s">
        <v>48</v>
      </c>
      <c r="C53" s="106"/>
      <c r="D53" s="105">
        <v>5926</v>
      </c>
      <c r="E53" s="8">
        <f>G53+I53+K53+M53</f>
        <v>10177</v>
      </c>
      <c r="F53" s="8">
        <f>H53+J53+L53+N53</f>
        <v>104279</v>
      </c>
      <c r="G53" s="104">
        <v>765</v>
      </c>
      <c r="H53" s="8">
        <v>9770</v>
      </c>
      <c r="I53" s="8">
        <v>7553</v>
      </c>
      <c r="J53" s="8">
        <v>73296</v>
      </c>
      <c r="K53" s="10">
        <v>1859</v>
      </c>
      <c r="L53" s="9">
        <v>19700</v>
      </c>
      <c r="M53" s="103">
        <v>0</v>
      </c>
      <c r="N53" s="8">
        <v>1513</v>
      </c>
      <c r="O53" s="107">
        <v>9</v>
      </c>
      <c r="P53" s="8">
        <v>75</v>
      </c>
      <c r="Q53" s="8">
        <v>805</v>
      </c>
    </row>
    <row r="54" spans="1:17" s="95" customFormat="1" ht="18" customHeight="1">
      <c r="B54" s="97" t="s">
        <v>49</v>
      </c>
      <c r="C54" s="106"/>
      <c r="D54" s="105">
        <v>20574</v>
      </c>
      <c r="E54" s="8">
        <f>G54+I54+K54+M54</f>
        <v>32849</v>
      </c>
      <c r="F54" s="8">
        <f>H54+J54+L54+N54</f>
        <v>305072</v>
      </c>
      <c r="G54" s="104">
        <v>3173</v>
      </c>
      <c r="H54" s="8">
        <v>38450</v>
      </c>
      <c r="I54" s="8">
        <v>23605</v>
      </c>
      <c r="J54" s="8">
        <v>205679</v>
      </c>
      <c r="K54" s="10">
        <v>6071</v>
      </c>
      <c r="L54" s="9">
        <v>55836</v>
      </c>
      <c r="M54" s="103">
        <v>0</v>
      </c>
      <c r="N54" s="8">
        <v>5107</v>
      </c>
      <c r="O54" s="107">
        <v>8</v>
      </c>
      <c r="P54" s="8">
        <v>9</v>
      </c>
      <c r="Q54" s="8">
        <v>89</v>
      </c>
    </row>
    <row r="55" spans="1:17" s="95" customFormat="1" ht="18" customHeight="1">
      <c r="B55" s="97" t="s">
        <v>50</v>
      </c>
      <c r="C55" s="106"/>
      <c r="D55" s="105">
        <v>19603</v>
      </c>
      <c r="E55" s="8">
        <f>G55+I55+K55+M55</f>
        <v>33204</v>
      </c>
      <c r="F55" s="8">
        <f>H55+J55+L55+N55</f>
        <v>336865</v>
      </c>
      <c r="G55" s="104">
        <v>3387</v>
      </c>
      <c r="H55" s="8">
        <v>41227</v>
      </c>
      <c r="I55" s="8">
        <v>24806</v>
      </c>
      <c r="J55" s="8">
        <v>237462</v>
      </c>
      <c r="K55" s="10">
        <v>5011</v>
      </c>
      <c r="L55" s="9">
        <v>50729</v>
      </c>
      <c r="M55" s="103">
        <v>0</v>
      </c>
      <c r="N55" s="8">
        <v>7447</v>
      </c>
      <c r="O55" s="107">
        <v>19</v>
      </c>
      <c r="P55" s="8">
        <v>68</v>
      </c>
      <c r="Q55" s="8">
        <v>774</v>
      </c>
    </row>
    <row r="56" spans="1:17" s="95" customFormat="1" ht="18" customHeight="1">
      <c r="B56" s="97" t="s">
        <v>51</v>
      </c>
      <c r="C56" s="106"/>
      <c r="D56" s="105">
        <v>2656</v>
      </c>
      <c r="E56" s="8">
        <f>G56+I56+K56+M56</f>
        <v>4741</v>
      </c>
      <c r="F56" s="8">
        <f>H56+J56+L56+N56</f>
        <v>47759</v>
      </c>
      <c r="G56" s="104">
        <v>351</v>
      </c>
      <c r="H56" s="8">
        <v>4436</v>
      </c>
      <c r="I56" s="8">
        <v>3337</v>
      </c>
      <c r="J56" s="8">
        <v>32481</v>
      </c>
      <c r="K56" s="10">
        <v>1053</v>
      </c>
      <c r="L56" s="9">
        <v>10316</v>
      </c>
      <c r="M56" s="103">
        <v>0</v>
      </c>
      <c r="N56" s="8">
        <v>526</v>
      </c>
      <c r="O56" s="107">
        <v>2</v>
      </c>
      <c r="P56" s="8">
        <v>2</v>
      </c>
      <c r="Q56" s="8">
        <v>26</v>
      </c>
    </row>
    <row r="57" spans="1:17" s="95" customFormat="1" ht="18" customHeight="1">
      <c r="B57" s="97" t="s">
        <v>52</v>
      </c>
      <c r="C57" s="106"/>
      <c r="D57" s="105">
        <v>5435</v>
      </c>
      <c r="E57" s="8">
        <f>G57+I57+K57+M57</f>
        <v>9071</v>
      </c>
      <c r="F57" s="8">
        <f>H57+J57+L57+N57</f>
        <v>90863</v>
      </c>
      <c r="G57" s="104">
        <v>871</v>
      </c>
      <c r="H57" s="8">
        <v>10532</v>
      </c>
      <c r="I57" s="8">
        <v>6779</v>
      </c>
      <c r="J57" s="8">
        <v>63903</v>
      </c>
      <c r="K57" s="10">
        <v>1421</v>
      </c>
      <c r="L57" s="9">
        <v>14313</v>
      </c>
      <c r="M57" s="103">
        <v>0</v>
      </c>
      <c r="N57" s="8">
        <v>2115</v>
      </c>
      <c r="O57" s="107">
        <v>3</v>
      </c>
      <c r="P57" s="8">
        <v>4</v>
      </c>
      <c r="Q57" s="8">
        <v>36</v>
      </c>
    </row>
    <row r="58" spans="1:17" s="95" customFormat="1" ht="18" customHeight="1">
      <c r="B58" s="97" t="s">
        <v>53</v>
      </c>
      <c r="C58" s="106"/>
      <c r="D58" s="105">
        <v>4509</v>
      </c>
      <c r="E58" s="8">
        <f>G58+I58+K58+M58</f>
        <v>7760</v>
      </c>
      <c r="F58" s="8">
        <f>H58+J58+L58+N58</f>
        <v>80140</v>
      </c>
      <c r="G58" s="104">
        <v>757</v>
      </c>
      <c r="H58" s="8">
        <v>9349</v>
      </c>
      <c r="I58" s="8">
        <v>5538</v>
      </c>
      <c r="J58" s="8">
        <v>53588</v>
      </c>
      <c r="K58" s="10">
        <v>1465</v>
      </c>
      <c r="L58" s="9">
        <v>15687</v>
      </c>
      <c r="M58" s="103">
        <v>0</v>
      </c>
      <c r="N58" s="8">
        <v>1516</v>
      </c>
      <c r="O58" s="107">
        <v>4</v>
      </c>
      <c r="P58" s="8">
        <v>58</v>
      </c>
      <c r="Q58" s="8">
        <v>562</v>
      </c>
    </row>
    <row r="59" spans="1:17" s="95" customFormat="1" ht="18" customHeight="1">
      <c r="B59" s="97" t="s">
        <v>54</v>
      </c>
      <c r="C59" s="106"/>
      <c r="D59" s="105">
        <v>4145</v>
      </c>
      <c r="E59" s="8">
        <f>G59+I59+K59+M59</f>
        <v>7047</v>
      </c>
      <c r="F59" s="8">
        <f>H59+J59+L59+N59</f>
        <v>71490</v>
      </c>
      <c r="G59" s="104">
        <v>640</v>
      </c>
      <c r="H59" s="8">
        <v>7843</v>
      </c>
      <c r="I59" s="8">
        <v>5291</v>
      </c>
      <c r="J59" s="8">
        <v>51542</v>
      </c>
      <c r="K59" s="10">
        <v>1116</v>
      </c>
      <c r="L59" s="9">
        <v>11068</v>
      </c>
      <c r="M59" s="103">
        <v>0</v>
      </c>
      <c r="N59" s="8">
        <v>1037</v>
      </c>
      <c r="O59" s="103">
        <v>1</v>
      </c>
      <c r="P59" s="8">
        <v>1</v>
      </c>
      <c r="Q59" s="8">
        <v>12</v>
      </c>
    </row>
    <row r="60" spans="1:17" s="95" customFormat="1" ht="18" customHeight="1">
      <c r="B60" s="97" t="s">
        <v>55</v>
      </c>
      <c r="C60" s="106"/>
      <c r="D60" s="105">
        <v>3430</v>
      </c>
      <c r="E60" s="8">
        <f>G60+I60+K60+M60</f>
        <v>5587</v>
      </c>
      <c r="F60" s="8">
        <f>H60+J60+L60+N60</f>
        <v>51078</v>
      </c>
      <c r="G60" s="104">
        <v>409</v>
      </c>
      <c r="H60" s="8">
        <v>4838</v>
      </c>
      <c r="I60" s="8">
        <v>4192</v>
      </c>
      <c r="J60" s="8">
        <v>36074</v>
      </c>
      <c r="K60" s="10">
        <v>986</v>
      </c>
      <c r="L60" s="9">
        <v>9082</v>
      </c>
      <c r="M60" s="103">
        <v>0</v>
      </c>
      <c r="N60" s="8">
        <v>1084</v>
      </c>
      <c r="O60" s="107">
        <v>2</v>
      </c>
      <c r="P60" s="8">
        <v>30</v>
      </c>
      <c r="Q60" s="8">
        <v>305</v>
      </c>
    </row>
    <row r="61" spans="1:17" s="95" customFormat="1" ht="18" customHeight="1">
      <c r="B61" s="97" t="s">
        <v>56</v>
      </c>
      <c r="C61" s="106"/>
      <c r="D61" s="105">
        <v>3408</v>
      </c>
      <c r="E61" s="8">
        <f>G61+I61+K61+M61</f>
        <v>5860</v>
      </c>
      <c r="F61" s="8">
        <f>H61+J61+L61+N61</f>
        <v>59039</v>
      </c>
      <c r="G61" s="104">
        <v>483</v>
      </c>
      <c r="H61" s="8">
        <v>6203</v>
      </c>
      <c r="I61" s="8">
        <v>4543</v>
      </c>
      <c r="J61" s="8">
        <v>43025</v>
      </c>
      <c r="K61" s="10">
        <v>834</v>
      </c>
      <c r="L61" s="9">
        <v>8308</v>
      </c>
      <c r="M61" s="103">
        <v>0</v>
      </c>
      <c r="N61" s="8">
        <v>1503</v>
      </c>
      <c r="O61" s="103">
        <v>0</v>
      </c>
      <c r="P61" s="8">
        <v>0</v>
      </c>
      <c r="Q61" s="8">
        <v>0</v>
      </c>
    </row>
    <row r="62" spans="1:17" s="95" customFormat="1" ht="18" customHeight="1">
      <c r="A62" s="7"/>
      <c r="B62" s="102" t="s">
        <v>57</v>
      </c>
      <c r="C62" s="5"/>
      <c r="D62" s="101">
        <v>3753</v>
      </c>
      <c r="E62" s="2">
        <f>G62+I62+K62+M62</f>
        <v>6356</v>
      </c>
      <c r="F62" s="2">
        <f>H62+J62+L62+N62</f>
        <v>64825</v>
      </c>
      <c r="G62" s="100">
        <v>626</v>
      </c>
      <c r="H62" s="2">
        <v>7432</v>
      </c>
      <c r="I62" s="2">
        <v>4651</v>
      </c>
      <c r="J62" s="2">
        <v>45314</v>
      </c>
      <c r="K62" s="4">
        <v>1079</v>
      </c>
      <c r="L62" s="3">
        <v>11231</v>
      </c>
      <c r="M62" s="99">
        <v>0</v>
      </c>
      <c r="N62" s="2">
        <v>848</v>
      </c>
      <c r="O62" s="98">
        <v>2</v>
      </c>
      <c r="P62" s="2">
        <v>34</v>
      </c>
      <c r="Q62" s="2">
        <v>360</v>
      </c>
    </row>
    <row r="63" spans="1:17" s="95" customFormat="1" ht="18" customHeight="1">
      <c r="A63" s="95" t="s">
        <v>90</v>
      </c>
      <c r="B63" s="97"/>
      <c r="D63" s="96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95" customFormat="1" ht="15" customHeight="1">
      <c r="A64" s="95" t="s">
        <v>89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s="95" customFormat="1" ht="15" customHeight="1">
      <c r="A65" s="95" t="s">
        <v>88</v>
      </c>
      <c r="G65" s="8"/>
      <c r="H65" s="8"/>
      <c r="I65" s="8"/>
      <c r="J65" s="8"/>
      <c r="K65" s="8"/>
      <c r="L65" s="8"/>
      <c r="M65" s="8"/>
      <c r="N65" s="8"/>
      <c r="O65" s="8"/>
    </row>
  </sheetData>
  <mergeCells count="30">
    <mergeCell ref="G6:G7"/>
    <mergeCell ref="G5:H5"/>
    <mergeCell ref="I5:J5"/>
    <mergeCell ref="O3:Q3"/>
    <mergeCell ref="K4:L5"/>
    <mergeCell ref="M4:N5"/>
    <mergeCell ref="O4:Q5"/>
    <mergeCell ref="I6:I7"/>
    <mergeCell ref="D6:D7"/>
    <mergeCell ref="E6:E7"/>
    <mergeCell ref="F6:F7"/>
    <mergeCell ref="H6:H7"/>
    <mergeCell ref="D3:F5"/>
    <mergeCell ref="G3:N3"/>
    <mergeCell ref="G4:J4"/>
    <mergeCell ref="L6:L7"/>
    <mergeCell ref="N6:N7"/>
    <mergeCell ref="J6:J7"/>
    <mergeCell ref="M6:M7"/>
    <mergeCell ref="P6:P7"/>
    <mergeCell ref="O6:O7"/>
    <mergeCell ref="A28:C28"/>
    <mergeCell ref="A37:C37"/>
    <mergeCell ref="A43:C43"/>
    <mergeCell ref="A12:C12"/>
    <mergeCell ref="Q6:Q7"/>
    <mergeCell ref="A19:C19"/>
    <mergeCell ref="A23:C23"/>
    <mergeCell ref="A16:C16"/>
    <mergeCell ref="K6:K7"/>
  </mergeCells>
  <phoneticPr fontId="3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3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2ED5-2AE2-4845-A31A-2473257712DF}">
  <sheetPr>
    <pageSetUpPr fitToPage="1"/>
  </sheetPr>
  <dimension ref="A1:O64"/>
  <sheetViews>
    <sheetView zoomScaleNormal="100" zoomScaleSheetLayoutView="100" workbookViewId="0">
      <pane xSplit="3" ySplit="4" topLeftCell="D5" activePane="bottomRight" state="frozen"/>
      <selection pane="topRight" activeCell="G21" sqref="G21"/>
      <selection pane="bottomLeft" activeCell="G21" sqref="G21"/>
      <selection pane="bottomRight"/>
    </sheetView>
  </sheetViews>
  <sheetFormatPr defaultColWidth="8" defaultRowHeight="12"/>
  <cols>
    <col min="1" max="1" width="4.19921875" style="399" customWidth="1"/>
    <col min="2" max="2" width="9.3984375" style="399" customWidth="1"/>
    <col min="3" max="3" width="4.09765625" style="399" customWidth="1"/>
    <col min="4" max="5" width="6.09765625" style="398" bestFit="1" customWidth="1"/>
    <col min="6" max="6" width="6.796875" style="398" bestFit="1" customWidth="1"/>
    <col min="7" max="7" width="6.09765625" style="398" bestFit="1" customWidth="1"/>
    <col min="8" max="11" width="4.69921875" style="398" customWidth="1"/>
    <col min="12" max="13" width="6.09765625" style="398" bestFit="1" customWidth="1"/>
    <col min="14" max="14" width="6.796875" style="398" bestFit="1" customWidth="1"/>
    <col min="15" max="15" width="6.69921875" style="398" customWidth="1"/>
    <col min="16" max="16384" width="8" style="398"/>
  </cols>
  <sheetData>
    <row r="1" spans="1:15" ht="17.25">
      <c r="A1" s="428" t="s">
        <v>303</v>
      </c>
    </row>
    <row r="2" spans="1:15" s="399" customFormat="1" ht="12.75" thickBot="1">
      <c r="A2" s="427"/>
      <c r="N2" s="426"/>
      <c r="O2" s="425" t="s">
        <v>302</v>
      </c>
    </row>
    <row r="3" spans="1:15" s="399" customFormat="1" ht="12.75" thickTop="1">
      <c r="A3" s="424"/>
      <c r="B3" s="423"/>
      <c r="C3" s="422"/>
      <c r="D3" s="420" t="s">
        <v>301</v>
      </c>
      <c r="E3" s="420"/>
      <c r="F3" s="420"/>
      <c r="G3" s="419"/>
      <c r="H3" s="420" t="s">
        <v>300</v>
      </c>
      <c r="I3" s="420"/>
      <c r="J3" s="420"/>
      <c r="K3" s="420"/>
      <c r="L3" s="421" t="s">
        <v>294</v>
      </c>
      <c r="M3" s="420"/>
      <c r="N3" s="420"/>
      <c r="O3" s="419"/>
    </row>
    <row r="4" spans="1:15" s="399" customFormat="1" ht="24">
      <c r="D4" s="417" t="s">
        <v>299</v>
      </c>
      <c r="E4" s="417" t="s">
        <v>298</v>
      </c>
      <c r="F4" s="417" t="s">
        <v>294</v>
      </c>
      <c r="G4" s="416" t="s">
        <v>297</v>
      </c>
      <c r="H4" s="417" t="s">
        <v>296</v>
      </c>
      <c r="I4" s="417" t="s">
        <v>295</v>
      </c>
      <c r="J4" s="417" t="s">
        <v>294</v>
      </c>
      <c r="K4" s="417" t="s">
        <v>293</v>
      </c>
      <c r="L4" s="418" t="s">
        <v>296</v>
      </c>
      <c r="M4" s="417" t="s">
        <v>295</v>
      </c>
      <c r="N4" s="417" t="s">
        <v>294</v>
      </c>
      <c r="O4" s="416" t="s">
        <v>293</v>
      </c>
    </row>
    <row r="5" spans="1:15" s="399" customFormat="1" ht="15" customHeight="1">
      <c r="A5" s="415"/>
      <c r="B5" s="17" t="s">
        <v>13</v>
      </c>
      <c r="C5" s="16"/>
      <c r="D5" s="414">
        <f>SUM(D6:D7)</f>
        <v>6600</v>
      </c>
      <c r="E5" s="412">
        <f>SUM(E6:E7)</f>
        <v>4747</v>
      </c>
      <c r="F5" s="412">
        <f>SUM(D5:E5)</f>
        <v>11347</v>
      </c>
      <c r="G5" s="412">
        <f>SUM(G6:G7)</f>
        <v>2048</v>
      </c>
      <c r="H5" s="414">
        <f>SUM(H6:H7)</f>
        <v>0</v>
      </c>
      <c r="I5" s="412">
        <f>SUM(I6:I7)</f>
        <v>0</v>
      </c>
      <c r="J5" s="412">
        <f>SUM(H5:I5)</f>
        <v>0</v>
      </c>
      <c r="K5" s="413">
        <f>SUM(K6:K7)</f>
        <v>0</v>
      </c>
      <c r="L5" s="412">
        <f>+H5+D5</f>
        <v>6600</v>
      </c>
      <c r="M5" s="412">
        <f>+I5+E5</f>
        <v>4747</v>
      </c>
      <c r="N5" s="412">
        <f>+J5+F5</f>
        <v>11347</v>
      </c>
      <c r="O5" s="412">
        <f>+K5+G5</f>
        <v>2048</v>
      </c>
    </row>
    <row r="6" spans="1:15" s="399" customFormat="1" ht="15" customHeight="1">
      <c r="B6" s="25" t="s">
        <v>14</v>
      </c>
      <c r="C6" s="11"/>
      <c r="D6" s="407">
        <f>SUM(D47:D58)</f>
        <v>5827</v>
      </c>
      <c r="E6" s="405">
        <f>SUM(E47:E58)</f>
        <v>4079</v>
      </c>
      <c r="F6" s="405">
        <f>SUM(F47:F58)</f>
        <v>9906</v>
      </c>
      <c r="G6" s="405">
        <f>SUM(G47:G58)</f>
        <v>1738</v>
      </c>
      <c r="H6" s="407">
        <f>SUM(H47:H58)</f>
        <v>0</v>
      </c>
      <c r="I6" s="405">
        <f>SUM(I47:I58)</f>
        <v>0</v>
      </c>
      <c r="J6" s="405">
        <f>SUM(J47:J58)</f>
        <v>0</v>
      </c>
      <c r="K6" s="406">
        <f>SUM(K47:K58)</f>
        <v>0</v>
      </c>
      <c r="L6" s="405">
        <f>SUM(L47:L58)</f>
        <v>5827</v>
      </c>
      <c r="M6" s="405">
        <f>SUM(M47:M58)</f>
        <v>4079</v>
      </c>
      <c r="N6" s="405">
        <f>SUM(N47:N58)</f>
        <v>9906</v>
      </c>
      <c r="O6" s="405">
        <f>SUM(O47:O58)</f>
        <v>1738</v>
      </c>
    </row>
    <row r="7" spans="1:15" s="399" customFormat="1" ht="15" customHeight="1">
      <c r="B7" s="25" t="s">
        <v>15</v>
      </c>
      <c r="C7" s="11"/>
      <c r="D7" s="407">
        <f>D9+D13+D16+D20+D25+D33+D39</f>
        <v>773</v>
      </c>
      <c r="E7" s="405">
        <f>E9+E13+E16+E20+E25+E33+E39</f>
        <v>668</v>
      </c>
      <c r="F7" s="405">
        <f>F9+F13+F16+F20+F25+F33+F39</f>
        <v>1441</v>
      </c>
      <c r="G7" s="405">
        <f>G9+G13+G16+G20+G25+G33+G39</f>
        <v>310</v>
      </c>
      <c r="H7" s="407">
        <f>H9+H13+H16+H20+H25+H33+H39</f>
        <v>0</v>
      </c>
      <c r="I7" s="405">
        <f>I9+I13+I16+I20+I25+I33+I39</f>
        <v>0</v>
      </c>
      <c r="J7" s="405">
        <f>J9+J13+J16+J20+J25+J33+J39</f>
        <v>0</v>
      </c>
      <c r="K7" s="406">
        <f>K9+K13+K16+K20+K25+K33+K39</f>
        <v>0</v>
      </c>
      <c r="L7" s="405">
        <f>L9+L13+L16+L20+L25+L33+L39</f>
        <v>773</v>
      </c>
      <c r="M7" s="405">
        <f>M9+M13+M16+M20+M25+M33+M39</f>
        <v>668</v>
      </c>
      <c r="N7" s="405">
        <f>N9+N13+N16+N20+N25+N33+N39</f>
        <v>1441</v>
      </c>
      <c r="O7" s="405">
        <f>O9+O13+O16+O20+O25+O33+O39</f>
        <v>310</v>
      </c>
    </row>
    <row r="8" spans="1:15" s="399" customFormat="1" ht="15" customHeight="1">
      <c r="B8" s="15"/>
      <c r="C8" s="14"/>
      <c r="D8" s="405"/>
      <c r="E8" s="405"/>
      <c r="F8" s="405"/>
      <c r="G8" s="405"/>
      <c r="H8" s="407"/>
      <c r="I8" s="405"/>
      <c r="J8" s="405"/>
      <c r="K8" s="406"/>
      <c r="L8" s="405"/>
      <c r="M8" s="405"/>
      <c r="N8" s="405"/>
      <c r="O8" s="405"/>
    </row>
    <row r="9" spans="1:15" s="399" customFormat="1" ht="15" customHeight="1">
      <c r="A9" s="26" t="s">
        <v>110</v>
      </c>
      <c r="B9" s="26"/>
      <c r="C9" s="27"/>
      <c r="D9" s="407">
        <f>SUM(D10:D11)</f>
        <v>120</v>
      </c>
      <c r="E9" s="405">
        <f>SUM(E10:E11)</f>
        <v>104</v>
      </c>
      <c r="F9" s="405">
        <f>SUM(F10:F11)</f>
        <v>224</v>
      </c>
      <c r="G9" s="405">
        <f>SUM(G10:G11)</f>
        <v>50</v>
      </c>
      <c r="H9" s="407">
        <f>SUM(H10:H11)</f>
        <v>0</v>
      </c>
      <c r="I9" s="405">
        <f>SUM(I10:I11)</f>
        <v>0</v>
      </c>
      <c r="J9" s="405">
        <f>SUM(J10:J11)</f>
        <v>0</v>
      </c>
      <c r="K9" s="406">
        <f>SUM(K10:K11)</f>
        <v>0</v>
      </c>
      <c r="L9" s="405">
        <f>SUM(L10:L11)</f>
        <v>120</v>
      </c>
      <c r="M9" s="405">
        <f>SUM(M10:M11)</f>
        <v>104</v>
      </c>
      <c r="N9" s="405">
        <f>SUM(N10:N11)</f>
        <v>224</v>
      </c>
      <c r="O9" s="405">
        <f>SUM(O10:O11)</f>
        <v>50</v>
      </c>
    </row>
    <row r="10" spans="1:15" s="399" customFormat="1" ht="15" customHeight="1">
      <c r="B10" s="25" t="s">
        <v>292</v>
      </c>
      <c r="C10" s="11"/>
      <c r="D10" s="407">
        <v>48</v>
      </c>
      <c r="E10" s="405">
        <v>46</v>
      </c>
      <c r="F10" s="405">
        <f>SUM(D10:E10)</f>
        <v>94</v>
      </c>
      <c r="G10" s="405">
        <v>16</v>
      </c>
      <c r="H10" s="407">
        <v>0</v>
      </c>
      <c r="I10" s="405">
        <v>0</v>
      </c>
      <c r="J10" s="405">
        <v>0</v>
      </c>
      <c r="K10" s="406">
        <v>0</v>
      </c>
      <c r="L10" s="405">
        <f>D10+H10</f>
        <v>48</v>
      </c>
      <c r="M10" s="405">
        <f>E10+I10</f>
        <v>46</v>
      </c>
      <c r="N10" s="405">
        <f>F10+J10</f>
        <v>94</v>
      </c>
      <c r="O10" s="405">
        <f>G10+K10</f>
        <v>16</v>
      </c>
    </row>
    <row r="11" spans="1:15" s="399" customFormat="1" ht="15" customHeight="1">
      <c r="B11" s="25" t="s">
        <v>18</v>
      </c>
      <c r="C11" s="11"/>
      <c r="D11" s="407">
        <v>72</v>
      </c>
      <c r="E11" s="405">
        <v>58</v>
      </c>
      <c r="F11" s="405">
        <f>SUM(D11:E11)</f>
        <v>130</v>
      </c>
      <c r="G11" s="405">
        <v>34</v>
      </c>
      <c r="H11" s="407">
        <v>0</v>
      </c>
      <c r="I11" s="405">
        <v>0</v>
      </c>
      <c r="J11" s="405">
        <v>0</v>
      </c>
      <c r="K11" s="406">
        <v>0</v>
      </c>
      <c r="L11" s="405">
        <f>D11+H11</f>
        <v>72</v>
      </c>
      <c r="M11" s="405">
        <f>E11+I11</f>
        <v>58</v>
      </c>
      <c r="N11" s="405">
        <f>F11+J11</f>
        <v>130</v>
      </c>
      <c r="O11" s="405">
        <f>G11+K11</f>
        <v>34</v>
      </c>
    </row>
    <row r="12" spans="1:15" s="399" customFormat="1" ht="15" customHeight="1">
      <c r="B12" s="25"/>
      <c r="C12" s="11"/>
      <c r="D12" s="407"/>
      <c r="E12" s="405"/>
      <c r="F12" s="405"/>
      <c r="G12" s="405"/>
      <c r="H12" s="407"/>
      <c r="I12" s="405"/>
      <c r="J12" s="405"/>
      <c r="K12" s="406"/>
      <c r="L12" s="405"/>
      <c r="M12" s="405"/>
      <c r="N12" s="405"/>
      <c r="O12" s="405"/>
    </row>
    <row r="13" spans="1:15" s="399" customFormat="1" ht="15" customHeight="1">
      <c r="A13" s="26" t="s">
        <v>107</v>
      </c>
      <c r="B13" s="26"/>
      <c r="C13" s="27"/>
      <c r="D13" s="407">
        <f>SUM(D14:D14)</f>
        <v>120</v>
      </c>
      <c r="E13" s="405">
        <f>SUM(E14:E14)</f>
        <v>88</v>
      </c>
      <c r="F13" s="405">
        <f>SUM(D13:E13)</f>
        <v>208</v>
      </c>
      <c r="G13" s="405">
        <f>SUM(G14:G14)</f>
        <v>42</v>
      </c>
      <c r="H13" s="407">
        <f>SUM(H14:H14)</f>
        <v>0</v>
      </c>
      <c r="I13" s="405">
        <f>SUM(I14:I14)</f>
        <v>0</v>
      </c>
      <c r="J13" s="405">
        <f>SUM(H13:I13)</f>
        <v>0</v>
      </c>
      <c r="K13" s="406">
        <f>SUM(K14:K14)</f>
        <v>0</v>
      </c>
      <c r="L13" s="405">
        <f>+H13+D13</f>
        <v>120</v>
      </c>
      <c r="M13" s="405">
        <f>+I13+E13</f>
        <v>88</v>
      </c>
      <c r="N13" s="405">
        <f>+J13+F13</f>
        <v>208</v>
      </c>
      <c r="O13" s="405">
        <f>+K13+G13</f>
        <v>42</v>
      </c>
    </row>
    <row r="14" spans="1:15" s="399" customFormat="1" ht="15" customHeight="1">
      <c r="B14" s="25" t="s">
        <v>20</v>
      </c>
      <c r="C14" s="11"/>
      <c r="D14" s="407">
        <v>120</v>
      </c>
      <c r="E14" s="405">
        <v>88</v>
      </c>
      <c r="F14" s="405">
        <f>SUM(D14:E14)</f>
        <v>208</v>
      </c>
      <c r="G14" s="405">
        <v>42</v>
      </c>
      <c r="H14" s="407">
        <v>0</v>
      </c>
      <c r="I14" s="405">
        <v>0</v>
      </c>
      <c r="J14" s="405">
        <v>0</v>
      </c>
      <c r="K14" s="406">
        <v>0</v>
      </c>
      <c r="L14" s="405">
        <f>D14+H14</f>
        <v>120</v>
      </c>
      <c r="M14" s="405">
        <f>E14+I14</f>
        <v>88</v>
      </c>
      <c r="N14" s="405">
        <f>F14+J14</f>
        <v>208</v>
      </c>
      <c r="O14" s="405">
        <f>G14+K14</f>
        <v>42</v>
      </c>
    </row>
    <row r="15" spans="1:15" s="399" customFormat="1" ht="15" customHeight="1">
      <c r="B15" s="25"/>
      <c r="C15" s="11"/>
      <c r="D15" s="407"/>
      <c r="E15" s="405"/>
      <c r="F15" s="405"/>
      <c r="G15" s="405"/>
      <c r="H15" s="407"/>
      <c r="I15" s="405"/>
      <c r="J15" s="405"/>
      <c r="K15" s="406"/>
      <c r="L15" s="405"/>
      <c r="M15" s="405"/>
      <c r="N15" s="405"/>
      <c r="O15" s="405"/>
    </row>
    <row r="16" spans="1:15" s="399" customFormat="1" ht="15" customHeight="1">
      <c r="A16" s="26" t="s">
        <v>106</v>
      </c>
      <c r="B16" s="26"/>
      <c r="C16" s="27"/>
      <c r="D16" s="407">
        <f>SUM(D17:D18)</f>
        <v>5</v>
      </c>
      <c r="E16" s="405">
        <f>SUM(E17:E18)</f>
        <v>4</v>
      </c>
      <c r="F16" s="405">
        <f>SUM(D16:E16)</f>
        <v>9</v>
      </c>
      <c r="G16" s="405">
        <f>SUM(G17:G18)</f>
        <v>1</v>
      </c>
      <c r="H16" s="407">
        <f>SUM(H17:H18)</f>
        <v>0</v>
      </c>
      <c r="I16" s="405">
        <f>SUM(I17:I18)</f>
        <v>0</v>
      </c>
      <c r="J16" s="405">
        <f>SUM(H16:I16)</f>
        <v>0</v>
      </c>
      <c r="K16" s="406">
        <f>SUM(K17:K18)</f>
        <v>0</v>
      </c>
      <c r="L16" s="405">
        <f>+H16+D16</f>
        <v>5</v>
      </c>
      <c r="M16" s="405">
        <f>+I16+E16</f>
        <v>4</v>
      </c>
      <c r="N16" s="405">
        <f>+J16+F16</f>
        <v>9</v>
      </c>
      <c r="O16" s="405">
        <f>+K16+G16</f>
        <v>1</v>
      </c>
    </row>
    <row r="17" spans="1:15" s="399" customFormat="1" ht="15" customHeight="1">
      <c r="B17" s="25" t="s">
        <v>65</v>
      </c>
      <c r="C17" s="11"/>
      <c r="D17" s="407">
        <v>2</v>
      </c>
      <c r="E17" s="405">
        <v>0</v>
      </c>
      <c r="F17" s="405">
        <f>SUM(D17:E17)</f>
        <v>2</v>
      </c>
      <c r="G17" s="405">
        <v>1</v>
      </c>
      <c r="H17" s="407">
        <v>0</v>
      </c>
      <c r="I17" s="405">
        <v>0</v>
      </c>
      <c r="J17" s="405">
        <v>0</v>
      </c>
      <c r="K17" s="406">
        <v>0</v>
      </c>
      <c r="L17" s="405">
        <f>D17+H17</f>
        <v>2</v>
      </c>
      <c r="M17" s="405">
        <f>E17+I17</f>
        <v>0</v>
      </c>
      <c r="N17" s="405">
        <f>F17+J17</f>
        <v>2</v>
      </c>
      <c r="O17" s="405">
        <f>G17+K17</f>
        <v>1</v>
      </c>
    </row>
    <row r="18" spans="1:15" s="399" customFormat="1" ht="15" customHeight="1">
      <c r="B18" s="25" t="s">
        <v>291</v>
      </c>
      <c r="C18" s="11"/>
      <c r="D18" s="407">
        <v>3</v>
      </c>
      <c r="E18" s="405">
        <v>4</v>
      </c>
      <c r="F18" s="405">
        <f>SUM(D18:E18)</f>
        <v>7</v>
      </c>
      <c r="G18" s="405">
        <v>0</v>
      </c>
      <c r="H18" s="407">
        <v>0</v>
      </c>
      <c r="I18" s="405">
        <v>0</v>
      </c>
      <c r="J18" s="405">
        <v>0</v>
      </c>
      <c r="K18" s="406">
        <v>0</v>
      </c>
      <c r="L18" s="405">
        <f>D18+H18</f>
        <v>3</v>
      </c>
      <c r="M18" s="405">
        <f>E18+I18</f>
        <v>4</v>
      </c>
      <c r="N18" s="405">
        <f>F18+J18</f>
        <v>7</v>
      </c>
      <c r="O18" s="405">
        <f>G18+K18</f>
        <v>0</v>
      </c>
    </row>
    <row r="19" spans="1:15" s="399" customFormat="1" ht="15" customHeight="1">
      <c r="B19" s="25"/>
      <c r="C19" s="11"/>
      <c r="D19" s="407"/>
      <c r="E19" s="405"/>
      <c r="F19" s="405"/>
      <c r="G19" s="405"/>
      <c r="H19" s="407"/>
      <c r="I19" s="405"/>
      <c r="J19" s="405"/>
      <c r="K19" s="406"/>
      <c r="L19" s="405"/>
      <c r="M19" s="405"/>
      <c r="N19" s="405"/>
      <c r="O19" s="405"/>
    </row>
    <row r="20" spans="1:15" s="399" customFormat="1" ht="15" customHeight="1">
      <c r="A20" s="26" t="s">
        <v>104</v>
      </c>
      <c r="B20" s="26"/>
      <c r="C20" s="27"/>
      <c r="D20" s="407">
        <f>SUM(D21:D23)</f>
        <v>50</v>
      </c>
      <c r="E20" s="405">
        <f>SUM(E21:E23)</f>
        <v>39</v>
      </c>
      <c r="F20" s="405">
        <f>SUM(D20:E20)</f>
        <v>89</v>
      </c>
      <c r="G20" s="405">
        <f>SUM(G21:G23)</f>
        <v>17</v>
      </c>
      <c r="H20" s="407">
        <f>SUM(H21:H23)</f>
        <v>0</v>
      </c>
      <c r="I20" s="405">
        <f>SUM(I21:I23)</f>
        <v>0</v>
      </c>
      <c r="J20" s="405">
        <f>SUM(H20:I20)</f>
        <v>0</v>
      </c>
      <c r="K20" s="406">
        <f>SUM(K21:K23)</f>
        <v>0</v>
      </c>
      <c r="L20" s="405">
        <f>+H20+D20</f>
        <v>50</v>
      </c>
      <c r="M20" s="405">
        <f>+I20+E20</f>
        <v>39</v>
      </c>
      <c r="N20" s="405">
        <f>+J20+F20</f>
        <v>89</v>
      </c>
      <c r="O20" s="405">
        <f>+K20+G20</f>
        <v>17</v>
      </c>
    </row>
    <row r="21" spans="1:15" s="399" customFormat="1" ht="15" customHeight="1">
      <c r="B21" s="25" t="s">
        <v>290</v>
      </c>
      <c r="C21" s="11"/>
      <c r="D21" s="407">
        <v>12</v>
      </c>
      <c r="E21" s="405">
        <v>15</v>
      </c>
      <c r="F21" s="405">
        <f>SUM(D21:E21)</f>
        <v>27</v>
      </c>
      <c r="G21" s="405">
        <v>9</v>
      </c>
      <c r="H21" s="407">
        <v>0</v>
      </c>
      <c r="I21" s="405">
        <v>0</v>
      </c>
      <c r="J21" s="405">
        <v>0</v>
      </c>
      <c r="K21" s="406">
        <v>0</v>
      </c>
      <c r="L21" s="405">
        <f>D21+H21</f>
        <v>12</v>
      </c>
      <c r="M21" s="405">
        <f>E21+I21</f>
        <v>15</v>
      </c>
      <c r="N21" s="405">
        <f>F21+J21</f>
        <v>27</v>
      </c>
      <c r="O21" s="405">
        <f>G21+K21</f>
        <v>9</v>
      </c>
    </row>
    <row r="22" spans="1:15" s="399" customFormat="1" ht="15" customHeight="1">
      <c r="B22" s="25" t="s">
        <v>26</v>
      </c>
      <c r="C22" s="11"/>
      <c r="D22" s="407">
        <v>5</v>
      </c>
      <c r="E22" s="405">
        <v>0</v>
      </c>
      <c r="F22" s="405">
        <f>SUM(D22:E22)</f>
        <v>5</v>
      </c>
      <c r="G22" s="405">
        <v>0</v>
      </c>
      <c r="H22" s="407">
        <v>0</v>
      </c>
      <c r="I22" s="405">
        <v>0</v>
      </c>
      <c r="J22" s="405">
        <v>0</v>
      </c>
      <c r="K22" s="406">
        <v>0</v>
      </c>
      <c r="L22" s="405">
        <f>D22+H22</f>
        <v>5</v>
      </c>
      <c r="M22" s="405">
        <f>E22+I22</f>
        <v>0</v>
      </c>
      <c r="N22" s="405">
        <f>F22+J22</f>
        <v>5</v>
      </c>
      <c r="O22" s="405">
        <f>G22+K22</f>
        <v>0</v>
      </c>
    </row>
    <row r="23" spans="1:15" s="399" customFormat="1" ht="15" customHeight="1">
      <c r="B23" s="25" t="s">
        <v>27</v>
      </c>
      <c r="C23" s="11"/>
      <c r="D23" s="407">
        <v>33</v>
      </c>
      <c r="E23" s="405">
        <v>24</v>
      </c>
      <c r="F23" s="405">
        <f>SUM(D23:E23)</f>
        <v>57</v>
      </c>
      <c r="G23" s="405">
        <v>8</v>
      </c>
      <c r="H23" s="407">
        <v>0</v>
      </c>
      <c r="I23" s="405">
        <v>0</v>
      </c>
      <c r="J23" s="405">
        <v>0</v>
      </c>
      <c r="K23" s="406">
        <v>0</v>
      </c>
      <c r="L23" s="405">
        <f>D23+H23</f>
        <v>33</v>
      </c>
      <c r="M23" s="405">
        <f>E23+I23</f>
        <v>24</v>
      </c>
      <c r="N23" s="405">
        <f>F23+J23</f>
        <v>57</v>
      </c>
      <c r="O23" s="405">
        <f>G23+K23</f>
        <v>8</v>
      </c>
    </row>
    <row r="24" spans="1:15" s="399" customFormat="1" ht="15" customHeight="1">
      <c r="B24" s="25"/>
      <c r="C24" s="11"/>
      <c r="D24" s="407"/>
      <c r="E24" s="405"/>
      <c r="F24" s="405"/>
      <c r="G24" s="405"/>
      <c r="H24" s="407"/>
      <c r="I24" s="405"/>
      <c r="J24" s="405"/>
      <c r="K24" s="406"/>
      <c r="L24" s="405"/>
      <c r="M24" s="405"/>
      <c r="N24" s="405"/>
      <c r="O24" s="405"/>
    </row>
    <row r="25" spans="1:15" s="399" customFormat="1" ht="15" customHeight="1">
      <c r="A25" s="26" t="s">
        <v>272</v>
      </c>
      <c r="B25" s="26"/>
      <c r="C25" s="27"/>
      <c r="D25" s="407">
        <f>SUM(D26:D31)</f>
        <v>109</v>
      </c>
      <c r="E25" s="405">
        <f>SUM(E26:E31)</f>
        <v>110</v>
      </c>
      <c r="F25" s="405">
        <f>SUM(D25:E25)</f>
        <v>219</v>
      </c>
      <c r="G25" s="405">
        <f>SUM(G26:G31)</f>
        <v>61</v>
      </c>
      <c r="H25" s="407">
        <f>SUM(H26:H31)</f>
        <v>0</v>
      </c>
      <c r="I25" s="405">
        <f>SUM(I26:I31)</f>
        <v>0</v>
      </c>
      <c r="J25" s="405">
        <f>SUM(J26:J31)</f>
        <v>0</v>
      </c>
      <c r="K25" s="406">
        <f>SUM(K26:K31)</f>
        <v>0</v>
      </c>
      <c r="L25" s="405">
        <f>SUM(L26:L31)</f>
        <v>109</v>
      </c>
      <c r="M25" s="405">
        <f>SUM(M26:M31)</f>
        <v>110</v>
      </c>
      <c r="N25" s="405">
        <f>SUM(N26:N31)</f>
        <v>219</v>
      </c>
      <c r="O25" s="405">
        <f>SUM(O26:O31)</f>
        <v>61</v>
      </c>
    </row>
    <row r="26" spans="1:15" s="399" customFormat="1" ht="15" customHeight="1">
      <c r="B26" s="25" t="s">
        <v>29</v>
      </c>
      <c r="C26" s="11"/>
      <c r="D26" s="407">
        <v>43</v>
      </c>
      <c r="E26" s="405">
        <v>40</v>
      </c>
      <c r="F26" s="405">
        <f>SUM(D26:E26)</f>
        <v>83</v>
      </c>
      <c r="G26" s="405">
        <v>27</v>
      </c>
      <c r="H26" s="407">
        <v>0</v>
      </c>
      <c r="I26" s="405">
        <v>0</v>
      </c>
      <c r="J26" s="405">
        <v>0</v>
      </c>
      <c r="K26" s="406">
        <v>0</v>
      </c>
      <c r="L26" s="405">
        <f>D26+H26</f>
        <v>43</v>
      </c>
      <c r="M26" s="405">
        <f>E26+I26</f>
        <v>40</v>
      </c>
      <c r="N26" s="405">
        <f>F26+J26</f>
        <v>83</v>
      </c>
      <c r="O26" s="405">
        <f>G26+K26</f>
        <v>27</v>
      </c>
    </row>
    <row r="27" spans="1:15" s="399" customFormat="1" ht="15" customHeight="1">
      <c r="B27" s="25" t="s">
        <v>30</v>
      </c>
      <c r="C27" s="11"/>
      <c r="D27" s="407">
        <v>10</v>
      </c>
      <c r="E27" s="405">
        <v>14</v>
      </c>
      <c r="F27" s="405">
        <f>SUM(D27:E27)</f>
        <v>24</v>
      </c>
      <c r="G27" s="405">
        <v>5</v>
      </c>
      <c r="H27" s="407">
        <v>0</v>
      </c>
      <c r="I27" s="405">
        <v>0</v>
      </c>
      <c r="J27" s="405">
        <v>0</v>
      </c>
      <c r="K27" s="406">
        <v>0</v>
      </c>
      <c r="L27" s="405">
        <f>D27+H27</f>
        <v>10</v>
      </c>
      <c r="M27" s="405">
        <f>E27+I27</f>
        <v>14</v>
      </c>
      <c r="N27" s="405">
        <f>F27+J27</f>
        <v>24</v>
      </c>
      <c r="O27" s="405">
        <f>G27+K27</f>
        <v>5</v>
      </c>
    </row>
    <row r="28" spans="1:15" s="399" customFormat="1" ht="15" customHeight="1">
      <c r="B28" s="25" t="s">
        <v>31</v>
      </c>
      <c r="C28" s="11"/>
      <c r="D28" s="407">
        <v>15</v>
      </c>
      <c r="E28" s="405">
        <v>10</v>
      </c>
      <c r="F28" s="405">
        <f>SUM(D28:E28)</f>
        <v>25</v>
      </c>
      <c r="G28" s="405">
        <v>7</v>
      </c>
      <c r="H28" s="407">
        <v>0</v>
      </c>
      <c r="I28" s="405">
        <v>0</v>
      </c>
      <c r="J28" s="405">
        <v>0</v>
      </c>
      <c r="K28" s="406">
        <v>0</v>
      </c>
      <c r="L28" s="405">
        <f>D28+H28</f>
        <v>15</v>
      </c>
      <c r="M28" s="405">
        <f>E28+I28</f>
        <v>10</v>
      </c>
      <c r="N28" s="405">
        <f>F28+J28</f>
        <v>25</v>
      </c>
      <c r="O28" s="405">
        <f>G28+K28</f>
        <v>7</v>
      </c>
    </row>
    <row r="29" spans="1:15" s="399" customFormat="1" ht="15" customHeight="1">
      <c r="B29" s="25" t="s">
        <v>32</v>
      </c>
      <c r="C29" s="11"/>
      <c r="D29" s="407">
        <v>7</v>
      </c>
      <c r="E29" s="405">
        <v>12</v>
      </c>
      <c r="F29" s="405">
        <f>SUM(D29:E29)</f>
        <v>19</v>
      </c>
      <c r="G29" s="405">
        <v>7</v>
      </c>
      <c r="H29" s="407">
        <v>0</v>
      </c>
      <c r="I29" s="405">
        <v>0</v>
      </c>
      <c r="J29" s="405">
        <v>0</v>
      </c>
      <c r="K29" s="406">
        <v>0</v>
      </c>
      <c r="L29" s="405">
        <f>D29+H29</f>
        <v>7</v>
      </c>
      <c r="M29" s="405">
        <f>E29+I29</f>
        <v>12</v>
      </c>
      <c r="N29" s="405">
        <f>F29+J29</f>
        <v>19</v>
      </c>
      <c r="O29" s="405">
        <f>G29+K29</f>
        <v>7</v>
      </c>
    </row>
    <row r="30" spans="1:15" s="399" customFormat="1" ht="15" customHeight="1">
      <c r="B30" s="25" t="s">
        <v>33</v>
      </c>
      <c r="C30" s="11"/>
      <c r="D30" s="407">
        <v>12</v>
      </c>
      <c r="E30" s="405">
        <v>6</v>
      </c>
      <c r="F30" s="405">
        <f>SUM(D30:E30)</f>
        <v>18</v>
      </c>
      <c r="G30" s="405">
        <v>2</v>
      </c>
      <c r="H30" s="407">
        <v>0</v>
      </c>
      <c r="I30" s="405">
        <v>0</v>
      </c>
      <c r="J30" s="405">
        <v>0</v>
      </c>
      <c r="K30" s="406">
        <v>0</v>
      </c>
      <c r="L30" s="405">
        <f>D30+H30</f>
        <v>12</v>
      </c>
      <c r="M30" s="405">
        <f>E30+I30</f>
        <v>6</v>
      </c>
      <c r="N30" s="405">
        <f>F30+J30</f>
        <v>18</v>
      </c>
      <c r="O30" s="405">
        <f>G30+K30</f>
        <v>2</v>
      </c>
    </row>
    <row r="31" spans="1:15" s="399" customFormat="1" ht="15" customHeight="1">
      <c r="B31" s="25" t="s">
        <v>289</v>
      </c>
      <c r="C31" s="11"/>
      <c r="D31" s="407">
        <v>22</v>
      </c>
      <c r="E31" s="405">
        <v>28</v>
      </c>
      <c r="F31" s="405">
        <f>SUM(D31:E31)</f>
        <v>50</v>
      </c>
      <c r="G31" s="405">
        <v>13</v>
      </c>
      <c r="H31" s="407">
        <v>0</v>
      </c>
      <c r="I31" s="405">
        <v>0</v>
      </c>
      <c r="J31" s="405">
        <v>0</v>
      </c>
      <c r="K31" s="406">
        <v>0</v>
      </c>
      <c r="L31" s="405">
        <f>D31+H31</f>
        <v>22</v>
      </c>
      <c r="M31" s="405">
        <f>E31+I31</f>
        <v>28</v>
      </c>
      <c r="N31" s="405">
        <f>F31+J31</f>
        <v>50</v>
      </c>
      <c r="O31" s="405">
        <f>G31+K31</f>
        <v>13</v>
      </c>
    </row>
    <row r="32" spans="1:15" s="399" customFormat="1" ht="15" customHeight="1">
      <c r="B32" s="25"/>
      <c r="C32" s="11"/>
      <c r="D32" s="407"/>
      <c r="E32" s="405"/>
      <c r="F32" s="405"/>
      <c r="G32" s="405"/>
      <c r="H32" s="407"/>
      <c r="I32" s="405"/>
      <c r="J32" s="405"/>
      <c r="K32" s="406"/>
      <c r="L32" s="405"/>
      <c r="M32" s="405"/>
      <c r="N32" s="405"/>
      <c r="O32" s="405"/>
    </row>
    <row r="33" spans="1:15" s="399" customFormat="1" ht="15" customHeight="1">
      <c r="A33" s="411" t="s">
        <v>288</v>
      </c>
      <c r="B33" s="411"/>
      <c r="C33" s="410"/>
      <c r="D33" s="407">
        <f>SUM(D34:D37)</f>
        <v>74</v>
      </c>
      <c r="E33" s="405">
        <f>SUM(E34:E37)</f>
        <v>53</v>
      </c>
      <c r="F33" s="405">
        <f>SUM(D33:E33)</f>
        <v>127</v>
      </c>
      <c r="G33" s="405">
        <f>SUM(G34:G37)</f>
        <v>33</v>
      </c>
      <c r="H33" s="407">
        <f>SUM(H34:H37)</f>
        <v>0</v>
      </c>
      <c r="I33" s="405">
        <f>SUM(I34:I37)</f>
        <v>0</v>
      </c>
      <c r="J33" s="405">
        <f>SUM(H33:I33)</f>
        <v>0</v>
      </c>
      <c r="K33" s="406">
        <f>SUM(K34:K37)</f>
        <v>0</v>
      </c>
      <c r="L33" s="405">
        <f>+H33+D33</f>
        <v>74</v>
      </c>
      <c r="M33" s="405">
        <f>+I33+E33</f>
        <v>53</v>
      </c>
      <c r="N33" s="405">
        <f>+J33+F33</f>
        <v>127</v>
      </c>
      <c r="O33" s="405">
        <f>+K33+G33</f>
        <v>33</v>
      </c>
    </row>
    <row r="34" spans="1:15" s="399" customFormat="1" ht="15" customHeight="1">
      <c r="B34" s="25" t="s">
        <v>36</v>
      </c>
      <c r="C34" s="11"/>
      <c r="D34" s="407">
        <v>11</v>
      </c>
      <c r="E34" s="405">
        <v>7</v>
      </c>
      <c r="F34" s="405">
        <f>SUM(D34:E34)</f>
        <v>18</v>
      </c>
      <c r="G34" s="405">
        <v>4</v>
      </c>
      <c r="H34" s="407">
        <v>0</v>
      </c>
      <c r="I34" s="405">
        <v>0</v>
      </c>
      <c r="J34" s="405">
        <v>0</v>
      </c>
      <c r="K34" s="406">
        <v>0</v>
      </c>
      <c r="L34" s="405">
        <f>D34+H34</f>
        <v>11</v>
      </c>
      <c r="M34" s="405">
        <f>E34+I34</f>
        <v>7</v>
      </c>
      <c r="N34" s="405">
        <f>F34+J34</f>
        <v>18</v>
      </c>
      <c r="O34" s="405">
        <f>G34+K34</f>
        <v>4</v>
      </c>
    </row>
    <row r="35" spans="1:15" s="399" customFormat="1" ht="15" customHeight="1">
      <c r="B35" s="25" t="s">
        <v>37</v>
      </c>
      <c r="C35" s="11"/>
      <c r="D35" s="407">
        <v>5</v>
      </c>
      <c r="E35" s="405">
        <v>4</v>
      </c>
      <c r="F35" s="405">
        <f>SUM(D35:E35)</f>
        <v>9</v>
      </c>
      <c r="G35" s="405">
        <v>4</v>
      </c>
      <c r="H35" s="407">
        <v>0</v>
      </c>
      <c r="I35" s="405">
        <v>0</v>
      </c>
      <c r="J35" s="405">
        <v>0</v>
      </c>
      <c r="K35" s="406">
        <v>0</v>
      </c>
      <c r="L35" s="405">
        <f>D35+H35</f>
        <v>5</v>
      </c>
      <c r="M35" s="405">
        <f>E35+I35</f>
        <v>4</v>
      </c>
      <c r="N35" s="405">
        <f>F35+J35</f>
        <v>9</v>
      </c>
      <c r="O35" s="405">
        <f>G35+K35</f>
        <v>4</v>
      </c>
    </row>
    <row r="36" spans="1:15" s="399" customFormat="1" ht="15" customHeight="1">
      <c r="B36" s="25" t="s">
        <v>269</v>
      </c>
      <c r="C36" s="11"/>
      <c r="D36" s="407">
        <v>13</v>
      </c>
      <c r="E36" s="405">
        <v>10</v>
      </c>
      <c r="F36" s="405">
        <f>SUM(D36:E36)</f>
        <v>23</v>
      </c>
      <c r="G36" s="405">
        <v>12</v>
      </c>
      <c r="H36" s="407">
        <v>0</v>
      </c>
      <c r="I36" s="405">
        <v>0</v>
      </c>
      <c r="J36" s="405">
        <v>0</v>
      </c>
      <c r="K36" s="406">
        <v>0</v>
      </c>
      <c r="L36" s="405">
        <f>D36+H36</f>
        <v>13</v>
      </c>
      <c r="M36" s="405">
        <f>E36+I36</f>
        <v>10</v>
      </c>
      <c r="N36" s="405">
        <f>F36+J36</f>
        <v>23</v>
      </c>
      <c r="O36" s="405">
        <f>G36+K36</f>
        <v>12</v>
      </c>
    </row>
    <row r="37" spans="1:15" s="399" customFormat="1" ht="15" customHeight="1">
      <c r="B37" s="25" t="s">
        <v>268</v>
      </c>
      <c r="C37" s="11"/>
      <c r="D37" s="407">
        <v>45</v>
      </c>
      <c r="E37" s="405">
        <v>32</v>
      </c>
      <c r="F37" s="405">
        <f>SUM(D37:E37)</f>
        <v>77</v>
      </c>
      <c r="G37" s="405">
        <v>13</v>
      </c>
      <c r="H37" s="407">
        <v>0</v>
      </c>
      <c r="I37" s="405">
        <v>0</v>
      </c>
      <c r="J37" s="405">
        <v>0</v>
      </c>
      <c r="K37" s="406">
        <v>0</v>
      </c>
      <c r="L37" s="405">
        <f>D37+H37</f>
        <v>45</v>
      </c>
      <c r="M37" s="405">
        <f>E37+I37</f>
        <v>32</v>
      </c>
      <c r="N37" s="405">
        <f>F37+J37</f>
        <v>77</v>
      </c>
      <c r="O37" s="405">
        <f>G37+K37</f>
        <v>13</v>
      </c>
    </row>
    <row r="38" spans="1:15" s="399" customFormat="1" ht="15" customHeight="1">
      <c r="B38" s="25"/>
      <c r="C38" s="11"/>
      <c r="D38" s="407"/>
      <c r="E38" s="405"/>
      <c r="F38" s="405"/>
      <c r="G38" s="405"/>
      <c r="H38" s="407"/>
      <c r="I38" s="405"/>
      <c r="J38" s="405"/>
      <c r="K38" s="406"/>
      <c r="L38" s="405"/>
      <c r="M38" s="405"/>
      <c r="N38" s="405"/>
      <c r="O38" s="405"/>
    </row>
    <row r="39" spans="1:15" s="399" customFormat="1" ht="15" customHeight="1">
      <c r="A39" s="26" t="s">
        <v>92</v>
      </c>
      <c r="B39" s="26"/>
      <c r="C39" s="27"/>
      <c r="D39" s="407">
        <f>SUM(D40:D44)</f>
        <v>295</v>
      </c>
      <c r="E39" s="405">
        <f>SUM(E40:E44)</f>
        <v>270</v>
      </c>
      <c r="F39" s="405">
        <f>SUM(D39:E39)</f>
        <v>565</v>
      </c>
      <c r="G39" s="405">
        <f>SUM(G40:G44)</f>
        <v>106</v>
      </c>
      <c r="H39" s="407">
        <f>SUM(H40:H44)</f>
        <v>0</v>
      </c>
      <c r="I39" s="405">
        <f>SUM(I40:I44)</f>
        <v>0</v>
      </c>
      <c r="J39" s="405">
        <f>SUM(H39:I39)</f>
        <v>0</v>
      </c>
      <c r="K39" s="406">
        <f>SUM(K40:K44)</f>
        <v>0</v>
      </c>
      <c r="L39" s="405">
        <f>+H39+D39</f>
        <v>295</v>
      </c>
      <c r="M39" s="405">
        <f>+I39+E39</f>
        <v>270</v>
      </c>
      <c r="N39" s="405">
        <f>+J39+F39</f>
        <v>565</v>
      </c>
      <c r="O39" s="405">
        <f>+K39+G39</f>
        <v>106</v>
      </c>
    </row>
    <row r="40" spans="1:15" s="399" customFormat="1" ht="15" customHeight="1">
      <c r="B40" s="25" t="s">
        <v>41</v>
      </c>
      <c r="C40" s="11"/>
      <c r="D40" s="407">
        <v>27</v>
      </c>
      <c r="E40" s="405">
        <v>20</v>
      </c>
      <c r="F40" s="405">
        <f>SUM(D40:E40)</f>
        <v>47</v>
      </c>
      <c r="G40" s="405">
        <v>7</v>
      </c>
      <c r="H40" s="407">
        <v>0</v>
      </c>
      <c r="I40" s="405">
        <v>0</v>
      </c>
      <c r="J40" s="405">
        <v>0</v>
      </c>
      <c r="K40" s="406">
        <v>0</v>
      </c>
      <c r="L40" s="405">
        <f>D40+H40</f>
        <v>27</v>
      </c>
      <c r="M40" s="405">
        <f>E40+I40</f>
        <v>20</v>
      </c>
      <c r="N40" s="405">
        <f>F40+J40</f>
        <v>47</v>
      </c>
      <c r="O40" s="405">
        <f>G40+K40</f>
        <v>7</v>
      </c>
    </row>
    <row r="41" spans="1:15" s="399" customFormat="1" ht="15" customHeight="1">
      <c r="B41" s="25" t="s">
        <v>91</v>
      </c>
      <c r="C41" s="11"/>
      <c r="D41" s="407">
        <v>34</v>
      </c>
      <c r="E41" s="405">
        <v>28</v>
      </c>
      <c r="F41" s="405">
        <f>SUM(D41:E41)</f>
        <v>62</v>
      </c>
      <c r="G41" s="405">
        <v>14</v>
      </c>
      <c r="H41" s="407">
        <v>0</v>
      </c>
      <c r="I41" s="405">
        <v>0</v>
      </c>
      <c r="J41" s="405">
        <v>0</v>
      </c>
      <c r="K41" s="406">
        <v>0</v>
      </c>
      <c r="L41" s="405">
        <f>D41+H41</f>
        <v>34</v>
      </c>
      <c r="M41" s="405">
        <f>E41+I41</f>
        <v>28</v>
      </c>
      <c r="N41" s="405">
        <f>F41+J41</f>
        <v>62</v>
      </c>
      <c r="O41" s="405">
        <f>G41+K41</f>
        <v>14</v>
      </c>
    </row>
    <row r="42" spans="1:15" s="399" customFormat="1" ht="15" customHeight="1">
      <c r="B42" s="25" t="s">
        <v>43</v>
      </c>
      <c r="C42" s="11"/>
      <c r="D42" s="407">
        <v>29</v>
      </c>
      <c r="E42" s="405">
        <v>30</v>
      </c>
      <c r="F42" s="405">
        <f>SUM(D42:E42)</f>
        <v>59</v>
      </c>
      <c r="G42" s="405">
        <v>14</v>
      </c>
      <c r="H42" s="407">
        <v>0</v>
      </c>
      <c r="I42" s="405">
        <v>0</v>
      </c>
      <c r="J42" s="405">
        <v>0</v>
      </c>
      <c r="K42" s="406">
        <v>0</v>
      </c>
      <c r="L42" s="405">
        <f>D42+H42</f>
        <v>29</v>
      </c>
      <c r="M42" s="405">
        <f>E42+I42</f>
        <v>30</v>
      </c>
      <c r="N42" s="405">
        <f>F42+J42</f>
        <v>59</v>
      </c>
      <c r="O42" s="405">
        <f>G42+K42</f>
        <v>14</v>
      </c>
    </row>
    <row r="43" spans="1:15" s="399" customFormat="1" ht="15" customHeight="1">
      <c r="B43" s="25" t="s">
        <v>44</v>
      </c>
      <c r="C43" s="11"/>
      <c r="D43" s="407">
        <v>144</v>
      </c>
      <c r="E43" s="405">
        <v>130</v>
      </c>
      <c r="F43" s="405">
        <f>SUM(D43:E43)</f>
        <v>274</v>
      </c>
      <c r="G43" s="405">
        <v>43</v>
      </c>
      <c r="H43" s="407">
        <v>0</v>
      </c>
      <c r="I43" s="405">
        <v>0</v>
      </c>
      <c r="J43" s="405">
        <v>0</v>
      </c>
      <c r="K43" s="406">
        <v>0</v>
      </c>
      <c r="L43" s="405">
        <f>D43+H43</f>
        <v>144</v>
      </c>
      <c r="M43" s="405">
        <f>E43+I43</f>
        <v>130</v>
      </c>
      <c r="N43" s="405">
        <f>F43+J43</f>
        <v>274</v>
      </c>
      <c r="O43" s="405">
        <f>G43+K43</f>
        <v>43</v>
      </c>
    </row>
    <row r="44" spans="1:15" s="399" customFormat="1" ht="15" customHeight="1">
      <c r="B44" s="25" t="s">
        <v>45</v>
      </c>
      <c r="C44" s="11"/>
      <c r="D44" s="407">
        <v>61</v>
      </c>
      <c r="E44" s="405">
        <v>62</v>
      </c>
      <c r="F44" s="405">
        <f>SUM(D44:E44)</f>
        <v>123</v>
      </c>
      <c r="G44" s="405">
        <v>28</v>
      </c>
      <c r="H44" s="407">
        <v>0</v>
      </c>
      <c r="I44" s="405">
        <v>0</v>
      </c>
      <c r="J44" s="405">
        <v>0</v>
      </c>
      <c r="K44" s="406">
        <v>0</v>
      </c>
      <c r="L44" s="405">
        <f>D44+H44</f>
        <v>61</v>
      </c>
      <c r="M44" s="405">
        <f>E44+I44</f>
        <v>62</v>
      </c>
      <c r="N44" s="405">
        <f>F44+J44</f>
        <v>123</v>
      </c>
      <c r="O44" s="405">
        <f>G44+K44</f>
        <v>28</v>
      </c>
    </row>
    <row r="45" spans="1:15" s="399" customFormat="1" ht="15" customHeight="1">
      <c r="A45" s="404"/>
      <c r="B45" s="6"/>
      <c r="C45" s="13"/>
      <c r="D45" s="403"/>
      <c r="E45" s="401"/>
      <c r="F45" s="401"/>
      <c r="G45" s="401" t="s">
        <v>287</v>
      </c>
      <c r="H45" s="403"/>
      <c r="I45" s="401"/>
      <c r="J45" s="401"/>
      <c r="K45" s="402"/>
      <c r="L45" s="401"/>
      <c r="M45" s="401"/>
      <c r="N45" s="401"/>
      <c r="O45" s="401"/>
    </row>
    <row r="46" spans="1:15" s="399" customFormat="1" ht="15" customHeight="1">
      <c r="B46" s="25"/>
      <c r="C46" s="11"/>
      <c r="D46" s="407"/>
      <c r="E46" s="405"/>
      <c r="F46" s="405"/>
      <c r="G46" s="405"/>
      <c r="H46" s="407"/>
      <c r="I46" s="405"/>
      <c r="J46" s="405"/>
      <c r="K46" s="406"/>
      <c r="L46" s="405"/>
      <c r="M46" s="405"/>
      <c r="N46" s="405"/>
      <c r="O46" s="405"/>
    </row>
    <row r="47" spans="1:15" s="399" customFormat="1" ht="15" customHeight="1">
      <c r="B47" s="25" t="s">
        <v>46</v>
      </c>
      <c r="C47" s="11"/>
      <c r="D47" s="409">
        <v>1197</v>
      </c>
      <c r="E47" s="408">
        <v>776</v>
      </c>
      <c r="F47" s="408">
        <f>SUM(D47:E47)</f>
        <v>1973</v>
      </c>
      <c r="G47" s="408">
        <v>382</v>
      </c>
      <c r="H47" s="407">
        <v>0</v>
      </c>
      <c r="I47" s="405">
        <v>0</v>
      </c>
      <c r="J47" s="405">
        <v>0</v>
      </c>
      <c r="K47" s="406">
        <v>0</v>
      </c>
      <c r="L47" s="405">
        <f>D47+H47</f>
        <v>1197</v>
      </c>
      <c r="M47" s="405">
        <f>E47+I47</f>
        <v>776</v>
      </c>
      <c r="N47" s="405">
        <f>F47+J47</f>
        <v>1973</v>
      </c>
      <c r="O47" s="405">
        <f>G47+K47</f>
        <v>382</v>
      </c>
    </row>
    <row r="48" spans="1:15" s="399" customFormat="1" ht="15" customHeight="1">
      <c r="B48" s="25" t="s">
        <v>47</v>
      </c>
      <c r="C48" s="11"/>
      <c r="D48" s="409">
        <v>1238</v>
      </c>
      <c r="E48" s="408">
        <v>877</v>
      </c>
      <c r="F48" s="408">
        <f>SUM(D48:E48)</f>
        <v>2115</v>
      </c>
      <c r="G48" s="408">
        <v>382</v>
      </c>
      <c r="H48" s="407">
        <v>0</v>
      </c>
      <c r="I48" s="405">
        <v>0</v>
      </c>
      <c r="J48" s="405">
        <v>0</v>
      </c>
      <c r="K48" s="406">
        <v>0</v>
      </c>
      <c r="L48" s="405">
        <f>D48+H48</f>
        <v>1238</v>
      </c>
      <c r="M48" s="405">
        <f>E48+I48</f>
        <v>877</v>
      </c>
      <c r="N48" s="405">
        <f>F48+J48</f>
        <v>2115</v>
      </c>
      <c r="O48" s="405">
        <f>G48+K48</f>
        <v>382</v>
      </c>
    </row>
    <row r="49" spans="1:15" s="399" customFormat="1" ht="15" customHeight="1">
      <c r="B49" s="25" t="s">
        <v>48</v>
      </c>
      <c r="C49" s="11"/>
      <c r="D49" s="409">
        <v>381</v>
      </c>
      <c r="E49" s="408">
        <v>245</v>
      </c>
      <c r="F49" s="408">
        <f>SUM(D49:E49)</f>
        <v>626</v>
      </c>
      <c r="G49" s="408">
        <v>86</v>
      </c>
      <c r="H49" s="407">
        <v>0</v>
      </c>
      <c r="I49" s="405">
        <v>0</v>
      </c>
      <c r="J49" s="405">
        <v>0</v>
      </c>
      <c r="K49" s="406">
        <v>0</v>
      </c>
      <c r="L49" s="405">
        <f>D49+H49</f>
        <v>381</v>
      </c>
      <c r="M49" s="405">
        <f>E49+I49</f>
        <v>245</v>
      </c>
      <c r="N49" s="405">
        <f>F49+J49</f>
        <v>626</v>
      </c>
      <c r="O49" s="405">
        <f>G49+K49</f>
        <v>86</v>
      </c>
    </row>
    <row r="50" spans="1:15" s="399" customFormat="1" ht="15" customHeight="1">
      <c r="B50" s="25" t="s">
        <v>49</v>
      </c>
      <c r="C50" s="11"/>
      <c r="D50" s="409">
        <v>833</v>
      </c>
      <c r="E50" s="408">
        <v>538</v>
      </c>
      <c r="F50" s="408">
        <f>SUM(D50:E50)</f>
        <v>1371</v>
      </c>
      <c r="G50" s="408">
        <v>215</v>
      </c>
      <c r="H50" s="407">
        <v>0</v>
      </c>
      <c r="I50" s="405">
        <v>0</v>
      </c>
      <c r="J50" s="405">
        <v>0</v>
      </c>
      <c r="K50" s="406">
        <v>0</v>
      </c>
      <c r="L50" s="405">
        <f>D50+H50</f>
        <v>833</v>
      </c>
      <c r="M50" s="405">
        <f>E50+I50</f>
        <v>538</v>
      </c>
      <c r="N50" s="405">
        <f>F50+J50</f>
        <v>1371</v>
      </c>
      <c r="O50" s="405">
        <f>G50+K50</f>
        <v>215</v>
      </c>
    </row>
    <row r="51" spans="1:15" s="399" customFormat="1" ht="15" customHeight="1">
      <c r="B51" s="25" t="s">
        <v>50</v>
      </c>
      <c r="C51" s="11"/>
      <c r="D51" s="409">
        <v>827</v>
      </c>
      <c r="E51" s="408">
        <v>630</v>
      </c>
      <c r="F51" s="408">
        <f>SUM(D51:E51)</f>
        <v>1457</v>
      </c>
      <c r="G51" s="408">
        <v>224</v>
      </c>
      <c r="H51" s="407">
        <v>0</v>
      </c>
      <c r="I51" s="405">
        <v>0</v>
      </c>
      <c r="J51" s="405">
        <v>0</v>
      </c>
      <c r="K51" s="406">
        <v>0</v>
      </c>
      <c r="L51" s="405">
        <f>D51+H51</f>
        <v>827</v>
      </c>
      <c r="M51" s="405">
        <f>E51+I51</f>
        <v>630</v>
      </c>
      <c r="N51" s="405">
        <f>F51+J51</f>
        <v>1457</v>
      </c>
      <c r="O51" s="405">
        <f>G51+K51</f>
        <v>224</v>
      </c>
    </row>
    <row r="52" spans="1:15" s="399" customFormat="1" ht="15" customHeight="1">
      <c r="B52" s="25" t="s">
        <v>51</v>
      </c>
      <c r="C52" s="11"/>
      <c r="D52" s="409">
        <v>168</v>
      </c>
      <c r="E52" s="408">
        <v>131</v>
      </c>
      <c r="F52" s="408">
        <f>SUM(D52:E52)</f>
        <v>299</v>
      </c>
      <c r="G52" s="408">
        <v>65</v>
      </c>
      <c r="H52" s="407">
        <v>0</v>
      </c>
      <c r="I52" s="405">
        <v>0</v>
      </c>
      <c r="J52" s="405">
        <v>0</v>
      </c>
      <c r="K52" s="406">
        <v>0</v>
      </c>
      <c r="L52" s="405">
        <f>D52+H52</f>
        <v>168</v>
      </c>
      <c r="M52" s="405">
        <f>E52+I52</f>
        <v>131</v>
      </c>
      <c r="N52" s="405">
        <f>F52+J52</f>
        <v>299</v>
      </c>
      <c r="O52" s="405">
        <f>G52+K52</f>
        <v>65</v>
      </c>
    </row>
    <row r="53" spans="1:15" s="399" customFormat="1" ht="15" customHeight="1">
      <c r="B53" s="25" t="s">
        <v>52</v>
      </c>
      <c r="C53" s="11"/>
      <c r="D53" s="409">
        <v>272</v>
      </c>
      <c r="E53" s="408">
        <v>182</v>
      </c>
      <c r="F53" s="408">
        <f>SUM(D53:E53)</f>
        <v>454</v>
      </c>
      <c r="G53" s="408">
        <v>88</v>
      </c>
      <c r="H53" s="407">
        <v>0</v>
      </c>
      <c r="I53" s="405">
        <v>0</v>
      </c>
      <c r="J53" s="405">
        <v>0</v>
      </c>
      <c r="K53" s="406">
        <v>0</v>
      </c>
      <c r="L53" s="405">
        <f>D53+H53</f>
        <v>272</v>
      </c>
      <c r="M53" s="405">
        <f>E53+I53</f>
        <v>182</v>
      </c>
      <c r="N53" s="405">
        <f>F53+J53</f>
        <v>454</v>
      </c>
      <c r="O53" s="405">
        <f>G53+K53</f>
        <v>88</v>
      </c>
    </row>
    <row r="54" spans="1:15" s="399" customFormat="1" ht="15" customHeight="1">
      <c r="B54" s="25" t="s">
        <v>53</v>
      </c>
      <c r="C54" s="11"/>
      <c r="D54" s="409">
        <v>248</v>
      </c>
      <c r="E54" s="408">
        <v>155</v>
      </c>
      <c r="F54" s="408">
        <f>SUM(D54:E54)</f>
        <v>403</v>
      </c>
      <c r="G54" s="408">
        <v>57</v>
      </c>
      <c r="H54" s="407">
        <v>0</v>
      </c>
      <c r="I54" s="405">
        <v>0</v>
      </c>
      <c r="J54" s="405">
        <v>0</v>
      </c>
      <c r="K54" s="406">
        <v>0</v>
      </c>
      <c r="L54" s="405">
        <f>D54+H54</f>
        <v>248</v>
      </c>
      <c r="M54" s="405">
        <f>E54+I54</f>
        <v>155</v>
      </c>
      <c r="N54" s="405">
        <f>F54+J54</f>
        <v>403</v>
      </c>
      <c r="O54" s="405">
        <f>G54+K54</f>
        <v>57</v>
      </c>
    </row>
    <row r="55" spans="1:15" s="399" customFormat="1" ht="15" customHeight="1">
      <c r="B55" s="25" t="s">
        <v>54</v>
      </c>
      <c r="C55" s="11"/>
      <c r="D55" s="409">
        <v>201</v>
      </c>
      <c r="E55" s="408">
        <v>173</v>
      </c>
      <c r="F55" s="408">
        <f>SUM(D55:E55)</f>
        <v>374</v>
      </c>
      <c r="G55" s="408">
        <v>85</v>
      </c>
      <c r="H55" s="407">
        <v>0</v>
      </c>
      <c r="I55" s="405">
        <v>0</v>
      </c>
      <c r="J55" s="405">
        <v>0</v>
      </c>
      <c r="K55" s="406">
        <v>0</v>
      </c>
      <c r="L55" s="405">
        <f>D55+H55</f>
        <v>201</v>
      </c>
      <c r="M55" s="405">
        <f>E55+I55</f>
        <v>173</v>
      </c>
      <c r="N55" s="405">
        <f>F55+J55</f>
        <v>374</v>
      </c>
      <c r="O55" s="405">
        <f>G55+K55</f>
        <v>85</v>
      </c>
    </row>
    <row r="56" spans="1:15" s="399" customFormat="1" ht="15" customHeight="1">
      <c r="B56" s="25" t="s">
        <v>55</v>
      </c>
      <c r="C56" s="11"/>
      <c r="D56" s="409">
        <v>129</v>
      </c>
      <c r="E56" s="408">
        <v>119</v>
      </c>
      <c r="F56" s="408">
        <f>SUM(D56:E56)</f>
        <v>248</v>
      </c>
      <c r="G56" s="408">
        <v>37</v>
      </c>
      <c r="H56" s="407">
        <v>0</v>
      </c>
      <c r="I56" s="405">
        <v>0</v>
      </c>
      <c r="J56" s="405">
        <v>0</v>
      </c>
      <c r="K56" s="406">
        <v>0</v>
      </c>
      <c r="L56" s="405">
        <f>D56+H56</f>
        <v>129</v>
      </c>
      <c r="M56" s="405">
        <f>E56+I56</f>
        <v>119</v>
      </c>
      <c r="N56" s="405">
        <f>F56+J56</f>
        <v>248</v>
      </c>
      <c r="O56" s="405">
        <f>G56+K56</f>
        <v>37</v>
      </c>
    </row>
    <row r="57" spans="1:15" s="399" customFormat="1" ht="15" customHeight="1">
      <c r="B57" s="25" t="s">
        <v>56</v>
      </c>
      <c r="C57" s="11"/>
      <c r="D57" s="409">
        <v>168</v>
      </c>
      <c r="E57" s="408">
        <v>128</v>
      </c>
      <c r="F57" s="408">
        <f>SUM(D57:E57)</f>
        <v>296</v>
      </c>
      <c r="G57" s="408">
        <v>56</v>
      </c>
      <c r="H57" s="407">
        <v>0</v>
      </c>
      <c r="I57" s="405">
        <v>0</v>
      </c>
      <c r="J57" s="405">
        <v>0</v>
      </c>
      <c r="K57" s="406">
        <v>0</v>
      </c>
      <c r="L57" s="405">
        <f>D57+H57</f>
        <v>168</v>
      </c>
      <c r="M57" s="405">
        <f>E57+I57</f>
        <v>128</v>
      </c>
      <c r="N57" s="405">
        <f>F57+J57</f>
        <v>296</v>
      </c>
      <c r="O57" s="405">
        <f>G57+K57</f>
        <v>56</v>
      </c>
    </row>
    <row r="58" spans="1:15" s="399" customFormat="1" ht="15" customHeight="1">
      <c r="B58" s="25" t="s">
        <v>267</v>
      </c>
      <c r="C58" s="11"/>
      <c r="D58" s="409">
        <v>165</v>
      </c>
      <c r="E58" s="408">
        <v>125</v>
      </c>
      <c r="F58" s="408">
        <f>SUM(D58:E58)</f>
        <v>290</v>
      </c>
      <c r="G58" s="408">
        <v>61</v>
      </c>
      <c r="H58" s="407">
        <v>0</v>
      </c>
      <c r="I58" s="405">
        <v>0</v>
      </c>
      <c r="J58" s="405">
        <v>0</v>
      </c>
      <c r="K58" s="406">
        <v>0</v>
      </c>
      <c r="L58" s="405">
        <f>D58+H58</f>
        <v>165</v>
      </c>
      <c r="M58" s="405">
        <f>E58+I58</f>
        <v>125</v>
      </c>
      <c r="N58" s="405">
        <f>F58+J58</f>
        <v>290</v>
      </c>
      <c r="O58" s="405">
        <f>G58+K58</f>
        <v>61</v>
      </c>
    </row>
    <row r="59" spans="1:15" s="399" customFormat="1" ht="15" customHeight="1">
      <c r="A59" s="404"/>
      <c r="B59" s="6"/>
      <c r="C59" s="13"/>
      <c r="D59" s="401"/>
      <c r="E59" s="401"/>
      <c r="F59" s="401"/>
      <c r="G59" s="401"/>
      <c r="H59" s="403"/>
      <c r="I59" s="401"/>
      <c r="J59" s="401"/>
      <c r="K59" s="402"/>
      <c r="L59" s="401"/>
      <c r="M59" s="401"/>
      <c r="N59" s="401"/>
      <c r="O59" s="401"/>
    </row>
    <row r="60" spans="1:15" s="399" customFormat="1" ht="15" customHeight="1">
      <c r="A60" s="399" t="s">
        <v>286</v>
      </c>
    </row>
    <row r="63" spans="1:15">
      <c r="D63" s="400"/>
      <c r="E63" s="400"/>
    </row>
    <row r="64" spans="1:15">
      <c r="E64" s="400"/>
    </row>
  </sheetData>
  <mergeCells count="10">
    <mergeCell ref="D3:G3"/>
    <mergeCell ref="H3:K3"/>
    <mergeCell ref="L3:O3"/>
    <mergeCell ref="A9:C9"/>
    <mergeCell ref="A16:C16"/>
    <mergeCell ref="A20:C20"/>
    <mergeCell ref="A25:C25"/>
    <mergeCell ref="A33:C33"/>
    <mergeCell ref="A39:C39"/>
    <mergeCell ref="A13:C1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DAB1-0B54-435E-92A0-BB8F33099863}">
  <dimension ref="A1:O69"/>
  <sheetViews>
    <sheetView zoomScaleNormal="100" zoomScaleSheetLayoutView="100" workbookViewId="0">
      <pane xSplit="3" ySplit="6" topLeftCell="D51" activePane="bottomRight" state="frozen"/>
      <selection pane="topRight" activeCell="G21" sqref="G21"/>
      <selection pane="bottomLeft" activeCell="G21" sqref="G21"/>
      <selection pane="bottomRight" activeCell="H10" sqref="H10"/>
    </sheetView>
  </sheetViews>
  <sheetFormatPr defaultColWidth="8" defaultRowHeight="12"/>
  <cols>
    <col min="1" max="1" width="2.69921875" style="398" customWidth="1"/>
    <col min="2" max="2" width="11.296875" style="398" customWidth="1"/>
    <col min="3" max="3" width="2.5" style="398" customWidth="1"/>
    <col min="4" max="8" width="6.09765625" style="398" customWidth="1"/>
    <col min="9" max="9" width="6.09765625" style="429" customWidth="1"/>
    <col min="10" max="12" width="6.09765625" style="398" customWidth="1"/>
    <col min="13" max="16384" width="8" style="398"/>
  </cols>
  <sheetData>
    <row r="1" spans="1:15" ht="17.25">
      <c r="A1" s="428" t="s">
        <v>321</v>
      </c>
    </row>
    <row r="2" spans="1:15" ht="13.5" customHeight="1" thickBot="1">
      <c r="I2" s="484" t="s">
        <v>320</v>
      </c>
      <c r="J2" s="483"/>
      <c r="K2" s="483"/>
      <c r="L2" s="483"/>
    </row>
    <row r="3" spans="1:15" ht="16.7" customHeight="1" thickTop="1">
      <c r="A3" s="482"/>
      <c r="B3" s="482"/>
      <c r="C3" s="481"/>
      <c r="D3" s="421" t="s">
        <v>319</v>
      </c>
      <c r="E3" s="420"/>
      <c r="F3" s="420"/>
      <c r="G3" s="420"/>
      <c r="H3" s="420"/>
      <c r="I3" s="420"/>
      <c r="J3" s="419"/>
      <c r="K3" s="420" t="s">
        <v>318</v>
      </c>
      <c r="L3" s="419"/>
    </row>
    <row r="4" spans="1:15" ht="16.7" customHeight="1">
      <c r="C4" s="480"/>
      <c r="D4" s="479" t="s">
        <v>317</v>
      </c>
      <c r="E4" s="472"/>
      <c r="F4" s="472"/>
      <c r="G4" s="472"/>
      <c r="H4" s="472"/>
      <c r="I4" s="471"/>
      <c r="J4" s="472" t="s">
        <v>114</v>
      </c>
      <c r="K4" s="472" t="s">
        <v>316</v>
      </c>
      <c r="L4" s="471" t="s">
        <v>307</v>
      </c>
    </row>
    <row r="5" spans="1:15" ht="16.7" customHeight="1">
      <c r="C5" s="480"/>
      <c r="D5" s="479" t="s">
        <v>315</v>
      </c>
      <c r="E5" s="472"/>
      <c r="F5" s="471"/>
      <c r="G5" s="472" t="s">
        <v>314</v>
      </c>
      <c r="H5" s="472"/>
      <c r="I5" s="478" t="s">
        <v>313</v>
      </c>
      <c r="J5" s="472"/>
      <c r="K5" s="472"/>
      <c r="L5" s="471"/>
    </row>
    <row r="6" spans="1:15" ht="16.7" customHeight="1">
      <c r="A6" s="399"/>
      <c r="B6" s="399"/>
      <c r="C6" s="477"/>
      <c r="D6" s="476" t="s">
        <v>312</v>
      </c>
      <c r="E6" s="474" t="s">
        <v>311</v>
      </c>
      <c r="F6" s="475" t="s">
        <v>310</v>
      </c>
      <c r="G6" s="474" t="s">
        <v>309</v>
      </c>
      <c r="H6" s="474" t="s">
        <v>308</v>
      </c>
      <c r="I6" s="473"/>
      <c r="J6" s="472"/>
      <c r="K6" s="472"/>
      <c r="L6" s="471" t="s">
        <v>307</v>
      </c>
    </row>
    <row r="7" spans="1:15" s="460" customFormat="1" ht="14.1" customHeight="1">
      <c r="A7" s="470"/>
      <c r="B7" s="469" t="s">
        <v>13</v>
      </c>
      <c r="C7" s="468"/>
      <c r="D7" s="464">
        <f>D8+D9</f>
        <v>788</v>
      </c>
      <c r="E7" s="464">
        <f>E8+E9</f>
        <v>2443</v>
      </c>
      <c r="F7" s="467">
        <f>F8+F9</f>
        <v>27</v>
      </c>
      <c r="G7" s="465">
        <f>G8+G9</f>
        <v>1430</v>
      </c>
      <c r="H7" s="467">
        <f>H8+H9</f>
        <v>1828</v>
      </c>
      <c r="I7" s="466">
        <f>I8+I9</f>
        <v>3258</v>
      </c>
      <c r="J7" s="466">
        <f>J8+J9</f>
        <v>3077</v>
      </c>
      <c r="K7" s="465">
        <f>K8+K9</f>
        <v>306</v>
      </c>
      <c r="L7" s="464">
        <f>L8+L9</f>
        <v>299</v>
      </c>
      <c r="M7" s="463"/>
      <c r="N7" s="463"/>
      <c r="O7" s="463"/>
    </row>
    <row r="8" spans="1:15" s="460" customFormat="1" ht="14.1" customHeight="1">
      <c r="A8" s="442"/>
      <c r="B8" s="441" t="s">
        <v>14</v>
      </c>
      <c r="C8" s="440"/>
      <c r="D8" s="443">
        <f>SUM(D49:D60)</f>
        <v>682</v>
      </c>
      <c r="E8" s="443">
        <f>SUM(E49:E60)</f>
        <v>2108</v>
      </c>
      <c r="F8" s="447">
        <f>SUM(F49:F60)</f>
        <v>24</v>
      </c>
      <c r="G8" s="444">
        <f>SUM(G49:G60)</f>
        <v>1231</v>
      </c>
      <c r="H8" s="447">
        <f>SUM(H49:H60)</f>
        <v>1583</v>
      </c>
      <c r="I8" s="445">
        <f>SUM(I49:I60)</f>
        <v>2814</v>
      </c>
      <c r="J8" s="445">
        <f>SUM(J49:J60)</f>
        <v>2656</v>
      </c>
      <c r="K8" s="444">
        <f>SUM(K49:K60)</f>
        <v>270</v>
      </c>
      <c r="L8" s="443">
        <f>SUM(L49:L60)</f>
        <v>264</v>
      </c>
    </row>
    <row r="9" spans="1:15" s="460" customFormat="1" ht="14.1" customHeight="1">
      <c r="A9" s="442"/>
      <c r="B9" s="441" t="s">
        <v>15</v>
      </c>
      <c r="C9" s="440"/>
      <c r="D9" s="443">
        <f>D11+D15+D18+D22+D27+D35+D41</f>
        <v>106</v>
      </c>
      <c r="E9" s="443">
        <f>E11+E15+E18+E22+E27+E35+E41</f>
        <v>335</v>
      </c>
      <c r="F9" s="443">
        <f>F11+F15+F18+F22+F27+F35+F41</f>
        <v>3</v>
      </c>
      <c r="G9" s="444">
        <f>G11+G15+G18+G22+G27+G35+G41</f>
        <v>199</v>
      </c>
      <c r="H9" s="447">
        <f>H11+H15+H18+H22+H27+H35+H41</f>
        <v>245</v>
      </c>
      <c r="I9" s="443">
        <f>I11+I15+I18+I22+I27+I35+I41</f>
        <v>444</v>
      </c>
      <c r="J9" s="445">
        <f>J11+J15+J18+J22+J27+J35+J41</f>
        <v>421</v>
      </c>
      <c r="K9" s="444">
        <f>K11+K15+K18+K22+K27+K35+K41</f>
        <v>36</v>
      </c>
      <c r="L9" s="443">
        <f>L11+L15+L18+L22+L27+L35+L41</f>
        <v>35</v>
      </c>
    </row>
    <row r="10" spans="1:15" ht="14.1" customHeight="1">
      <c r="A10" s="442"/>
      <c r="B10" s="441"/>
      <c r="C10" s="440"/>
      <c r="D10" s="443"/>
      <c r="E10" s="443"/>
      <c r="F10" s="443"/>
      <c r="G10" s="444"/>
      <c r="H10" s="447"/>
      <c r="I10" s="443"/>
      <c r="J10" s="445"/>
      <c r="K10" s="444"/>
      <c r="L10" s="443"/>
    </row>
    <row r="11" spans="1:15" s="460" customFormat="1" ht="14.1" customHeight="1">
      <c r="A11" s="462" t="s">
        <v>110</v>
      </c>
      <c r="B11" s="462"/>
      <c r="C11" s="461"/>
      <c r="D11" s="443">
        <f>D12+D13</f>
        <v>25</v>
      </c>
      <c r="E11" s="443">
        <f>E12+E13</f>
        <v>57</v>
      </c>
      <c r="F11" s="443">
        <f>F12+F13</f>
        <v>1</v>
      </c>
      <c r="G11" s="444">
        <f>G12+G13</f>
        <v>33</v>
      </c>
      <c r="H11" s="447">
        <f>H12+H13</f>
        <v>50</v>
      </c>
      <c r="I11" s="443">
        <f>I12+I13</f>
        <v>83</v>
      </c>
      <c r="J11" s="445">
        <f>J12+J13</f>
        <v>79</v>
      </c>
      <c r="K11" s="444">
        <f>K12+K13</f>
        <v>9</v>
      </c>
      <c r="L11" s="443">
        <f>L12+L13</f>
        <v>9</v>
      </c>
      <c r="M11" s="463"/>
    </row>
    <row r="12" spans="1:15" ht="14.1" customHeight="1">
      <c r="A12" s="442"/>
      <c r="B12" s="441" t="s">
        <v>17</v>
      </c>
      <c r="C12" s="440"/>
      <c r="D12" s="443">
        <v>9</v>
      </c>
      <c r="E12" s="443">
        <v>25</v>
      </c>
      <c r="F12" s="443">
        <v>0</v>
      </c>
      <c r="G12" s="444">
        <v>14</v>
      </c>
      <c r="H12" s="447">
        <v>20</v>
      </c>
      <c r="I12" s="446">
        <f>G12+H12</f>
        <v>34</v>
      </c>
      <c r="J12" s="445">
        <v>30</v>
      </c>
      <c r="K12" s="444">
        <v>0</v>
      </c>
      <c r="L12" s="443">
        <v>0</v>
      </c>
    </row>
    <row r="13" spans="1:15" ht="14.1" customHeight="1">
      <c r="A13" s="442"/>
      <c r="B13" s="441" t="s">
        <v>18</v>
      </c>
      <c r="C13" s="440"/>
      <c r="D13" s="443">
        <v>16</v>
      </c>
      <c r="E13" s="443">
        <v>32</v>
      </c>
      <c r="F13" s="443">
        <v>1</v>
      </c>
      <c r="G13" s="444">
        <v>19</v>
      </c>
      <c r="H13" s="447">
        <v>30</v>
      </c>
      <c r="I13" s="446">
        <f>G13+H13</f>
        <v>49</v>
      </c>
      <c r="J13" s="445">
        <v>49</v>
      </c>
      <c r="K13" s="444">
        <v>9</v>
      </c>
      <c r="L13" s="443">
        <v>9</v>
      </c>
    </row>
    <row r="14" spans="1:15" ht="14.1" customHeight="1">
      <c r="A14" s="442"/>
      <c r="B14" s="441"/>
      <c r="C14" s="440"/>
      <c r="D14" s="443"/>
      <c r="E14" s="443"/>
      <c r="F14" s="443"/>
      <c r="G14" s="444"/>
      <c r="H14" s="447"/>
      <c r="I14" s="446"/>
      <c r="J14" s="445"/>
      <c r="K14" s="444"/>
      <c r="L14" s="443"/>
    </row>
    <row r="15" spans="1:15" s="460" customFormat="1" ht="14.1" customHeight="1">
      <c r="A15" s="462" t="s">
        <v>107</v>
      </c>
      <c r="B15" s="462"/>
      <c r="C15" s="461"/>
      <c r="D15" s="443">
        <f>D16</f>
        <v>8</v>
      </c>
      <c r="E15" s="443">
        <f>E16</f>
        <v>41</v>
      </c>
      <c r="F15" s="443">
        <f>F16</f>
        <v>0</v>
      </c>
      <c r="G15" s="444">
        <f>G16</f>
        <v>20</v>
      </c>
      <c r="H15" s="447">
        <f>H16</f>
        <v>29</v>
      </c>
      <c r="I15" s="443">
        <f>I16</f>
        <v>49</v>
      </c>
      <c r="J15" s="445">
        <f>J16</f>
        <v>47</v>
      </c>
      <c r="K15" s="444">
        <f>K16</f>
        <v>6</v>
      </c>
      <c r="L15" s="443">
        <f>L16</f>
        <v>6</v>
      </c>
    </row>
    <row r="16" spans="1:15" ht="14.1" customHeight="1">
      <c r="A16" s="442"/>
      <c r="B16" s="441" t="s">
        <v>20</v>
      </c>
      <c r="C16" s="440"/>
      <c r="D16" s="443">
        <v>8</v>
      </c>
      <c r="E16" s="443">
        <v>41</v>
      </c>
      <c r="F16" s="443">
        <v>0</v>
      </c>
      <c r="G16" s="444">
        <v>20</v>
      </c>
      <c r="H16" s="447">
        <v>29</v>
      </c>
      <c r="I16" s="443">
        <f>G16+H16</f>
        <v>49</v>
      </c>
      <c r="J16" s="445">
        <v>47</v>
      </c>
      <c r="K16" s="444">
        <v>6</v>
      </c>
      <c r="L16" s="443">
        <v>6</v>
      </c>
    </row>
    <row r="17" spans="1:12" ht="14.1" customHeight="1">
      <c r="A17" s="442"/>
      <c r="B17" s="441"/>
      <c r="C17" s="440"/>
      <c r="D17" s="443"/>
      <c r="E17" s="443"/>
      <c r="F17" s="443"/>
      <c r="G17" s="444"/>
      <c r="H17" s="447"/>
      <c r="I17" s="446"/>
      <c r="J17" s="445"/>
      <c r="K17" s="444"/>
      <c r="L17" s="443"/>
    </row>
    <row r="18" spans="1:12" s="460" customFormat="1" ht="14.1" customHeight="1">
      <c r="A18" s="462" t="s">
        <v>106</v>
      </c>
      <c r="B18" s="462"/>
      <c r="C18" s="461"/>
      <c r="D18" s="443">
        <f>D19+D20</f>
        <v>0</v>
      </c>
      <c r="E18" s="443">
        <f>E19+E20</f>
        <v>1</v>
      </c>
      <c r="F18" s="443">
        <f>F19+F20</f>
        <v>0</v>
      </c>
      <c r="G18" s="444">
        <f>G19+G20</f>
        <v>0</v>
      </c>
      <c r="H18" s="447">
        <f>H19+H20</f>
        <v>1</v>
      </c>
      <c r="I18" s="443">
        <f>I19+I20</f>
        <v>1</v>
      </c>
      <c r="J18" s="445">
        <f>J19+J20</f>
        <v>1</v>
      </c>
      <c r="K18" s="444">
        <f>K19+K20</f>
        <v>0</v>
      </c>
      <c r="L18" s="443">
        <f>L19+L20</f>
        <v>0</v>
      </c>
    </row>
    <row r="19" spans="1:12" ht="14.1" customHeight="1">
      <c r="A19" s="442"/>
      <c r="B19" s="441" t="s">
        <v>65</v>
      </c>
      <c r="C19" s="440"/>
      <c r="D19" s="443">
        <v>0</v>
      </c>
      <c r="E19" s="443">
        <v>0</v>
      </c>
      <c r="F19" s="443">
        <v>0</v>
      </c>
      <c r="G19" s="444">
        <v>0</v>
      </c>
      <c r="H19" s="447">
        <v>0</v>
      </c>
      <c r="I19" s="443">
        <f>G19+H19</f>
        <v>0</v>
      </c>
      <c r="J19" s="445">
        <v>0</v>
      </c>
      <c r="K19" s="444">
        <v>0</v>
      </c>
      <c r="L19" s="443">
        <v>0</v>
      </c>
    </row>
    <row r="20" spans="1:12" ht="14.1" customHeight="1">
      <c r="A20" s="442"/>
      <c r="B20" s="441" t="s">
        <v>291</v>
      </c>
      <c r="C20" s="440"/>
      <c r="D20" s="443">
        <v>0</v>
      </c>
      <c r="E20" s="443">
        <v>1</v>
      </c>
      <c r="F20" s="443">
        <v>0</v>
      </c>
      <c r="G20" s="444">
        <v>0</v>
      </c>
      <c r="H20" s="447">
        <v>1</v>
      </c>
      <c r="I20" s="443">
        <f>G20+H20</f>
        <v>1</v>
      </c>
      <c r="J20" s="445">
        <v>1</v>
      </c>
      <c r="K20" s="444"/>
      <c r="L20" s="443">
        <v>0</v>
      </c>
    </row>
    <row r="21" spans="1:12" ht="14.1" customHeight="1">
      <c r="A21" s="442"/>
      <c r="B21" s="441"/>
      <c r="C21" s="440"/>
      <c r="D21" s="443"/>
      <c r="E21" s="443"/>
      <c r="F21" s="443"/>
      <c r="G21" s="444"/>
      <c r="H21" s="447"/>
      <c r="I21" s="446"/>
      <c r="J21" s="445"/>
      <c r="K21" s="444"/>
      <c r="L21" s="443"/>
    </row>
    <row r="22" spans="1:12" s="460" customFormat="1" ht="14.1" customHeight="1">
      <c r="A22" s="462" t="s">
        <v>104</v>
      </c>
      <c r="B22" s="462"/>
      <c r="C22" s="461"/>
      <c r="D22" s="443">
        <f>D23+D24+D25</f>
        <v>5</v>
      </c>
      <c r="E22" s="443">
        <f>E23+E24+E25</f>
        <v>19</v>
      </c>
      <c r="F22" s="443">
        <f>F23+F24+F25</f>
        <v>0</v>
      </c>
      <c r="G22" s="444">
        <f>G23+G24+G25</f>
        <v>13</v>
      </c>
      <c r="H22" s="447">
        <f>H23+H24+H25</f>
        <v>11</v>
      </c>
      <c r="I22" s="443">
        <f>I23+I24+I25</f>
        <v>24</v>
      </c>
      <c r="J22" s="445">
        <f>J23+J24+J25</f>
        <v>20</v>
      </c>
      <c r="K22" s="444">
        <f>K23+K24+K25</f>
        <v>0</v>
      </c>
      <c r="L22" s="443">
        <f>L23+L24+L25</f>
        <v>0</v>
      </c>
    </row>
    <row r="23" spans="1:12" ht="14.1" customHeight="1">
      <c r="A23" s="442"/>
      <c r="B23" s="441" t="s">
        <v>25</v>
      </c>
      <c r="C23" s="440"/>
      <c r="D23" s="443">
        <v>0</v>
      </c>
      <c r="E23" s="443">
        <v>3</v>
      </c>
      <c r="F23" s="443">
        <v>0</v>
      </c>
      <c r="G23" s="444">
        <v>2</v>
      </c>
      <c r="H23" s="447">
        <v>1</v>
      </c>
      <c r="I23" s="446">
        <f>G23+H23</f>
        <v>3</v>
      </c>
      <c r="J23" s="445">
        <v>3</v>
      </c>
      <c r="K23" s="444">
        <v>0</v>
      </c>
      <c r="L23" s="443">
        <v>0</v>
      </c>
    </row>
    <row r="24" spans="1:12" ht="14.1" customHeight="1">
      <c r="A24" s="442"/>
      <c r="B24" s="441" t="s">
        <v>26</v>
      </c>
      <c r="C24" s="440"/>
      <c r="D24" s="443">
        <v>1</v>
      </c>
      <c r="E24" s="443">
        <v>0</v>
      </c>
      <c r="F24" s="443">
        <v>0</v>
      </c>
      <c r="G24" s="444">
        <v>0</v>
      </c>
      <c r="H24" s="447">
        <v>1</v>
      </c>
      <c r="I24" s="443">
        <f>G24+H24</f>
        <v>1</v>
      </c>
      <c r="J24" s="445">
        <v>1</v>
      </c>
      <c r="K24" s="444">
        <v>0</v>
      </c>
      <c r="L24" s="443">
        <v>0</v>
      </c>
    </row>
    <row r="25" spans="1:12" ht="14.1" customHeight="1">
      <c r="A25" s="442"/>
      <c r="B25" s="441" t="s">
        <v>27</v>
      </c>
      <c r="C25" s="440"/>
      <c r="D25" s="443">
        <v>4</v>
      </c>
      <c r="E25" s="443">
        <v>16</v>
      </c>
      <c r="F25" s="443">
        <v>0</v>
      </c>
      <c r="G25" s="444">
        <v>11</v>
      </c>
      <c r="H25" s="447">
        <v>9</v>
      </c>
      <c r="I25" s="446">
        <f>G25+H25</f>
        <v>20</v>
      </c>
      <c r="J25" s="445">
        <v>16</v>
      </c>
      <c r="K25" s="444">
        <v>0</v>
      </c>
      <c r="L25" s="443">
        <v>0</v>
      </c>
    </row>
    <row r="26" spans="1:12" ht="14.1" customHeight="1">
      <c r="A26" s="442"/>
      <c r="B26" s="441"/>
      <c r="C26" s="440"/>
      <c r="D26" s="443"/>
      <c r="E26" s="443"/>
      <c r="F26" s="443"/>
      <c r="G26" s="444"/>
      <c r="H26" s="447"/>
      <c r="I26" s="446"/>
      <c r="J26" s="445"/>
      <c r="K26" s="444"/>
      <c r="L26" s="443"/>
    </row>
    <row r="27" spans="1:12" s="460" customFormat="1" ht="14.1" customHeight="1">
      <c r="A27" s="462" t="s">
        <v>272</v>
      </c>
      <c r="B27" s="462"/>
      <c r="C27" s="461"/>
      <c r="D27" s="443">
        <f>D28+D29+D30+D31+D32+D33</f>
        <v>13</v>
      </c>
      <c r="E27" s="443">
        <f>E28+E29+E30+E31+E32+E33</f>
        <v>54</v>
      </c>
      <c r="F27" s="443">
        <f>F28+F29+F30+F31+F32+F33</f>
        <v>1</v>
      </c>
      <c r="G27" s="444">
        <f>G28+G29+G30+G31+G32+G33</f>
        <v>28</v>
      </c>
      <c r="H27" s="447">
        <f>H28+H29+H30+H31+H32+H33</f>
        <v>40</v>
      </c>
      <c r="I27" s="443">
        <f>I28+I29+I30+I31+I32+I33</f>
        <v>68</v>
      </c>
      <c r="J27" s="445">
        <f>J28+J29+J30+J31+J32+J33</f>
        <v>63</v>
      </c>
      <c r="K27" s="444">
        <f>K28+K29+K30+K31+K32+K33</f>
        <v>2</v>
      </c>
      <c r="L27" s="443">
        <f>L28+L29+L30+L31+L32+L33</f>
        <v>2</v>
      </c>
    </row>
    <row r="28" spans="1:12" ht="14.1" customHeight="1">
      <c r="A28" s="442"/>
      <c r="B28" s="441" t="s">
        <v>29</v>
      </c>
      <c r="C28" s="440"/>
      <c r="D28" s="443">
        <v>3</v>
      </c>
      <c r="E28" s="443">
        <v>18</v>
      </c>
      <c r="F28" s="443">
        <v>1</v>
      </c>
      <c r="G28" s="444">
        <v>10</v>
      </c>
      <c r="H28" s="447">
        <v>12</v>
      </c>
      <c r="I28" s="443">
        <f>G28+H28</f>
        <v>22</v>
      </c>
      <c r="J28" s="445">
        <v>19</v>
      </c>
      <c r="K28" s="444">
        <v>0</v>
      </c>
      <c r="L28" s="443">
        <v>0</v>
      </c>
    </row>
    <row r="29" spans="1:12" ht="14.1" customHeight="1">
      <c r="A29" s="442"/>
      <c r="B29" s="441" t="s">
        <v>30</v>
      </c>
      <c r="C29" s="440"/>
      <c r="D29" s="443">
        <v>0</v>
      </c>
      <c r="E29" s="443">
        <v>3</v>
      </c>
      <c r="F29" s="443">
        <v>0</v>
      </c>
      <c r="G29" s="444">
        <v>1</v>
      </c>
      <c r="H29" s="447">
        <v>2</v>
      </c>
      <c r="I29" s="443">
        <f>G29+H29</f>
        <v>3</v>
      </c>
      <c r="J29" s="445">
        <v>3</v>
      </c>
      <c r="K29" s="444">
        <v>0</v>
      </c>
      <c r="L29" s="443">
        <v>0</v>
      </c>
    </row>
    <row r="30" spans="1:12" ht="14.1" customHeight="1">
      <c r="A30" s="442"/>
      <c r="B30" s="441" t="s">
        <v>31</v>
      </c>
      <c r="C30" s="440"/>
      <c r="D30" s="443">
        <v>2</v>
      </c>
      <c r="E30" s="443">
        <v>9</v>
      </c>
      <c r="F30" s="443">
        <v>0</v>
      </c>
      <c r="G30" s="444">
        <v>5</v>
      </c>
      <c r="H30" s="447">
        <v>6</v>
      </c>
      <c r="I30" s="443">
        <f>G30+H30</f>
        <v>11</v>
      </c>
      <c r="J30" s="445">
        <v>11</v>
      </c>
      <c r="K30" s="444">
        <v>0</v>
      </c>
      <c r="L30" s="443">
        <v>0</v>
      </c>
    </row>
    <row r="31" spans="1:12" ht="14.1" customHeight="1">
      <c r="A31" s="442"/>
      <c r="B31" s="441" t="s">
        <v>32</v>
      </c>
      <c r="C31" s="440"/>
      <c r="D31" s="443">
        <v>2</v>
      </c>
      <c r="E31" s="443">
        <v>4</v>
      </c>
      <c r="F31" s="443">
        <v>0</v>
      </c>
      <c r="G31" s="444">
        <v>2</v>
      </c>
      <c r="H31" s="447">
        <v>4</v>
      </c>
      <c r="I31" s="443">
        <f>G31+H31</f>
        <v>6</v>
      </c>
      <c r="J31" s="445">
        <v>6</v>
      </c>
      <c r="K31" s="444">
        <v>0</v>
      </c>
      <c r="L31" s="443">
        <v>0</v>
      </c>
    </row>
    <row r="32" spans="1:12" ht="14.1" customHeight="1">
      <c r="A32" s="442"/>
      <c r="B32" s="441" t="s">
        <v>33</v>
      </c>
      <c r="C32" s="440"/>
      <c r="D32" s="443">
        <v>1</v>
      </c>
      <c r="E32" s="443">
        <v>5</v>
      </c>
      <c r="F32" s="443">
        <v>0</v>
      </c>
      <c r="G32" s="444">
        <v>2</v>
      </c>
      <c r="H32" s="447">
        <v>4</v>
      </c>
      <c r="I32" s="443">
        <f>G32+H32</f>
        <v>6</v>
      </c>
      <c r="J32" s="445">
        <v>5</v>
      </c>
      <c r="K32" s="444">
        <v>0</v>
      </c>
      <c r="L32" s="443">
        <v>0</v>
      </c>
    </row>
    <row r="33" spans="1:13" ht="14.1" customHeight="1">
      <c r="A33" s="442"/>
      <c r="B33" s="441" t="s">
        <v>306</v>
      </c>
      <c r="C33" s="440"/>
      <c r="D33" s="443">
        <v>5</v>
      </c>
      <c r="E33" s="443">
        <v>15</v>
      </c>
      <c r="F33" s="443">
        <v>0</v>
      </c>
      <c r="G33" s="444">
        <v>8</v>
      </c>
      <c r="H33" s="447">
        <v>12</v>
      </c>
      <c r="I33" s="443">
        <f>G33+H33</f>
        <v>20</v>
      </c>
      <c r="J33" s="445">
        <v>19</v>
      </c>
      <c r="K33" s="444">
        <v>2</v>
      </c>
      <c r="L33" s="443">
        <v>2</v>
      </c>
    </row>
    <row r="34" spans="1:13" ht="14.1" customHeight="1">
      <c r="A34" s="442"/>
      <c r="B34" s="441"/>
      <c r="C34" s="440"/>
      <c r="D34" s="443"/>
      <c r="E34" s="443"/>
      <c r="F34" s="443"/>
      <c r="G34" s="444"/>
      <c r="H34" s="447"/>
      <c r="I34" s="443"/>
      <c r="J34" s="445"/>
      <c r="K34" s="444"/>
      <c r="L34" s="443"/>
    </row>
    <row r="35" spans="1:13" s="460" customFormat="1" ht="14.1" customHeight="1">
      <c r="A35" s="462" t="s">
        <v>288</v>
      </c>
      <c r="B35" s="462"/>
      <c r="C35" s="461"/>
      <c r="D35" s="443">
        <f>D36+D37+D38+D39</f>
        <v>12</v>
      </c>
      <c r="E35" s="443">
        <f>E36+E37+E38+E39</f>
        <v>31</v>
      </c>
      <c r="F35" s="443">
        <f>F36+F37+F38+F39</f>
        <v>0</v>
      </c>
      <c r="G35" s="444">
        <f>G36+G37+G38+G39</f>
        <v>24</v>
      </c>
      <c r="H35" s="447">
        <f>H36+H37+H38+H39</f>
        <v>19</v>
      </c>
      <c r="I35" s="443">
        <f>I36+I37+I38+I39</f>
        <v>43</v>
      </c>
      <c r="J35" s="445">
        <f>J36+J37+J38+J39</f>
        <v>40</v>
      </c>
      <c r="K35" s="444">
        <f>K36+K37+K38+K39</f>
        <v>3</v>
      </c>
      <c r="L35" s="443">
        <f>L36+L37+L38+L39</f>
        <v>3</v>
      </c>
      <c r="M35" s="463"/>
    </row>
    <row r="36" spans="1:13" ht="14.1" customHeight="1">
      <c r="A36" s="442"/>
      <c r="B36" s="441" t="s">
        <v>36</v>
      </c>
      <c r="C36" s="440"/>
      <c r="D36" s="443">
        <v>2</v>
      </c>
      <c r="E36" s="443">
        <v>5</v>
      </c>
      <c r="F36" s="443">
        <v>0</v>
      </c>
      <c r="G36" s="444">
        <v>4</v>
      </c>
      <c r="H36" s="447">
        <v>3</v>
      </c>
      <c r="I36" s="446">
        <f>G36+H36</f>
        <v>7</v>
      </c>
      <c r="J36" s="445">
        <v>7</v>
      </c>
      <c r="K36" s="444">
        <v>0</v>
      </c>
      <c r="L36" s="443">
        <v>0</v>
      </c>
    </row>
    <row r="37" spans="1:13" ht="14.1" customHeight="1">
      <c r="A37" s="442"/>
      <c r="B37" s="441" t="s">
        <v>37</v>
      </c>
      <c r="C37" s="440"/>
      <c r="D37" s="443">
        <v>2</v>
      </c>
      <c r="E37" s="443">
        <v>6</v>
      </c>
      <c r="F37" s="443">
        <v>0</v>
      </c>
      <c r="G37" s="444">
        <v>6</v>
      </c>
      <c r="H37" s="447">
        <v>2</v>
      </c>
      <c r="I37" s="446">
        <f>G37+H37</f>
        <v>8</v>
      </c>
      <c r="J37" s="445">
        <v>8</v>
      </c>
      <c r="K37" s="444">
        <v>0</v>
      </c>
      <c r="L37" s="443">
        <v>0</v>
      </c>
    </row>
    <row r="38" spans="1:13" ht="14.1" customHeight="1">
      <c r="A38" s="442"/>
      <c r="B38" s="441" t="s">
        <v>305</v>
      </c>
      <c r="C38" s="440"/>
      <c r="D38" s="443">
        <v>1</v>
      </c>
      <c r="E38" s="443">
        <v>2</v>
      </c>
      <c r="F38" s="443">
        <v>0</v>
      </c>
      <c r="G38" s="444">
        <v>1</v>
      </c>
      <c r="H38" s="447">
        <v>2</v>
      </c>
      <c r="I38" s="446">
        <f>G38+H38</f>
        <v>3</v>
      </c>
      <c r="J38" s="445">
        <v>3</v>
      </c>
      <c r="K38" s="444">
        <v>1</v>
      </c>
      <c r="L38" s="443">
        <v>1</v>
      </c>
    </row>
    <row r="39" spans="1:13" ht="14.1" customHeight="1">
      <c r="A39" s="442"/>
      <c r="B39" s="441" t="s">
        <v>268</v>
      </c>
      <c r="C39" s="440"/>
      <c r="D39" s="443">
        <v>7</v>
      </c>
      <c r="E39" s="443">
        <v>18</v>
      </c>
      <c r="F39" s="443">
        <v>0</v>
      </c>
      <c r="G39" s="444">
        <v>13</v>
      </c>
      <c r="H39" s="447">
        <v>12</v>
      </c>
      <c r="I39" s="446">
        <f>G39+H39</f>
        <v>25</v>
      </c>
      <c r="J39" s="445">
        <v>22</v>
      </c>
      <c r="K39" s="444">
        <v>2</v>
      </c>
      <c r="L39" s="443">
        <v>2</v>
      </c>
    </row>
    <row r="40" spans="1:13" ht="14.1" customHeight="1">
      <c r="A40" s="442"/>
      <c r="B40" s="441"/>
      <c r="C40" s="440"/>
      <c r="D40" s="443"/>
      <c r="E40" s="443"/>
      <c r="F40" s="443"/>
      <c r="G40" s="444"/>
      <c r="H40" s="447"/>
      <c r="I40" s="446"/>
      <c r="J40" s="445"/>
      <c r="K40" s="444"/>
      <c r="L40" s="443"/>
    </row>
    <row r="41" spans="1:13" s="460" customFormat="1" ht="14.1" customHeight="1">
      <c r="A41" s="462" t="s">
        <v>92</v>
      </c>
      <c r="B41" s="462"/>
      <c r="C41" s="461"/>
      <c r="D41" s="443">
        <f>D42+D43+D44+D45+D46</f>
        <v>43</v>
      </c>
      <c r="E41" s="443">
        <f>E42+E43+E44+E45+E46</f>
        <v>132</v>
      </c>
      <c r="F41" s="443">
        <f>F42+F43+F44+F45+F46</f>
        <v>1</v>
      </c>
      <c r="G41" s="444">
        <f>G42+G43+G44+G45+G46</f>
        <v>81</v>
      </c>
      <c r="H41" s="447">
        <f>H42+H43+H44+H45+H46</f>
        <v>95</v>
      </c>
      <c r="I41" s="443">
        <f>I42+I43+I44+I45+I46</f>
        <v>176</v>
      </c>
      <c r="J41" s="445">
        <f>J42+J43+J44+J45+J46</f>
        <v>171</v>
      </c>
      <c r="K41" s="444">
        <f>K42+K43+K44+K45+K46</f>
        <v>16</v>
      </c>
      <c r="L41" s="443">
        <f>L42+L43+L44+L45+L46</f>
        <v>15</v>
      </c>
    </row>
    <row r="42" spans="1:13" ht="14.1" customHeight="1">
      <c r="A42" s="442"/>
      <c r="B42" s="441" t="s">
        <v>41</v>
      </c>
      <c r="C42" s="440"/>
      <c r="D42" s="443">
        <v>4</v>
      </c>
      <c r="E42" s="443">
        <v>15</v>
      </c>
      <c r="F42" s="443">
        <v>0</v>
      </c>
      <c r="G42" s="444">
        <v>10</v>
      </c>
      <c r="H42" s="447">
        <v>9</v>
      </c>
      <c r="I42" s="446">
        <f>G42+H42</f>
        <v>19</v>
      </c>
      <c r="J42" s="445">
        <v>18</v>
      </c>
      <c r="K42" s="444">
        <v>2</v>
      </c>
      <c r="L42" s="443">
        <v>2</v>
      </c>
    </row>
    <row r="43" spans="1:13" ht="14.1" customHeight="1">
      <c r="A43" s="442"/>
      <c r="B43" s="441" t="s">
        <v>91</v>
      </c>
      <c r="C43" s="440"/>
      <c r="D43" s="443">
        <v>8</v>
      </c>
      <c r="E43" s="443">
        <v>13</v>
      </c>
      <c r="F43" s="443">
        <v>0</v>
      </c>
      <c r="G43" s="444">
        <v>8</v>
      </c>
      <c r="H43" s="447">
        <v>13</v>
      </c>
      <c r="I43" s="446">
        <f>G43+H43</f>
        <v>21</v>
      </c>
      <c r="J43" s="445">
        <v>20</v>
      </c>
      <c r="K43" s="444">
        <v>3</v>
      </c>
      <c r="L43" s="443">
        <v>3</v>
      </c>
    </row>
    <row r="44" spans="1:13" ht="14.1" customHeight="1">
      <c r="A44" s="442"/>
      <c r="B44" s="441" t="s">
        <v>43</v>
      </c>
      <c r="C44" s="440"/>
      <c r="D44" s="443">
        <v>6</v>
      </c>
      <c r="E44" s="443">
        <v>8</v>
      </c>
      <c r="F44" s="443">
        <v>0</v>
      </c>
      <c r="G44" s="444">
        <v>9</v>
      </c>
      <c r="H44" s="447">
        <v>5</v>
      </c>
      <c r="I44" s="446">
        <f>G44+H44</f>
        <v>14</v>
      </c>
      <c r="J44" s="445">
        <v>13</v>
      </c>
      <c r="K44" s="444">
        <v>3</v>
      </c>
      <c r="L44" s="443">
        <v>3</v>
      </c>
    </row>
    <row r="45" spans="1:13" ht="14.1" customHeight="1">
      <c r="A45" s="442"/>
      <c r="B45" s="441" t="s">
        <v>44</v>
      </c>
      <c r="C45" s="440"/>
      <c r="D45" s="443">
        <v>15</v>
      </c>
      <c r="E45" s="443">
        <v>64</v>
      </c>
      <c r="F45" s="443">
        <v>1</v>
      </c>
      <c r="G45" s="444">
        <v>28</v>
      </c>
      <c r="H45" s="447">
        <v>52</v>
      </c>
      <c r="I45" s="446">
        <f>G45+H45</f>
        <v>80</v>
      </c>
      <c r="J45" s="445">
        <v>78</v>
      </c>
      <c r="K45" s="444">
        <v>4</v>
      </c>
      <c r="L45" s="443">
        <v>4</v>
      </c>
    </row>
    <row r="46" spans="1:13" ht="14.1" customHeight="1">
      <c r="A46" s="442"/>
      <c r="B46" s="441" t="s">
        <v>45</v>
      </c>
      <c r="C46" s="440"/>
      <c r="D46" s="443">
        <v>10</v>
      </c>
      <c r="E46" s="443">
        <v>32</v>
      </c>
      <c r="F46" s="443">
        <v>0</v>
      </c>
      <c r="G46" s="444">
        <v>26</v>
      </c>
      <c r="H46" s="447">
        <v>16</v>
      </c>
      <c r="I46" s="446">
        <f>G46+H46</f>
        <v>42</v>
      </c>
      <c r="J46" s="445">
        <v>42</v>
      </c>
      <c r="K46" s="444">
        <v>4</v>
      </c>
      <c r="L46" s="443">
        <v>3</v>
      </c>
    </row>
    <row r="47" spans="1:13" ht="14.1" customHeight="1">
      <c r="A47" s="459"/>
      <c r="B47" s="458"/>
      <c r="C47" s="457"/>
      <c r="D47" s="452"/>
      <c r="E47" s="452"/>
      <c r="F47" s="452"/>
      <c r="G47" s="453"/>
      <c r="H47" s="456"/>
      <c r="I47" s="455"/>
      <c r="J47" s="454"/>
      <c r="K47" s="453"/>
      <c r="L47" s="452"/>
    </row>
    <row r="48" spans="1:13" ht="14.1" customHeight="1">
      <c r="A48" s="442"/>
      <c r="B48" s="441"/>
      <c r="C48" s="440"/>
      <c r="D48" s="448"/>
      <c r="E48" s="448"/>
      <c r="F48" s="448"/>
      <c r="G48" s="449"/>
      <c r="H48" s="451"/>
      <c r="I48" s="446"/>
      <c r="J48" s="450"/>
      <c r="K48" s="449"/>
      <c r="L48" s="448"/>
    </row>
    <row r="49" spans="1:14" ht="14.1" customHeight="1">
      <c r="A49" s="442"/>
      <c r="B49" s="441" t="s">
        <v>46</v>
      </c>
      <c r="C49" s="440"/>
      <c r="D49" s="443">
        <v>154</v>
      </c>
      <c r="E49" s="443">
        <v>430</v>
      </c>
      <c r="F49" s="443">
        <v>6</v>
      </c>
      <c r="G49" s="444">
        <v>268</v>
      </c>
      <c r="H49" s="447">
        <v>322</v>
      </c>
      <c r="I49" s="446">
        <f>G49+H49</f>
        <v>590</v>
      </c>
      <c r="J49" s="445">
        <v>553</v>
      </c>
      <c r="K49" s="444">
        <v>63</v>
      </c>
      <c r="L49" s="443">
        <v>62</v>
      </c>
      <c r="M49" s="400"/>
      <c r="N49" s="400"/>
    </row>
    <row r="50" spans="1:14" ht="14.1" customHeight="1">
      <c r="A50" s="442"/>
      <c r="B50" s="441" t="s">
        <v>47</v>
      </c>
      <c r="C50" s="440"/>
      <c r="D50" s="443">
        <v>139</v>
      </c>
      <c r="E50" s="443">
        <v>430</v>
      </c>
      <c r="F50" s="443">
        <v>7</v>
      </c>
      <c r="G50" s="444">
        <v>271</v>
      </c>
      <c r="H50" s="447">
        <v>305</v>
      </c>
      <c r="I50" s="446">
        <f>G50+H50</f>
        <v>576</v>
      </c>
      <c r="J50" s="445">
        <v>538</v>
      </c>
      <c r="K50" s="444">
        <v>64</v>
      </c>
      <c r="L50" s="443">
        <v>62</v>
      </c>
    </row>
    <row r="51" spans="1:14" ht="14.1" customHeight="1">
      <c r="A51" s="442"/>
      <c r="B51" s="441" t="s">
        <v>48</v>
      </c>
      <c r="C51" s="440"/>
      <c r="D51" s="443">
        <v>40</v>
      </c>
      <c r="E51" s="443">
        <v>86</v>
      </c>
      <c r="F51" s="443">
        <v>0</v>
      </c>
      <c r="G51" s="444">
        <v>65</v>
      </c>
      <c r="H51" s="447">
        <v>61</v>
      </c>
      <c r="I51" s="446">
        <f>G51+H51</f>
        <v>126</v>
      </c>
      <c r="J51" s="445">
        <v>123</v>
      </c>
      <c r="K51" s="444">
        <v>7</v>
      </c>
      <c r="L51" s="443">
        <v>7</v>
      </c>
    </row>
    <row r="52" spans="1:14" ht="14.1" customHeight="1">
      <c r="A52" s="442"/>
      <c r="B52" s="441" t="s">
        <v>49</v>
      </c>
      <c r="C52" s="440"/>
      <c r="D52" s="443">
        <v>98</v>
      </c>
      <c r="E52" s="443">
        <v>354</v>
      </c>
      <c r="F52" s="443">
        <v>0</v>
      </c>
      <c r="G52" s="444">
        <v>186</v>
      </c>
      <c r="H52" s="447">
        <v>266</v>
      </c>
      <c r="I52" s="446">
        <f>G52+H52</f>
        <v>452</v>
      </c>
      <c r="J52" s="445">
        <v>429</v>
      </c>
      <c r="K52" s="444">
        <v>29</v>
      </c>
      <c r="L52" s="443">
        <v>28</v>
      </c>
    </row>
    <row r="53" spans="1:14" ht="14.1" customHeight="1">
      <c r="A53" s="442"/>
      <c r="B53" s="441" t="s">
        <v>50</v>
      </c>
      <c r="C53" s="440"/>
      <c r="D53" s="443">
        <v>108</v>
      </c>
      <c r="E53" s="443">
        <v>314</v>
      </c>
      <c r="F53" s="443">
        <v>6</v>
      </c>
      <c r="G53" s="444">
        <v>183</v>
      </c>
      <c r="H53" s="447">
        <v>245</v>
      </c>
      <c r="I53" s="446">
        <f>G53+H53</f>
        <v>428</v>
      </c>
      <c r="J53" s="445">
        <v>405</v>
      </c>
      <c r="K53" s="444">
        <v>50</v>
      </c>
      <c r="L53" s="443">
        <v>50</v>
      </c>
    </row>
    <row r="54" spans="1:14" ht="14.1" customHeight="1">
      <c r="A54" s="442"/>
      <c r="B54" s="441" t="s">
        <v>51</v>
      </c>
      <c r="C54" s="440"/>
      <c r="D54" s="443">
        <v>17</v>
      </c>
      <c r="E54" s="443">
        <v>79</v>
      </c>
      <c r="F54" s="443">
        <v>0</v>
      </c>
      <c r="G54" s="444">
        <v>34</v>
      </c>
      <c r="H54" s="447">
        <v>62</v>
      </c>
      <c r="I54" s="446">
        <f>G54+H54</f>
        <v>96</v>
      </c>
      <c r="J54" s="445">
        <v>84</v>
      </c>
      <c r="K54" s="444">
        <v>7</v>
      </c>
      <c r="L54" s="443">
        <v>7</v>
      </c>
    </row>
    <row r="55" spans="1:14" ht="14.1" customHeight="1">
      <c r="A55" s="442"/>
      <c r="B55" s="441" t="s">
        <v>52</v>
      </c>
      <c r="C55" s="440"/>
      <c r="D55" s="443">
        <v>24</v>
      </c>
      <c r="E55" s="443">
        <v>99</v>
      </c>
      <c r="F55" s="443">
        <v>0</v>
      </c>
      <c r="G55" s="444">
        <v>48</v>
      </c>
      <c r="H55" s="447">
        <v>75</v>
      </c>
      <c r="I55" s="446">
        <f>G55+H55</f>
        <v>123</v>
      </c>
      <c r="J55" s="445">
        <v>119</v>
      </c>
      <c r="K55" s="444">
        <v>19</v>
      </c>
      <c r="L55" s="443">
        <v>17</v>
      </c>
    </row>
    <row r="56" spans="1:14" ht="14.1" customHeight="1">
      <c r="A56" s="442"/>
      <c r="B56" s="441" t="s">
        <v>53</v>
      </c>
      <c r="C56" s="440"/>
      <c r="D56" s="443">
        <v>18</v>
      </c>
      <c r="E56" s="443">
        <v>92</v>
      </c>
      <c r="F56" s="443">
        <v>1</v>
      </c>
      <c r="G56" s="444">
        <v>42</v>
      </c>
      <c r="H56" s="447">
        <v>69</v>
      </c>
      <c r="I56" s="446">
        <f>G56+H56</f>
        <v>111</v>
      </c>
      <c r="J56" s="445">
        <v>101</v>
      </c>
      <c r="K56" s="444">
        <v>7</v>
      </c>
      <c r="L56" s="443">
        <v>7</v>
      </c>
    </row>
    <row r="57" spans="1:14" ht="14.1" customHeight="1">
      <c r="A57" s="442"/>
      <c r="B57" s="441" t="s">
        <v>54</v>
      </c>
      <c r="C57" s="440"/>
      <c r="D57" s="443">
        <v>20</v>
      </c>
      <c r="E57" s="443">
        <v>74</v>
      </c>
      <c r="F57" s="443">
        <v>0</v>
      </c>
      <c r="G57" s="444">
        <v>41</v>
      </c>
      <c r="H57" s="447">
        <v>53</v>
      </c>
      <c r="I57" s="446">
        <f>G57+H57</f>
        <v>94</v>
      </c>
      <c r="J57" s="445">
        <v>91</v>
      </c>
      <c r="K57" s="444">
        <v>10</v>
      </c>
      <c r="L57" s="443">
        <v>10</v>
      </c>
    </row>
    <row r="58" spans="1:14" ht="14.1" customHeight="1">
      <c r="A58" s="442"/>
      <c r="B58" s="441" t="s">
        <v>55</v>
      </c>
      <c r="C58" s="440"/>
      <c r="D58" s="435">
        <v>13</v>
      </c>
      <c r="E58" s="435">
        <v>47</v>
      </c>
      <c r="F58" s="435">
        <v>1</v>
      </c>
      <c r="G58" s="436">
        <v>26</v>
      </c>
      <c r="H58" s="439">
        <v>35</v>
      </c>
      <c r="I58" s="438">
        <f>G58+H58</f>
        <v>61</v>
      </c>
      <c r="J58" s="437">
        <v>61</v>
      </c>
      <c r="K58" s="436">
        <v>2</v>
      </c>
      <c r="L58" s="435">
        <v>2</v>
      </c>
    </row>
    <row r="59" spans="1:14" ht="14.1" customHeight="1">
      <c r="A59" s="442"/>
      <c r="B59" s="441" t="s">
        <v>56</v>
      </c>
      <c r="C59" s="440"/>
      <c r="D59" s="435">
        <v>22</v>
      </c>
      <c r="E59" s="435">
        <v>54</v>
      </c>
      <c r="F59" s="435">
        <v>1</v>
      </c>
      <c r="G59" s="436">
        <v>29</v>
      </c>
      <c r="H59" s="439">
        <v>48</v>
      </c>
      <c r="I59" s="438">
        <f>G59+H59</f>
        <v>77</v>
      </c>
      <c r="J59" s="437">
        <v>75</v>
      </c>
      <c r="K59" s="436">
        <v>8</v>
      </c>
      <c r="L59" s="435">
        <v>8</v>
      </c>
    </row>
    <row r="60" spans="1:14" ht="14.1" customHeight="1">
      <c r="A60" s="442"/>
      <c r="B60" s="441" t="s">
        <v>267</v>
      </c>
      <c r="C60" s="440"/>
      <c r="D60" s="435">
        <v>29</v>
      </c>
      <c r="E60" s="435">
        <v>49</v>
      </c>
      <c r="F60" s="435">
        <v>2</v>
      </c>
      <c r="G60" s="436">
        <v>38</v>
      </c>
      <c r="H60" s="439">
        <v>42</v>
      </c>
      <c r="I60" s="438">
        <f>G60+H60</f>
        <v>80</v>
      </c>
      <c r="J60" s="437">
        <v>77</v>
      </c>
      <c r="K60" s="436">
        <v>4</v>
      </c>
      <c r="L60" s="435">
        <v>4</v>
      </c>
    </row>
    <row r="61" spans="1:14" ht="14.1" customHeight="1">
      <c r="A61" s="404"/>
      <c r="B61" s="6"/>
      <c r="C61" s="13"/>
      <c r="D61" s="401"/>
      <c r="E61" s="401"/>
      <c r="F61" s="401"/>
      <c r="G61" s="403"/>
      <c r="H61" s="402"/>
      <c r="I61" s="401"/>
      <c r="J61" s="434"/>
      <c r="K61" s="403"/>
      <c r="L61" s="401"/>
    </row>
    <row r="62" spans="1:14" ht="14.1" customHeight="1">
      <c r="A62" s="433" t="s">
        <v>304</v>
      </c>
      <c r="B62" s="433"/>
      <c r="C62" s="431"/>
      <c r="D62" s="431"/>
      <c r="E62" s="430"/>
      <c r="F62" s="431"/>
      <c r="G62" s="431"/>
      <c r="H62" s="431"/>
      <c r="I62" s="432"/>
      <c r="J62" s="431"/>
      <c r="K62" s="430"/>
      <c r="L62" s="430"/>
    </row>
    <row r="63" spans="1:14" ht="14.25" customHeight="1">
      <c r="D63" s="400"/>
      <c r="E63" s="400"/>
      <c r="F63" s="400"/>
      <c r="G63" s="400"/>
      <c r="H63" s="400"/>
      <c r="J63" s="400"/>
      <c r="K63" s="400"/>
      <c r="L63" s="400"/>
    </row>
    <row r="64" spans="1:14" ht="14.25" customHeight="1"/>
    <row r="65" ht="14.25" customHeight="1"/>
    <row r="66" ht="14.25" customHeight="1"/>
    <row r="67" ht="14.25" customHeight="1"/>
    <row r="68" ht="14.25" customHeight="1"/>
    <row r="69" ht="14.25" customHeight="1"/>
  </sheetData>
  <mergeCells count="18">
    <mergeCell ref="G5:H5"/>
    <mergeCell ref="I5:I6"/>
    <mergeCell ref="A11:C11"/>
    <mergeCell ref="A15:C15"/>
    <mergeCell ref="I2:L2"/>
    <mergeCell ref="D3:J3"/>
    <mergeCell ref="K3:L3"/>
    <mergeCell ref="D4:I4"/>
    <mergeCell ref="J4:J6"/>
    <mergeCell ref="K4:K6"/>
    <mergeCell ref="L4:L6"/>
    <mergeCell ref="D5:F5"/>
    <mergeCell ref="A18:C18"/>
    <mergeCell ref="A22:C22"/>
    <mergeCell ref="A27:C27"/>
    <mergeCell ref="A35:C35"/>
    <mergeCell ref="A62:B62"/>
    <mergeCell ref="A41:C41"/>
  </mergeCells>
  <phoneticPr fontId="3"/>
  <pageMargins left="0.98425196850393704" right="0.78740157480314965" top="0.78740157480314965" bottom="0.78740157480314965" header="0.51181102362204722" footer="0.51181102362204722"/>
  <pageSetup paperSize="9" scale="80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8F48-4DC5-4816-B30C-1FC91B932CA2}">
  <sheetPr>
    <pageSetUpPr fitToPage="1"/>
  </sheetPr>
  <dimension ref="A1:W17"/>
  <sheetViews>
    <sheetView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8.296875" defaultRowHeight="13.5"/>
  <cols>
    <col min="1" max="1" width="12.296875" style="194" customWidth="1"/>
    <col min="2" max="2" width="7.296875" style="194" customWidth="1"/>
    <col min="3" max="3" width="5.5" style="194" bestFit="1" customWidth="1"/>
    <col min="4" max="4" width="6.5" style="194" customWidth="1"/>
    <col min="5" max="5" width="5.296875" style="194" bestFit="1" customWidth="1"/>
    <col min="6" max="7" width="4.5" style="194" customWidth="1"/>
    <col min="8" max="8" width="5.296875" style="194" bestFit="1" customWidth="1"/>
    <col min="9" max="15" width="4.5" style="194" customWidth="1"/>
    <col min="16" max="16" width="5.69921875" style="194" bestFit="1" customWidth="1"/>
    <col min="17" max="22" width="4.5" style="194" customWidth="1"/>
    <col min="23" max="23" width="6.69921875" style="194" customWidth="1"/>
    <col min="24" max="26" width="8.296875" style="194"/>
    <col min="27" max="27" width="8.296875" style="194" customWidth="1"/>
    <col min="28" max="28" width="13.5" style="194" customWidth="1"/>
    <col min="29" max="16384" width="8.296875" style="194"/>
  </cols>
  <sheetData>
    <row r="1" spans="1:23" ht="18.75">
      <c r="A1" s="527" t="s">
        <v>340</v>
      </c>
    </row>
    <row r="2" spans="1:23" ht="14.25" thickBot="1">
      <c r="W2" s="269" t="s">
        <v>189</v>
      </c>
    </row>
    <row r="3" spans="1:23" ht="28.5" customHeight="1" thickTop="1">
      <c r="A3" s="526"/>
      <c r="B3" s="518" t="s">
        <v>339</v>
      </c>
      <c r="C3" s="525" t="s">
        <v>338</v>
      </c>
      <c r="D3" s="524"/>
      <c r="E3" s="523"/>
      <c r="F3" s="518" t="s">
        <v>337</v>
      </c>
      <c r="G3" s="522" t="s">
        <v>336</v>
      </c>
      <c r="H3" s="518" t="s">
        <v>220</v>
      </c>
      <c r="I3" s="518" t="s">
        <v>335</v>
      </c>
      <c r="J3" s="521" t="s">
        <v>334</v>
      </c>
      <c r="K3" s="520"/>
      <c r="L3" s="516" t="s">
        <v>219</v>
      </c>
      <c r="M3" s="519"/>
      <c r="N3" s="518" t="s">
        <v>333</v>
      </c>
      <c r="O3" s="518" t="s">
        <v>226</v>
      </c>
      <c r="P3" s="518" t="s">
        <v>229</v>
      </c>
      <c r="Q3" s="518" t="s">
        <v>228</v>
      </c>
      <c r="R3" s="518" t="s">
        <v>227</v>
      </c>
      <c r="S3" s="517" t="s">
        <v>331</v>
      </c>
      <c r="T3" s="516" t="s">
        <v>332</v>
      </c>
      <c r="U3" s="515"/>
      <c r="V3" s="515"/>
      <c r="W3" s="515"/>
    </row>
    <row r="4" spans="1:23" ht="102" customHeight="1">
      <c r="A4" s="514"/>
      <c r="B4" s="512"/>
      <c r="C4" s="513" t="s">
        <v>225</v>
      </c>
      <c r="D4" s="513" t="s">
        <v>226</v>
      </c>
      <c r="E4" s="513" t="s">
        <v>331</v>
      </c>
      <c r="F4" s="512"/>
      <c r="G4" s="290"/>
      <c r="H4" s="512"/>
      <c r="I4" s="512"/>
      <c r="J4" s="513" t="s">
        <v>330</v>
      </c>
      <c r="K4" s="513" t="s">
        <v>222</v>
      </c>
      <c r="L4" s="513" t="s">
        <v>329</v>
      </c>
      <c r="M4" s="513" t="s">
        <v>328</v>
      </c>
      <c r="N4" s="512"/>
      <c r="O4" s="512"/>
      <c r="P4" s="512"/>
      <c r="Q4" s="512"/>
      <c r="R4" s="512"/>
      <c r="S4" s="511"/>
      <c r="T4" s="510" t="s">
        <v>327</v>
      </c>
      <c r="U4" s="510" t="s">
        <v>326</v>
      </c>
      <c r="V4" s="510" t="s">
        <v>325</v>
      </c>
      <c r="W4" s="509" t="s">
        <v>324</v>
      </c>
    </row>
    <row r="5" spans="1:23" s="195" customFormat="1" ht="30" customHeight="1">
      <c r="A5" s="508" t="s">
        <v>323</v>
      </c>
      <c r="B5" s="507">
        <f>SUM(B7:B10)</f>
        <v>10655</v>
      </c>
      <c r="C5" s="506">
        <f>SUM(C7:C10)</f>
        <v>1481</v>
      </c>
      <c r="D5" s="505">
        <f>SUM(D7:D10)</f>
        <v>3</v>
      </c>
      <c r="E5" s="505">
        <f>SUM(E7:E10)</f>
        <v>424</v>
      </c>
      <c r="F5" s="505">
        <f>SUM(F7:F10)</f>
        <v>134</v>
      </c>
      <c r="G5" s="505">
        <f>SUM(G7:G10)</f>
        <v>1</v>
      </c>
      <c r="H5" s="505">
        <f>SUM(H7:H10)</f>
        <v>1304</v>
      </c>
      <c r="I5" s="505">
        <f>SUM(I7:I10)</f>
        <v>3</v>
      </c>
      <c r="J5" s="505">
        <f>SUM(J7:J10)</f>
        <v>3</v>
      </c>
      <c r="K5" s="505">
        <f>SUM(K7:K10)</f>
        <v>145</v>
      </c>
      <c r="L5" s="505">
        <f>SUM(L7:L10)</f>
        <v>528</v>
      </c>
      <c r="M5" s="505">
        <f>SUM(M7:M10)</f>
        <v>129</v>
      </c>
      <c r="N5" s="505">
        <f>SUM(N7:N10)</f>
        <v>9</v>
      </c>
      <c r="O5" s="505">
        <f>SUM(O7:O10)</f>
        <v>1</v>
      </c>
      <c r="P5" s="505">
        <f>SUM(P7:P10)</f>
        <v>5744</v>
      </c>
      <c r="Q5" s="505">
        <f>SUM(Q7:Q10)</f>
        <v>259</v>
      </c>
      <c r="R5" s="505">
        <f>SUM(R7:R10)</f>
        <v>258</v>
      </c>
      <c r="S5" s="505">
        <f>SUM(S7:S10)</f>
        <v>229</v>
      </c>
      <c r="T5" s="504">
        <f>SUM(T7:T10)</f>
        <v>25</v>
      </c>
      <c r="U5" s="503">
        <f>SUM(U7:U10)</f>
        <v>21</v>
      </c>
      <c r="V5" s="503">
        <f>SUM(V7:V10)</f>
        <v>255</v>
      </c>
      <c r="W5" s="503">
        <f>SUM(W7:W10)</f>
        <v>3858</v>
      </c>
    </row>
    <row r="6" spans="1:23" s="498" customFormat="1" ht="30" customHeight="1">
      <c r="A6" s="502" t="s">
        <v>322</v>
      </c>
      <c r="B6" s="501">
        <v>100</v>
      </c>
      <c r="C6" s="500">
        <f>C5/B5*100</f>
        <v>13.899577663068982</v>
      </c>
      <c r="D6" s="499">
        <f>D5/B5*100</f>
        <v>2.8155795401220082E-2</v>
      </c>
      <c r="E6" s="499">
        <f>E5/B5*100</f>
        <v>3.9793524167057717</v>
      </c>
      <c r="F6" s="499">
        <f>F5/B5*100</f>
        <v>1.2576255279211639</v>
      </c>
      <c r="G6" s="499">
        <f>G5/B5*100</f>
        <v>9.385265133740028E-3</v>
      </c>
      <c r="H6" s="499">
        <f>H5/B5*100</f>
        <v>12.238385734396996</v>
      </c>
      <c r="I6" s="499">
        <f>I5/B5*100</f>
        <v>2.8155795401220082E-2</v>
      </c>
      <c r="J6" s="499">
        <f>J5/B5*100</f>
        <v>2.8155795401220082E-2</v>
      </c>
      <c r="K6" s="499">
        <f>K5/B5*100</f>
        <v>1.360863444392304</v>
      </c>
      <c r="L6" s="499">
        <f>L5/B5*100</f>
        <v>4.9554199906147351</v>
      </c>
      <c r="M6" s="499">
        <f>M5/B5*100</f>
        <v>1.2106992022524636</v>
      </c>
      <c r="N6" s="499">
        <f>N5/B5*100</f>
        <v>8.4467386203660261E-2</v>
      </c>
      <c r="O6" s="499">
        <f>O5/B5*100</f>
        <v>9.385265133740028E-3</v>
      </c>
      <c r="P6" s="499">
        <f>P5/B5*100</f>
        <v>53.908962928202719</v>
      </c>
      <c r="Q6" s="499">
        <f>Q5/B5*100</f>
        <v>2.4307836696386675</v>
      </c>
      <c r="R6" s="499">
        <f>R5/B5*100</f>
        <v>2.4213984045049273</v>
      </c>
      <c r="S6" s="499">
        <f>S5/B5*100</f>
        <v>2.1492257156264665</v>
      </c>
      <c r="T6" s="500">
        <v>0.2</v>
      </c>
      <c r="U6" s="499">
        <v>0.2</v>
      </c>
      <c r="V6" s="499">
        <v>2.4</v>
      </c>
      <c r="W6" s="499">
        <v>36.200000000000003</v>
      </c>
    </row>
    <row r="7" spans="1:23" s="195" customFormat="1" ht="30" customHeight="1">
      <c r="A7" s="497" t="s">
        <v>181</v>
      </c>
      <c r="B7" s="496">
        <f>SUM(C7:S7)</f>
        <v>4151</v>
      </c>
      <c r="C7" s="495">
        <v>409</v>
      </c>
      <c r="D7" s="494">
        <v>0</v>
      </c>
      <c r="E7" s="494">
        <v>131</v>
      </c>
      <c r="F7" s="494">
        <v>75</v>
      </c>
      <c r="G7" s="494">
        <v>0</v>
      </c>
      <c r="H7" s="494">
        <v>397</v>
      </c>
      <c r="I7" s="494">
        <v>2</v>
      </c>
      <c r="J7" s="494">
        <v>0</v>
      </c>
      <c r="K7" s="494">
        <v>57</v>
      </c>
      <c r="L7" s="494">
        <v>180</v>
      </c>
      <c r="M7" s="494">
        <v>48</v>
      </c>
      <c r="N7" s="494">
        <v>3</v>
      </c>
      <c r="O7" s="494">
        <v>0</v>
      </c>
      <c r="P7" s="494">
        <v>2555</v>
      </c>
      <c r="Q7" s="494">
        <v>93</v>
      </c>
      <c r="R7" s="494">
        <v>135</v>
      </c>
      <c r="S7" s="494">
        <f>65+1</f>
        <v>66</v>
      </c>
      <c r="T7" s="493">
        <v>11</v>
      </c>
      <c r="U7" s="492">
        <v>12</v>
      </c>
      <c r="V7" s="492">
        <v>16</v>
      </c>
      <c r="W7" s="492">
        <v>1761</v>
      </c>
    </row>
    <row r="8" spans="1:23" s="195" customFormat="1" ht="30" customHeight="1">
      <c r="A8" s="497" t="s">
        <v>180</v>
      </c>
      <c r="B8" s="496">
        <f>SUM(C8:S8)</f>
        <v>1122</v>
      </c>
      <c r="C8" s="495">
        <v>159</v>
      </c>
      <c r="D8" s="494">
        <v>0</v>
      </c>
      <c r="E8" s="494">
        <v>55</v>
      </c>
      <c r="F8" s="494">
        <v>6</v>
      </c>
      <c r="G8" s="494">
        <v>0</v>
      </c>
      <c r="H8" s="494">
        <v>136</v>
      </c>
      <c r="I8" s="494">
        <v>1</v>
      </c>
      <c r="J8" s="494">
        <v>1</v>
      </c>
      <c r="K8" s="494">
        <v>19</v>
      </c>
      <c r="L8" s="494">
        <v>27</v>
      </c>
      <c r="M8" s="494">
        <v>22</v>
      </c>
      <c r="N8" s="494">
        <v>2</v>
      </c>
      <c r="O8" s="494">
        <v>0</v>
      </c>
      <c r="P8" s="494">
        <v>638</v>
      </c>
      <c r="Q8" s="494">
        <v>15</v>
      </c>
      <c r="R8" s="494">
        <v>11</v>
      </c>
      <c r="S8" s="494">
        <f>30</f>
        <v>30</v>
      </c>
      <c r="T8" s="493">
        <v>1</v>
      </c>
      <c r="U8" s="492">
        <v>4</v>
      </c>
      <c r="V8" s="492">
        <v>66</v>
      </c>
      <c r="W8" s="492">
        <v>412</v>
      </c>
    </row>
    <row r="9" spans="1:23" s="195" customFormat="1" ht="30" customHeight="1">
      <c r="A9" s="497" t="s">
        <v>179</v>
      </c>
      <c r="B9" s="496">
        <f>SUM(C9:S9)</f>
        <v>2270</v>
      </c>
      <c r="C9" s="495">
        <v>373</v>
      </c>
      <c r="D9" s="494">
        <v>1</v>
      </c>
      <c r="E9" s="494">
        <v>93</v>
      </c>
      <c r="F9" s="494">
        <v>23</v>
      </c>
      <c r="G9" s="494">
        <v>1</v>
      </c>
      <c r="H9" s="494">
        <v>382</v>
      </c>
      <c r="I9" s="494">
        <v>0</v>
      </c>
      <c r="J9" s="494">
        <v>1</v>
      </c>
      <c r="K9" s="494">
        <v>35</v>
      </c>
      <c r="L9" s="494">
        <v>132</v>
      </c>
      <c r="M9" s="494">
        <v>2</v>
      </c>
      <c r="N9" s="494">
        <v>3</v>
      </c>
      <c r="O9" s="494">
        <v>0</v>
      </c>
      <c r="P9" s="494">
        <v>991</v>
      </c>
      <c r="Q9" s="494">
        <v>84</v>
      </c>
      <c r="R9" s="494">
        <v>83</v>
      </c>
      <c r="S9" s="494">
        <f>61+5</f>
        <v>66</v>
      </c>
      <c r="T9" s="493">
        <v>12</v>
      </c>
      <c r="U9" s="492">
        <v>4</v>
      </c>
      <c r="V9" s="492">
        <v>6</v>
      </c>
      <c r="W9" s="492">
        <v>529</v>
      </c>
    </row>
    <row r="10" spans="1:23" s="195" customFormat="1" ht="30" customHeight="1">
      <c r="A10" s="491" t="s">
        <v>178</v>
      </c>
      <c r="B10" s="490">
        <f>SUM(C10:S10)</f>
        <v>3112</v>
      </c>
      <c r="C10" s="489">
        <v>540</v>
      </c>
      <c r="D10" s="488">
        <v>2</v>
      </c>
      <c r="E10" s="488">
        <v>145</v>
      </c>
      <c r="F10" s="488">
        <v>30</v>
      </c>
      <c r="G10" s="488">
        <v>0</v>
      </c>
      <c r="H10" s="488">
        <v>389</v>
      </c>
      <c r="I10" s="488">
        <v>0</v>
      </c>
      <c r="J10" s="488">
        <v>1</v>
      </c>
      <c r="K10" s="488">
        <v>34</v>
      </c>
      <c r="L10" s="488">
        <v>189</v>
      </c>
      <c r="M10" s="488">
        <v>57</v>
      </c>
      <c r="N10" s="488">
        <v>1</v>
      </c>
      <c r="O10" s="488">
        <v>1</v>
      </c>
      <c r="P10" s="488">
        <v>1560</v>
      </c>
      <c r="Q10" s="488">
        <v>67</v>
      </c>
      <c r="R10" s="488">
        <v>29</v>
      </c>
      <c r="S10" s="488">
        <f>66+1</f>
        <v>67</v>
      </c>
      <c r="T10" s="487">
        <v>1</v>
      </c>
      <c r="U10" s="486">
        <v>1</v>
      </c>
      <c r="V10" s="486">
        <v>167</v>
      </c>
      <c r="W10" s="486">
        <v>1156</v>
      </c>
    </row>
    <row r="11" spans="1:23" ht="30" customHeight="1">
      <c r="A11" s="194" t="s">
        <v>235</v>
      </c>
    </row>
    <row r="17" spans="17:17">
      <c r="Q17" s="485"/>
    </row>
  </sheetData>
  <mergeCells count="16">
    <mergeCell ref="H3:H4"/>
    <mergeCell ref="A3:A4"/>
    <mergeCell ref="B3:B4"/>
    <mergeCell ref="C3:E3"/>
    <mergeCell ref="F3:F4"/>
    <mergeCell ref="G3:G4"/>
    <mergeCell ref="Q3:Q4"/>
    <mergeCell ref="R3:R4"/>
    <mergeCell ref="S3:S4"/>
    <mergeCell ref="T3:W3"/>
    <mergeCell ref="I3:I4"/>
    <mergeCell ref="J3:K3"/>
    <mergeCell ref="L3:M3"/>
    <mergeCell ref="N3:N4"/>
    <mergeCell ref="O3:O4"/>
    <mergeCell ref="P3:P4"/>
  </mergeCells>
  <phoneticPr fontId="3"/>
  <pageMargins left="0.78740157480314965" right="0.78740157480314965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F6A0-08E3-437E-ACBF-3C9A6D87C564}">
  <sheetPr codeName="Sheet5">
    <pageSetUpPr fitToPage="1"/>
  </sheetPr>
  <dimension ref="A1:U37"/>
  <sheetViews>
    <sheetView zoomScaleNormal="100" workbookViewId="0">
      <pane xSplit="1" ySplit="4" topLeftCell="B28" activePane="bottomRight" state="frozen"/>
      <selection pane="topRight" activeCell="J5" sqref="J5"/>
      <selection pane="bottomLeft" activeCell="J5" sqref="J5"/>
      <selection pane="bottomRight" sqref="A1:XFD1048576"/>
    </sheetView>
  </sheetViews>
  <sheetFormatPr defaultColWidth="8.296875" defaultRowHeight="13.5" customHeight="1"/>
  <cols>
    <col min="1" max="1" width="7.296875" style="194" customWidth="1"/>
    <col min="2" max="2" width="6.8984375" style="194" bestFit="1" customWidth="1"/>
    <col min="3" max="19" width="5.296875" style="194" customWidth="1"/>
    <col min="20" max="16384" width="8.296875" style="194"/>
  </cols>
  <sheetData>
    <row r="1" spans="1:20" ht="17.25">
      <c r="A1" s="229" t="s">
        <v>171</v>
      </c>
      <c r="B1" s="229"/>
      <c r="C1" s="229"/>
      <c r="D1" s="229"/>
      <c r="E1" s="229"/>
      <c r="F1" s="229"/>
      <c r="G1" s="229"/>
    </row>
    <row r="2" spans="1:20" ht="13.5" customHeight="1" thickBot="1"/>
    <row r="3" spans="1:20" ht="15.75" customHeight="1" thickTop="1">
      <c r="A3" s="228"/>
      <c r="B3" s="227" t="s">
        <v>170</v>
      </c>
      <c r="C3" s="226" t="s">
        <v>169</v>
      </c>
      <c r="D3" s="225"/>
      <c r="E3" s="224" t="s">
        <v>168</v>
      </c>
      <c r="F3" s="223" t="s">
        <v>167</v>
      </c>
      <c r="G3" s="222"/>
      <c r="H3" s="222"/>
      <c r="I3" s="222"/>
      <c r="J3" s="222"/>
      <c r="K3" s="221"/>
      <c r="L3" s="220" t="s">
        <v>166</v>
      </c>
      <c r="M3" s="218"/>
      <c r="N3" s="220" t="s">
        <v>165</v>
      </c>
      <c r="O3" s="219"/>
      <c r="P3" s="219"/>
      <c r="Q3" s="218"/>
      <c r="R3" s="217" t="s">
        <v>164</v>
      </c>
      <c r="S3" s="217" t="s">
        <v>163</v>
      </c>
    </row>
    <row r="4" spans="1:20" ht="105" customHeight="1">
      <c r="A4" s="216"/>
      <c r="B4" s="215"/>
      <c r="C4" s="214" t="s">
        <v>162</v>
      </c>
      <c r="D4" s="213" t="s">
        <v>161</v>
      </c>
      <c r="E4" s="212"/>
      <c r="F4" s="211" t="s">
        <v>160</v>
      </c>
      <c r="G4" s="211" t="s">
        <v>159</v>
      </c>
      <c r="H4" s="211" t="s">
        <v>158</v>
      </c>
      <c r="I4" s="211" t="s">
        <v>157</v>
      </c>
      <c r="J4" s="210" t="s">
        <v>156</v>
      </c>
      <c r="K4" s="210" t="s">
        <v>155</v>
      </c>
      <c r="L4" s="210" t="s">
        <v>154</v>
      </c>
      <c r="M4" s="210" t="s">
        <v>153</v>
      </c>
      <c r="N4" s="210" t="s">
        <v>152</v>
      </c>
      <c r="O4" s="210" t="s">
        <v>151</v>
      </c>
      <c r="P4" s="210" t="s">
        <v>150</v>
      </c>
      <c r="Q4" s="210" t="s">
        <v>149</v>
      </c>
      <c r="R4" s="209"/>
      <c r="S4" s="209"/>
    </row>
    <row r="5" spans="1:20" s="195" customFormat="1" ht="15" customHeight="1">
      <c r="A5" s="208" t="s">
        <v>148</v>
      </c>
      <c r="B5" s="203">
        <v>6695</v>
      </c>
      <c r="C5" s="201">
        <v>354</v>
      </c>
      <c r="D5" s="201">
        <v>591</v>
      </c>
      <c r="E5" s="201">
        <v>90</v>
      </c>
      <c r="F5" s="201">
        <v>174</v>
      </c>
      <c r="G5" s="201">
        <v>88</v>
      </c>
      <c r="H5" s="201">
        <v>424</v>
      </c>
      <c r="I5" s="201">
        <v>836</v>
      </c>
      <c r="J5" s="201">
        <v>2226</v>
      </c>
      <c r="K5" s="201">
        <v>113</v>
      </c>
      <c r="L5" s="201">
        <v>137</v>
      </c>
      <c r="M5" s="201">
        <v>101</v>
      </c>
      <c r="N5" s="201">
        <v>272</v>
      </c>
      <c r="O5" s="201">
        <v>100</v>
      </c>
      <c r="P5" s="201">
        <v>430</v>
      </c>
      <c r="Q5" s="201">
        <v>315</v>
      </c>
      <c r="R5" s="201">
        <v>444</v>
      </c>
      <c r="S5" s="201">
        <v>177</v>
      </c>
      <c r="T5" s="196"/>
    </row>
    <row r="6" spans="1:20" s="195" customFormat="1" ht="15" customHeight="1">
      <c r="A6" s="207" t="s">
        <v>147</v>
      </c>
      <c r="B6" s="203">
        <v>6789</v>
      </c>
      <c r="C6" s="201">
        <v>335</v>
      </c>
      <c r="D6" s="201">
        <v>653</v>
      </c>
      <c r="E6" s="201">
        <v>125</v>
      </c>
      <c r="F6" s="201">
        <v>120</v>
      </c>
      <c r="G6" s="201">
        <v>92</v>
      </c>
      <c r="H6" s="201">
        <v>406</v>
      </c>
      <c r="I6" s="201">
        <v>695</v>
      </c>
      <c r="J6" s="201">
        <v>2362</v>
      </c>
      <c r="K6" s="201">
        <v>144</v>
      </c>
      <c r="L6" s="201">
        <v>162</v>
      </c>
      <c r="M6" s="201">
        <v>87</v>
      </c>
      <c r="N6" s="201">
        <v>355</v>
      </c>
      <c r="O6" s="201">
        <v>135</v>
      </c>
      <c r="P6" s="201">
        <v>389</v>
      </c>
      <c r="Q6" s="201">
        <v>317</v>
      </c>
      <c r="R6" s="201">
        <v>412</v>
      </c>
      <c r="S6" s="201">
        <v>87</v>
      </c>
      <c r="T6" s="196"/>
    </row>
    <row r="7" spans="1:20" s="195" customFormat="1" ht="15" customHeight="1">
      <c r="A7" s="207" t="s">
        <v>146</v>
      </c>
      <c r="B7" s="203">
        <v>5322</v>
      </c>
      <c r="C7" s="201">
        <v>348</v>
      </c>
      <c r="D7" s="201">
        <v>592</v>
      </c>
      <c r="E7" s="201">
        <v>181</v>
      </c>
      <c r="F7" s="201">
        <v>65</v>
      </c>
      <c r="G7" s="201">
        <v>45</v>
      </c>
      <c r="H7" s="201">
        <v>382</v>
      </c>
      <c r="I7" s="201">
        <v>238</v>
      </c>
      <c r="J7" s="201">
        <v>1650</v>
      </c>
      <c r="K7" s="201">
        <v>151</v>
      </c>
      <c r="L7" s="201">
        <v>192</v>
      </c>
      <c r="M7" s="201">
        <v>90</v>
      </c>
      <c r="N7" s="201">
        <v>348</v>
      </c>
      <c r="O7" s="201">
        <v>149</v>
      </c>
      <c r="P7" s="201">
        <v>121</v>
      </c>
      <c r="Q7" s="201">
        <v>379</v>
      </c>
      <c r="R7" s="201">
        <v>391</v>
      </c>
      <c r="S7" s="201">
        <v>103</v>
      </c>
      <c r="T7" s="196"/>
    </row>
    <row r="8" spans="1:20" s="195" customFormat="1" ht="15" customHeight="1">
      <c r="A8" s="207"/>
      <c r="B8" s="203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196"/>
    </row>
    <row r="9" spans="1:20" s="195" customFormat="1" ht="15" customHeight="1">
      <c r="A9" s="207" t="s">
        <v>145</v>
      </c>
      <c r="B9" s="203">
        <v>5985</v>
      </c>
      <c r="C9" s="201">
        <v>433</v>
      </c>
      <c r="D9" s="201">
        <v>827</v>
      </c>
      <c r="E9" s="201">
        <v>263</v>
      </c>
      <c r="F9" s="201">
        <v>41</v>
      </c>
      <c r="G9" s="201">
        <v>46</v>
      </c>
      <c r="H9" s="201">
        <v>316</v>
      </c>
      <c r="I9" s="201">
        <v>180</v>
      </c>
      <c r="J9" s="201">
        <v>1573</v>
      </c>
      <c r="K9" s="201">
        <v>136</v>
      </c>
      <c r="L9" s="201">
        <v>231</v>
      </c>
      <c r="M9" s="201">
        <v>117</v>
      </c>
      <c r="N9" s="201">
        <v>573</v>
      </c>
      <c r="O9" s="201">
        <v>141</v>
      </c>
      <c r="P9" s="201">
        <v>126</v>
      </c>
      <c r="Q9" s="201">
        <v>420</v>
      </c>
      <c r="R9" s="201">
        <v>562</v>
      </c>
      <c r="S9" s="201">
        <v>107</v>
      </c>
      <c r="T9" s="196"/>
    </row>
    <row r="10" spans="1:20" s="195" customFormat="1" ht="15" customHeight="1">
      <c r="A10" s="207" t="s">
        <v>144</v>
      </c>
      <c r="B10" s="203">
        <v>7687</v>
      </c>
      <c r="C10" s="201">
        <v>525</v>
      </c>
      <c r="D10" s="201">
        <v>1071</v>
      </c>
      <c r="E10" s="201">
        <v>502</v>
      </c>
      <c r="F10" s="201">
        <v>54</v>
      </c>
      <c r="G10" s="201">
        <v>30</v>
      </c>
      <c r="H10" s="201">
        <v>429</v>
      </c>
      <c r="I10" s="201">
        <v>198</v>
      </c>
      <c r="J10" s="201">
        <v>1661</v>
      </c>
      <c r="K10" s="201">
        <v>193</v>
      </c>
      <c r="L10" s="201">
        <v>244</v>
      </c>
      <c r="M10" s="201">
        <v>150</v>
      </c>
      <c r="N10" s="201">
        <v>645</v>
      </c>
      <c r="O10" s="201">
        <v>158</v>
      </c>
      <c r="P10" s="201">
        <v>280</v>
      </c>
      <c r="Q10" s="201">
        <v>678</v>
      </c>
      <c r="R10" s="201">
        <v>869</v>
      </c>
      <c r="S10" s="201">
        <v>134</v>
      </c>
      <c r="T10" s="196"/>
    </row>
    <row r="11" spans="1:20" s="195" customFormat="1" ht="15" customHeight="1">
      <c r="A11" s="207" t="s">
        <v>143</v>
      </c>
      <c r="B11" s="203">
        <v>8716</v>
      </c>
      <c r="C11" s="201">
        <v>551</v>
      </c>
      <c r="D11" s="201">
        <v>1063</v>
      </c>
      <c r="E11" s="201">
        <v>686</v>
      </c>
      <c r="F11" s="201">
        <v>35</v>
      </c>
      <c r="G11" s="201">
        <v>26</v>
      </c>
      <c r="H11" s="201">
        <v>597</v>
      </c>
      <c r="I11" s="201">
        <v>238</v>
      </c>
      <c r="J11" s="201">
        <v>1734</v>
      </c>
      <c r="K11" s="201">
        <v>202</v>
      </c>
      <c r="L11" s="201">
        <v>233</v>
      </c>
      <c r="M11" s="201">
        <v>154</v>
      </c>
      <c r="N11" s="201">
        <v>827</v>
      </c>
      <c r="O11" s="201">
        <v>229</v>
      </c>
      <c r="P11" s="201">
        <v>323</v>
      </c>
      <c r="Q11" s="201">
        <v>943</v>
      </c>
      <c r="R11" s="201">
        <v>875</v>
      </c>
      <c r="S11" s="201">
        <v>194</v>
      </c>
      <c r="T11" s="196"/>
    </row>
    <row r="12" spans="1:20" s="195" customFormat="1" ht="15" customHeight="1">
      <c r="A12" s="207" t="s">
        <v>142</v>
      </c>
      <c r="B12" s="203">
        <v>9201</v>
      </c>
      <c r="C12" s="201">
        <v>616</v>
      </c>
      <c r="D12" s="201">
        <v>1247</v>
      </c>
      <c r="E12" s="201">
        <v>694</v>
      </c>
      <c r="F12" s="201">
        <v>26</v>
      </c>
      <c r="G12" s="201">
        <v>13</v>
      </c>
      <c r="H12" s="201">
        <v>301</v>
      </c>
      <c r="I12" s="201">
        <v>327</v>
      </c>
      <c r="J12" s="201">
        <v>2328</v>
      </c>
      <c r="K12" s="201">
        <v>179</v>
      </c>
      <c r="L12" s="201">
        <v>208</v>
      </c>
      <c r="M12" s="201">
        <v>176</v>
      </c>
      <c r="N12" s="201">
        <v>776</v>
      </c>
      <c r="O12" s="201">
        <v>188</v>
      </c>
      <c r="P12" s="201">
        <v>469</v>
      </c>
      <c r="Q12" s="201">
        <v>953</v>
      </c>
      <c r="R12" s="201">
        <v>700</v>
      </c>
      <c r="S12" s="201">
        <v>222</v>
      </c>
      <c r="T12" s="196"/>
    </row>
    <row r="13" spans="1:20" s="195" customFormat="1" ht="15" customHeight="1">
      <c r="A13" s="207" t="s">
        <v>141</v>
      </c>
      <c r="B13" s="203">
        <v>9450</v>
      </c>
      <c r="C13" s="201">
        <v>557</v>
      </c>
      <c r="D13" s="201">
        <v>1439</v>
      </c>
      <c r="E13" s="201">
        <v>645</v>
      </c>
      <c r="F13" s="201">
        <v>27</v>
      </c>
      <c r="G13" s="201">
        <v>15</v>
      </c>
      <c r="H13" s="201">
        <v>290</v>
      </c>
      <c r="I13" s="201">
        <v>342</v>
      </c>
      <c r="J13" s="201">
        <v>2677</v>
      </c>
      <c r="K13" s="201">
        <v>312</v>
      </c>
      <c r="L13" s="201">
        <v>200</v>
      </c>
      <c r="M13" s="201">
        <v>143</v>
      </c>
      <c r="N13" s="201">
        <v>781</v>
      </c>
      <c r="O13" s="201">
        <v>170</v>
      </c>
      <c r="P13" s="201">
        <v>416</v>
      </c>
      <c r="Q13" s="201">
        <v>861</v>
      </c>
      <c r="R13" s="201">
        <v>575</v>
      </c>
      <c r="S13" s="201">
        <v>170</v>
      </c>
      <c r="T13" s="196"/>
    </row>
    <row r="14" spans="1:20" s="195" customFormat="1" ht="15" customHeight="1">
      <c r="A14" s="207"/>
      <c r="B14" s="203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196"/>
    </row>
    <row r="15" spans="1:20" s="195" customFormat="1" ht="15" customHeight="1">
      <c r="A15" s="207" t="s">
        <v>140</v>
      </c>
      <c r="B15" s="203">
        <v>9343</v>
      </c>
      <c r="C15" s="201">
        <v>559</v>
      </c>
      <c r="D15" s="201">
        <v>1488</v>
      </c>
      <c r="E15" s="201">
        <v>597</v>
      </c>
      <c r="F15" s="201">
        <v>12</v>
      </c>
      <c r="G15" s="201">
        <v>7</v>
      </c>
      <c r="H15" s="201">
        <v>233</v>
      </c>
      <c r="I15" s="201">
        <v>273</v>
      </c>
      <c r="J15" s="201">
        <v>2667</v>
      </c>
      <c r="K15" s="201">
        <v>388</v>
      </c>
      <c r="L15" s="201">
        <v>241</v>
      </c>
      <c r="M15" s="201">
        <v>175</v>
      </c>
      <c r="N15" s="201">
        <v>863</v>
      </c>
      <c r="O15" s="201">
        <v>176</v>
      </c>
      <c r="P15" s="201">
        <v>425</v>
      </c>
      <c r="Q15" s="201">
        <v>739</v>
      </c>
      <c r="R15" s="201">
        <v>500</v>
      </c>
      <c r="S15" s="201">
        <v>153</v>
      </c>
      <c r="T15" s="196"/>
    </row>
    <row r="16" spans="1:20" s="195" customFormat="1" ht="15" customHeight="1">
      <c r="A16" s="207" t="s">
        <v>139</v>
      </c>
      <c r="B16" s="203">
        <v>9374</v>
      </c>
      <c r="C16" s="201">
        <v>611</v>
      </c>
      <c r="D16" s="201">
        <v>1816</v>
      </c>
      <c r="E16" s="201">
        <v>418</v>
      </c>
      <c r="F16" s="201">
        <v>13</v>
      </c>
      <c r="G16" s="201">
        <v>9</v>
      </c>
      <c r="H16" s="201">
        <v>209</v>
      </c>
      <c r="I16" s="201">
        <v>343</v>
      </c>
      <c r="J16" s="201">
        <v>2706</v>
      </c>
      <c r="K16" s="201">
        <v>419</v>
      </c>
      <c r="L16" s="201">
        <v>230</v>
      </c>
      <c r="M16" s="201">
        <v>182</v>
      </c>
      <c r="N16" s="201">
        <v>734</v>
      </c>
      <c r="O16" s="201">
        <v>177</v>
      </c>
      <c r="P16" s="201">
        <v>428</v>
      </c>
      <c r="Q16" s="201">
        <v>523</v>
      </c>
      <c r="R16" s="201">
        <v>556</v>
      </c>
      <c r="S16" s="201">
        <v>163</v>
      </c>
      <c r="T16" s="196"/>
    </row>
    <row r="17" spans="1:21" s="195" customFormat="1" ht="15" customHeight="1">
      <c r="A17" s="207" t="s">
        <v>138</v>
      </c>
      <c r="B17" s="203">
        <v>9233</v>
      </c>
      <c r="C17" s="201">
        <v>647</v>
      </c>
      <c r="D17" s="201">
        <v>1638</v>
      </c>
      <c r="E17" s="201">
        <v>406</v>
      </c>
      <c r="F17" s="201">
        <v>16</v>
      </c>
      <c r="G17" s="201">
        <v>7</v>
      </c>
      <c r="H17" s="201">
        <v>153</v>
      </c>
      <c r="I17" s="201">
        <v>314</v>
      </c>
      <c r="J17" s="201">
        <v>2742</v>
      </c>
      <c r="K17" s="201">
        <v>448</v>
      </c>
      <c r="L17" s="201">
        <v>190</v>
      </c>
      <c r="M17" s="201">
        <v>163</v>
      </c>
      <c r="N17" s="201">
        <v>548</v>
      </c>
      <c r="O17" s="201">
        <v>122</v>
      </c>
      <c r="P17" s="201">
        <v>292</v>
      </c>
      <c r="Q17" s="201">
        <v>1097</v>
      </c>
      <c r="R17" s="201">
        <v>450</v>
      </c>
      <c r="S17" s="201">
        <v>121</v>
      </c>
      <c r="T17" s="196"/>
    </row>
    <row r="18" spans="1:21" s="195" customFormat="1" ht="15" customHeight="1">
      <c r="A18" s="207" t="s">
        <v>137</v>
      </c>
      <c r="B18" s="203">
        <v>8907</v>
      </c>
      <c r="C18" s="201">
        <v>658</v>
      </c>
      <c r="D18" s="201">
        <v>1481</v>
      </c>
      <c r="E18" s="201">
        <v>348</v>
      </c>
      <c r="F18" s="201">
        <v>15</v>
      </c>
      <c r="G18" s="201">
        <v>8</v>
      </c>
      <c r="H18" s="201">
        <v>120</v>
      </c>
      <c r="I18" s="201">
        <v>192</v>
      </c>
      <c r="J18" s="201">
        <v>2603</v>
      </c>
      <c r="K18" s="201">
        <v>517</v>
      </c>
      <c r="L18" s="201">
        <v>207</v>
      </c>
      <c r="M18" s="201">
        <v>127</v>
      </c>
      <c r="N18" s="201">
        <v>530</v>
      </c>
      <c r="O18" s="201">
        <v>183</v>
      </c>
      <c r="P18" s="201">
        <v>299</v>
      </c>
      <c r="Q18" s="201">
        <v>1080</v>
      </c>
      <c r="R18" s="201">
        <v>539</v>
      </c>
      <c r="S18" s="201">
        <v>168</v>
      </c>
      <c r="T18" s="196"/>
    </row>
    <row r="19" spans="1:21" s="195" customFormat="1" ht="15" customHeight="1">
      <c r="A19" s="207" t="s">
        <v>136</v>
      </c>
      <c r="B19" s="203">
        <v>9389</v>
      </c>
      <c r="C19" s="201">
        <v>739</v>
      </c>
      <c r="D19" s="201">
        <v>1671</v>
      </c>
      <c r="E19" s="201">
        <v>370</v>
      </c>
      <c r="F19" s="201">
        <v>8</v>
      </c>
      <c r="G19" s="201">
        <v>3</v>
      </c>
      <c r="H19" s="201">
        <v>114</v>
      </c>
      <c r="I19" s="201">
        <v>289</v>
      </c>
      <c r="J19" s="201">
        <v>2581</v>
      </c>
      <c r="K19" s="201">
        <v>499</v>
      </c>
      <c r="L19" s="201">
        <v>171</v>
      </c>
      <c r="M19" s="201">
        <v>92</v>
      </c>
      <c r="N19" s="201">
        <v>423</v>
      </c>
      <c r="O19" s="201">
        <v>146</v>
      </c>
      <c r="P19" s="201">
        <v>272</v>
      </c>
      <c r="Q19" s="201">
        <v>1346</v>
      </c>
      <c r="R19" s="201">
        <v>665</v>
      </c>
      <c r="S19" s="201">
        <v>168</v>
      </c>
      <c r="T19" s="196"/>
    </row>
    <row r="20" spans="1:21" s="195" customFormat="1" ht="15" customHeight="1">
      <c r="A20" s="207"/>
      <c r="B20" s="203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196"/>
    </row>
    <row r="21" spans="1:21" s="195" customFormat="1" ht="15" customHeight="1">
      <c r="A21" s="207" t="s">
        <v>135</v>
      </c>
      <c r="B21" s="203">
        <v>10313</v>
      </c>
      <c r="C21" s="201">
        <v>958</v>
      </c>
      <c r="D21" s="201">
        <v>1955</v>
      </c>
      <c r="E21" s="201">
        <v>291</v>
      </c>
      <c r="F21" s="201">
        <v>15</v>
      </c>
      <c r="G21" s="201">
        <v>3</v>
      </c>
      <c r="H21" s="201">
        <v>82</v>
      </c>
      <c r="I21" s="201">
        <v>210</v>
      </c>
      <c r="J21" s="201">
        <v>2789</v>
      </c>
      <c r="K21" s="201">
        <v>561</v>
      </c>
      <c r="L21" s="201">
        <v>225</v>
      </c>
      <c r="M21" s="201">
        <v>75</v>
      </c>
      <c r="N21" s="201">
        <v>422</v>
      </c>
      <c r="O21" s="201">
        <v>213</v>
      </c>
      <c r="P21" s="201">
        <v>295</v>
      </c>
      <c r="Q21" s="201">
        <v>1448</v>
      </c>
      <c r="R21" s="201">
        <v>771</v>
      </c>
      <c r="S21" s="201">
        <v>153</v>
      </c>
      <c r="T21" s="196"/>
    </row>
    <row r="22" spans="1:21" s="195" customFormat="1" ht="15" customHeight="1">
      <c r="A22" s="207" t="s">
        <v>134</v>
      </c>
      <c r="B22" s="203">
        <v>11090</v>
      </c>
      <c r="C22" s="201">
        <v>1088</v>
      </c>
      <c r="D22" s="201">
        <v>2134</v>
      </c>
      <c r="E22" s="201">
        <v>308</v>
      </c>
      <c r="F22" s="201">
        <v>8</v>
      </c>
      <c r="G22" s="201">
        <v>2</v>
      </c>
      <c r="H22" s="201">
        <v>54</v>
      </c>
      <c r="I22" s="201">
        <v>193</v>
      </c>
      <c r="J22" s="201">
        <v>2976</v>
      </c>
      <c r="K22" s="201">
        <v>631</v>
      </c>
      <c r="L22" s="201">
        <v>241</v>
      </c>
      <c r="M22" s="201">
        <v>89</v>
      </c>
      <c r="N22" s="201">
        <v>406</v>
      </c>
      <c r="O22" s="201">
        <v>223</v>
      </c>
      <c r="P22" s="201">
        <v>283</v>
      </c>
      <c r="Q22" s="201">
        <v>1595</v>
      </c>
      <c r="R22" s="201">
        <v>859</v>
      </c>
      <c r="S22" s="201">
        <v>146</v>
      </c>
      <c r="T22" s="196"/>
    </row>
    <row r="23" spans="1:21" s="195" customFormat="1" ht="15" customHeight="1">
      <c r="A23" s="207" t="s">
        <v>133</v>
      </c>
      <c r="B23" s="203">
        <v>10292</v>
      </c>
      <c r="C23" s="201">
        <v>1132</v>
      </c>
      <c r="D23" s="201">
        <v>1960</v>
      </c>
      <c r="E23" s="201">
        <v>275</v>
      </c>
      <c r="F23" s="201">
        <v>1</v>
      </c>
      <c r="G23" s="201">
        <v>3</v>
      </c>
      <c r="H23" s="201">
        <v>62</v>
      </c>
      <c r="I23" s="201">
        <v>195</v>
      </c>
      <c r="J23" s="201">
        <v>3075</v>
      </c>
      <c r="K23" s="201">
        <v>601</v>
      </c>
      <c r="L23" s="201">
        <v>196</v>
      </c>
      <c r="M23" s="201">
        <v>79</v>
      </c>
      <c r="N23" s="201">
        <v>381</v>
      </c>
      <c r="O23" s="201">
        <v>133</v>
      </c>
      <c r="P23" s="201">
        <v>167</v>
      </c>
      <c r="Q23" s="201">
        <v>1232</v>
      </c>
      <c r="R23" s="201">
        <v>800</v>
      </c>
      <c r="S23" s="201">
        <v>142</v>
      </c>
      <c r="T23" s="196"/>
    </row>
    <row r="24" spans="1:21" s="195" customFormat="1" ht="15" customHeight="1">
      <c r="A24" s="207" t="s">
        <v>132</v>
      </c>
      <c r="B24" s="203">
        <v>10137</v>
      </c>
      <c r="C24" s="201">
        <v>1140</v>
      </c>
      <c r="D24" s="201">
        <v>1866</v>
      </c>
      <c r="E24" s="201">
        <v>232</v>
      </c>
      <c r="F24" s="201">
        <v>4</v>
      </c>
      <c r="G24" s="202">
        <v>0</v>
      </c>
      <c r="H24" s="201">
        <v>64</v>
      </c>
      <c r="I24" s="201">
        <v>217</v>
      </c>
      <c r="J24" s="201">
        <v>2966</v>
      </c>
      <c r="K24" s="201">
        <v>614</v>
      </c>
      <c r="L24" s="201">
        <v>233</v>
      </c>
      <c r="M24" s="201">
        <v>57</v>
      </c>
      <c r="N24" s="201">
        <v>386</v>
      </c>
      <c r="O24" s="201">
        <v>112</v>
      </c>
      <c r="P24" s="201">
        <v>212</v>
      </c>
      <c r="Q24" s="201">
        <v>1068</v>
      </c>
      <c r="R24" s="201">
        <v>966</v>
      </c>
      <c r="S24" s="201">
        <v>95</v>
      </c>
      <c r="T24" s="196"/>
    </row>
    <row r="25" spans="1:21" s="195" customFormat="1" ht="15" customHeight="1">
      <c r="A25" s="205">
        <v>30</v>
      </c>
      <c r="B25" s="203">
        <v>10531</v>
      </c>
      <c r="C25" s="201">
        <v>1374</v>
      </c>
      <c r="D25" s="201">
        <v>2173</v>
      </c>
      <c r="E25" s="201">
        <v>178</v>
      </c>
      <c r="F25" s="201">
        <v>2</v>
      </c>
      <c r="G25" s="202">
        <v>4</v>
      </c>
      <c r="H25" s="201">
        <v>34</v>
      </c>
      <c r="I25" s="201">
        <v>172</v>
      </c>
      <c r="J25" s="201">
        <v>3018</v>
      </c>
      <c r="K25" s="201">
        <v>577</v>
      </c>
      <c r="L25" s="201">
        <v>261</v>
      </c>
      <c r="M25" s="201">
        <v>67</v>
      </c>
      <c r="N25" s="201">
        <v>499</v>
      </c>
      <c r="O25" s="201">
        <v>112</v>
      </c>
      <c r="P25" s="201">
        <v>133</v>
      </c>
      <c r="Q25" s="201">
        <v>954</v>
      </c>
      <c r="R25" s="201">
        <v>973</v>
      </c>
      <c r="S25" s="201">
        <v>61</v>
      </c>
      <c r="T25" s="196"/>
    </row>
    <row r="26" spans="1:21" s="195" customFormat="1" ht="15" customHeight="1">
      <c r="A26" s="205"/>
      <c r="B26" s="203"/>
      <c r="C26" s="201"/>
      <c r="D26" s="201"/>
      <c r="E26" s="201"/>
      <c r="F26" s="201"/>
      <c r="G26" s="202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196"/>
    </row>
    <row r="27" spans="1:21" s="195" customFormat="1" ht="15" customHeight="1">
      <c r="A27" s="206" t="s">
        <v>131</v>
      </c>
      <c r="B27" s="203">
        <v>10584</v>
      </c>
      <c r="C27" s="201">
        <v>1799</v>
      </c>
      <c r="D27" s="201">
        <v>2057</v>
      </c>
      <c r="E27" s="201">
        <v>153</v>
      </c>
      <c r="F27" s="201">
        <v>7</v>
      </c>
      <c r="G27" s="202">
        <v>1</v>
      </c>
      <c r="H27" s="201">
        <v>18</v>
      </c>
      <c r="I27" s="201">
        <v>176</v>
      </c>
      <c r="J27" s="201">
        <v>3008</v>
      </c>
      <c r="K27" s="201">
        <v>608</v>
      </c>
      <c r="L27" s="201">
        <v>237</v>
      </c>
      <c r="M27" s="201">
        <v>47</v>
      </c>
      <c r="N27" s="201">
        <v>415</v>
      </c>
      <c r="O27" s="201">
        <v>118</v>
      </c>
      <c r="P27" s="201">
        <v>128</v>
      </c>
      <c r="Q27" s="201">
        <v>773</v>
      </c>
      <c r="R27" s="201">
        <v>1039</v>
      </c>
      <c r="S27" s="201">
        <v>65</v>
      </c>
      <c r="T27" s="196" t="s">
        <v>130</v>
      </c>
    </row>
    <row r="28" spans="1:21" s="195" customFormat="1" ht="15" customHeight="1">
      <c r="A28" s="205">
        <v>2</v>
      </c>
      <c r="B28" s="203">
        <v>10877</v>
      </c>
      <c r="C28" s="201">
        <v>2286</v>
      </c>
      <c r="D28" s="201">
        <v>2108</v>
      </c>
      <c r="E28" s="201">
        <v>196</v>
      </c>
      <c r="F28" s="201">
        <v>6</v>
      </c>
      <c r="G28" s="202">
        <v>0</v>
      </c>
      <c r="H28" s="201">
        <v>30</v>
      </c>
      <c r="I28" s="201">
        <v>138</v>
      </c>
      <c r="J28" s="201">
        <v>2740</v>
      </c>
      <c r="K28" s="201">
        <v>515</v>
      </c>
      <c r="L28" s="201">
        <v>164</v>
      </c>
      <c r="M28" s="201">
        <v>64</v>
      </c>
      <c r="N28" s="201">
        <v>518</v>
      </c>
      <c r="O28" s="201">
        <v>79</v>
      </c>
      <c r="P28" s="201">
        <v>231</v>
      </c>
      <c r="Q28" s="201">
        <v>748</v>
      </c>
      <c r="R28" s="201">
        <v>1054</v>
      </c>
      <c r="S28" s="201">
        <v>61</v>
      </c>
      <c r="T28" s="196"/>
      <c r="U28" s="196"/>
    </row>
    <row r="29" spans="1:21" s="195" customFormat="1" ht="15" customHeight="1">
      <c r="A29" s="205">
        <v>3</v>
      </c>
      <c r="B29" s="203">
        <v>12063</v>
      </c>
      <c r="C29" s="201">
        <v>1909</v>
      </c>
      <c r="D29" s="201">
        <v>1942</v>
      </c>
      <c r="E29" s="201">
        <v>185</v>
      </c>
      <c r="F29" s="201">
        <v>3</v>
      </c>
      <c r="G29" s="202">
        <v>2</v>
      </c>
      <c r="H29" s="201">
        <v>46</v>
      </c>
      <c r="I29" s="201">
        <v>203</v>
      </c>
      <c r="J29" s="201">
        <v>3589</v>
      </c>
      <c r="K29" s="201">
        <v>580</v>
      </c>
      <c r="L29" s="201">
        <v>213</v>
      </c>
      <c r="M29" s="201">
        <v>49</v>
      </c>
      <c r="N29" s="201">
        <v>494</v>
      </c>
      <c r="O29" s="201">
        <v>102</v>
      </c>
      <c r="P29" s="201">
        <v>186</v>
      </c>
      <c r="Q29" s="201">
        <v>1429</v>
      </c>
      <c r="R29" s="201">
        <v>1131</v>
      </c>
      <c r="S29" s="201">
        <v>33</v>
      </c>
      <c r="T29" s="196"/>
      <c r="U29" s="196"/>
    </row>
    <row r="30" spans="1:21" s="195" customFormat="1" ht="15" customHeight="1">
      <c r="A30" s="205">
        <v>4</v>
      </c>
      <c r="B30" s="203">
        <v>12047</v>
      </c>
      <c r="C30" s="201">
        <v>1914</v>
      </c>
      <c r="D30" s="201">
        <v>1889</v>
      </c>
      <c r="E30" s="201">
        <v>196</v>
      </c>
      <c r="F30" s="201">
        <v>7</v>
      </c>
      <c r="G30" s="202">
        <v>1</v>
      </c>
      <c r="H30" s="201">
        <v>36</v>
      </c>
      <c r="I30" s="201">
        <v>155</v>
      </c>
      <c r="J30" s="201">
        <v>3115</v>
      </c>
      <c r="K30" s="201">
        <v>678</v>
      </c>
      <c r="L30" s="201">
        <v>288</v>
      </c>
      <c r="M30" s="201">
        <v>64</v>
      </c>
      <c r="N30" s="201">
        <v>629</v>
      </c>
      <c r="O30" s="201">
        <v>205</v>
      </c>
      <c r="P30" s="201">
        <v>227</v>
      </c>
      <c r="Q30" s="201">
        <v>1711</v>
      </c>
      <c r="R30" s="201">
        <v>932</v>
      </c>
      <c r="S30" s="201">
        <v>66</v>
      </c>
      <c r="T30" s="196"/>
      <c r="U30" s="196"/>
    </row>
    <row r="31" spans="1:21" s="195" customFormat="1" ht="15" customHeight="1">
      <c r="A31" s="204">
        <v>5</v>
      </c>
      <c r="B31" s="203">
        <v>11070</v>
      </c>
      <c r="C31" s="201">
        <v>1744</v>
      </c>
      <c r="D31" s="201">
        <v>1724</v>
      </c>
      <c r="E31" s="201">
        <v>141</v>
      </c>
      <c r="F31" s="201">
        <v>6</v>
      </c>
      <c r="G31" s="202">
        <v>0</v>
      </c>
      <c r="H31" s="201">
        <v>24</v>
      </c>
      <c r="I31" s="201">
        <v>127</v>
      </c>
      <c r="J31" s="201">
        <v>3502</v>
      </c>
      <c r="K31" s="201">
        <v>436</v>
      </c>
      <c r="L31" s="201">
        <v>258</v>
      </c>
      <c r="M31" s="201">
        <v>82</v>
      </c>
      <c r="N31" s="201">
        <v>485</v>
      </c>
      <c r="O31" s="201">
        <v>169</v>
      </c>
      <c r="P31" s="201">
        <v>230</v>
      </c>
      <c r="Q31" s="201">
        <v>1733</v>
      </c>
      <c r="R31" s="201">
        <v>409</v>
      </c>
      <c r="S31" s="201">
        <v>52</v>
      </c>
      <c r="T31" s="196"/>
      <c r="U31" s="196"/>
    </row>
    <row r="32" spans="1:21" s="195" customFormat="1" ht="15" customHeight="1">
      <c r="A32" s="200">
        <v>6</v>
      </c>
      <c r="B32" s="199">
        <v>10655</v>
      </c>
      <c r="C32" s="197">
        <v>1795</v>
      </c>
      <c r="D32" s="197">
        <v>1557</v>
      </c>
      <c r="E32" s="197">
        <v>148</v>
      </c>
      <c r="F32" s="197">
        <v>0</v>
      </c>
      <c r="G32" s="198">
        <v>0</v>
      </c>
      <c r="H32" s="197">
        <v>12</v>
      </c>
      <c r="I32" s="197">
        <v>121</v>
      </c>
      <c r="J32" s="197">
        <v>3436</v>
      </c>
      <c r="K32" s="197">
        <v>367</v>
      </c>
      <c r="L32" s="197">
        <v>225</v>
      </c>
      <c r="M32" s="197">
        <v>101</v>
      </c>
      <c r="N32" s="197">
        <v>340</v>
      </c>
      <c r="O32" s="197">
        <v>105</v>
      </c>
      <c r="P32" s="197">
        <v>174</v>
      </c>
      <c r="Q32" s="197">
        <v>1923</v>
      </c>
      <c r="R32" s="197">
        <v>351</v>
      </c>
      <c r="S32" s="197">
        <v>52</v>
      </c>
      <c r="T32" s="196"/>
      <c r="U32" s="196"/>
    </row>
    <row r="33" spans="1:20" s="195" customFormat="1" ht="15" customHeight="1">
      <c r="T33" s="196"/>
    </row>
    <row r="34" spans="1:20" s="195" customFormat="1" ht="13.5" customHeight="1">
      <c r="A34" s="195" t="s">
        <v>128</v>
      </c>
    </row>
    <row r="36" spans="1:20" ht="13.5" customHeight="1">
      <c r="A36" s="194" t="s">
        <v>127</v>
      </c>
    </row>
    <row r="37" spans="1:20" ht="13.5" customHeight="1">
      <c r="A37" s="194" t="s">
        <v>126</v>
      </c>
    </row>
  </sheetData>
  <mergeCells count="9">
    <mergeCell ref="N3:Q3"/>
    <mergeCell ref="R3:R4"/>
    <mergeCell ref="S3:S4"/>
    <mergeCell ref="A3:A4"/>
    <mergeCell ref="B3:B4"/>
    <mergeCell ref="C3:D3"/>
    <mergeCell ref="E3:E4"/>
    <mergeCell ref="F3:K3"/>
    <mergeCell ref="L3:M3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75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E0954-CC48-4DAA-BB7A-FBD3A3238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3466B-0BBF-4222-80A2-BE437F5B4D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F1CDF-F530-4BC7-A063-9C00FB482A3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cfd19f7-9a31-48f1-a827-fb01c45dd146"/>
    <ds:schemaRef ds:uri="1f739fab-6d78-413b-bdfb-b8e4b081b50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1501</vt:lpstr>
      <vt:lpstr>1502</vt:lpstr>
      <vt:lpstr>1503</vt:lpstr>
      <vt:lpstr>1504</vt:lpstr>
      <vt:lpstr>1505</vt:lpstr>
      <vt:lpstr>1506</vt:lpstr>
      <vt:lpstr>1507</vt:lpstr>
      <vt:lpstr>1508</vt:lpstr>
      <vt:lpstr>1509</vt:lpstr>
      <vt:lpstr>1510</vt:lpstr>
      <vt:lpstr>1511</vt:lpstr>
      <vt:lpstr>1512、1513</vt:lpstr>
      <vt:lpstr>1514</vt:lpstr>
      <vt:lpstr>'1503'!Print_Area</vt:lpstr>
      <vt:lpstr>'1504'!Print_Area</vt:lpstr>
      <vt:lpstr>'1505'!Print_Area</vt:lpstr>
      <vt:lpstr>'1506'!Print_Area</vt:lpstr>
      <vt:lpstr>'1507'!Print_Area</vt:lpstr>
      <vt:lpstr>'1509'!Print_Area</vt:lpstr>
      <vt:lpstr>'1505'!Print_Titles</vt:lpstr>
      <vt:lpstr>'1508'!Print_Titles</vt:lpstr>
      <vt:lpstr>'1512、1513'!Print_Titles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 彩那３８</dc:creator>
  <cp:keywords/>
  <dc:description/>
  <cp:lastModifiedBy>（健福）佐藤 麻衣子</cp:lastModifiedBy>
  <cp:revision/>
  <dcterms:created xsi:type="dcterms:W3CDTF">2021-11-15T06:45:51Z</dcterms:created>
  <dcterms:modified xsi:type="dcterms:W3CDTF">2026-05-25T10:39:03Z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