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1.62.60\R8soumu\201●厚生労働統計\20 健康福祉統計年報\R8年刊\04_掲載用\02統計編\"/>
    </mc:Choice>
  </mc:AlternateContent>
  <xr:revisionPtr revIDLastSave="0" documentId="13_ncr:1_{2C192D15-2E3B-46B7-B474-A3A5733142BE}" xr6:coauthVersionLast="47" xr6:coauthVersionMax="47" xr10:uidLastSave="{00000000-0000-0000-0000-000000000000}"/>
  <bookViews>
    <workbookView xWindow="2625" yWindow="2460" windowWidth="21600" windowHeight="11175" activeTab="4" xr2:uid="{7D2E173C-4F99-4F55-85A8-5945CB2EE97B}"/>
  </bookViews>
  <sheets>
    <sheet name="0401" sheetId="1" r:id="rId1"/>
    <sheet name="0402" sheetId="3" r:id="rId2"/>
    <sheet name="0403" sheetId="2" r:id="rId3"/>
    <sheet name="0404" sheetId="4" r:id="rId4"/>
    <sheet name="0405" sheetId="5" r:id="rId5"/>
  </sheets>
  <externalReferences>
    <externalReference r:id="rId6"/>
    <externalReference r:id="rId7"/>
    <externalReference r:id="rId8"/>
    <externalReference r:id="rId9"/>
    <externalReference r:id="rId10"/>
  </externalReferences>
  <definedNames>
    <definedName name="_xlnm._FilterDatabase" localSheetId="0" hidden="1">'0401'!$A$5:$AF$101</definedName>
    <definedName name="hyou3">[1]表3!$A$2:$N$34</definedName>
    <definedName name="_xlnm.Print_Area" localSheetId="0">'0401'!$A$1:$AC$101</definedName>
    <definedName name="_xlnm.Print_Area" localSheetId="1">'0402'!$A$1:$AC$45</definedName>
    <definedName name="_xlnm.Print_Area" localSheetId="2">'0403'!$A$1:$I$40</definedName>
    <definedName name="_xlnm.Print_Area" localSheetId="3">'0404'!$A$1:$N$17</definedName>
    <definedName name="_xlnm.Print_Titles" localSheetId="0">'0401'!$3:$4</definedName>
    <definedName name="県外転出入者当前月" localSheetId="1">#REF!</definedName>
    <definedName name="県外転出入者当前月" localSheetId="2">#REF!</definedName>
    <definedName name="県外転出入者当前月" localSheetId="3">#REF!</definedName>
    <definedName name="県外転出入者当前月" localSheetId="4">#REF!</definedName>
    <definedName name="県外転出入者当前月">#REF!</definedName>
    <definedName name="指示月統計結果" localSheetId="1">#REF!</definedName>
    <definedName name="指示月統計結果" localSheetId="2">#REF!</definedName>
    <definedName name="指示月統計結果" localSheetId="3">#REF!</definedName>
    <definedName name="指示月統計結果" localSheetId="4">#REF!</definedName>
    <definedName name="指示月統計結果">#REF!</definedName>
    <definedName name="出生数_その他_のクロス集計">#N/A</definedName>
    <definedName name="出生数_自宅_のクロス集計">#N/A</definedName>
    <definedName name="出生数_助産所_のクロス集計">#N/A</definedName>
    <definedName name="出生数_診療所_のクロス集計">#N/A</definedName>
    <definedName name="出生数_病院_のクロス集計">#N/A</definedName>
    <definedName name="図1">[1]図8!$D$20:$I$31</definedName>
    <definedName name="表３">[1]表3!$A$2:$N$34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5" l="1"/>
  <c r="D5" i="5"/>
  <c r="F5" i="5" s="1"/>
  <c r="E5" i="5"/>
  <c r="F6" i="5"/>
  <c r="F7" i="5"/>
  <c r="F8" i="5"/>
  <c r="F9" i="5"/>
  <c r="F10" i="5"/>
  <c r="F11" i="5"/>
  <c r="F12" i="5"/>
  <c r="F13" i="5"/>
  <c r="F14" i="5"/>
  <c r="F15" i="5"/>
  <c r="F16" i="5"/>
  <c r="F17" i="5"/>
  <c r="F18" i="5"/>
  <c r="F19" i="5"/>
  <c r="F20" i="5"/>
  <c r="F21" i="5"/>
  <c r="F22" i="5"/>
  <c r="F23" i="5"/>
  <c r="C4" i="4"/>
  <c r="D4" i="4"/>
  <c r="E4" i="4"/>
  <c r="F4" i="4"/>
  <c r="G4" i="4"/>
  <c r="H4" i="4"/>
  <c r="I4" i="4"/>
  <c r="J4" i="4"/>
  <c r="K4" i="4"/>
  <c r="L4" i="4"/>
  <c r="M4" i="4"/>
  <c r="N4" i="4"/>
  <c r="B5" i="4"/>
  <c r="B6" i="4"/>
  <c r="B7" i="4"/>
  <c r="B8" i="4"/>
  <c r="B9" i="4"/>
  <c r="B10" i="4"/>
  <c r="B11" i="4"/>
  <c r="B12" i="4"/>
  <c r="B13" i="4"/>
  <c r="B14" i="4"/>
  <c r="B15" i="4"/>
  <c r="B16" i="4"/>
  <c r="AA8" i="1"/>
  <c r="AA9" i="1"/>
  <c r="AA10" i="1"/>
  <c r="AA11" i="1"/>
  <c r="AA12" i="1"/>
  <c r="AA13" i="1"/>
  <c r="AA15" i="1"/>
  <c r="AA17" i="1"/>
  <c r="AA18" i="1"/>
  <c r="AA19" i="1"/>
  <c r="AA20" i="1"/>
  <c r="AA21" i="1"/>
  <c r="AA23" i="1"/>
  <c r="AA24" i="1"/>
  <c r="AA25" i="1"/>
  <c r="AA26" i="1"/>
  <c r="AA27"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4" i="1"/>
  <c r="AA75" i="1"/>
  <c r="AA76" i="1"/>
  <c r="AA77" i="1"/>
  <c r="AA78" i="1"/>
  <c r="AA79" i="1"/>
  <c r="AA80" i="1"/>
  <c r="AA81" i="1"/>
  <c r="AA82" i="1"/>
  <c r="AA88" i="1"/>
  <c r="AA89" i="1"/>
  <c r="AA90" i="1"/>
  <c r="AA91" i="1"/>
  <c r="AA92" i="1"/>
  <c r="AA93" i="1"/>
  <c r="AA94" i="1"/>
  <c r="AA95" i="1"/>
  <c r="AA96" i="1"/>
  <c r="AA97" i="1"/>
  <c r="AA7" i="1"/>
  <c r="B4" i="4" l="1"/>
  <c r="W19" i="1"/>
  <c r="W20" i="1"/>
  <c r="W21" i="1"/>
  <c r="W23" i="1"/>
  <c r="W24" i="1"/>
  <c r="W25" i="1"/>
  <c r="W26" i="1"/>
  <c r="W27"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4" i="1"/>
  <c r="W75" i="1"/>
  <c r="W76" i="1"/>
  <c r="W77" i="1"/>
  <c r="W78" i="1"/>
  <c r="W79" i="1"/>
  <c r="W80" i="1"/>
  <c r="W81" i="1"/>
  <c r="W83" i="1"/>
  <c r="W84" i="1"/>
  <c r="W85" i="1"/>
  <c r="W86" i="1"/>
  <c r="W87" i="1"/>
  <c r="W88" i="1"/>
  <c r="W89" i="1"/>
  <c r="W90" i="1"/>
  <c r="W91" i="1"/>
  <c r="W92" i="1"/>
  <c r="W93" i="1"/>
  <c r="W94" i="1"/>
  <c r="W95" i="1"/>
  <c r="W96" i="1"/>
  <c r="W97" i="1"/>
  <c r="W8" i="1"/>
  <c r="W9" i="1"/>
  <c r="W10" i="1"/>
  <c r="W11" i="1"/>
  <c r="W12" i="1"/>
  <c r="W13" i="1"/>
  <c r="W15" i="1"/>
  <c r="W17" i="1"/>
  <c r="W18" i="1"/>
  <c r="W7" i="1"/>
  <c r="K8" i="1"/>
  <c r="K9" i="1"/>
  <c r="K10" i="1"/>
  <c r="K11" i="1"/>
  <c r="K12" i="1"/>
  <c r="K13" i="1"/>
  <c r="K15" i="1"/>
  <c r="K17" i="1"/>
  <c r="K18" i="1"/>
  <c r="K19" i="1"/>
  <c r="K20" i="1"/>
  <c r="K21" i="1"/>
  <c r="K23" i="1"/>
  <c r="K24" i="1"/>
  <c r="K25" i="1"/>
  <c r="K26" i="1"/>
  <c r="K27"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4" i="1"/>
  <c r="K75" i="1"/>
  <c r="K76" i="1"/>
  <c r="K77" i="1"/>
  <c r="K78" i="1"/>
  <c r="K79" i="1"/>
  <c r="K80" i="1"/>
  <c r="K81" i="1"/>
  <c r="K83" i="1"/>
  <c r="K84" i="1"/>
  <c r="K85" i="1"/>
  <c r="K86" i="1"/>
  <c r="K87" i="1"/>
  <c r="K88" i="1"/>
  <c r="K89" i="1"/>
  <c r="K90" i="1"/>
  <c r="K91" i="1"/>
  <c r="K92" i="1"/>
  <c r="K93" i="1"/>
  <c r="K94" i="1"/>
  <c r="K95" i="1"/>
  <c r="K96" i="1"/>
  <c r="K97" i="1"/>
  <c r="K7" i="1"/>
  <c r="G8" i="1"/>
  <c r="G9" i="1"/>
  <c r="G10" i="1"/>
  <c r="G11" i="1"/>
  <c r="G12" i="1"/>
  <c r="G13" i="1"/>
  <c r="G15" i="1"/>
  <c r="G17" i="1"/>
  <c r="G18" i="1"/>
  <c r="G19" i="1"/>
  <c r="G20" i="1"/>
  <c r="G21" i="1"/>
  <c r="G23" i="1"/>
  <c r="G24" i="1"/>
  <c r="G25" i="1"/>
  <c r="G26" i="1"/>
  <c r="G27"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4" i="1"/>
  <c r="G75" i="1"/>
  <c r="G76" i="1"/>
  <c r="G77" i="1"/>
  <c r="G78" i="1"/>
  <c r="G79" i="1"/>
  <c r="G80" i="1"/>
  <c r="G81" i="1"/>
  <c r="G83" i="1"/>
  <c r="G84" i="1"/>
  <c r="G85" i="1"/>
  <c r="G86" i="1"/>
  <c r="G87" i="1"/>
  <c r="G88" i="1"/>
  <c r="G89" i="1"/>
  <c r="G90" i="1"/>
  <c r="G91" i="1"/>
  <c r="G92" i="1"/>
  <c r="G93" i="1"/>
  <c r="G94" i="1"/>
  <c r="G95" i="1"/>
  <c r="G96" i="1"/>
  <c r="G97" i="1"/>
  <c r="G7" i="1"/>
  <c r="U8" i="1"/>
  <c r="U9" i="1"/>
  <c r="U10" i="1"/>
  <c r="U11" i="1"/>
  <c r="U12" i="1"/>
  <c r="U13" i="1"/>
  <c r="U15" i="1"/>
  <c r="U17" i="1"/>
  <c r="U18" i="1"/>
  <c r="U19" i="1"/>
  <c r="U20" i="1"/>
  <c r="U21" i="1"/>
  <c r="U23" i="1"/>
  <c r="U24" i="1"/>
  <c r="U25" i="1"/>
  <c r="U26" i="1"/>
  <c r="U27"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4" i="1"/>
  <c r="U75" i="1"/>
  <c r="U76" i="1"/>
  <c r="U77" i="1"/>
  <c r="U78" i="1"/>
  <c r="U79" i="1"/>
  <c r="U80" i="1"/>
  <c r="U81" i="1"/>
  <c r="U83" i="1"/>
  <c r="U84" i="1"/>
  <c r="U85" i="1"/>
  <c r="U86" i="1"/>
  <c r="U87" i="1"/>
  <c r="U88" i="1"/>
  <c r="U89" i="1"/>
  <c r="U90" i="1"/>
  <c r="U91" i="1"/>
  <c r="U92" i="1"/>
  <c r="U93" i="1"/>
  <c r="U94" i="1"/>
  <c r="U95" i="1"/>
  <c r="U96" i="1"/>
  <c r="U97" i="1"/>
  <c r="U7" i="1"/>
  <c r="S17" i="1"/>
  <c r="S18" i="1"/>
  <c r="S19" i="1"/>
  <c r="S20" i="1"/>
  <c r="S21" i="1"/>
  <c r="S23" i="1"/>
  <c r="S24" i="1"/>
  <c r="S25" i="1"/>
  <c r="S26" i="1"/>
  <c r="S27"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4" i="1"/>
  <c r="S75" i="1"/>
  <c r="S76" i="1"/>
  <c r="S77" i="1"/>
  <c r="S78" i="1"/>
  <c r="S79" i="1"/>
  <c r="S80" i="1"/>
  <c r="S81" i="1"/>
  <c r="S83" i="1"/>
  <c r="S84" i="1"/>
  <c r="S85" i="1"/>
  <c r="S86" i="1"/>
  <c r="S87" i="1"/>
  <c r="S88" i="1"/>
  <c r="S89" i="1"/>
  <c r="S90" i="1"/>
  <c r="S91" i="1"/>
  <c r="S92" i="1"/>
  <c r="S93" i="1"/>
  <c r="S94" i="1"/>
  <c r="S95" i="1"/>
  <c r="S96" i="1"/>
  <c r="S97" i="1"/>
  <c r="S8" i="1"/>
  <c r="S9" i="1"/>
  <c r="S10" i="1"/>
  <c r="S11" i="1"/>
  <c r="S12" i="1"/>
  <c r="S13" i="1"/>
  <c r="S15" i="1"/>
  <c r="S7" i="1"/>
  <c r="Q8" i="1"/>
  <c r="Q9" i="1"/>
  <c r="Q10" i="1"/>
  <c r="Q11" i="1"/>
  <c r="Q12" i="1"/>
  <c r="Q13" i="1"/>
  <c r="Q15" i="1"/>
  <c r="Q17" i="1"/>
  <c r="Q18" i="1"/>
  <c r="Q19" i="1"/>
  <c r="Q20" i="1"/>
  <c r="Q21" i="1"/>
  <c r="Q23" i="1"/>
  <c r="Q24" i="1"/>
  <c r="Q25" i="1"/>
  <c r="Q26" i="1"/>
  <c r="Q27"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4" i="1"/>
  <c r="Q75" i="1"/>
  <c r="Q76" i="1"/>
  <c r="Q77" i="1"/>
  <c r="Q78" i="1"/>
  <c r="Q79" i="1"/>
  <c r="Q80" i="1"/>
  <c r="Q81" i="1"/>
  <c r="Q83" i="1"/>
  <c r="Q84" i="1"/>
  <c r="Q85" i="1"/>
  <c r="Q86" i="1"/>
  <c r="Q87" i="1"/>
  <c r="Q88" i="1"/>
  <c r="Q89" i="1"/>
  <c r="Q90" i="1"/>
  <c r="Q91" i="1"/>
  <c r="Q92" i="1"/>
  <c r="Q93" i="1"/>
  <c r="Q94" i="1"/>
  <c r="Q95" i="1"/>
  <c r="Q96" i="1"/>
  <c r="Q97" i="1"/>
  <c r="Q7" i="1"/>
  <c r="O97" i="1"/>
  <c r="O96" i="1"/>
  <c r="O95" i="1"/>
  <c r="O94" i="1"/>
  <c r="O93" i="1"/>
  <c r="O92" i="1"/>
  <c r="O91" i="1"/>
  <c r="O90" i="1"/>
  <c r="O89" i="1"/>
  <c r="O88" i="1"/>
  <c r="O87" i="1"/>
  <c r="O86" i="1"/>
  <c r="O85" i="1"/>
  <c r="O84" i="1"/>
  <c r="O83" i="1"/>
  <c r="O81" i="1"/>
  <c r="O80" i="1"/>
  <c r="O79" i="1"/>
  <c r="O78" i="1"/>
  <c r="O77" i="1"/>
  <c r="O76" i="1"/>
  <c r="O75" i="1"/>
  <c r="O74"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7" i="1"/>
  <c r="O26" i="1"/>
  <c r="O25" i="1"/>
  <c r="O24" i="1"/>
  <c r="O23" i="1"/>
  <c r="O21" i="1"/>
  <c r="O20" i="1"/>
  <c r="O19" i="1"/>
  <c r="O18" i="1"/>
  <c r="O17" i="1"/>
  <c r="O15" i="1"/>
  <c r="O13" i="1"/>
  <c r="O12" i="1"/>
  <c r="O11" i="1"/>
  <c r="O10" i="1"/>
  <c r="O9" i="1"/>
  <c r="O8" i="1"/>
  <c r="O7" i="1"/>
  <c r="Y97" i="1"/>
  <c r="Y96" i="1"/>
  <c r="Y95" i="1"/>
  <c r="Y94" i="1"/>
  <c r="Y93" i="1"/>
  <c r="Y92" i="1"/>
  <c r="Y91" i="1"/>
  <c r="Y90" i="1"/>
  <c r="Y89" i="1"/>
  <c r="Y88" i="1"/>
  <c r="Y87" i="1"/>
  <c r="Y86" i="1"/>
  <c r="Y85" i="1"/>
  <c r="Y84" i="1"/>
  <c r="Y83" i="1"/>
  <c r="Y81" i="1"/>
  <c r="Y80" i="1"/>
  <c r="Y79" i="1"/>
  <c r="Y78" i="1"/>
  <c r="Y77" i="1"/>
  <c r="Y76" i="1"/>
  <c r="Y75" i="1"/>
  <c r="Y74"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7" i="1"/>
  <c r="Y26" i="1"/>
  <c r="Y25" i="1"/>
  <c r="Y24" i="1"/>
  <c r="Y23" i="1"/>
  <c r="Y21" i="1"/>
  <c r="Y20" i="1"/>
  <c r="Y19" i="1"/>
  <c r="Y18" i="1"/>
  <c r="Y17" i="1"/>
  <c r="Y15" i="1"/>
  <c r="Y13" i="1"/>
  <c r="Y12" i="1"/>
  <c r="Y11" i="1"/>
  <c r="Y10" i="1"/>
  <c r="Y9" i="1"/>
  <c r="Y8" i="1"/>
  <c r="Y7" i="1"/>
  <c r="I8" i="1"/>
  <c r="I9" i="1"/>
  <c r="I10" i="1"/>
  <c r="I11" i="1"/>
  <c r="I12" i="1"/>
  <c r="I13" i="1"/>
  <c r="I15" i="1"/>
  <c r="I17" i="1"/>
  <c r="I18" i="1"/>
  <c r="I19" i="1"/>
  <c r="I20" i="1"/>
  <c r="I21" i="1"/>
  <c r="I23" i="1"/>
  <c r="I24" i="1"/>
  <c r="I25" i="1"/>
  <c r="I26" i="1"/>
  <c r="I27"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4" i="1"/>
  <c r="I75" i="1"/>
  <c r="I76" i="1"/>
  <c r="I77" i="1"/>
  <c r="I78" i="1"/>
  <c r="I79" i="1"/>
  <c r="I80" i="1"/>
  <c r="I81" i="1"/>
  <c r="I83" i="1"/>
  <c r="I84" i="1"/>
  <c r="I85" i="1"/>
  <c r="I86" i="1"/>
  <c r="I87" i="1"/>
  <c r="I88" i="1"/>
  <c r="I89" i="1"/>
  <c r="I90" i="1"/>
  <c r="I91" i="1"/>
  <c r="I92" i="1"/>
  <c r="I93" i="1"/>
  <c r="I94" i="1"/>
  <c r="I95" i="1"/>
  <c r="I96" i="1"/>
  <c r="I97" i="1"/>
  <c r="I7" i="1"/>
  <c r="M20" i="1"/>
  <c r="M21" i="1"/>
  <c r="M23" i="1"/>
  <c r="M24" i="1"/>
  <c r="M25" i="1"/>
  <c r="M26" i="1"/>
  <c r="M27"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4" i="1"/>
  <c r="M75" i="1"/>
  <c r="M76" i="1"/>
  <c r="M77" i="1"/>
  <c r="M78" i="1"/>
  <c r="M79" i="1"/>
  <c r="M80" i="1"/>
  <c r="M81" i="1"/>
  <c r="M83" i="1"/>
  <c r="M84" i="1"/>
  <c r="M85" i="1"/>
  <c r="M86" i="1"/>
  <c r="M87" i="1"/>
  <c r="M88" i="1"/>
  <c r="M89" i="1"/>
  <c r="M90" i="1"/>
  <c r="M91" i="1"/>
  <c r="M92" i="1"/>
  <c r="M93" i="1"/>
  <c r="M94" i="1"/>
  <c r="M95" i="1"/>
  <c r="M96" i="1"/>
  <c r="M97" i="1"/>
  <c r="M8" i="1"/>
  <c r="M9" i="1"/>
  <c r="M10" i="1"/>
  <c r="M11" i="1"/>
  <c r="M12" i="1"/>
  <c r="M13" i="1"/>
  <c r="M15" i="1"/>
  <c r="M17" i="1"/>
  <c r="M18" i="1"/>
  <c r="M19"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4" i="1"/>
  <c r="E75" i="1"/>
  <c r="E76" i="1"/>
  <c r="E77" i="1"/>
  <c r="E78" i="1"/>
  <c r="E79" i="1"/>
  <c r="E80" i="1"/>
  <c r="E81" i="1"/>
  <c r="E83" i="1"/>
  <c r="E84" i="1"/>
  <c r="E85" i="1"/>
  <c r="E86" i="1"/>
  <c r="E87" i="1"/>
  <c r="E88" i="1"/>
  <c r="E89" i="1"/>
  <c r="E90" i="1"/>
  <c r="E91" i="1"/>
  <c r="E92" i="1"/>
  <c r="E93" i="1"/>
  <c r="E94" i="1"/>
  <c r="E95" i="1"/>
  <c r="E96" i="1"/>
  <c r="E97" i="1"/>
  <c r="E8" i="1"/>
  <c r="E9" i="1"/>
  <c r="E10" i="1"/>
  <c r="E11" i="1"/>
  <c r="E12" i="1"/>
  <c r="E13" i="1"/>
  <c r="E15" i="1"/>
  <c r="E17" i="1"/>
  <c r="E18" i="1"/>
  <c r="E19" i="1"/>
  <c r="E20" i="1"/>
  <c r="E21" i="1"/>
  <c r="E23" i="1"/>
  <c r="E24" i="1"/>
  <c r="E25" i="1"/>
  <c r="E26" i="1"/>
  <c r="E27" i="1"/>
  <c r="E29" i="1"/>
  <c r="E30" i="1"/>
  <c r="E31" i="1"/>
  <c r="E32" i="1"/>
  <c r="E33" i="1"/>
  <c r="E34" i="1"/>
  <c r="E35" i="1"/>
  <c r="E36" i="1"/>
  <c r="E37" i="1"/>
  <c r="M7" i="1"/>
  <c r="E7" i="1"/>
  <c r="C8" i="1"/>
  <c r="C9" i="1"/>
  <c r="C10" i="1"/>
  <c r="C11" i="1"/>
  <c r="C12" i="1"/>
  <c r="C13" i="1"/>
  <c r="C15" i="1"/>
  <c r="C17" i="1"/>
  <c r="C18" i="1"/>
  <c r="C19" i="1"/>
  <c r="C20" i="1"/>
  <c r="C21" i="1"/>
  <c r="C23" i="1"/>
  <c r="C24" i="1"/>
  <c r="C25" i="1"/>
  <c r="C26" i="1"/>
  <c r="C27"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4" i="1"/>
  <c r="C75" i="1"/>
  <c r="C76" i="1"/>
  <c r="C77" i="1"/>
  <c r="C78" i="1"/>
  <c r="C79" i="1"/>
  <c r="C80" i="1"/>
  <c r="C81" i="1"/>
  <c r="C83" i="1"/>
  <c r="C84" i="1"/>
  <c r="C85" i="1"/>
  <c r="C86" i="1"/>
  <c r="C87" i="1"/>
  <c r="C88" i="1"/>
  <c r="C89" i="1"/>
  <c r="C90" i="1"/>
  <c r="C91" i="1"/>
  <c r="C92" i="1"/>
  <c r="C93" i="1"/>
  <c r="C94" i="1"/>
  <c r="C95" i="1"/>
  <c r="C96" i="1"/>
  <c r="C97" i="1"/>
  <c r="C7" i="1"/>
  <c r="AB104" i="1" l="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4" i="1"/>
  <c r="Z75" i="1"/>
  <c r="Z76" i="1"/>
  <c r="Z77" i="1"/>
  <c r="Z78" i="1"/>
  <c r="Z79" i="1"/>
  <c r="Z80" i="1"/>
  <c r="Z81" i="1"/>
  <c r="Z83" i="1"/>
  <c r="AA83" i="1" s="1"/>
  <c r="Z84" i="1"/>
  <c r="AA84" i="1" s="1"/>
  <c r="Z85" i="1"/>
  <c r="AA85" i="1" s="1"/>
  <c r="Z86" i="1"/>
  <c r="AA86" i="1" s="1"/>
  <c r="Z87" i="1"/>
  <c r="AA87" i="1" s="1"/>
  <c r="Z88" i="1"/>
  <c r="Z89" i="1"/>
  <c r="Z90" i="1"/>
  <c r="Z91" i="1"/>
  <c r="Z92" i="1"/>
  <c r="Z93" i="1"/>
  <c r="Z94" i="1"/>
  <c r="Z95" i="1"/>
  <c r="Z96" i="1"/>
  <c r="Z97" i="1"/>
  <c r="Z29" i="1"/>
  <c r="P104" i="1"/>
  <c r="R104" i="1"/>
  <c r="T104" i="1"/>
  <c r="V104" i="1"/>
  <c r="X104" i="1"/>
  <c r="B104" i="1"/>
  <c r="D104" i="1"/>
  <c r="F104" i="1"/>
  <c r="H104" i="1"/>
  <c r="J104" i="1"/>
  <c r="L104" i="1"/>
  <c r="N104" i="1"/>
  <c r="AC8" i="1"/>
  <c r="AC9" i="1"/>
  <c r="AC10" i="1"/>
  <c r="AC11" i="1"/>
  <c r="AC12" i="1"/>
  <c r="AC13" i="1"/>
  <c r="AC15" i="1"/>
  <c r="AC17" i="1"/>
  <c r="AC18" i="1"/>
  <c r="AC19" i="1"/>
  <c r="AC20" i="1"/>
  <c r="AC21" i="1"/>
  <c r="AC23" i="1"/>
  <c r="AC24" i="1"/>
  <c r="AC25" i="1"/>
  <c r="AC26" i="1"/>
  <c r="AC27"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4" i="1"/>
  <c r="AC75" i="1"/>
  <c r="AC76" i="1"/>
  <c r="AC77" i="1"/>
  <c r="AC78" i="1"/>
  <c r="AC79" i="1"/>
  <c r="AC80" i="1"/>
  <c r="AC81" i="1"/>
  <c r="AC82" i="1"/>
  <c r="AC83" i="1"/>
  <c r="AC84" i="1"/>
  <c r="AC85" i="1"/>
  <c r="AC86" i="1"/>
  <c r="AC87" i="1"/>
  <c r="AC88" i="1"/>
  <c r="AC89" i="1"/>
  <c r="AC90" i="1"/>
  <c r="AC91" i="1"/>
  <c r="AC92" i="1"/>
  <c r="AC93" i="1"/>
  <c r="AC94" i="1"/>
  <c r="AC95" i="1"/>
  <c r="AC96" i="1"/>
  <c r="AC97" i="1"/>
  <c r="AC7" i="1"/>
  <c r="Z18" i="1" l="1"/>
  <c r="Z16" i="1" l="1"/>
  <c r="Z17" i="1"/>
  <c r="Z19" i="1"/>
  <c r="Z20" i="1"/>
  <c r="Z21" i="1"/>
  <c r="Z23" i="1"/>
  <c r="Z24" i="1"/>
  <c r="Z25" i="1"/>
  <c r="Z26" i="1"/>
  <c r="Z27" i="1"/>
  <c r="Z8" i="1"/>
  <c r="Z9" i="1"/>
  <c r="Z10" i="1"/>
  <c r="Z11" i="1"/>
  <c r="Z12" i="1"/>
  <c r="Z13" i="1"/>
  <c r="Z15" i="1"/>
  <c r="Z7" i="1"/>
  <c r="Z104" i="1" l="1"/>
</calcChain>
</file>

<file path=xl/sharedStrings.xml><?xml version="1.0" encoding="utf-8"?>
<sst xmlns="http://schemas.openxmlformats.org/spreadsheetml/2006/main" count="736" uniqueCount="235">
  <si>
    <t>前橋市</t>
    <rPh sb="0" eb="2">
      <t>マエバシ</t>
    </rPh>
    <rPh sb="2" eb="3">
      <t>シ</t>
    </rPh>
    <phoneticPr fontId="3"/>
  </si>
  <si>
    <t>高崎市</t>
    <rPh sb="0" eb="3">
      <t>タカサキシ</t>
    </rPh>
    <phoneticPr fontId="3"/>
  </si>
  <si>
    <t>桐生</t>
    <rPh sb="0" eb="2">
      <t>キリュウ</t>
    </rPh>
    <phoneticPr fontId="3"/>
  </si>
  <si>
    <t>伊勢崎</t>
    <rPh sb="0" eb="3">
      <t>イセサキ</t>
    </rPh>
    <phoneticPr fontId="3"/>
  </si>
  <si>
    <t>太田</t>
    <rPh sb="0" eb="2">
      <t>オオタ</t>
    </rPh>
    <phoneticPr fontId="3"/>
  </si>
  <si>
    <t>渋川</t>
    <rPh sb="0" eb="2">
      <t>シブカワ</t>
    </rPh>
    <phoneticPr fontId="3"/>
  </si>
  <si>
    <t>藤岡</t>
    <rPh sb="0" eb="2">
      <t>フジオカ</t>
    </rPh>
    <phoneticPr fontId="3"/>
  </si>
  <si>
    <t>富岡</t>
    <rPh sb="0" eb="2">
      <t>トミオカ</t>
    </rPh>
    <phoneticPr fontId="3"/>
  </si>
  <si>
    <t>吾妻</t>
    <rPh sb="0" eb="2">
      <t>アガツマ</t>
    </rPh>
    <phoneticPr fontId="3"/>
  </si>
  <si>
    <t>利根沼田</t>
    <rPh sb="0" eb="2">
      <t>トネ</t>
    </rPh>
    <rPh sb="2" eb="4">
      <t>ヌマタ</t>
    </rPh>
    <phoneticPr fontId="3"/>
  </si>
  <si>
    <t>館林</t>
    <rPh sb="0" eb="2">
      <t>タテバヤシ</t>
    </rPh>
    <phoneticPr fontId="3"/>
  </si>
  <si>
    <t>安中</t>
    <rPh sb="0" eb="2">
      <t>アンナカ</t>
    </rPh>
    <phoneticPr fontId="3"/>
  </si>
  <si>
    <t>群馬県</t>
    <rPh sb="0" eb="3">
      <t>グンマケン</t>
    </rPh>
    <phoneticPr fontId="3"/>
  </si>
  <si>
    <t>全国</t>
    <rPh sb="0" eb="2">
      <t>ゼンコク</t>
    </rPh>
    <phoneticPr fontId="3"/>
  </si>
  <si>
    <t>報告数</t>
    <rPh sb="0" eb="2">
      <t>ホウコク</t>
    </rPh>
    <rPh sb="2" eb="3">
      <t>スウ</t>
    </rPh>
    <phoneticPr fontId="3"/>
  </si>
  <si>
    <t>り患率</t>
  </si>
  <si>
    <t>一類感染症</t>
    <rPh sb="0" eb="1">
      <t>イチ</t>
    </rPh>
    <phoneticPr fontId="3"/>
  </si>
  <si>
    <t>エボラ出血熱</t>
  </si>
  <si>
    <t>クリミア・コンゴ出血熱</t>
  </si>
  <si>
    <t>痘そう</t>
  </si>
  <si>
    <t>南米出血熱</t>
    <phoneticPr fontId="2"/>
  </si>
  <si>
    <t>ペスト</t>
  </si>
  <si>
    <t>マールブルグ病</t>
  </si>
  <si>
    <t>ラッサ熱</t>
  </si>
  <si>
    <t>二類感染症</t>
    <rPh sb="0" eb="1">
      <t>ニ</t>
    </rPh>
    <phoneticPr fontId="3"/>
  </si>
  <si>
    <t>　</t>
  </si>
  <si>
    <t>急性灰白髄炎</t>
  </si>
  <si>
    <t>結核</t>
  </si>
  <si>
    <t>ジフテリア</t>
  </si>
  <si>
    <t>重症急性呼吸器症候群</t>
  </si>
  <si>
    <t>中東呼吸器症候群</t>
    <phoneticPr fontId="3"/>
  </si>
  <si>
    <t>鳥インフルエンザ（Ｈ５Ｎ１）</t>
    <phoneticPr fontId="3"/>
  </si>
  <si>
    <t>鳥インフルエンザ（Ｈ７Ｎ９）</t>
    <phoneticPr fontId="3"/>
  </si>
  <si>
    <t>三類感染症</t>
    <rPh sb="0" eb="1">
      <t>サン</t>
    </rPh>
    <phoneticPr fontId="3"/>
  </si>
  <si>
    <t>コレラ</t>
  </si>
  <si>
    <t>細菌性赤痢</t>
  </si>
  <si>
    <t>腸管出血性大腸菌感染症</t>
  </si>
  <si>
    <t>腸チフス</t>
  </si>
  <si>
    <t>パラチフス</t>
  </si>
  <si>
    <t>四類感染症</t>
    <rPh sb="0" eb="1">
      <t>ヨン</t>
    </rPh>
    <phoneticPr fontId="3"/>
  </si>
  <si>
    <t>Ｅ型肝炎</t>
  </si>
  <si>
    <t>ウエストナイル熱</t>
  </si>
  <si>
    <t>Ａ型肝炎</t>
  </si>
  <si>
    <t>エキノコックス症</t>
  </si>
  <si>
    <t>エムポックス</t>
    <phoneticPr fontId="2"/>
  </si>
  <si>
    <t>黄熱</t>
  </si>
  <si>
    <t>オウム病</t>
  </si>
  <si>
    <t>オムスク出血熱</t>
  </si>
  <si>
    <t>回帰熱</t>
  </si>
  <si>
    <t>キャサヌル森林病</t>
  </si>
  <si>
    <t>Ｑ熱</t>
  </si>
  <si>
    <t>狂犬病</t>
  </si>
  <si>
    <t>コクシジオイデス症</t>
  </si>
  <si>
    <t>ジカウイルス感染症</t>
  </si>
  <si>
    <t>重症熱性血小板減少症候群</t>
  </si>
  <si>
    <t>腎症候性出血熱</t>
  </si>
  <si>
    <t>西部ウマ脳炎</t>
  </si>
  <si>
    <t>ダニ媒介脳炎</t>
  </si>
  <si>
    <t>炭疽</t>
  </si>
  <si>
    <t>チクングニア熱</t>
  </si>
  <si>
    <t>つつが虫病</t>
    <phoneticPr fontId="3"/>
  </si>
  <si>
    <t>デング熱</t>
  </si>
  <si>
    <t>東部ウマ脳炎</t>
  </si>
  <si>
    <t>鳥インフルエンザ（Ｈ５Ｎ１及びＨ７Ｎ９を除く。）</t>
    <rPh sb="0" eb="1">
      <t>トリ</t>
    </rPh>
    <rPh sb="13" eb="14">
      <t>オヨ</t>
    </rPh>
    <rPh sb="20" eb="21">
      <t>ノゾ</t>
    </rPh>
    <phoneticPr fontId="3"/>
  </si>
  <si>
    <t>ニパウイルス感染症</t>
  </si>
  <si>
    <t>日本紅斑熱</t>
  </si>
  <si>
    <t>日本脳炎</t>
  </si>
  <si>
    <t>ハンタウイルス肺症候群</t>
  </si>
  <si>
    <t>Ｂウイルス病</t>
  </si>
  <si>
    <t>鼻疽</t>
  </si>
  <si>
    <t>ブルセラ症</t>
  </si>
  <si>
    <t>ベネズエラウマ脳炎</t>
  </si>
  <si>
    <t>ヘンドラウイルス感染症</t>
  </si>
  <si>
    <t>発しんチフス</t>
  </si>
  <si>
    <t>ボツリヌス症</t>
  </si>
  <si>
    <t>マラリア</t>
  </si>
  <si>
    <t>野兎病</t>
  </si>
  <si>
    <t>ライム病</t>
  </si>
  <si>
    <t>リッサウイルス感染症</t>
  </si>
  <si>
    <t>リフトバレー熱</t>
  </si>
  <si>
    <t>類鼻疽</t>
  </si>
  <si>
    <t>レジオネラ症</t>
  </si>
  <si>
    <t>レプトスピラ症</t>
  </si>
  <si>
    <t>ロッキー山紅斑熱</t>
  </si>
  <si>
    <t>五類感染症</t>
    <rPh sb="0" eb="1">
      <t>ゴ</t>
    </rPh>
    <rPh sb="1" eb="2">
      <t>ルイ</t>
    </rPh>
    <rPh sb="2" eb="5">
      <t>カンセンショウ</t>
    </rPh>
    <phoneticPr fontId="3"/>
  </si>
  <si>
    <t>アメーバ赤痢</t>
  </si>
  <si>
    <t>ウイルス性肝炎</t>
  </si>
  <si>
    <t>カルバペネム耐性腸内細菌目細菌感染症</t>
    <rPh sb="12" eb="13">
      <t>モク</t>
    </rPh>
    <rPh sb="13" eb="15">
      <t>サイキン</t>
    </rPh>
    <rPh sb="15" eb="18">
      <t>カンセンショウ</t>
    </rPh>
    <phoneticPr fontId="2"/>
  </si>
  <si>
    <t>急性弛緩性麻痺</t>
    <rPh sb="0" eb="2">
      <t>キュウセイ</t>
    </rPh>
    <rPh sb="2" eb="5">
      <t>シカンセイ</t>
    </rPh>
    <rPh sb="5" eb="7">
      <t>マヒ</t>
    </rPh>
    <phoneticPr fontId="3"/>
  </si>
  <si>
    <t>急性脳炎</t>
  </si>
  <si>
    <t>クリプトスポリジウム症</t>
  </si>
  <si>
    <t>クロイツフェルト・ヤコブ病</t>
  </si>
  <si>
    <t>劇症型溶血性レンサ球菌感染症</t>
  </si>
  <si>
    <t>後天性免疫不全症候群</t>
    <phoneticPr fontId="2"/>
  </si>
  <si>
    <t xml:space="preserve"> ・ </t>
    <phoneticPr fontId="2"/>
  </si>
  <si>
    <t>ジアルジア症</t>
  </si>
  <si>
    <t>侵襲性インフルエンザ菌感染症</t>
  </si>
  <si>
    <t>侵襲性髄膜炎菌感染症</t>
  </si>
  <si>
    <t>侵襲性肺炎球菌感染症</t>
  </si>
  <si>
    <t>水痘（入院例）</t>
  </si>
  <si>
    <t>先天性風しん症候群</t>
  </si>
  <si>
    <t>梅毒</t>
  </si>
  <si>
    <t>播種性クリプトコックス症</t>
  </si>
  <si>
    <t>破傷風</t>
  </si>
  <si>
    <t>バンコマイシン耐性黄色ブドウ球菌感染症</t>
  </si>
  <si>
    <t>バンコマイシン耐性腸球菌感染症</t>
  </si>
  <si>
    <t>百日咳</t>
    <rPh sb="0" eb="3">
      <t>ヒャクニチゼキ</t>
    </rPh>
    <phoneticPr fontId="3"/>
  </si>
  <si>
    <t>風しん</t>
  </si>
  <si>
    <t>麻しん</t>
  </si>
  <si>
    <t>薬剤耐性アシネトバクター感染症</t>
  </si>
  <si>
    <t>出典：感染症発生動向調査</t>
    <rPh sb="0" eb="2">
      <t>シュッテン</t>
    </rPh>
    <rPh sb="3" eb="6">
      <t>カンセンショウ</t>
    </rPh>
    <rPh sb="6" eb="8">
      <t>ハッセイ</t>
    </rPh>
    <rPh sb="8" eb="10">
      <t>ドウコウ</t>
    </rPh>
    <rPh sb="10" eb="12">
      <t>チョウサ</t>
    </rPh>
    <phoneticPr fontId="3"/>
  </si>
  <si>
    <t>（注）報告のあった医療機関を管轄する保健所別に集計したもので、必ずしも感染地を示すものではない。</t>
    <rPh sb="1" eb="2">
      <t>チュウキサイコウテンセイメンエキフゼンショウコウグンホケンジョ</t>
    </rPh>
    <phoneticPr fontId="3"/>
  </si>
  <si>
    <t>　　　「結核」は、潜在性結核感染症を含む数であり、り患率の表示はなじまないため、記載していない。「後天性免疫不全症候群」は保健所別数を公表していない。</t>
    <phoneticPr fontId="2"/>
  </si>
  <si>
    <t>　 　 平成30年より、急性弛緩性麻痺及び百日咳が全数把握対象疾患となった。</t>
    <rPh sb="4" eb="6">
      <t>ヘイセイ</t>
    </rPh>
    <rPh sb="8" eb="9">
      <t>ネン</t>
    </rPh>
    <rPh sb="12" eb="14">
      <t>キュウセイ</t>
    </rPh>
    <rPh sb="14" eb="17">
      <t>シカンセイ</t>
    </rPh>
    <rPh sb="17" eb="19">
      <t>マヒ</t>
    </rPh>
    <rPh sb="19" eb="20">
      <t>オヨ</t>
    </rPh>
    <rPh sb="21" eb="24">
      <t>ヒャクニチゼキ</t>
    </rPh>
    <rPh sb="25" eb="27">
      <t>ゼンスウ</t>
    </rPh>
    <rPh sb="27" eb="29">
      <t>ハアク</t>
    </rPh>
    <rPh sb="29" eb="31">
      <t>タイショウ</t>
    </rPh>
    <rPh sb="31" eb="33">
      <t>シッカン</t>
    </rPh>
    <phoneticPr fontId="3"/>
  </si>
  <si>
    <t>　・</t>
    <phoneticPr fontId="2"/>
  </si>
  <si>
    <t>・</t>
    <phoneticPr fontId="2"/>
  </si>
  <si>
    <t>令和６年１月１日～令和６年12月29日</t>
    <phoneticPr fontId="2"/>
  </si>
  <si>
    <t>・</t>
    <phoneticPr fontId="2"/>
  </si>
  <si>
    <t xml:space="preserve"> ・</t>
    <phoneticPr fontId="2"/>
  </si>
  <si>
    <t>出典：食中毒統計</t>
    <rPh sb="0" eb="1">
      <t>シュッテン</t>
    </rPh>
    <rPh sb="2" eb="5">
      <t>ショクチュウドク</t>
    </rPh>
    <rPh sb="5" eb="7">
      <t>トウケイ</t>
    </rPh>
    <phoneticPr fontId="8"/>
  </si>
  <si>
    <t>令和元年</t>
    <rPh sb="0" eb="2">
      <t>レイワ</t>
    </rPh>
    <rPh sb="2" eb="4">
      <t>ガンネン</t>
    </rPh>
    <phoneticPr fontId="2"/>
  </si>
  <si>
    <t>平成8年</t>
    <rPh sb="0" eb="1">
      <t>ヘイセイ</t>
    </rPh>
    <rPh sb="2" eb="3">
      <t>ネン</t>
    </rPh>
    <phoneticPr fontId="2"/>
  </si>
  <si>
    <t>患 者 数</t>
    <phoneticPr fontId="8"/>
  </si>
  <si>
    <t xml:space="preserve"> (人口10万対)</t>
    <phoneticPr fontId="8"/>
  </si>
  <si>
    <t>１事件当たり</t>
  </si>
  <si>
    <t>り 患 率</t>
    <phoneticPr fontId="8"/>
  </si>
  <si>
    <t>事 件 数</t>
    <phoneticPr fontId="8"/>
  </si>
  <si>
    <t>全　　　国</t>
    <rPh sb="0" eb="1">
      <t>ゼン</t>
    </rPh>
    <rPh sb="4" eb="5">
      <t>コク</t>
    </rPh>
    <phoneticPr fontId="8"/>
  </si>
  <si>
    <t>群　馬　県</t>
    <rPh sb="0" eb="1">
      <t>グン</t>
    </rPh>
    <rPh sb="2" eb="3">
      <t>ウマ</t>
    </rPh>
    <rPh sb="4" eb="5">
      <t>ケン</t>
    </rPh>
    <phoneticPr fontId="8"/>
  </si>
  <si>
    <t>各年間</t>
    <rPh sb="0" eb="1">
      <t>カク</t>
    </rPh>
    <rPh sb="1" eb="3">
      <t>ネンカン</t>
    </rPh>
    <phoneticPr fontId="8"/>
  </si>
  <si>
    <t>４－第３表　食中毒発生状況，年次別</t>
    <phoneticPr fontId="8"/>
  </si>
  <si>
    <t>　　令和５年５月８日からCOVID-19が定点把握対象疾患に変更された</t>
    <rPh sb="2" eb="4">
      <t>レイワ</t>
    </rPh>
    <rPh sb="5" eb="6">
      <t>ネン</t>
    </rPh>
    <rPh sb="7" eb="8">
      <t>ガツ</t>
    </rPh>
    <rPh sb="9" eb="10">
      <t>ニチ</t>
    </rPh>
    <rPh sb="21" eb="23">
      <t>テイテン</t>
    </rPh>
    <rPh sb="23" eb="25">
      <t>ハアク</t>
    </rPh>
    <rPh sb="25" eb="27">
      <t>タイショウ</t>
    </rPh>
    <rPh sb="27" eb="29">
      <t>シッカン</t>
    </rPh>
    <rPh sb="30" eb="32">
      <t>ヘンコウ</t>
    </rPh>
    <phoneticPr fontId="2"/>
  </si>
  <si>
    <t>　 「-」は報告なし、「・」は定点が選定されていない。</t>
    <phoneticPr fontId="2"/>
  </si>
  <si>
    <t>注：報告のあった医療機関を管轄する保健所別に集計したもので、必ずしも感染地を示すものではない。</t>
    <rPh sb="2" eb="4">
      <t>ホウコク</t>
    </rPh>
    <rPh sb="8" eb="12">
      <t>イリョウキカン</t>
    </rPh>
    <rPh sb="13" eb="15">
      <t>カンカツ</t>
    </rPh>
    <rPh sb="17" eb="20">
      <t>ホケンジョ</t>
    </rPh>
    <rPh sb="20" eb="21">
      <t>ベツ</t>
    </rPh>
    <rPh sb="22" eb="24">
      <t>シュウケイ</t>
    </rPh>
    <rPh sb="30" eb="31">
      <t>カナラ</t>
    </rPh>
    <rPh sb="34" eb="36">
      <t>カンセン</t>
    </rPh>
    <rPh sb="36" eb="37">
      <t>チ</t>
    </rPh>
    <rPh sb="38" eb="39">
      <t>シメ</t>
    </rPh>
    <phoneticPr fontId="3"/>
  </si>
  <si>
    <t>-</t>
  </si>
  <si>
    <t>・</t>
  </si>
  <si>
    <t>　 薬剤耐性緑膿菌感染症</t>
  </si>
  <si>
    <t>　 ペニシリン耐性肺炎球菌感染症</t>
  </si>
  <si>
    <t>　 メチシリン耐性黄色ブドウ球菌感染症</t>
  </si>
  <si>
    <t>基幹定点(月報)</t>
    <rPh sb="0" eb="2">
      <t>キカン</t>
    </rPh>
    <rPh sb="2" eb="4">
      <t>テイテン</t>
    </rPh>
    <rPh sb="5" eb="6">
      <t>ゲツ</t>
    </rPh>
    <rPh sb="6" eb="7">
      <t>ホウ</t>
    </rPh>
    <phoneticPr fontId="3"/>
  </si>
  <si>
    <t>　　淋菌感染症</t>
    <rPh sb="2" eb="4">
      <t>リンキン</t>
    </rPh>
    <rPh sb="4" eb="7">
      <t>カンセンショウ</t>
    </rPh>
    <phoneticPr fontId="3"/>
  </si>
  <si>
    <t>　　尖圭コンジローマ感染症</t>
    <rPh sb="2" eb="3">
      <t>セン</t>
    </rPh>
    <rPh sb="3" eb="4">
      <t>ケイ</t>
    </rPh>
    <rPh sb="10" eb="13">
      <t>カンセンショウ</t>
    </rPh>
    <phoneticPr fontId="3"/>
  </si>
  <si>
    <t>　　性器ヘルペスウイルス感染症</t>
    <rPh sb="2" eb="4">
      <t>セイキ</t>
    </rPh>
    <rPh sb="12" eb="15">
      <t>カンセンショウ</t>
    </rPh>
    <phoneticPr fontId="3"/>
  </si>
  <si>
    <t>　　性器クラミジア感染症</t>
    <rPh sb="2" eb="4">
      <t>セイキ</t>
    </rPh>
    <rPh sb="9" eb="12">
      <t>カンセンショウ</t>
    </rPh>
    <phoneticPr fontId="3"/>
  </si>
  <si>
    <t>ＳＴＤ定点(月報)</t>
    <rPh sb="3" eb="5">
      <t>テイテン</t>
    </rPh>
    <rPh sb="6" eb="8">
      <t>ゲッポウ</t>
    </rPh>
    <phoneticPr fontId="3"/>
  </si>
  <si>
    <t>　　感染性胃腸炎（ロタウイルスに限る）</t>
    <rPh sb="2" eb="5">
      <t>カンセンセイ</t>
    </rPh>
    <rPh sb="5" eb="8">
      <t>イチョウエン</t>
    </rPh>
    <rPh sb="16" eb="17">
      <t>カギ</t>
    </rPh>
    <phoneticPr fontId="3"/>
  </si>
  <si>
    <t>　　クラミジア肺炎（オウム病除く）</t>
    <rPh sb="7" eb="9">
      <t>ハイエン</t>
    </rPh>
    <rPh sb="13" eb="14">
      <t>ビョウ</t>
    </rPh>
    <rPh sb="14" eb="15">
      <t>ノゾ</t>
    </rPh>
    <phoneticPr fontId="3"/>
  </si>
  <si>
    <t>　　マイコプラズマ肺炎</t>
    <rPh sb="9" eb="11">
      <t>ハイエン</t>
    </rPh>
    <phoneticPr fontId="3"/>
  </si>
  <si>
    <t>　　無菌性髄膜炎</t>
    <rPh sb="2" eb="5">
      <t>ムキンセイ</t>
    </rPh>
    <rPh sb="5" eb="8">
      <t>ズイマクエン</t>
    </rPh>
    <phoneticPr fontId="3"/>
  </si>
  <si>
    <t>　　細菌性髄膜炎</t>
    <rPh sb="2" eb="5">
      <t>サイキンセイ</t>
    </rPh>
    <rPh sb="5" eb="8">
      <t>ズイマクエン</t>
    </rPh>
    <phoneticPr fontId="3"/>
  </si>
  <si>
    <t>基幹定点(週報)</t>
    <rPh sb="0" eb="2">
      <t>キカン</t>
    </rPh>
    <rPh sb="2" eb="4">
      <t>テイテン</t>
    </rPh>
    <rPh sb="5" eb="7">
      <t>シュウホウ</t>
    </rPh>
    <phoneticPr fontId="3"/>
  </si>
  <si>
    <t>　　流行性角結膜炎</t>
    <rPh sb="2" eb="5">
      <t>リュウコウセイ</t>
    </rPh>
    <rPh sb="5" eb="6">
      <t>カク</t>
    </rPh>
    <rPh sb="6" eb="9">
      <t>ケツマクエン</t>
    </rPh>
    <phoneticPr fontId="3"/>
  </si>
  <si>
    <t>　　急性出血性結膜炎</t>
    <rPh sb="2" eb="4">
      <t>キュウセイ</t>
    </rPh>
    <rPh sb="4" eb="7">
      <t>シュッケツセイ</t>
    </rPh>
    <rPh sb="7" eb="10">
      <t>ケツマクエン</t>
    </rPh>
    <phoneticPr fontId="3"/>
  </si>
  <si>
    <t>眼科定点(週報)</t>
    <rPh sb="0" eb="2">
      <t>ガンカ</t>
    </rPh>
    <rPh sb="2" eb="4">
      <t>テイテン</t>
    </rPh>
    <rPh sb="5" eb="7">
      <t>シュウホウ</t>
    </rPh>
    <phoneticPr fontId="3"/>
  </si>
  <si>
    <t>　　流行性耳下腺炎</t>
    <rPh sb="2" eb="5">
      <t>リュウコウセイ</t>
    </rPh>
    <rPh sb="5" eb="6">
      <t>ジ</t>
    </rPh>
    <rPh sb="6" eb="7">
      <t>カ</t>
    </rPh>
    <rPh sb="7" eb="8">
      <t>セン</t>
    </rPh>
    <rPh sb="8" eb="9">
      <t>エン</t>
    </rPh>
    <phoneticPr fontId="3"/>
  </si>
  <si>
    <t>　　ヘルパンギーナ</t>
  </si>
  <si>
    <t>　　突発性発しん</t>
    <rPh sb="2" eb="5">
      <t>トッパツセイ</t>
    </rPh>
    <rPh sb="5" eb="6">
      <t>ハッ</t>
    </rPh>
    <phoneticPr fontId="3"/>
  </si>
  <si>
    <t>　　伝染性紅斑</t>
    <rPh sb="2" eb="5">
      <t>デンセンセイ</t>
    </rPh>
    <rPh sb="5" eb="6">
      <t>ベニ</t>
    </rPh>
    <rPh sb="6" eb="7">
      <t>マダラ</t>
    </rPh>
    <phoneticPr fontId="3"/>
  </si>
  <si>
    <t>　　手足口病</t>
    <rPh sb="2" eb="4">
      <t>テアシ</t>
    </rPh>
    <rPh sb="4" eb="5">
      <t>クチ</t>
    </rPh>
    <rPh sb="5" eb="6">
      <t>ビョウ</t>
    </rPh>
    <phoneticPr fontId="3"/>
  </si>
  <si>
    <t>　　水痘</t>
    <rPh sb="2" eb="4">
      <t>スイトウ</t>
    </rPh>
    <phoneticPr fontId="3"/>
  </si>
  <si>
    <t>　　感染性胃腸炎</t>
    <rPh sb="2" eb="5">
      <t>カンセンセイ</t>
    </rPh>
    <rPh sb="5" eb="8">
      <t>イチョウエン</t>
    </rPh>
    <phoneticPr fontId="3"/>
  </si>
  <si>
    <t xml:space="preserve">    A群溶血性レンサ球菌咽頭炎</t>
    <rPh sb="5" eb="6">
      <t>グン</t>
    </rPh>
    <rPh sb="6" eb="7">
      <t>ヨウ</t>
    </rPh>
    <rPh sb="7" eb="8">
      <t>ケツ</t>
    </rPh>
    <rPh sb="8" eb="9">
      <t>セイ</t>
    </rPh>
    <rPh sb="12" eb="14">
      <t>キュウキン</t>
    </rPh>
    <rPh sb="14" eb="17">
      <t>イントウエン</t>
    </rPh>
    <phoneticPr fontId="3"/>
  </si>
  <si>
    <t>　　咽頭結膜熱</t>
    <rPh sb="2" eb="4">
      <t>イントウ</t>
    </rPh>
    <rPh sb="4" eb="6">
      <t>ケツマク</t>
    </rPh>
    <rPh sb="6" eb="7">
      <t>ネツ</t>
    </rPh>
    <phoneticPr fontId="3"/>
  </si>
  <si>
    <t>　　ＲＳウイルス感染症</t>
    <rPh sb="8" eb="11">
      <t>カンセンショウ</t>
    </rPh>
    <phoneticPr fontId="3"/>
  </si>
  <si>
    <t>小児科定点(週報)</t>
    <rPh sb="0" eb="3">
      <t>ショウニカ</t>
    </rPh>
    <rPh sb="3" eb="5">
      <t>テイテン</t>
    </rPh>
    <rPh sb="6" eb="8">
      <t>シュウホウ</t>
    </rPh>
    <phoneticPr fontId="3"/>
  </si>
  <si>
    <t xml:space="preserve">    COVID-19</t>
    <phoneticPr fontId="2"/>
  </si>
  <si>
    <t>　　インフルエンザ</t>
  </si>
  <si>
    <t>インフルエンザ/COVID-19定点(週報)</t>
    <rPh sb="16" eb="18">
      <t>テイテン</t>
    </rPh>
    <rPh sb="19" eb="21">
      <t>シュウホウ</t>
    </rPh>
    <phoneticPr fontId="3"/>
  </si>
  <si>
    <t>五類感染症（定点把握）</t>
    <rPh sb="0" eb="1">
      <t>ゴ</t>
    </rPh>
    <rPh sb="6" eb="8">
      <t>テイテン</t>
    </rPh>
    <rPh sb="8" eb="10">
      <t>ハアク</t>
    </rPh>
    <phoneticPr fontId="3"/>
  </si>
  <si>
    <t>定点
あたり</t>
    <rPh sb="0" eb="2">
      <t>テイテン</t>
    </rPh>
    <phoneticPr fontId="3"/>
  </si>
  <si>
    <t>高崎市</t>
    <rPh sb="0" eb="2">
      <t>タカサキ</t>
    </rPh>
    <rPh sb="2" eb="3">
      <t>シ</t>
    </rPh>
    <phoneticPr fontId="3"/>
  </si>
  <si>
    <t>令和６年１月１日～令和６年12月29日（令和６年１月～令和６年１２月）　　　　　　</t>
    <phoneticPr fontId="2"/>
  </si>
  <si>
    <t>４－第２表　感染症発生動向調査（定点把握対象疾患）週報・月報報告数，定点あたり報告数，疾病別・保健所、保健福祉事務所別</t>
    <rPh sb="9" eb="11">
      <t>ハッセイ</t>
    </rPh>
    <rPh sb="11" eb="13">
      <t>ドウコウ</t>
    </rPh>
    <rPh sb="13" eb="15">
      <t>チョウサ</t>
    </rPh>
    <rPh sb="16" eb="18">
      <t>テイテン</t>
    </rPh>
    <rPh sb="18" eb="20">
      <t>ハアク</t>
    </rPh>
    <rPh sb="20" eb="22">
      <t>タイショウ</t>
    </rPh>
    <rPh sb="22" eb="24">
      <t>シッカン</t>
    </rPh>
    <rPh sb="25" eb="27">
      <t>シュウホウ</t>
    </rPh>
    <rPh sb="28" eb="30">
      <t>ゲッポウ</t>
    </rPh>
    <rPh sb="30" eb="32">
      <t>ホウコク</t>
    </rPh>
    <rPh sb="32" eb="33">
      <t>スウ</t>
    </rPh>
    <rPh sb="34" eb="36">
      <t>テイテン</t>
    </rPh>
    <rPh sb="39" eb="41">
      <t>ホウコク</t>
    </rPh>
    <rPh sb="41" eb="42">
      <t>スウ</t>
    </rPh>
    <rPh sb="51" eb="58">
      <t>ホフク</t>
    </rPh>
    <phoneticPr fontId="3"/>
  </si>
  <si>
    <t>出典：食中毒統計</t>
    <rPh sb="0" eb="2">
      <t>シュッテン</t>
    </rPh>
    <rPh sb="3" eb="6">
      <t>ショクチュウドク</t>
    </rPh>
    <rPh sb="6" eb="8">
      <t>トウケイ</t>
    </rPh>
    <phoneticPr fontId="8"/>
  </si>
  <si>
    <t>館林</t>
    <rPh sb="0" eb="2">
      <t>タテバヤシ</t>
    </rPh>
    <phoneticPr fontId="8"/>
  </si>
  <si>
    <t>太田</t>
    <rPh sb="0" eb="2">
      <t>オオタ</t>
    </rPh>
    <phoneticPr fontId="8"/>
  </si>
  <si>
    <t>桐生</t>
    <rPh sb="0" eb="2">
      <t>キリュウ</t>
    </rPh>
    <phoneticPr fontId="8"/>
  </si>
  <si>
    <t>利根沼田</t>
    <rPh sb="0" eb="2">
      <t>トネ</t>
    </rPh>
    <rPh sb="2" eb="4">
      <t>ヌマタ</t>
    </rPh>
    <phoneticPr fontId="8"/>
  </si>
  <si>
    <t>吾妻</t>
    <rPh sb="0" eb="2">
      <t>アガツマ</t>
    </rPh>
    <phoneticPr fontId="8"/>
  </si>
  <si>
    <t>冨岡</t>
    <rPh sb="0" eb="2">
      <t>トミオカ</t>
    </rPh>
    <phoneticPr fontId="8"/>
  </si>
  <si>
    <t>藤岡</t>
    <rPh sb="0" eb="2">
      <t>フジオカ</t>
    </rPh>
    <phoneticPr fontId="8"/>
  </si>
  <si>
    <t>安中</t>
    <rPh sb="0" eb="2">
      <t>アンナカ</t>
    </rPh>
    <phoneticPr fontId="8"/>
  </si>
  <si>
    <t>高崎市</t>
    <rPh sb="0" eb="3">
      <t>タカサキシ</t>
    </rPh>
    <phoneticPr fontId="8"/>
  </si>
  <si>
    <t>伊勢崎</t>
    <rPh sb="0" eb="3">
      <t>イセサキ</t>
    </rPh>
    <phoneticPr fontId="8"/>
  </si>
  <si>
    <t>渋川</t>
    <rPh sb="0" eb="2">
      <t>シブカワ</t>
    </rPh>
    <phoneticPr fontId="8"/>
  </si>
  <si>
    <t>前橋市</t>
    <rPh sb="0" eb="2">
      <t>マエバシ</t>
    </rPh>
    <rPh sb="2" eb="3">
      <t>シ</t>
    </rPh>
    <phoneticPr fontId="8"/>
  </si>
  <si>
    <t>総　　数</t>
  </si>
  <si>
    <t>12月</t>
  </si>
  <si>
    <t>11月</t>
  </si>
  <si>
    <t>10月</t>
  </si>
  <si>
    <t>９月</t>
  </si>
  <si>
    <t>８月</t>
  </si>
  <si>
    <t>７月</t>
  </si>
  <si>
    <t>６月</t>
  </si>
  <si>
    <t>５月</t>
  </si>
  <si>
    <t>４月</t>
  </si>
  <si>
    <t>３月</t>
  </si>
  <si>
    <t>２月</t>
  </si>
  <si>
    <t>１月</t>
  </si>
  <si>
    <t>総 数</t>
  </si>
  <si>
    <t>４－第４表　食中毒患者数，月・保健所、保健福祉事務所別</t>
    <rPh sb="15" eb="18">
      <t>ホケンジョ</t>
    </rPh>
    <rPh sb="21" eb="23">
      <t>フクシ</t>
    </rPh>
    <rPh sb="23" eb="25">
      <t>ジム</t>
    </rPh>
    <phoneticPr fontId="8"/>
  </si>
  <si>
    <t>家庭</t>
    <rPh sb="0" eb="2">
      <t>カテイ</t>
    </rPh>
    <phoneticPr fontId="2"/>
  </si>
  <si>
    <t>製造所</t>
    <rPh sb="0" eb="3">
      <t>セイゾウショ</t>
    </rPh>
    <phoneticPr fontId="2"/>
  </si>
  <si>
    <t>集団給食</t>
    <rPh sb="0" eb="2">
      <t>シュウダン</t>
    </rPh>
    <rPh sb="2" eb="4">
      <t>キュウショク</t>
    </rPh>
    <phoneticPr fontId="0"/>
  </si>
  <si>
    <t>飲食店</t>
  </si>
  <si>
    <t>原因施設別</t>
    <rPh sb="0" eb="2">
      <t>ゲンイン</t>
    </rPh>
    <rPh sb="2" eb="5">
      <t>シセツベツ</t>
    </rPh>
    <phoneticPr fontId="14"/>
  </si>
  <si>
    <t>植物性自然毒</t>
    <rPh sb="0" eb="3">
      <t>ショクブツセイ</t>
    </rPh>
    <rPh sb="3" eb="5">
      <t>シゼン</t>
    </rPh>
    <rPh sb="5" eb="6">
      <t>ドク</t>
    </rPh>
    <phoneticPr fontId="2"/>
  </si>
  <si>
    <t>アニサキス</t>
    <phoneticPr fontId="2"/>
  </si>
  <si>
    <t>黄色ブドウ球菌</t>
    <rPh sb="0" eb="2">
      <t>オウショク</t>
    </rPh>
    <rPh sb="5" eb="7">
      <t>キュウキン</t>
    </rPh>
    <phoneticPr fontId="2"/>
  </si>
  <si>
    <t>ウエルシュ菌</t>
    <rPh sb="5" eb="6">
      <t>キン</t>
    </rPh>
    <phoneticPr fontId="2"/>
  </si>
  <si>
    <t>カンピロバクター</t>
    <phoneticPr fontId="2"/>
  </si>
  <si>
    <t>ノロウイルス</t>
    <phoneticPr fontId="2"/>
  </si>
  <si>
    <t>原因物質別</t>
    <rPh sb="0" eb="2">
      <t>ゲンイン</t>
    </rPh>
    <rPh sb="2" eb="4">
      <t>ブッシツ</t>
    </rPh>
    <rPh sb="4" eb="5">
      <t>ベツ</t>
    </rPh>
    <phoneticPr fontId="14"/>
  </si>
  <si>
    <t>不明</t>
    <rPh sb="0" eb="2">
      <t>フメイ</t>
    </rPh>
    <phoneticPr fontId="8"/>
  </si>
  <si>
    <t>その他</t>
  </si>
  <si>
    <t>きのこ類</t>
    <rPh sb="3" eb="4">
      <t>ルイ</t>
    </rPh>
    <phoneticPr fontId="8"/>
  </si>
  <si>
    <t>野菜類及びその加工品</t>
    <rPh sb="0" eb="3">
      <t>ヤサイルイ</t>
    </rPh>
    <rPh sb="3" eb="4">
      <t>オヨ</t>
    </rPh>
    <rPh sb="7" eb="10">
      <t>カコウヒン</t>
    </rPh>
    <phoneticPr fontId="8"/>
  </si>
  <si>
    <t>穀類及びその加工品</t>
    <rPh sb="0" eb="1">
      <t>コク</t>
    </rPh>
    <rPh sb="1" eb="2">
      <t>タグイ</t>
    </rPh>
    <rPh sb="2" eb="3">
      <t>オヨ</t>
    </rPh>
    <rPh sb="6" eb="9">
      <t>カコウヒン</t>
    </rPh>
    <phoneticPr fontId="8"/>
  </si>
  <si>
    <t>卵類及びその加工品</t>
    <rPh sb="0" eb="1">
      <t>タマゴ</t>
    </rPh>
    <rPh sb="1" eb="2">
      <t>タグイ</t>
    </rPh>
    <rPh sb="2" eb="3">
      <t>オヨ</t>
    </rPh>
    <rPh sb="6" eb="9">
      <t>カコウヒン</t>
    </rPh>
    <phoneticPr fontId="8"/>
  </si>
  <si>
    <t>肉類及びその加工品</t>
    <rPh sb="0" eb="1">
      <t>ニク</t>
    </rPh>
    <rPh sb="1" eb="2">
      <t>タグイ</t>
    </rPh>
    <rPh sb="2" eb="3">
      <t>オヨ</t>
    </rPh>
    <rPh sb="6" eb="9">
      <t>カコウヒン</t>
    </rPh>
    <phoneticPr fontId="8"/>
  </si>
  <si>
    <t>魚介類及びその加工品</t>
    <rPh sb="0" eb="3">
      <t>ギョカイルイ</t>
    </rPh>
    <rPh sb="3" eb="4">
      <t>オヨ</t>
    </rPh>
    <rPh sb="7" eb="10">
      <t>カコウヒン</t>
    </rPh>
    <phoneticPr fontId="8"/>
  </si>
  <si>
    <t>原因食品別</t>
    <rPh sb="0" eb="2">
      <t>ゲンイン</t>
    </rPh>
    <rPh sb="2" eb="5">
      <t>ショクヒンベツ</t>
    </rPh>
    <phoneticPr fontId="14"/>
  </si>
  <si>
    <t>合計</t>
    <rPh sb="0" eb="2">
      <t>ゴウケイ</t>
    </rPh>
    <phoneticPr fontId="14"/>
  </si>
  <si>
    <t>B/A×100</t>
    <phoneticPr fontId="14"/>
  </si>
  <si>
    <t>B</t>
    <phoneticPr fontId="14"/>
  </si>
  <si>
    <t>A</t>
    <phoneticPr fontId="14"/>
  </si>
  <si>
    <t>発　病　率（％）</t>
  </si>
  <si>
    <t>患　者　数</t>
  </si>
  <si>
    <t>摂　取　者</t>
  </si>
  <si>
    <t>事　件　数</t>
  </si>
  <si>
    <t>４－第５表　食中毒事件・摂食者・患者数・発病率，原因食品・原因物質・原因施設別</t>
    <rPh sb="29" eb="31">
      <t>ゲンイン</t>
    </rPh>
    <rPh sb="31" eb="33">
      <t>ブッシツ</t>
    </rPh>
    <rPh sb="34" eb="36">
      <t>ゲンイン</t>
    </rPh>
    <rPh sb="36" eb="38">
      <t>シセツ</t>
    </rPh>
    <phoneticPr fontId="8"/>
  </si>
  <si>
    <t>令和6年</t>
    <rPh sb="0" eb="1">
      <t>レイ</t>
    </rPh>
    <rPh sb="1" eb="2">
      <t>ワ</t>
    </rPh>
    <rPh sb="3" eb="4">
      <t>ネン</t>
    </rPh>
    <phoneticPr fontId="8"/>
  </si>
  <si>
    <t>令和6年</t>
    <rPh sb="0" eb="2">
      <t>レイワ</t>
    </rPh>
    <rPh sb="3" eb="4">
      <t>ネン</t>
    </rPh>
    <phoneticPr fontId="8"/>
  </si>
  <si>
    <r>
      <t xml:space="preserve">　 </t>
    </r>
    <r>
      <rPr>
        <strike/>
        <sz val="11"/>
        <rFont val="ＭＳ ゴシック"/>
        <family val="3"/>
        <charset val="128"/>
      </rPr>
      <t xml:space="preserve"> 平成30年より、百日咳は全数把握対象疾患に変更された。</t>
    </r>
    <rPh sb="3" eb="5">
      <t>ヘイセイ</t>
    </rPh>
    <rPh sb="7" eb="8">
      <t>ネン</t>
    </rPh>
    <phoneticPr fontId="3"/>
  </si>
  <si>
    <t>４－第１表　感染症発生動向調査（全数把握対象疾患）報告数，り患率（人口10万対），疾病別・保健所、保健福祉事務所別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</si>
</sst>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0_);[Red]\(0.0\)"/>
    <numFmt numFmtId="177" formatCode="0_);[Red]\(0\)"/>
    <numFmt numFmtId="178" formatCode="_ * #,##0.0_ ;_ * \-#,##0.0_ ;_ * &quot;-&quot;_ ;_ @_ "/>
    <numFmt numFmtId="179" formatCode="0.00_);[Red]\(0.00\)"/>
    <numFmt numFmtId="180" formatCode="_ * #,##0.0_ ;_ * \-#,##0.0_ ;_ * &quot;-&quot;?_ ;_ @_ "/>
    <numFmt numFmtId="181" formatCode="0.0"/>
    <numFmt numFmtId="182" formatCode="0.0000"/>
    <numFmt numFmtId="183" formatCode="0.000"/>
    <numFmt numFmtId="184" formatCode="#,##0_);[Red]\(#,##0\)"/>
    <numFmt numFmtId="185" formatCode="#,##0.0;[Red]\-#,##0.0"/>
    <numFmt numFmtId="186" formatCode="\-"/>
    <numFmt numFmtId="187" formatCode="#,##0.0_);[Red]\(#,##0.0\)"/>
    <numFmt numFmtId="188" formatCode="_ * #,##0.0_ ;_ * \-#,##0.0_ ;_ * &quot;-&quot;??_ ;_ @_ "/>
  </numFmts>
  <fonts count="21" x14ac:knownFonts="1">
    <font>
      <sz val="11"/>
      <color theme="1"/>
      <name val="游ゴシック"/>
      <family val="2"/>
      <charset val="128"/>
      <scheme val="minor"/>
    </font>
    <font>
      <sz val="14"/>
      <color rgb="FFFF0000"/>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charset val="128"/>
      <scheme val="minor"/>
    </font>
    <font>
      <sz val="12"/>
      <name val="ＭＳ 明朝"/>
      <family val="1"/>
      <charset val="128"/>
    </font>
    <font>
      <sz val="11"/>
      <name val="ＭＳ ゴシック"/>
      <family val="3"/>
      <charset val="128"/>
    </font>
    <font>
      <sz val="6"/>
      <name val="ＭＳ Ｐ明朝"/>
      <family val="1"/>
      <charset val="128"/>
    </font>
    <font>
      <sz val="16"/>
      <name val="ＭＳ ゴシック"/>
      <family val="3"/>
      <charset val="128"/>
    </font>
    <font>
      <b/>
      <sz val="11"/>
      <name val="ＭＳ ゴシック"/>
      <family val="3"/>
      <charset val="128"/>
    </font>
    <font>
      <sz val="18"/>
      <name val="ＭＳ ゴシック"/>
      <family val="3"/>
      <charset val="128"/>
    </font>
    <font>
      <u/>
      <sz val="11"/>
      <name val="ＭＳ ゴシック"/>
      <family val="3"/>
      <charset val="128"/>
    </font>
    <font>
      <sz val="14"/>
      <name val="ＭＳ ゴシック"/>
      <family val="3"/>
      <charset val="128"/>
    </font>
    <font>
      <sz val="6"/>
      <name val="ＭＳ 明朝"/>
      <family val="1"/>
      <charset val="128"/>
    </font>
    <font>
      <sz val="9"/>
      <name val="ＭＳ ゴシック"/>
      <family val="3"/>
      <charset val="128"/>
    </font>
    <font>
      <strike/>
      <sz val="11"/>
      <name val="ＭＳ ゴシック"/>
      <family val="3"/>
      <charset val="128"/>
    </font>
    <font>
      <sz val="20"/>
      <name val="ＭＳ ゴシック"/>
      <family val="3"/>
      <charset val="128"/>
    </font>
    <font>
      <sz val="10"/>
      <name val="ＭＳ ゴシック"/>
      <family val="3"/>
      <charset val="128"/>
    </font>
    <font>
      <b/>
      <sz val="14"/>
      <name val="ＭＳ ゴシック"/>
      <family val="3"/>
      <charset val="128"/>
    </font>
    <font>
      <strike/>
      <sz val="14"/>
      <name val="ＭＳ ゴシック"/>
      <family val="3"/>
      <charset val="128"/>
    </font>
  </fonts>
  <fills count="2">
    <fill>
      <patternFill patternType="none"/>
    </fill>
    <fill>
      <patternFill patternType="gray125"/>
    </fill>
  </fills>
  <borders count="35">
    <border>
      <left/>
      <right/>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thin">
        <color indexed="64"/>
      </right>
      <top/>
      <bottom/>
      <diagonal/>
    </border>
    <border>
      <left style="thin">
        <color indexed="64"/>
      </left>
      <right/>
      <top/>
      <bottom/>
      <diagonal/>
    </border>
    <border>
      <left/>
      <right style="double">
        <color indexed="64"/>
      </right>
      <top/>
      <bottom/>
      <diagonal/>
    </border>
    <border>
      <left style="double">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double">
        <color indexed="64"/>
      </top>
      <bottom/>
      <diagonal/>
    </border>
    <border>
      <left/>
      <right/>
      <top/>
      <bottom style="double">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top style="double">
        <color indexed="64"/>
      </top>
      <bottom/>
      <diagonal/>
    </border>
  </borders>
  <cellStyleXfs count="7">
    <xf numFmtId="0" fontId="0" fillId="0" borderId="0">
      <alignment vertical="center"/>
    </xf>
    <xf numFmtId="0" fontId="1" fillId="0" borderId="0"/>
    <xf numFmtId="38" fontId="4" fillId="0" borderId="0" applyFont="0" applyFill="0" applyBorder="0" applyAlignment="0" applyProtection="0"/>
    <xf numFmtId="0" fontId="4" fillId="0" borderId="0">
      <alignment vertical="center"/>
    </xf>
    <xf numFmtId="38" fontId="5" fillId="0" borderId="0" applyFont="0" applyFill="0" applyBorder="0" applyAlignment="0" applyProtection="0">
      <alignment vertical="center"/>
    </xf>
    <xf numFmtId="181" fontId="6" fillId="0" borderId="0"/>
    <xf numFmtId="0" fontId="4" fillId="0" borderId="0"/>
  </cellStyleXfs>
  <cellXfs count="277">
    <xf numFmtId="0" fontId="0" fillId="0" borderId="0" xfId="0">
      <alignment vertical="center"/>
    </xf>
    <xf numFmtId="181" fontId="7" fillId="0" borderId="0" xfId="5" applyFont="1" applyAlignment="1">
      <alignment vertical="center"/>
    </xf>
    <xf numFmtId="182" fontId="7" fillId="0" borderId="0" xfId="5" applyNumberFormat="1" applyFont="1" applyAlignment="1">
      <alignment vertical="center"/>
    </xf>
    <xf numFmtId="2" fontId="7" fillId="0" borderId="0" xfId="5" applyNumberFormat="1" applyFont="1" applyAlignment="1">
      <alignment vertical="center"/>
    </xf>
    <xf numFmtId="183" fontId="7" fillId="0" borderId="0" xfId="5" applyNumberFormat="1" applyFont="1" applyAlignment="1">
      <alignment vertical="center"/>
    </xf>
    <xf numFmtId="1" fontId="7" fillId="0" borderId="0" xfId="5" quotePrefix="1" applyNumberFormat="1" applyFont="1" applyAlignment="1">
      <alignment horizontal="left" vertical="center"/>
    </xf>
    <xf numFmtId="178" fontId="7" fillId="0" borderId="0" xfId="5" applyNumberFormat="1" applyFont="1" applyAlignment="1">
      <alignment horizontal="right" vertical="center"/>
    </xf>
    <xf numFmtId="41" fontId="7" fillId="0" borderId="0" xfId="5" applyNumberFormat="1" applyFont="1" applyAlignment="1">
      <alignment vertical="center"/>
    </xf>
    <xf numFmtId="178" fontId="7" fillId="0" borderId="17" xfId="5" applyNumberFormat="1" applyFont="1" applyBorder="1" applyAlignment="1">
      <alignment horizontal="right" vertical="center"/>
    </xf>
    <xf numFmtId="177" fontId="7" fillId="0" borderId="17" xfId="5" quotePrefix="1" applyNumberFormat="1" applyFont="1" applyBorder="1" applyAlignment="1">
      <alignment horizontal="center" vertical="center"/>
    </xf>
    <xf numFmtId="41" fontId="7" fillId="0" borderId="0" xfId="2" applyNumberFormat="1" applyFont="1" applyFill="1" applyBorder="1" applyAlignment="1">
      <alignment horizontal="right" vertical="center"/>
    </xf>
    <xf numFmtId="41" fontId="7" fillId="0" borderId="18" xfId="5" applyNumberFormat="1" applyFont="1" applyBorder="1" applyAlignment="1">
      <alignment horizontal="right" vertical="center"/>
    </xf>
    <xf numFmtId="41" fontId="7" fillId="0" borderId="0" xfId="5" applyNumberFormat="1" applyFont="1" applyAlignment="1">
      <alignment horizontal="right" vertical="center"/>
    </xf>
    <xf numFmtId="177" fontId="7" fillId="0" borderId="0" xfId="5" applyNumberFormat="1" applyFont="1" applyAlignment="1">
      <alignment horizontal="center" vertical="center"/>
    </xf>
    <xf numFmtId="0" fontId="7" fillId="0" borderId="0" xfId="5" applyNumberFormat="1" applyFont="1" applyAlignment="1">
      <alignment vertical="center"/>
    </xf>
    <xf numFmtId="177" fontId="7" fillId="0" borderId="0" xfId="5" quotePrefix="1" applyNumberFormat="1" applyFont="1" applyAlignment="1">
      <alignment horizontal="center" vertical="center"/>
    </xf>
    <xf numFmtId="0" fontId="7" fillId="0" borderId="0" xfId="0" applyFont="1">
      <alignment vertical="center"/>
    </xf>
    <xf numFmtId="178" fontId="7" fillId="0" borderId="0" xfId="0" applyNumberFormat="1" applyFont="1" applyAlignment="1">
      <alignment horizontal="right" vertical="center"/>
    </xf>
    <xf numFmtId="184" fontId="7" fillId="0" borderId="0" xfId="0" applyNumberFormat="1" applyFont="1">
      <alignment vertical="center"/>
    </xf>
    <xf numFmtId="178" fontId="7" fillId="0" borderId="17" xfId="0" applyNumberFormat="1" applyFont="1" applyBorder="1" applyAlignment="1">
      <alignment horizontal="right" vertical="center"/>
    </xf>
    <xf numFmtId="184" fontId="7" fillId="0" borderId="18" xfId="0" applyNumberFormat="1" applyFont="1" applyBorder="1">
      <alignment vertical="center"/>
    </xf>
    <xf numFmtId="177" fontId="7" fillId="0" borderId="17" xfId="0" quotePrefix="1" applyNumberFormat="1" applyFont="1" applyBorder="1" applyAlignment="1">
      <alignment horizontal="center" vertical="center"/>
    </xf>
    <xf numFmtId="178" fontId="7" fillId="0" borderId="0" xfId="0" applyNumberFormat="1" applyFont="1">
      <alignment vertical="center"/>
    </xf>
    <xf numFmtId="178" fontId="7" fillId="0" borderId="17" xfId="0" applyNumberFormat="1" applyFont="1" applyBorder="1">
      <alignment vertical="center"/>
    </xf>
    <xf numFmtId="178" fontId="7" fillId="0" borderId="13" xfId="0" applyNumberFormat="1" applyFont="1" applyBorder="1">
      <alignment vertical="center"/>
    </xf>
    <xf numFmtId="184" fontId="7" fillId="0" borderId="13" xfId="0" applyNumberFormat="1" applyFont="1" applyBorder="1">
      <alignment vertical="center"/>
    </xf>
    <xf numFmtId="178" fontId="7" fillId="0" borderId="12" xfId="0" applyNumberFormat="1" applyFont="1" applyBorder="1">
      <alignment vertical="center"/>
    </xf>
    <xf numFmtId="184" fontId="7" fillId="0" borderId="14" xfId="0" applyNumberFormat="1" applyFont="1" applyBorder="1">
      <alignment vertical="center"/>
    </xf>
    <xf numFmtId="177" fontId="7" fillId="0" borderId="0" xfId="0" quotePrefix="1" applyNumberFormat="1" applyFont="1" applyAlignment="1">
      <alignment horizontal="left" vertical="center"/>
    </xf>
    <xf numFmtId="181" fontId="7" fillId="0" borderId="23" xfId="5" applyFont="1" applyBorder="1" applyAlignment="1">
      <alignment horizontal="center" vertical="center"/>
    </xf>
    <xf numFmtId="181" fontId="7" fillId="0" borderId="26" xfId="5" applyFont="1" applyBorder="1" applyAlignment="1">
      <alignment horizontal="center" vertical="center" wrapText="1"/>
    </xf>
    <xf numFmtId="181" fontId="7" fillId="0" borderId="21" xfId="5" applyFont="1" applyBorder="1" applyAlignment="1">
      <alignment horizontal="center" vertical="center" wrapText="1"/>
    </xf>
    <xf numFmtId="181" fontId="7" fillId="0" borderId="26" xfId="5" applyFont="1" applyBorder="1" applyAlignment="1">
      <alignment horizontal="center" vertical="center"/>
    </xf>
    <xf numFmtId="181" fontId="7" fillId="0" borderId="21" xfId="5" applyFont="1" applyBorder="1" applyAlignment="1">
      <alignment horizontal="center" vertical="center"/>
    </xf>
    <xf numFmtId="181" fontId="7" fillId="0" borderId="18" xfId="5" applyFont="1" applyBorder="1" applyAlignment="1">
      <alignment horizontal="center" vertical="center"/>
    </xf>
    <xf numFmtId="181" fontId="7" fillId="0" borderId="27" xfId="5" applyFont="1" applyBorder="1" applyAlignment="1">
      <alignment horizontal="center" vertical="center" wrapText="1"/>
    </xf>
    <xf numFmtId="181" fontId="7" fillId="0" borderId="17" xfId="5" applyFont="1" applyBorder="1" applyAlignment="1">
      <alignment horizontal="center" vertical="center" wrapText="1"/>
    </xf>
    <xf numFmtId="181" fontId="7" fillId="0" borderId="27" xfId="5" applyFont="1" applyBorder="1" applyAlignment="1">
      <alignment horizontal="center" vertical="center"/>
    </xf>
    <xf numFmtId="181" fontId="7" fillId="0" borderId="17" xfId="5" applyFont="1" applyBorder="1" applyAlignment="1">
      <alignment horizontal="center" vertical="center"/>
    </xf>
    <xf numFmtId="181" fontId="7" fillId="0" borderId="3" xfId="5" applyFont="1" applyBorder="1" applyAlignment="1">
      <alignment horizontal="center" vertical="center"/>
    </xf>
    <xf numFmtId="181" fontId="7" fillId="0" borderId="1" xfId="5" applyFont="1" applyBorder="1" applyAlignment="1">
      <alignment horizontal="center" vertical="center"/>
    </xf>
    <xf numFmtId="181" fontId="7" fillId="0" borderId="2" xfId="5" applyFont="1" applyBorder="1" applyAlignment="1">
      <alignment horizontal="center" vertical="center"/>
    </xf>
    <xf numFmtId="181" fontId="7" fillId="0" borderId="28" xfId="5" applyFont="1" applyBorder="1" applyAlignment="1">
      <alignment horizontal="left" vertical="center"/>
    </xf>
    <xf numFmtId="181" fontId="7" fillId="0" borderId="29" xfId="5" applyFont="1" applyBorder="1" applyAlignment="1">
      <alignment horizontal="right" vertical="center"/>
    </xf>
    <xf numFmtId="181" fontId="7" fillId="0" borderId="0" xfId="5" applyFont="1" applyAlignment="1">
      <alignment horizontal="right" vertical="center"/>
    </xf>
    <xf numFmtId="181" fontId="7" fillId="0" borderId="29" xfId="5" applyFont="1" applyBorder="1" applyAlignment="1">
      <alignment vertical="center"/>
    </xf>
    <xf numFmtId="181" fontId="7" fillId="0" borderId="29" xfId="5" applyFont="1" applyBorder="1" applyAlignment="1">
      <alignment horizontal="left" vertical="center"/>
    </xf>
    <xf numFmtId="181" fontId="9" fillId="0" borderId="0" xfId="5" applyFont="1" applyAlignment="1">
      <alignment horizontal="left" vertical="center"/>
    </xf>
    <xf numFmtId="0" fontId="7" fillId="0" borderId="0" xfId="6" applyFont="1" applyAlignment="1">
      <alignment vertical="center"/>
    </xf>
    <xf numFmtId="185" fontId="7" fillId="0" borderId="0" xfId="2" applyNumberFormat="1" applyFont="1" applyAlignment="1">
      <alignment vertical="center"/>
    </xf>
    <xf numFmtId="38" fontId="7" fillId="0" borderId="0" xfId="2" applyFont="1" applyAlignment="1">
      <alignment horizontal="right" vertical="center"/>
    </xf>
    <xf numFmtId="176" fontId="7" fillId="0" borderId="0" xfId="6" applyNumberFormat="1" applyFont="1" applyAlignment="1">
      <alignment horizontal="center" vertical="center"/>
    </xf>
    <xf numFmtId="0" fontId="7" fillId="0" borderId="0" xfId="6" applyFont="1" applyAlignment="1">
      <alignment horizontal="center" vertical="center"/>
    </xf>
    <xf numFmtId="40" fontId="7" fillId="0" borderId="0" xfId="2" applyNumberFormat="1" applyFont="1" applyBorder="1" applyAlignment="1">
      <alignment vertical="center"/>
    </xf>
    <xf numFmtId="185" fontId="7" fillId="0" borderId="0" xfId="6" applyNumberFormat="1" applyFont="1" applyAlignment="1">
      <alignment vertical="center"/>
    </xf>
    <xf numFmtId="38" fontId="7" fillId="0" borderId="0" xfId="6" applyNumberFormat="1" applyFont="1" applyAlignment="1">
      <alignment horizontal="right" vertical="center"/>
    </xf>
    <xf numFmtId="40" fontId="7" fillId="0" borderId="0" xfId="2" applyNumberFormat="1" applyFont="1" applyAlignment="1">
      <alignment vertical="center"/>
    </xf>
    <xf numFmtId="38" fontId="7" fillId="0" borderId="0" xfId="2" applyFont="1" applyAlignment="1">
      <alignment vertical="center"/>
    </xf>
    <xf numFmtId="0" fontId="7" fillId="0" borderId="17" xfId="6" applyFont="1" applyBorder="1" applyAlignment="1">
      <alignment vertical="center"/>
    </xf>
    <xf numFmtId="185" fontId="7" fillId="0" borderId="0" xfId="2" applyNumberFormat="1" applyFont="1" applyFill="1" applyBorder="1" applyAlignment="1">
      <alignment horizontal="right" vertical="center"/>
    </xf>
    <xf numFmtId="38" fontId="7" fillId="0" borderId="0" xfId="2" applyFont="1" applyFill="1" applyBorder="1" applyAlignment="1">
      <alignment horizontal="right" vertical="center"/>
    </xf>
    <xf numFmtId="178" fontId="7" fillId="0" borderId="0" xfId="6" applyNumberFormat="1" applyFont="1" applyAlignment="1">
      <alignment horizontal="right" vertical="center"/>
    </xf>
    <xf numFmtId="41" fontId="7" fillId="0" borderId="0" xfId="6" applyNumberFormat="1" applyFont="1" applyAlignment="1">
      <alignment horizontal="right" vertical="center"/>
    </xf>
    <xf numFmtId="181" fontId="7" fillId="0" borderId="24" xfId="0" applyNumberFormat="1" applyFont="1" applyBorder="1">
      <alignment vertical="center"/>
    </xf>
    <xf numFmtId="38" fontId="7" fillId="0" borderId="25" xfId="0" applyNumberFormat="1" applyFont="1" applyBorder="1">
      <alignment vertical="center"/>
    </xf>
    <xf numFmtId="0" fontId="7" fillId="0" borderId="22" xfId="0" applyFont="1" applyBorder="1">
      <alignment vertical="center"/>
    </xf>
    <xf numFmtId="0" fontId="7" fillId="0" borderId="21" xfId="0" applyFont="1" applyBorder="1">
      <alignment vertical="center"/>
    </xf>
    <xf numFmtId="0" fontId="7" fillId="0" borderId="23" xfId="0" applyFont="1" applyBorder="1">
      <alignment vertical="center"/>
    </xf>
    <xf numFmtId="181" fontId="7" fillId="0" borderId="22" xfId="0" applyNumberFormat="1" applyFont="1" applyBorder="1">
      <alignment vertical="center"/>
    </xf>
    <xf numFmtId="181" fontId="7" fillId="0" borderId="21" xfId="0" applyNumberFormat="1" applyFont="1" applyBorder="1">
      <alignment vertical="center"/>
    </xf>
    <xf numFmtId="178" fontId="7" fillId="0" borderId="22" xfId="0" applyNumberFormat="1" applyFont="1" applyBorder="1">
      <alignment vertical="center"/>
    </xf>
    <xf numFmtId="0" fontId="7" fillId="0" borderId="21" xfId="6" applyFont="1" applyBorder="1" applyAlignment="1">
      <alignment vertical="center"/>
    </xf>
    <xf numFmtId="41" fontId="7" fillId="0" borderId="0" xfId="6" applyNumberFormat="1" applyFont="1" applyAlignment="1">
      <alignment vertical="center"/>
    </xf>
    <xf numFmtId="3" fontId="7" fillId="0" borderId="0" xfId="6" applyNumberFormat="1" applyFont="1" applyAlignment="1">
      <alignment vertical="center"/>
    </xf>
    <xf numFmtId="0" fontId="10" fillId="0" borderId="0" xfId="6" applyFont="1" applyAlignment="1">
      <alignment vertical="center"/>
    </xf>
    <xf numFmtId="0" fontId="10" fillId="0" borderId="17" xfId="6" applyFont="1" applyBorder="1" applyAlignment="1">
      <alignment vertical="center"/>
    </xf>
    <xf numFmtId="0" fontId="7" fillId="0" borderId="17" xfId="6" applyFont="1" applyBorder="1" applyAlignment="1">
      <alignment horizontal="left" vertical="center"/>
    </xf>
    <xf numFmtId="185" fontId="7" fillId="0" borderId="19" xfId="2" applyNumberFormat="1" applyFont="1" applyFill="1" applyBorder="1" applyAlignment="1">
      <alignment horizontal="right" vertical="center"/>
    </xf>
    <xf numFmtId="38" fontId="7" fillId="0" borderId="20" xfId="2" applyFont="1" applyFill="1" applyBorder="1" applyAlignment="1">
      <alignment horizontal="right" vertical="center"/>
    </xf>
    <xf numFmtId="178" fontId="7" fillId="0" borderId="17" xfId="6" applyNumberFormat="1" applyFont="1" applyBorder="1" applyAlignment="1">
      <alignment horizontal="right" vertical="center"/>
    </xf>
    <xf numFmtId="41" fontId="7" fillId="0" borderId="18" xfId="6" applyNumberFormat="1" applyFont="1" applyBorder="1" applyAlignment="1">
      <alignment horizontal="right" vertical="center"/>
    </xf>
    <xf numFmtId="185" fontId="7" fillId="0" borderId="19" xfId="2" applyNumberFormat="1" applyFont="1" applyFill="1" applyBorder="1" applyAlignment="1">
      <alignment horizontal="center" vertical="center" wrapText="1"/>
    </xf>
    <xf numFmtId="38" fontId="7" fillId="0" borderId="16" xfId="2" applyFont="1" applyFill="1" applyBorder="1" applyAlignment="1">
      <alignment horizontal="right" vertical="center"/>
    </xf>
    <xf numFmtId="0" fontId="7" fillId="0" borderId="0" xfId="6" applyFont="1" applyAlignment="1">
      <alignment horizontal="center" vertical="center" wrapText="1"/>
    </xf>
    <xf numFmtId="0" fontId="7" fillId="0" borderId="13" xfId="6" applyFont="1" applyBorder="1" applyAlignment="1">
      <alignment horizontal="center" vertical="center"/>
    </xf>
    <xf numFmtId="0" fontId="7" fillId="0" borderId="17" xfId="6" applyFont="1" applyBorder="1" applyAlignment="1">
      <alignment horizontal="center" vertical="center" wrapText="1"/>
    </xf>
    <xf numFmtId="0" fontId="7" fillId="0" borderId="14" xfId="6" applyFont="1" applyBorder="1" applyAlignment="1">
      <alignment horizontal="center" vertical="center"/>
    </xf>
    <xf numFmtId="0" fontId="7" fillId="0" borderId="12" xfId="6" applyFont="1" applyBorder="1" applyAlignment="1">
      <alignment horizontal="center" vertical="center"/>
    </xf>
    <xf numFmtId="185" fontId="7" fillId="0" borderId="10" xfId="2" applyNumberFormat="1" applyFont="1" applyBorder="1" applyAlignment="1">
      <alignment horizontal="center" vertical="center" wrapText="1"/>
    </xf>
    <xf numFmtId="38" fontId="7" fillId="0" borderId="11" xfId="2" applyFont="1" applyBorder="1" applyAlignment="1">
      <alignment horizontal="center" vertical="center"/>
    </xf>
    <xf numFmtId="0" fontId="7" fillId="0" borderId="9" xfId="6" applyFont="1" applyBorder="1" applyAlignment="1">
      <alignment horizontal="center" vertical="center" wrapText="1"/>
    </xf>
    <xf numFmtId="0" fontId="7" fillId="0" borderId="7" xfId="6" applyFont="1" applyBorder="1" applyAlignment="1">
      <alignment horizontal="center" vertical="center"/>
    </xf>
    <xf numFmtId="0" fontId="7" fillId="0" borderId="8" xfId="6" applyFont="1" applyBorder="1" applyAlignment="1">
      <alignment horizontal="center" vertical="center" wrapText="1"/>
    </xf>
    <xf numFmtId="0" fontId="7" fillId="0" borderId="8" xfId="6" applyFont="1" applyBorder="1" applyAlignment="1">
      <alignment horizontal="center" vertical="center"/>
    </xf>
    <xf numFmtId="0" fontId="7" fillId="0" borderId="7" xfId="6" applyFont="1" applyBorder="1" applyAlignment="1">
      <alignment horizontal="center" vertical="center"/>
    </xf>
    <xf numFmtId="0" fontId="7" fillId="0" borderId="5" xfId="6" applyFont="1" applyBorder="1" applyAlignment="1">
      <alignment horizontal="center" vertical="center"/>
    </xf>
    <xf numFmtId="0" fontId="7" fillId="0" borderId="6" xfId="6" applyFont="1" applyBorder="1" applyAlignment="1">
      <alignment horizontal="center" vertical="center"/>
    </xf>
    <xf numFmtId="0" fontId="7" fillId="0" borderId="2" xfId="6" applyFont="1" applyBorder="1" applyAlignment="1">
      <alignment horizontal="center" vertical="center"/>
    </xf>
    <xf numFmtId="0" fontId="7" fillId="0" borderId="1" xfId="6" applyFont="1" applyBorder="1" applyAlignment="1">
      <alignment horizontal="center" vertical="center"/>
    </xf>
    <xf numFmtId="0" fontId="7" fillId="0" borderId="4" xfId="6" applyFont="1" applyBorder="1" applyAlignment="1">
      <alignment horizontal="center" vertical="center"/>
    </xf>
    <xf numFmtId="0" fontId="7" fillId="0" borderId="3" xfId="6" applyFont="1" applyBorder="1" applyAlignment="1">
      <alignment horizontal="center" vertical="center"/>
    </xf>
    <xf numFmtId="0" fontId="11" fillId="0" borderId="0" xfId="6" applyFont="1" applyAlignment="1">
      <alignment vertical="center" wrapText="1"/>
    </xf>
    <xf numFmtId="181" fontId="12" fillId="0" borderId="0" xfId="5" applyFont="1" applyAlignment="1">
      <alignment vertical="center"/>
    </xf>
    <xf numFmtId="41" fontId="7" fillId="0" borderId="22" xfId="5" applyNumberFormat="1" applyFont="1" applyBorder="1" applyAlignment="1">
      <alignment horizontal="right" vertical="center"/>
    </xf>
    <xf numFmtId="41" fontId="7" fillId="0" borderId="23" xfId="5" applyNumberFormat="1" applyFont="1" applyBorder="1" applyAlignment="1">
      <alignment horizontal="right" vertical="center"/>
    </xf>
    <xf numFmtId="181" fontId="7" fillId="0" borderId="22" xfId="5" applyFont="1" applyBorder="1" applyAlignment="1">
      <alignment horizontal="distributed" vertical="center" indent="1"/>
    </xf>
    <xf numFmtId="181" fontId="7" fillId="0" borderId="17" xfId="5" applyFont="1" applyBorder="1" applyAlignment="1">
      <alignment horizontal="distributed" vertical="center" indent="1"/>
    </xf>
    <xf numFmtId="181" fontId="7" fillId="0" borderId="7" xfId="5" applyFont="1" applyBorder="1" applyAlignment="1">
      <alignment horizontal="distributed" vertical="center"/>
    </xf>
    <xf numFmtId="181" fontId="7" fillId="0" borderId="2" xfId="5" applyFont="1" applyBorder="1" applyAlignment="1">
      <alignment horizontal="center" vertical="center"/>
    </xf>
    <xf numFmtId="181" fontId="7" fillId="0" borderId="4" xfId="5" applyFont="1" applyBorder="1" applyAlignment="1">
      <alignment horizontal="center" vertical="center"/>
    </xf>
    <xf numFmtId="181" fontId="7" fillId="0" borderId="32" xfId="5" applyFont="1" applyBorder="1" applyAlignment="1">
      <alignment horizontal="center" vertical="center"/>
    </xf>
    <xf numFmtId="181" fontId="7" fillId="0" borderId="3" xfId="5" applyFont="1" applyBorder="1" applyAlignment="1">
      <alignment vertical="center"/>
    </xf>
    <xf numFmtId="181" fontId="13" fillId="0" borderId="0" xfId="5" applyFont="1" applyAlignment="1">
      <alignment horizontal="left" vertical="center"/>
    </xf>
    <xf numFmtId="184" fontId="13" fillId="0" borderId="0" xfId="5" applyNumberFormat="1" applyFont="1" applyAlignment="1">
      <alignment horizontal="left" vertical="center"/>
    </xf>
    <xf numFmtId="184" fontId="7" fillId="0" borderId="0" xfId="5" applyNumberFormat="1" applyFont="1" applyAlignment="1">
      <alignment vertical="center"/>
    </xf>
    <xf numFmtId="187" fontId="7" fillId="0" borderId="0" xfId="5" applyNumberFormat="1" applyFont="1" applyAlignment="1">
      <alignment vertical="center"/>
    </xf>
    <xf numFmtId="184" fontId="7" fillId="0" borderId="29" xfId="5" applyNumberFormat="1" applyFont="1" applyBorder="1" applyAlignment="1">
      <alignment vertical="center"/>
    </xf>
    <xf numFmtId="187" fontId="7" fillId="0" borderId="29" xfId="5" applyNumberFormat="1" applyFont="1" applyBorder="1" applyAlignment="1">
      <alignment horizontal="right" vertical="center"/>
    </xf>
    <xf numFmtId="184" fontId="7" fillId="0" borderId="34" xfId="5" applyNumberFormat="1" applyFont="1" applyBorder="1" applyAlignment="1">
      <alignment horizontal="center" vertical="center"/>
    </xf>
    <xf numFmtId="184" fontId="7" fillId="0" borderId="28" xfId="5" applyNumberFormat="1" applyFont="1" applyBorder="1" applyAlignment="1">
      <alignment horizontal="center" vertical="center"/>
    </xf>
    <xf numFmtId="184" fontId="7" fillId="0" borderId="33" xfId="5" applyNumberFormat="1" applyFont="1" applyBorder="1" applyAlignment="1">
      <alignment horizontal="center" vertical="center" shrinkToFit="1"/>
    </xf>
    <xf numFmtId="187" fontId="7" fillId="0" borderId="32" xfId="5" applyNumberFormat="1" applyFont="1" applyBorder="1" applyAlignment="1">
      <alignment horizontal="center" vertical="center" shrinkToFit="1"/>
    </xf>
    <xf numFmtId="184" fontId="7" fillId="0" borderId="22" xfId="5" applyNumberFormat="1" applyFont="1" applyBorder="1" applyAlignment="1">
      <alignment horizontal="center" vertical="center"/>
    </xf>
    <xf numFmtId="184" fontId="7" fillId="0" borderId="21" xfId="5" applyNumberFormat="1" applyFont="1" applyBorder="1" applyAlignment="1">
      <alignment horizontal="center" vertical="center"/>
    </xf>
    <xf numFmtId="184" fontId="15" fillId="0" borderId="26" xfId="5" applyNumberFormat="1" applyFont="1" applyBorder="1" applyAlignment="1">
      <alignment horizontal="center" vertical="center" shrinkToFit="1"/>
    </xf>
    <xf numFmtId="187" fontId="15" fillId="0" borderId="23" xfId="5" applyNumberFormat="1" applyFont="1" applyBorder="1" applyAlignment="1">
      <alignment horizontal="center" vertical="center" shrinkToFit="1"/>
    </xf>
    <xf numFmtId="184" fontId="10" fillId="0" borderId="31" xfId="5" applyNumberFormat="1" applyFont="1" applyBorder="1" applyAlignment="1">
      <alignment horizontal="distributed" vertical="center" indent="1"/>
    </xf>
    <xf numFmtId="184" fontId="10" fillId="0" borderId="7" xfId="5" applyNumberFormat="1" applyFont="1" applyBorder="1" applyAlignment="1">
      <alignment horizontal="distributed" vertical="center" indent="1"/>
    </xf>
    <xf numFmtId="41" fontId="10" fillId="0" borderId="9" xfId="5" quotePrefix="1" applyNumberFormat="1" applyFont="1" applyBorder="1" applyAlignment="1">
      <alignment horizontal="right" vertical="center" shrinkToFit="1"/>
    </xf>
    <xf numFmtId="41" fontId="10" fillId="0" borderId="31" xfId="5" applyNumberFormat="1" applyFont="1" applyBorder="1" applyAlignment="1">
      <alignment horizontal="right" vertical="center" shrinkToFit="1"/>
    </xf>
    <xf numFmtId="188" fontId="10" fillId="0" borderId="31" xfId="5" applyNumberFormat="1" applyFont="1" applyBorder="1" applyAlignment="1">
      <alignment horizontal="right" vertical="center" shrinkToFit="1"/>
    </xf>
    <xf numFmtId="184" fontId="10" fillId="0" borderId="0" xfId="5" applyNumberFormat="1" applyFont="1" applyAlignment="1">
      <alignment vertical="center"/>
    </xf>
    <xf numFmtId="184" fontId="7" fillId="0" borderId="13" xfId="5" applyNumberFormat="1" applyFont="1" applyBorder="1" applyAlignment="1">
      <alignment horizontal="center" vertical="center" textRotation="255" wrapText="1"/>
    </xf>
    <xf numFmtId="184" fontId="7" fillId="0" borderId="30" xfId="5" applyNumberFormat="1" applyFont="1" applyBorder="1" applyAlignment="1">
      <alignment horizontal="distributed" vertical="center" wrapText="1" indent="1"/>
    </xf>
    <xf numFmtId="41" fontId="7" fillId="0" borderId="18" xfId="5" quotePrefix="1" applyNumberFormat="1" applyFont="1" applyBorder="1" applyAlignment="1">
      <alignment horizontal="right" vertical="center" shrinkToFit="1"/>
    </xf>
    <xf numFmtId="41" fontId="7" fillId="0" borderId="0" xfId="5" quotePrefix="1" applyNumberFormat="1" applyFont="1" applyAlignment="1">
      <alignment horizontal="right" vertical="center" shrinkToFit="1"/>
    </xf>
    <xf numFmtId="188" fontId="7" fillId="0" borderId="0" xfId="5" quotePrefix="1" applyNumberFormat="1" applyFont="1" applyAlignment="1">
      <alignment horizontal="right" vertical="center" shrinkToFit="1"/>
    </xf>
    <xf numFmtId="184" fontId="7" fillId="0" borderId="0" xfId="5" applyNumberFormat="1" applyFont="1" applyAlignment="1">
      <alignment horizontal="center" vertical="center" textRotation="255" wrapText="1"/>
    </xf>
    <xf numFmtId="184" fontId="7" fillId="0" borderId="27" xfId="5" applyNumberFormat="1" applyFont="1" applyBorder="1" applyAlignment="1">
      <alignment horizontal="distributed" vertical="center" indent="1"/>
    </xf>
    <xf numFmtId="41" fontId="7" fillId="0" borderId="0" xfId="5" applyNumberFormat="1" applyFont="1" applyAlignment="1">
      <alignment horizontal="right" vertical="center" shrinkToFit="1"/>
    </xf>
    <xf numFmtId="184" fontId="7" fillId="0" borderId="22" xfId="5" applyNumberFormat="1" applyFont="1" applyBorder="1" applyAlignment="1">
      <alignment horizontal="center" vertical="center" textRotation="255" wrapText="1"/>
    </xf>
    <xf numFmtId="184" fontId="7" fillId="0" borderId="26" xfId="5" applyNumberFormat="1" applyFont="1" applyBorder="1" applyAlignment="1">
      <alignment horizontal="distributed" vertical="center" indent="1"/>
    </xf>
    <xf numFmtId="41" fontId="7" fillId="0" borderId="23" xfId="5" applyNumberFormat="1" applyFont="1" applyBorder="1" applyAlignment="1">
      <alignment horizontal="right" vertical="center" shrinkToFit="1"/>
    </xf>
    <xf numFmtId="41" fontId="7" fillId="0" borderId="22" xfId="5" applyNumberFormat="1" applyFont="1" applyBorder="1" applyAlignment="1">
      <alignment horizontal="right" vertical="center" shrinkToFit="1"/>
    </xf>
    <xf numFmtId="188" fontId="7" fillId="0" borderId="22" xfId="5" quotePrefix="1" applyNumberFormat="1" applyFont="1" applyBorder="1" applyAlignment="1">
      <alignment horizontal="right" vertical="center" shrinkToFit="1"/>
    </xf>
    <xf numFmtId="184" fontId="7" fillId="0" borderId="12" xfId="5" applyNumberFormat="1" applyFont="1" applyBorder="1" applyAlignment="1">
      <alignment horizontal="center" vertical="center" textRotation="255" wrapText="1"/>
    </xf>
    <xf numFmtId="41" fontId="7" fillId="0" borderId="18" xfId="5" applyNumberFormat="1" applyFont="1" applyBorder="1" applyAlignment="1">
      <alignment horizontal="right" vertical="center" shrinkToFit="1"/>
    </xf>
    <xf numFmtId="188" fontId="7" fillId="0" borderId="0" xfId="5" applyNumberFormat="1" applyFont="1" applyAlignment="1">
      <alignment horizontal="right" vertical="center" shrinkToFit="1"/>
    </xf>
    <xf numFmtId="184" fontId="7" fillId="0" borderId="17" xfId="5" applyNumberFormat="1" applyFont="1" applyBorder="1" applyAlignment="1">
      <alignment horizontal="center" vertical="center" textRotation="255" wrapText="1"/>
    </xf>
    <xf numFmtId="184" fontId="7" fillId="0" borderId="27" xfId="5" applyNumberFormat="1" applyFont="1" applyBorder="1" applyAlignment="1">
      <alignment horizontal="distributed" vertical="center" indent="1" shrinkToFit="1"/>
    </xf>
    <xf numFmtId="184" fontId="7" fillId="0" borderId="13" xfId="5" applyNumberFormat="1" applyFont="1" applyBorder="1" applyAlignment="1">
      <alignment horizontal="center" vertical="center" textRotation="255" shrinkToFit="1"/>
    </xf>
    <xf numFmtId="184" fontId="7" fillId="0" borderId="30" xfId="5" applyNumberFormat="1" applyFont="1" applyBorder="1" applyAlignment="1">
      <alignment horizontal="distributed" vertical="center" indent="1"/>
    </xf>
    <xf numFmtId="41" fontId="7" fillId="0" borderId="14" xfId="5" applyNumberFormat="1" applyFont="1" applyBorder="1" applyAlignment="1">
      <alignment horizontal="right" vertical="center" shrinkToFit="1"/>
    </xf>
    <xf numFmtId="41" fontId="7" fillId="0" borderId="13" xfId="5" applyNumberFormat="1" applyFont="1" applyBorder="1" applyAlignment="1">
      <alignment horizontal="right" vertical="center" shrinkToFit="1"/>
    </xf>
    <xf numFmtId="188" fontId="7" fillId="0" borderId="13" xfId="5" applyNumberFormat="1" applyFont="1" applyBorder="1" applyAlignment="1">
      <alignment horizontal="right" vertical="center" shrinkToFit="1"/>
    </xf>
    <xf numFmtId="184" fontId="7" fillId="0" borderId="0" xfId="5" applyNumberFormat="1" applyFont="1" applyAlignment="1">
      <alignment horizontal="center" vertical="center" textRotation="255" shrinkToFit="1"/>
    </xf>
    <xf numFmtId="184" fontId="7" fillId="0" borderId="22" xfId="5" applyNumberFormat="1" applyFont="1" applyBorder="1" applyAlignment="1">
      <alignment horizontal="center" vertical="center" textRotation="255" shrinkToFit="1"/>
    </xf>
    <xf numFmtId="188" fontId="7" fillId="0" borderId="22" xfId="5" applyNumberFormat="1" applyFont="1" applyBorder="1" applyAlignment="1">
      <alignment horizontal="right" vertical="center" shrinkToFit="1"/>
    </xf>
    <xf numFmtId="41" fontId="7" fillId="0" borderId="9" xfId="5" applyNumberFormat="1" applyFont="1" applyBorder="1" applyAlignment="1">
      <alignment horizontal="right" vertical="center"/>
    </xf>
    <xf numFmtId="41" fontId="7" fillId="0" borderId="31" xfId="5" applyNumberFormat="1" applyFont="1" applyBorder="1" applyAlignment="1">
      <alignment horizontal="right" vertical="center"/>
    </xf>
    <xf numFmtId="41" fontId="7" fillId="0" borderId="30" xfId="5" applyNumberFormat="1" applyFont="1" applyBorder="1" applyAlignment="1">
      <alignment horizontal="right" vertical="center"/>
    </xf>
    <xf numFmtId="41" fontId="7" fillId="0" borderId="27" xfId="5" applyNumberFormat="1" applyFont="1" applyBorder="1" applyAlignment="1">
      <alignment horizontal="right" vertical="center"/>
    </xf>
    <xf numFmtId="41" fontId="7" fillId="0" borderId="26" xfId="5" applyNumberFormat="1" applyFont="1" applyBorder="1" applyAlignment="1">
      <alignment horizontal="right" vertical="center"/>
    </xf>
    <xf numFmtId="41" fontId="7" fillId="0" borderId="18" xfId="5" applyNumberFormat="1" applyFont="1" applyBorder="1" applyAlignment="1">
      <alignment vertical="center"/>
    </xf>
    <xf numFmtId="177" fontId="7" fillId="0" borderId="21" xfId="5" quotePrefix="1" applyNumberFormat="1" applyFont="1" applyBorder="1" applyAlignment="1">
      <alignment horizontal="center" vertical="center"/>
    </xf>
    <xf numFmtId="41" fontId="7" fillId="0" borderId="22" xfId="5" applyNumberFormat="1" applyFont="1" applyBorder="1" applyAlignment="1">
      <alignment vertical="center"/>
    </xf>
    <xf numFmtId="178" fontId="7" fillId="0" borderId="22" xfId="5" applyNumberFormat="1" applyFont="1" applyBorder="1" applyAlignment="1">
      <alignment horizontal="right" vertical="center"/>
    </xf>
    <xf numFmtId="178" fontId="7" fillId="0" borderId="21" xfId="5" applyNumberFormat="1" applyFont="1" applyBorder="1" applyAlignment="1">
      <alignment horizontal="right" vertical="center"/>
    </xf>
    <xf numFmtId="185" fontId="7" fillId="0" borderId="0" xfId="2" applyNumberFormat="1" applyFont="1" applyAlignment="1">
      <alignment horizontal="right" vertical="center"/>
    </xf>
    <xf numFmtId="0" fontId="7" fillId="0" borderId="0" xfId="0" applyFont="1" applyAlignment="1">
      <alignment horizontal="right" vertical="center"/>
    </xf>
    <xf numFmtId="0" fontId="7" fillId="0" borderId="18" xfId="0" applyFont="1" applyBorder="1" applyAlignment="1">
      <alignment horizontal="right" vertical="center"/>
    </xf>
    <xf numFmtId="181" fontId="7" fillId="0" borderId="17" xfId="0" applyNumberFormat="1" applyFont="1" applyBorder="1" applyAlignment="1">
      <alignment horizontal="right" vertical="center"/>
    </xf>
    <xf numFmtId="181" fontId="7" fillId="0" borderId="0" xfId="0" applyNumberFormat="1" applyFont="1" applyAlignment="1">
      <alignment horizontal="right" vertical="center"/>
    </xf>
    <xf numFmtId="38" fontId="7" fillId="0" borderId="0" xfId="4" applyFont="1" applyAlignment="1">
      <alignment horizontal="right" vertical="center"/>
    </xf>
    <xf numFmtId="38" fontId="7" fillId="0" borderId="20" xfId="0" applyNumberFormat="1" applyFont="1" applyBorder="1">
      <alignment vertical="center"/>
    </xf>
    <xf numFmtId="181" fontId="7" fillId="0" borderId="19" xfId="0" applyNumberFormat="1" applyFont="1" applyBorder="1">
      <alignment vertical="center"/>
    </xf>
    <xf numFmtId="0" fontId="7" fillId="0" borderId="17" xfId="0" applyFont="1" applyBorder="1" applyAlignment="1">
      <alignment horizontal="right" vertical="center"/>
    </xf>
    <xf numFmtId="41" fontId="7" fillId="0" borderId="0" xfId="0" applyNumberFormat="1" applyFont="1" applyAlignment="1">
      <alignment horizontal="right" vertical="center"/>
    </xf>
    <xf numFmtId="41" fontId="7" fillId="0" borderId="18" xfId="0" applyNumberFormat="1" applyFont="1" applyBorder="1" applyAlignment="1">
      <alignment horizontal="right" vertical="center"/>
    </xf>
    <xf numFmtId="41" fontId="7" fillId="0" borderId="0" xfId="4" applyNumberFormat="1" applyFont="1" applyAlignment="1">
      <alignment horizontal="right" vertical="center"/>
    </xf>
    <xf numFmtId="186" fontId="7" fillId="0" borderId="0" xfId="0" applyNumberFormat="1" applyFont="1" applyAlignment="1">
      <alignment horizontal="right" vertical="center"/>
    </xf>
    <xf numFmtId="186" fontId="7" fillId="0" borderId="17" xfId="0" applyNumberFormat="1" applyFont="1" applyBorder="1" applyAlignment="1">
      <alignment horizontal="right" vertical="center"/>
    </xf>
    <xf numFmtId="41" fontId="7" fillId="0" borderId="17" xfId="0" applyNumberFormat="1" applyFont="1" applyBorder="1" applyAlignment="1">
      <alignment horizontal="right" vertical="center"/>
    </xf>
    <xf numFmtId="178" fontId="7" fillId="0" borderId="18" xfId="0" applyNumberFormat="1" applyFont="1" applyBorder="1" applyAlignment="1">
      <alignment horizontal="right" vertical="center"/>
    </xf>
    <xf numFmtId="178" fontId="7" fillId="0" borderId="19" xfId="0" applyNumberFormat="1" applyFont="1" applyBorder="1">
      <alignment vertical="center"/>
    </xf>
    <xf numFmtId="0" fontId="17" fillId="0" borderId="0" xfId="1" applyFont="1"/>
    <xf numFmtId="0" fontId="7" fillId="0" borderId="0" xfId="1" applyFont="1"/>
    <xf numFmtId="176" fontId="7" fillId="0" borderId="0" xfId="1" applyNumberFormat="1" applyFont="1"/>
    <xf numFmtId="41" fontId="7" fillId="0" borderId="0" xfId="1" applyNumberFormat="1" applyFont="1"/>
    <xf numFmtId="176" fontId="13" fillId="0" borderId="0" xfId="1" applyNumberFormat="1" applyFont="1" applyAlignment="1">
      <alignment horizontal="right" vertical="center"/>
    </xf>
    <xf numFmtId="0" fontId="18" fillId="0" borderId="1" xfId="1" applyFont="1" applyBorder="1" applyAlignment="1">
      <alignment horizont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1" xfId="1" applyFont="1" applyBorder="1" applyAlignment="1">
      <alignment horizontal="center" vertical="center"/>
    </xf>
    <xf numFmtId="0" fontId="13" fillId="0" borderId="6" xfId="1" applyFont="1" applyBorder="1" applyAlignment="1">
      <alignment horizontal="center" vertical="center"/>
    </xf>
    <xf numFmtId="0" fontId="13" fillId="0" borderId="5" xfId="1" applyFont="1" applyBorder="1" applyAlignment="1">
      <alignment horizontal="center" vertical="center"/>
    </xf>
    <xf numFmtId="0" fontId="18" fillId="0" borderId="0" xfId="1" applyFont="1"/>
    <xf numFmtId="0" fontId="18" fillId="0" borderId="7" xfId="1" applyFont="1" applyBorder="1" applyAlignment="1">
      <alignment horizont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41" fontId="13" fillId="0" borderId="8" xfId="1" applyNumberFormat="1" applyFont="1" applyBorder="1" applyAlignment="1">
      <alignment horizontal="center" vertical="center"/>
    </xf>
    <xf numFmtId="0" fontId="13" fillId="0" borderId="7" xfId="1" applyFont="1" applyBorder="1" applyAlignment="1">
      <alignment horizontal="center" vertical="center"/>
    </xf>
    <xf numFmtId="176" fontId="13" fillId="0" borderId="8" xfId="1" applyNumberFormat="1" applyFont="1" applyBorder="1" applyAlignment="1">
      <alignment horizontal="center" vertical="center"/>
    </xf>
    <xf numFmtId="41" fontId="13" fillId="0" borderId="11" xfId="1" applyNumberFormat="1" applyFont="1" applyBorder="1" applyAlignment="1">
      <alignment horizontal="center" vertical="center"/>
    </xf>
    <xf numFmtId="176" fontId="13" fillId="0" borderId="10" xfId="1" applyNumberFormat="1" applyFont="1" applyBorder="1" applyAlignment="1">
      <alignment horizontal="center" vertical="center"/>
    </xf>
    <xf numFmtId="0" fontId="13" fillId="0" borderId="12" xfId="1" applyFont="1" applyBorder="1" applyAlignment="1">
      <alignment horizontal="center" shrinkToFit="1"/>
    </xf>
    <xf numFmtId="0" fontId="13" fillId="0" borderId="13" xfId="1" applyFont="1" applyBorder="1" applyAlignment="1">
      <alignment horizontal="center" vertical="center"/>
    </xf>
    <xf numFmtId="0" fontId="13" fillId="0" borderId="13" xfId="1" applyFont="1" applyBorder="1" applyAlignment="1">
      <alignment horizontal="right" vertical="center"/>
    </xf>
    <xf numFmtId="41" fontId="13" fillId="0" borderId="14" xfId="1" applyNumberFormat="1" applyFont="1" applyBorder="1" applyAlignment="1">
      <alignment horizontal="right" vertical="center"/>
    </xf>
    <xf numFmtId="0" fontId="13" fillId="0" borderId="12" xfId="1" applyFont="1" applyBorder="1" applyAlignment="1">
      <alignment horizontal="right" vertical="center"/>
    </xf>
    <xf numFmtId="0" fontId="13" fillId="0" borderId="14" xfId="1" applyFont="1" applyBorder="1" applyAlignment="1">
      <alignment horizontal="right" vertical="center"/>
    </xf>
    <xf numFmtId="177" fontId="13" fillId="0" borderId="12" xfId="1" applyNumberFormat="1" applyFont="1" applyBorder="1" applyAlignment="1">
      <alignment horizontal="right" vertical="center"/>
    </xf>
    <xf numFmtId="41" fontId="13" fillId="0" borderId="16" xfId="1" applyNumberFormat="1" applyFont="1" applyBorder="1" applyAlignment="1">
      <alignment horizontal="right" vertical="center"/>
    </xf>
    <xf numFmtId="176" fontId="13" fillId="0" borderId="15" xfId="1" applyNumberFormat="1" applyFont="1" applyBorder="1" applyAlignment="1">
      <alignment horizontal="right" vertical="center"/>
    </xf>
    <xf numFmtId="0" fontId="13" fillId="0" borderId="0" xfId="1" applyFont="1"/>
    <xf numFmtId="0" fontId="19" fillId="0" borderId="17" xfId="1" applyFont="1" applyBorder="1" applyAlignment="1">
      <alignment vertical="center" shrinkToFit="1"/>
    </xf>
    <xf numFmtId="41" fontId="13" fillId="0" borderId="0" xfId="1" applyNumberFormat="1" applyFont="1" applyAlignment="1">
      <alignment vertical="center"/>
    </xf>
    <xf numFmtId="0" fontId="13" fillId="0" borderId="0" xfId="1" applyFont="1" applyAlignment="1">
      <alignment horizontal="right" vertical="center"/>
    </xf>
    <xf numFmtId="41" fontId="13" fillId="0" borderId="18" xfId="1" applyNumberFormat="1" applyFont="1" applyBorder="1" applyAlignment="1">
      <alignment horizontal="right" vertical="center"/>
    </xf>
    <xf numFmtId="178" fontId="13" fillId="0" borderId="17" xfId="1" applyNumberFormat="1" applyFont="1" applyBorder="1" applyAlignment="1">
      <alignment horizontal="right" vertical="center"/>
    </xf>
    <xf numFmtId="41" fontId="13" fillId="0" borderId="0" xfId="1" applyNumberFormat="1" applyFont="1" applyAlignment="1">
      <alignment horizontal="right" vertical="center"/>
    </xf>
    <xf numFmtId="178" fontId="13" fillId="0" borderId="0" xfId="1" applyNumberFormat="1" applyFont="1" applyAlignment="1">
      <alignment horizontal="right" vertical="center"/>
    </xf>
    <xf numFmtId="176" fontId="13" fillId="0" borderId="17" xfId="1" applyNumberFormat="1" applyFont="1" applyBorder="1" applyAlignment="1">
      <alignment horizontal="right" vertical="center"/>
    </xf>
    <xf numFmtId="178" fontId="13" fillId="0" borderId="0" xfId="1" applyNumberFormat="1" applyFont="1" applyBorder="1" applyAlignment="1">
      <alignment horizontal="right" vertical="center"/>
    </xf>
    <xf numFmtId="41" fontId="13" fillId="0" borderId="20" xfId="1" applyNumberFormat="1" applyFont="1" applyBorder="1" applyAlignment="1">
      <alignment horizontal="right" vertical="center"/>
    </xf>
    <xf numFmtId="176" fontId="13" fillId="0" borderId="19" xfId="1" applyNumberFormat="1" applyFont="1" applyBorder="1" applyAlignment="1">
      <alignment horizontal="right" vertical="center"/>
    </xf>
    <xf numFmtId="0" fontId="13" fillId="0" borderId="17" xfId="1" applyFont="1" applyBorder="1" applyAlignment="1">
      <alignment horizontal="left" vertical="center" indent="2" shrinkToFit="1"/>
    </xf>
    <xf numFmtId="41" fontId="13" fillId="0" borderId="18" xfId="0" applyNumberFormat="1" applyFont="1" applyBorder="1" applyAlignment="1">
      <alignment horizontal="right" vertical="center"/>
    </xf>
    <xf numFmtId="41" fontId="13" fillId="0" borderId="0" xfId="0" applyNumberFormat="1" applyFont="1" applyAlignment="1">
      <alignment horizontal="right" vertical="center"/>
    </xf>
    <xf numFmtId="178" fontId="13" fillId="0" borderId="18" xfId="0" applyNumberFormat="1" applyFont="1" applyBorder="1" applyAlignment="1">
      <alignment horizontal="right" vertical="center"/>
    </xf>
    <xf numFmtId="178" fontId="13" fillId="0" borderId="0" xfId="0" applyNumberFormat="1" applyFont="1" applyBorder="1" applyAlignment="1">
      <alignment horizontal="right" vertical="center"/>
    </xf>
    <xf numFmtId="178" fontId="13" fillId="0" borderId="20" xfId="0" applyNumberFormat="1" applyFont="1" applyBorder="1" applyAlignment="1">
      <alignment horizontal="right" vertical="center"/>
    </xf>
    <xf numFmtId="178" fontId="13" fillId="0" borderId="19" xfId="0" applyNumberFormat="1" applyFont="1" applyBorder="1" applyAlignment="1">
      <alignment horizontal="right" vertical="center"/>
    </xf>
    <xf numFmtId="41" fontId="13" fillId="0" borderId="20" xfId="0" applyNumberFormat="1" applyFont="1" applyBorder="1" applyAlignment="1">
      <alignment horizontal="right" vertical="center"/>
    </xf>
    <xf numFmtId="41" fontId="13" fillId="0" borderId="0" xfId="0" applyNumberFormat="1" applyFont="1" applyBorder="1" applyAlignment="1">
      <alignment horizontal="right" vertical="center"/>
    </xf>
    <xf numFmtId="0" fontId="13" fillId="0" borderId="21" xfId="1" applyFont="1" applyBorder="1" applyAlignment="1">
      <alignment horizontal="left" vertical="center" indent="2" shrinkToFit="1"/>
    </xf>
    <xf numFmtId="41" fontId="13" fillId="0" borderId="22" xfId="1" applyNumberFormat="1" applyFont="1" applyBorder="1" applyAlignment="1">
      <alignment vertical="center"/>
    </xf>
    <xf numFmtId="178" fontId="13" fillId="0" borderId="22" xfId="1" applyNumberFormat="1" applyFont="1" applyBorder="1" applyAlignment="1">
      <alignment horizontal="right" vertical="center"/>
    </xf>
    <xf numFmtId="41" fontId="13" fillId="0" borderId="23" xfId="0" applyNumberFormat="1" applyFont="1" applyBorder="1" applyAlignment="1">
      <alignment horizontal="right" vertical="center"/>
    </xf>
    <xf numFmtId="178" fontId="13" fillId="0" borderId="21" xfId="1" applyNumberFormat="1" applyFont="1" applyBorder="1" applyAlignment="1">
      <alignment horizontal="right" vertical="center"/>
    </xf>
    <xf numFmtId="41" fontId="13" fillId="0" borderId="22" xfId="0" applyNumberFormat="1" applyFont="1" applyBorder="1" applyAlignment="1">
      <alignment horizontal="right" vertical="center"/>
    </xf>
    <xf numFmtId="178" fontId="13" fillId="0" borderId="23" xfId="0" applyNumberFormat="1" applyFont="1" applyBorder="1" applyAlignment="1">
      <alignment horizontal="right" vertical="center"/>
    </xf>
    <xf numFmtId="178" fontId="13" fillId="0" borderId="24" xfId="0" applyNumberFormat="1" applyFont="1" applyBorder="1" applyAlignment="1">
      <alignment horizontal="right" vertical="center"/>
    </xf>
    <xf numFmtId="41" fontId="13" fillId="0" borderId="25" xfId="0" applyNumberFormat="1" applyFont="1" applyBorder="1" applyAlignment="1">
      <alignment horizontal="right" vertical="center"/>
    </xf>
    <xf numFmtId="41" fontId="13" fillId="0" borderId="0" xfId="0" applyNumberFormat="1" applyFont="1">
      <alignment vertical="center"/>
    </xf>
    <xf numFmtId="41" fontId="13" fillId="0" borderId="0" xfId="1" applyNumberFormat="1" applyFont="1"/>
    <xf numFmtId="41" fontId="13" fillId="0" borderId="23" xfId="1" applyNumberFormat="1" applyFont="1" applyBorder="1" applyAlignment="1">
      <alignment vertical="center"/>
    </xf>
    <xf numFmtId="41" fontId="13" fillId="0" borderId="22" xfId="1" applyNumberFormat="1" applyFont="1" applyBorder="1"/>
    <xf numFmtId="0" fontId="13" fillId="0" borderId="22" xfId="1" applyFont="1" applyBorder="1"/>
    <xf numFmtId="41" fontId="13" fillId="0" borderId="22" xfId="1" applyNumberFormat="1" applyFont="1" applyBorder="1" applyAlignment="1">
      <alignment horizontal="right" vertical="center"/>
    </xf>
    <xf numFmtId="41" fontId="13" fillId="0" borderId="23" xfId="1" applyNumberFormat="1" applyFont="1" applyBorder="1" applyAlignment="1">
      <alignment horizontal="right" vertical="center"/>
    </xf>
    <xf numFmtId="179" fontId="13" fillId="0" borderId="21" xfId="1" applyNumberFormat="1" applyFont="1" applyBorder="1" applyAlignment="1">
      <alignment horizontal="left" vertical="center" indent="2" shrinkToFit="1"/>
    </xf>
    <xf numFmtId="179" fontId="13" fillId="0" borderId="22" xfId="1" applyNumberFormat="1" applyFont="1" applyBorder="1"/>
    <xf numFmtId="179" fontId="13" fillId="0" borderId="0" xfId="1" applyNumberFormat="1" applyFont="1" applyBorder="1" applyAlignment="1">
      <alignment vertical="center" shrinkToFit="1"/>
    </xf>
    <xf numFmtId="178" fontId="13" fillId="0" borderId="0" xfId="1" applyNumberFormat="1" applyFont="1" applyBorder="1" applyAlignment="1">
      <alignment vertical="center"/>
    </xf>
    <xf numFmtId="178" fontId="13" fillId="0" borderId="0" xfId="1" applyNumberFormat="1" applyFont="1" applyAlignment="1">
      <alignment vertical="center"/>
    </xf>
    <xf numFmtId="181" fontId="13" fillId="0" borderId="0" xfId="1" applyNumberFormat="1" applyFont="1" applyAlignment="1">
      <alignment vertical="center"/>
    </xf>
    <xf numFmtId="180" fontId="13" fillId="0" borderId="0" xfId="1" applyNumberFormat="1" applyFont="1" applyAlignment="1">
      <alignment vertical="center"/>
    </xf>
    <xf numFmtId="179" fontId="13" fillId="0" borderId="0" xfId="1" applyNumberFormat="1" applyFont="1"/>
    <xf numFmtId="176" fontId="13" fillId="0" borderId="0" xfId="1" applyNumberFormat="1" applyFont="1"/>
    <xf numFmtId="38" fontId="20" fillId="0" borderId="0" xfId="2" applyFont="1" applyBorder="1" applyAlignment="1">
      <alignment vertical="center"/>
    </xf>
    <xf numFmtId="38" fontId="15" fillId="0" borderId="0" xfId="2" applyFont="1" applyBorder="1"/>
    <xf numFmtId="3" fontId="18" fillId="0" borderId="0" xfId="1" applyNumberFormat="1" applyFont="1" applyAlignment="1">
      <alignment vertical="center"/>
    </xf>
    <xf numFmtId="38" fontId="15" fillId="0" borderId="0" xfId="2" applyFont="1" applyBorder="1" applyAlignment="1">
      <alignment vertical="center"/>
    </xf>
    <xf numFmtId="3" fontId="18" fillId="0" borderId="0" xfId="3" applyNumberFormat="1" applyFont="1">
      <alignment vertical="center"/>
    </xf>
    <xf numFmtId="3" fontId="15" fillId="0" borderId="0" xfId="3" applyNumberFormat="1" applyFont="1">
      <alignment vertical="center"/>
    </xf>
    <xf numFmtId="41" fontId="15" fillId="0" borderId="0" xfId="2" applyNumberFormat="1" applyFont="1" applyBorder="1"/>
    <xf numFmtId="38" fontId="15" fillId="0" borderId="0" xfId="2" applyFont="1" applyBorder="1" applyAlignment="1">
      <alignment horizontal="left" vertical="center"/>
    </xf>
    <xf numFmtId="0" fontId="13" fillId="0" borderId="0" xfId="1" applyFont="1" applyAlignment="1">
      <alignment horizontal="center"/>
    </xf>
    <xf numFmtId="3" fontId="15" fillId="0" borderId="0" xfId="1" applyNumberFormat="1" applyFont="1" applyAlignment="1">
      <alignment horizontal="right" vertical="center"/>
    </xf>
    <xf numFmtId="0" fontId="15" fillId="0" borderId="0" xfId="1" applyFont="1" applyAlignment="1">
      <alignment vertical="center"/>
    </xf>
    <xf numFmtId="0" fontId="15" fillId="0" borderId="0" xfId="1" applyFont="1"/>
    <xf numFmtId="41" fontId="15" fillId="0" borderId="0" xfId="1" applyNumberFormat="1" applyFont="1"/>
    <xf numFmtId="176" fontId="15" fillId="0" borderId="0" xfId="1" applyNumberFormat="1" applyFont="1"/>
    <xf numFmtId="41" fontId="15" fillId="0" borderId="0" xfId="1" applyNumberFormat="1" applyFont="1" applyAlignment="1">
      <alignment vertical="center"/>
    </xf>
    <xf numFmtId="176" fontId="15" fillId="0" borderId="0" xfId="1" applyNumberFormat="1" applyFont="1" applyAlignment="1">
      <alignment vertical="center"/>
    </xf>
  </cellXfs>
  <cellStyles count="7">
    <cellStyle name="桁区切り" xfId="4" builtinId="6"/>
    <cellStyle name="桁区切り 2" xfId="2" xr:uid="{395C0C4B-0939-46C2-A5AD-AE363BB638FF}"/>
    <cellStyle name="標準" xfId="0" builtinId="0"/>
    <cellStyle name="標準 2" xfId="6" xr:uid="{779FEDFD-2B0F-4B23-8F61-C0954D69668A}"/>
    <cellStyle name="標準 3" xfId="1" xr:uid="{E3494DA7-04BD-4558-89AB-B1F02DED0BE2}"/>
    <cellStyle name="標準 3 2" xfId="5" xr:uid="{72C49B51-A5B7-4956-95F8-8BB78B736659}"/>
    <cellStyle name="標準_0401" xfId="3" xr:uid="{CCAFC1AE-C0B4-4F0F-B98F-B0B578687C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20DBE5E\common\&#12371;&#12393;&#12418;\&#12371;&#12393;&#12418;&#2225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1.62.60\R8soumu\201&#9679;&#21402;&#29983;&#21172;&#20685;&#32113;&#35336;\20%20&#20581;&#24247;&#31119;&#31049;&#32113;&#35336;&#24180;&#22577;\R8&#24180;&#21002;\03_&#21508;&#35506;&#25552;&#20986;\05_&#39135;&#21697;&#12539;&#29983;&#27963;&#34907;&#29983;&#35506;\&#12304;&#39135;&#29983;&#12305;&#25552;&#20986;%200403.xlsx" TargetMode="External"/><Relationship Id="rId1" Type="http://schemas.openxmlformats.org/officeDocument/2006/relationships/externalLinkPath" Target="/201&#9679;&#21402;&#29983;&#21172;&#20685;&#32113;&#35336;/20%20&#20581;&#24247;&#31119;&#31049;&#32113;&#35336;&#24180;&#22577;/R8&#24180;&#21002;/03_&#21508;&#35506;&#25552;&#20986;/05_&#39135;&#21697;&#12539;&#29983;&#27963;&#34907;&#29983;&#35506;/&#12304;&#39135;&#29983;&#12305;&#25552;&#20986;%20040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10.1.62.60\R8soumu\201&#9679;&#21402;&#29983;&#21172;&#20685;&#32113;&#35336;\20%20&#20581;&#24247;&#31119;&#31049;&#32113;&#35336;&#24180;&#22577;\R8&#24180;&#21002;\03_&#21508;&#35506;&#25552;&#20986;\02_&#24863;&#26579;&#30151;&#12539;&#30142;&#30149;&#23550;&#31574;&#35506;\&#12304;&#24863;&#30142;&#12305;0402.xlsx" TargetMode="External"/><Relationship Id="rId1" Type="http://schemas.openxmlformats.org/officeDocument/2006/relationships/externalLinkPath" Target="/201&#9679;&#21402;&#29983;&#21172;&#20685;&#32113;&#35336;/20%20&#20581;&#24247;&#31119;&#31049;&#32113;&#35336;&#24180;&#22577;/R8&#24180;&#21002;/03_&#21508;&#35506;&#25552;&#20986;/02_&#24863;&#26579;&#30151;&#12539;&#30142;&#30149;&#23550;&#31574;&#35506;/&#12304;&#24863;&#30142;&#12305;040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10.1.62.60\R8soumu\201&#9679;&#21402;&#29983;&#21172;&#20685;&#32113;&#35336;\20%20&#20581;&#24247;&#31119;&#31049;&#32113;&#35336;&#24180;&#22577;\R8&#24180;&#21002;\03_&#21508;&#35506;&#25552;&#20986;\05_&#39135;&#21697;&#12539;&#29983;&#27963;&#34907;&#29983;&#35506;\&#12304;&#39135;&#29983;&#12305;&#25552;&#20986;%200404.xlsx" TargetMode="External"/><Relationship Id="rId1" Type="http://schemas.openxmlformats.org/officeDocument/2006/relationships/externalLinkPath" Target="/201&#9679;&#21402;&#29983;&#21172;&#20685;&#32113;&#35336;/20%20&#20581;&#24247;&#31119;&#31049;&#32113;&#35336;&#24180;&#22577;/R8&#24180;&#21002;/03_&#21508;&#35506;&#25552;&#20986;/05_&#39135;&#21697;&#12539;&#29983;&#27963;&#34907;&#29983;&#35506;/&#12304;&#39135;&#29983;&#12305;&#25552;&#20986;%200404.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10.1.62.60\R8soumu\201&#9679;&#21402;&#29983;&#21172;&#20685;&#32113;&#35336;\20%20&#20581;&#24247;&#31119;&#31049;&#32113;&#35336;&#24180;&#22577;\R8&#24180;&#21002;\03_&#21508;&#35506;&#25552;&#20986;\05_&#39135;&#21697;&#12539;&#29983;&#27963;&#34907;&#29983;&#35506;\&#12304;&#39135;&#29983;&#12305;&#25552;&#20986;%200405.xlsx" TargetMode="External"/><Relationship Id="rId1" Type="http://schemas.openxmlformats.org/officeDocument/2006/relationships/externalLinkPath" Target="/201&#9679;&#21402;&#29983;&#21172;&#20685;&#32113;&#35336;/20%20&#20581;&#24247;&#31119;&#31049;&#32113;&#35336;&#24180;&#22577;/R8&#24180;&#21002;/03_&#21508;&#35506;&#25552;&#20986;/05_&#39135;&#21697;&#12539;&#29983;&#27963;&#34907;&#29983;&#35506;/&#12304;&#39135;&#29983;&#12305;&#25552;&#20986;%2004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3"/>
      <sheetName val="図8"/>
      <sheetName val="図9"/>
      <sheetName val="図10"/>
      <sheetName val="図9 test"/>
      <sheetName val="図１０(2)"/>
    </sheetNames>
    <sheetDataSet>
      <sheetData sheetId="0">
        <row r="2">
          <cell r="B2" t="str">
            <v>　　　　平 成 6 年 1 0 月 1 日</v>
          </cell>
          <cell r="F2" t="str">
            <v>平成5年10月1日</v>
          </cell>
          <cell r="I2" t="str">
            <v>　　　平 成 6 年 1 0 月 1 日</v>
          </cell>
          <cell r="M2" t="str">
            <v>　　平成5年10月1日</v>
          </cell>
        </row>
        <row r="3">
          <cell r="A3" t="str">
            <v>都 道 府 県</v>
          </cell>
          <cell r="B3" t="str">
            <v>　　　　　(推 計 人 口)</v>
          </cell>
          <cell r="F3" t="str">
            <v>　(推計人口)</v>
          </cell>
          <cell r="H3" t="str">
            <v>都 道 府 県</v>
          </cell>
          <cell r="I3" t="str">
            <v>　　　　　(推 計 人 口)</v>
          </cell>
          <cell r="M3" t="str">
            <v>　　　(推計人口)</v>
          </cell>
        </row>
        <row r="4">
          <cell r="B4" t="str">
            <v>こどもの数</v>
          </cell>
          <cell r="C4" t="str">
            <v>こどもの</v>
          </cell>
          <cell r="E4" t="str">
            <v>順　　位</v>
          </cell>
          <cell r="F4" t="str">
            <v>こどもの</v>
          </cell>
          <cell r="G4" t="str">
            <v>順　　位</v>
          </cell>
          <cell r="I4" t="str">
            <v>こどもの数</v>
          </cell>
          <cell r="J4" t="str">
            <v>こどもの</v>
          </cell>
          <cell r="L4" t="str">
            <v>順　　位</v>
          </cell>
          <cell r="M4" t="str">
            <v>こどもの</v>
          </cell>
          <cell r="N4" t="str">
            <v>順　　位</v>
          </cell>
        </row>
        <row r="5">
          <cell r="B5" t="str">
            <v>(万人)</v>
          </cell>
          <cell r="D5" t="str">
            <v>割合(%)</v>
          </cell>
          <cell r="E5" t="str">
            <v>(高い順)</v>
          </cell>
          <cell r="F5" t="str">
            <v>割合(%)</v>
          </cell>
          <cell r="G5" t="str">
            <v>(高い順)</v>
          </cell>
          <cell r="I5" t="str">
            <v>(万人)</v>
          </cell>
          <cell r="K5" t="str">
            <v>割合(%)</v>
          </cell>
          <cell r="L5" t="str">
            <v>(高い順)</v>
          </cell>
          <cell r="M5" t="str">
            <v>割合(%)</v>
          </cell>
          <cell r="N5" t="str">
            <v>(高い順)</v>
          </cell>
        </row>
        <row r="6">
          <cell r="A6" t="str">
            <v>全　　　国</v>
          </cell>
          <cell r="B6">
            <v>2042</v>
          </cell>
          <cell r="D6">
            <v>16.3</v>
          </cell>
          <cell r="E6" t="str">
            <v>-</v>
          </cell>
          <cell r="F6">
            <v>16.7</v>
          </cell>
          <cell r="G6" t="str">
            <v>-</v>
          </cell>
        </row>
        <row r="7">
          <cell r="A7" t="str">
            <v>　北 海 道</v>
          </cell>
          <cell r="B7">
            <v>92</v>
          </cell>
          <cell r="D7">
            <v>16.100000000000001</v>
          </cell>
          <cell r="E7">
            <v>36</v>
          </cell>
          <cell r="F7">
            <v>16.600000000000001</v>
          </cell>
          <cell r="G7">
            <v>36</v>
          </cell>
          <cell r="H7" t="str">
            <v>　滋 賀 県</v>
          </cell>
          <cell r="I7">
            <v>23</v>
          </cell>
          <cell r="K7">
            <v>18.3</v>
          </cell>
          <cell r="L7">
            <v>4</v>
          </cell>
          <cell r="M7">
            <v>18.7</v>
          </cell>
          <cell r="N7">
            <v>4</v>
          </cell>
        </row>
        <row r="8">
          <cell r="A8" t="str">
            <v>　青 森 県</v>
          </cell>
          <cell r="B8">
            <v>25</v>
          </cell>
          <cell r="D8">
            <v>17.2</v>
          </cell>
          <cell r="E8">
            <v>13</v>
          </cell>
          <cell r="F8">
            <v>17.7</v>
          </cell>
          <cell r="G8">
            <v>13</v>
          </cell>
          <cell r="H8" t="str">
            <v>　京 都 府</v>
          </cell>
          <cell r="I8">
            <v>41</v>
          </cell>
          <cell r="K8">
            <v>15.6</v>
          </cell>
          <cell r="L8">
            <v>44</v>
          </cell>
          <cell r="M8">
            <v>15.9</v>
          </cell>
          <cell r="N8">
            <v>44</v>
          </cell>
        </row>
        <row r="9">
          <cell r="A9" t="str">
            <v>　岩 手 県</v>
          </cell>
          <cell r="B9">
            <v>24</v>
          </cell>
          <cell r="D9">
            <v>16.7</v>
          </cell>
          <cell r="E9">
            <v>20</v>
          </cell>
          <cell r="F9">
            <v>17.100000000000001</v>
          </cell>
          <cell r="G9">
            <v>18</v>
          </cell>
          <cell r="H9" t="str">
            <v>　大 阪 府</v>
          </cell>
          <cell r="I9">
            <v>136</v>
          </cell>
          <cell r="K9">
            <v>15.7</v>
          </cell>
          <cell r="L9">
            <v>43</v>
          </cell>
          <cell r="M9">
            <v>15.9</v>
          </cell>
          <cell r="N9">
            <v>43</v>
          </cell>
        </row>
        <row r="10">
          <cell r="A10" t="str">
            <v>　宮 城 県</v>
          </cell>
          <cell r="B10">
            <v>40</v>
          </cell>
          <cell r="D10">
            <v>17.399999999999999</v>
          </cell>
          <cell r="E10">
            <v>11</v>
          </cell>
          <cell r="F10">
            <v>17.899999999999999</v>
          </cell>
          <cell r="G10">
            <v>10</v>
          </cell>
          <cell r="H10" t="str">
            <v xml:space="preserve">  兵 庫 県</v>
          </cell>
          <cell r="I10">
            <v>91</v>
          </cell>
          <cell r="K10">
            <v>16.5</v>
          </cell>
          <cell r="L10">
            <v>27</v>
          </cell>
          <cell r="M10">
            <v>16.899999999999999</v>
          </cell>
          <cell r="N10">
            <v>30</v>
          </cell>
        </row>
        <row r="11">
          <cell r="A11" t="str">
            <v>　秋 田 県</v>
          </cell>
          <cell r="B11">
            <v>19</v>
          </cell>
          <cell r="D11">
            <v>15.9</v>
          </cell>
          <cell r="E11">
            <v>40</v>
          </cell>
          <cell r="F11">
            <v>16.399999999999999</v>
          </cell>
          <cell r="G11">
            <v>40</v>
          </cell>
          <cell r="H11" t="str">
            <v>　奈 良 県</v>
          </cell>
          <cell r="I11">
            <v>24</v>
          </cell>
          <cell r="K11">
            <v>16.7</v>
          </cell>
          <cell r="L11">
            <v>21</v>
          </cell>
          <cell r="M11">
            <v>17.100000000000001</v>
          </cell>
          <cell r="N11">
            <v>20</v>
          </cell>
        </row>
        <row r="13">
          <cell r="A13" t="str">
            <v>　山 形 県</v>
          </cell>
          <cell r="B13">
            <v>21</v>
          </cell>
          <cell r="D13">
            <v>16.899999999999999</v>
          </cell>
          <cell r="E13">
            <v>16</v>
          </cell>
          <cell r="F13">
            <v>17.3</v>
          </cell>
          <cell r="G13">
            <v>16</v>
          </cell>
          <cell r="H13" t="str">
            <v xml:space="preserve">  和歌山県</v>
          </cell>
          <cell r="I13">
            <v>17</v>
          </cell>
          <cell r="K13">
            <v>16.100000000000001</v>
          </cell>
          <cell r="L13">
            <v>37</v>
          </cell>
          <cell r="M13">
            <v>16.399999999999999</v>
          </cell>
          <cell r="N13">
            <v>38</v>
          </cell>
        </row>
        <row r="14">
          <cell r="A14" t="str">
            <v>　福 島 県</v>
          </cell>
          <cell r="B14">
            <v>38</v>
          </cell>
          <cell r="D14">
            <v>17.899999999999999</v>
          </cell>
          <cell r="E14">
            <v>5</v>
          </cell>
          <cell r="F14">
            <v>18.399999999999999</v>
          </cell>
          <cell r="G14">
            <v>5</v>
          </cell>
          <cell r="H14" t="str">
            <v>　鳥 取 県</v>
          </cell>
          <cell r="I14">
            <v>11</v>
          </cell>
          <cell r="K14">
            <v>17.5</v>
          </cell>
          <cell r="L14">
            <v>34</v>
          </cell>
          <cell r="M14">
            <v>17.899999999999999</v>
          </cell>
          <cell r="N14">
            <v>11</v>
          </cell>
        </row>
        <row r="15">
          <cell r="A15" t="str">
            <v>　茨 城 県</v>
          </cell>
          <cell r="B15">
            <v>51</v>
          </cell>
          <cell r="D15">
            <v>17.2</v>
          </cell>
          <cell r="E15">
            <v>12</v>
          </cell>
          <cell r="F15">
            <v>17.7</v>
          </cell>
          <cell r="G15">
            <v>12</v>
          </cell>
          <cell r="H15" t="str">
            <v>　島 根 県</v>
          </cell>
          <cell r="I15">
            <v>13</v>
          </cell>
          <cell r="K15">
            <v>16.7</v>
          </cell>
          <cell r="L15">
            <v>42</v>
          </cell>
          <cell r="M15">
            <v>17.100000000000001</v>
          </cell>
          <cell r="N15">
            <v>24</v>
          </cell>
        </row>
        <row r="16">
          <cell r="A16" t="str">
            <v>　栃 木 県</v>
          </cell>
          <cell r="B16">
            <v>34</v>
          </cell>
          <cell r="D16">
            <v>17.399999999999999</v>
          </cell>
          <cell r="E16">
            <v>10</v>
          </cell>
          <cell r="F16">
            <v>17.899999999999999</v>
          </cell>
          <cell r="G16">
            <v>9</v>
          </cell>
          <cell r="H16" t="str">
            <v>　岡 山 県</v>
          </cell>
          <cell r="I16">
            <v>32</v>
          </cell>
          <cell r="K16">
            <v>16.5</v>
          </cell>
          <cell r="L16">
            <v>28</v>
          </cell>
          <cell r="M16">
            <v>16.8</v>
          </cell>
          <cell r="N16">
            <v>31</v>
          </cell>
        </row>
        <row r="17">
          <cell r="A17" t="str">
            <v>　群 馬 県</v>
          </cell>
          <cell r="B17">
            <v>33</v>
          </cell>
          <cell r="D17">
            <v>16.399999999999999</v>
          </cell>
          <cell r="E17">
            <v>33</v>
          </cell>
          <cell r="F17">
            <v>16.899999999999999</v>
          </cell>
          <cell r="G17">
            <v>28</v>
          </cell>
          <cell r="H17" t="str">
            <v>　広 島 県</v>
          </cell>
          <cell r="I17">
            <v>48</v>
          </cell>
          <cell r="K17">
            <v>16.5</v>
          </cell>
          <cell r="L17">
            <v>26</v>
          </cell>
          <cell r="M17">
            <v>16.899999999999999</v>
          </cell>
          <cell r="N17">
            <v>26</v>
          </cell>
        </row>
        <row r="19">
          <cell r="A19" t="str">
            <v>　埼 玉 県</v>
          </cell>
          <cell r="B19">
            <v>110</v>
          </cell>
          <cell r="D19">
            <v>16.399999999999999</v>
          </cell>
          <cell r="E19">
            <v>29</v>
          </cell>
          <cell r="F19">
            <v>16.899999999999999</v>
          </cell>
          <cell r="G19">
            <v>29</v>
          </cell>
          <cell r="H19" t="str">
            <v>　山 口 県</v>
          </cell>
          <cell r="I19">
            <v>25</v>
          </cell>
          <cell r="K19">
            <v>15.8</v>
          </cell>
          <cell r="L19">
            <v>7</v>
          </cell>
          <cell r="M19">
            <v>16.2</v>
          </cell>
          <cell r="N19">
            <v>41</v>
          </cell>
        </row>
        <row r="20">
          <cell r="A20" t="str">
            <v>　千 葉 県</v>
          </cell>
          <cell r="B20">
            <v>93</v>
          </cell>
          <cell r="D20">
            <v>16.2</v>
          </cell>
          <cell r="E20">
            <v>35</v>
          </cell>
          <cell r="F20">
            <v>16.7</v>
          </cell>
          <cell r="G20">
            <v>35</v>
          </cell>
          <cell r="H20" t="str">
            <v>　徳 島 県</v>
          </cell>
          <cell r="I20">
            <v>13</v>
          </cell>
          <cell r="K20">
            <v>16.100000000000001</v>
          </cell>
          <cell r="L20">
            <v>38</v>
          </cell>
          <cell r="M20">
            <v>16.5</v>
          </cell>
          <cell r="N20">
            <v>37</v>
          </cell>
        </row>
        <row r="21">
          <cell r="A21" t="str">
            <v>　東 京 都</v>
          </cell>
          <cell r="B21">
            <v>161</v>
          </cell>
          <cell r="D21">
            <v>13.7</v>
          </cell>
          <cell r="E21">
            <v>47</v>
          </cell>
          <cell r="F21">
            <v>13.9</v>
          </cell>
          <cell r="G21">
            <v>47</v>
          </cell>
          <cell r="H21" t="str">
            <v>　香 川 県</v>
          </cell>
          <cell r="I21">
            <v>16</v>
          </cell>
          <cell r="K21">
            <v>16</v>
          </cell>
          <cell r="L21">
            <v>39</v>
          </cell>
          <cell r="M21">
            <v>16.399999999999999</v>
          </cell>
          <cell r="N21">
            <v>39</v>
          </cell>
        </row>
        <row r="22">
          <cell r="A22" t="str">
            <v>　神奈川県</v>
          </cell>
          <cell r="B22">
            <v>128</v>
          </cell>
          <cell r="D22">
            <v>15.6</v>
          </cell>
          <cell r="E22">
            <v>45</v>
          </cell>
          <cell r="F22">
            <v>15.9</v>
          </cell>
          <cell r="G22">
            <v>45</v>
          </cell>
          <cell r="H22" t="str">
            <v>　愛 媛 県</v>
          </cell>
          <cell r="I22">
            <v>25</v>
          </cell>
          <cell r="K22">
            <v>16.3</v>
          </cell>
          <cell r="L22">
            <v>34</v>
          </cell>
          <cell r="M22">
            <v>16.7</v>
          </cell>
          <cell r="N22">
            <v>34</v>
          </cell>
        </row>
        <row r="23">
          <cell r="A23" t="str">
            <v>　新 潟 県</v>
          </cell>
          <cell r="B23">
            <v>41</v>
          </cell>
          <cell r="D23">
            <v>16.7</v>
          </cell>
          <cell r="E23">
            <v>23</v>
          </cell>
          <cell r="F23">
            <v>17.100000000000001</v>
          </cell>
          <cell r="G23">
            <v>21</v>
          </cell>
          <cell r="H23" t="str">
            <v>　高 知 県</v>
          </cell>
          <cell r="I23">
            <v>13</v>
          </cell>
          <cell r="K23">
            <v>15.7</v>
          </cell>
          <cell r="L23">
            <v>42</v>
          </cell>
          <cell r="M23">
            <v>16.100000000000001</v>
          </cell>
          <cell r="N23">
            <v>42</v>
          </cell>
        </row>
        <row r="25">
          <cell r="A25" t="str">
            <v xml:space="preserve">  富 山 県</v>
          </cell>
          <cell r="B25">
            <v>17</v>
          </cell>
          <cell r="D25">
            <v>15.3</v>
          </cell>
          <cell r="E25">
            <v>46</v>
          </cell>
          <cell r="F25">
            <v>15.8</v>
          </cell>
          <cell r="G25">
            <v>46</v>
          </cell>
          <cell r="H25" t="str">
            <v>　福 岡 県</v>
          </cell>
          <cell r="I25">
            <v>84</v>
          </cell>
          <cell r="K25">
            <v>17.100000000000001</v>
          </cell>
          <cell r="L25">
            <v>15</v>
          </cell>
          <cell r="M25">
            <v>17.600000000000001</v>
          </cell>
          <cell r="N25">
            <v>14</v>
          </cell>
        </row>
        <row r="26">
          <cell r="A26" t="str">
            <v>　石 川 県</v>
          </cell>
          <cell r="B26">
            <v>19</v>
          </cell>
          <cell r="D26">
            <v>16.399999999999999</v>
          </cell>
          <cell r="E26">
            <v>31</v>
          </cell>
          <cell r="F26">
            <v>16.8</v>
          </cell>
          <cell r="G26">
            <v>32</v>
          </cell>
          <cell r="H26" t="str">
            <v>　佐 賀 県</v>
          </cell>
          <cell r="I26">
            <v>16</v>
          </cell>
          <cell r="K26">
            <v>18.5</v>
          </cell>
          <cell r="L26">
            <v>2</v>
          </cell>
          <cell r="M26">
            <v>18.899999999999999</v>
          </cell>
          <cell r="N26">
            <v>2</v>
          </cell>
        </row>
        <row r="27">
          <cell r="A27" t="str">
            <v>　福 井 県</v>
          </cell>
          <cell r="B27">
            <v>14</v>
          </cell>
          <cell r="D27">
            <v>17.2</v>
          </cell>
          <cell r="E27">
            <v>14</v>
          </cell>
          <cell r="F27">
            <v>17.5</v>
          </cell>
          <cell r="G27">
            <v>15</v>
          </cell>
          <cell r="H27" t="str">
            <v>　長 崎 県</v>
          </cell>
          <cell r="I27">
            <v>28</v>
          </cell>
          <cell r="K27">
            <v>17.8</v>
          </cell>
          <cell r="L27">
            <v>7</v>
          </cell>
          <cell r="M27">
            <v>18.399999999999999</v>
          </cell>
          <cell r="N27">
            <v>6</v>
          </cell>
        </row>
        <row r="28">
          <cell r="A28" t="str">
            <v xml:space="preserve">  山 梨 県</v>
          </cell>
          <cell r="B28">
            <v>15</v>
          </cell>
          <cell r="D28">
            <v>16.899999999999999</v>
          </cell>
          <cell r="E28">
            <v>17</v>
          </cell>
          <cell r="F28">
            <v>17.100000000000001</v>
          </cell>
          <cell r="G28">
            <v>19</v>
          </cell>
          <cell r="H28" t="str">
            <v>　熊 本 県</v>
          </cell>
          <cell r="I28">
            <v>33</v>
          </cell>
          <cell r="K28">
            <v>17.7</v>
          </cell>
          <cell r="L28">
            <v>8</v>
          </cell>
          <cell r="M28">
            <v>18.100000000000001</v>
          </cell>
          <cell r="N28">
            <v>8</v>
          </cell>
        </row>
        <row r="29">
          <cell r="A29" t="str">
            <v xml:space="preserve">  長 野 県</v>
          </cell>
          <cell r="B29">
            <v>36</v>
          </cell>
          <cell r="D29">
            <v>16.399999999999999</v>
          </cell>
          <cell r="E29">
            <v>32</v>
          </cell>
          <cell r="F29">
            <v>16.7</v>
          </cell>
          <cell r="G29">
            <v>33</v>
          </cell>
          <cell r="H29" t="str">
            <v>　大 分 県</v>
          </cell>
          <cell r="I29">
            <v>21</v>
          </cell>
          <cell r="K29">
            <v>16.600000000000001</v>
          </cell>
          <cell r="L29">
            <v>24</v>
          </cell>
          <cell r="M29">
            <v>17.100000000000001</v>
          </cell>
          <cell r="N29">
            <v>22</v>
          </cell>
        </row>
        <row r="31">
          <cell r="A31" t="str">
            <v>　岐 阜 県</v>
          </cell>
          <cell r="B31">
            <v>35</v>
          </cell>
          <cell r="D31">
            <v>16.7</v>
          </cell>
          <cell r="E31">
            <v>18</v>
          </cell>
          <cell r="F31">
            <v>17.2</v>
          </cell>
          <cell r="G31">
            <v>17</v>
          </cell>
          <cell r="H31" t="str">
            <v>　宮 崎 県</v>
          </cell>
          <cell r="I31">
            <v>22</v>
          </cell>
          <cell r="K31">
            <v>18.3</v>
          </cell>
          <cell r="L31">
            <v>3</v>
          </cell>
          <cell r="M31">
            <v>18.899999999999999</v>
          </cell>
          <cell r="N31">
            <v>3</v>
          </cell>
        </row>
        <row r="32">
          <cell r="A32" t="str">
            <v>　静 岡 県</v>
          </cell>
          <cell r="B32">
            <v>61</v>
          </cell>
          <cell r="D32">
            <v>16.399999999999999</v>
          </cell>
          <cell r="E32">
            <v>30</v>
          </cell>
          <cell r="F32">
            <v>16.899999999999999</v>
          </cell>
          <cell r="G32">
            <v>25</v>
          </cell>
          <cell r="H32" t="str">
            <v xml:space="preserve">  鹿児島県</v>
          </cell>
          <cell r="I32">
            <v>32</v>
          </cell>
          <cell r="K32">
            <v>17.8</v>
          </cell>
          <cell r="L32">
            <v>6</v>
          </cell>
          <cell r="M32">
            <v>18.3</v>
          </cell>
          <cell r="N32">
            <v>7</v>
          </cell>
        </row>
        <row r="33">
          <cell r="A33" t="str">
            <v>　愛 知 県</v>
          </cell>
          <cell r="B33">
            <v>114</v>
          </cell>
          <cell r="D33">
            <v>16.7</v>
          </cell>
          <cell r="E33">
            <v>19</v>
          </cell>
          <cell r="F33">
            <v>17.100000000000001</v>
          </cell>
          <cell r="G33">
            <v>23</v>
          </cell>
          <cell r="H33" t="str">
            <v>　沖 縄 県</v>
          </cell>
          <cell r="I33">
            <v>28</v>
          </cell>
          <cell r="K33">
            <v>22.3</v>
          </cell>
          <cell r="L33">
            <v>1</v>
          </cell>
          <cell r="M33">
            <v>22.8</v>
          </cell>
          <cell r="N33">
            <v>1</v>
          </cell>
        </row>
        <row r="34">
          <cell r="A34" t="str">
            <v>　三 重 県</v>
          </cell>
          <cell r="B34">
            <v>30</v>
          </cell>
          <cell r="D34">
            <v>16.5</v>
          </cell>
          <cell r="E34">
            <v>25</v>
          </cell>
          <cell r="F34">
            <v>16.899999999999999</v>
          </cell>
          <cell r="G34">
            <v>27</v>
          </cell>
        </row>
      </sheetData>
      <sheetData sheetId="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EDF20-4EB0-4F6F-B230-62CBB65903EC}">
  <sheetPr>
    <pageSetUpPr fitToPage="1"/>
  </sheetPr>
  <dimension ref="A1:AD109"/>
  <sheetViews>
    <sheetView view="pageBreakPreview" zoomScale="85" zoomScaleNormal="82" zoomScaleSheetLayoutView="85" workbookViewId="0">
      <pane xSplit="1" ySplit="4" topLeftCell="B78" activePane="bottomRight" state="frozen"/>
      <selection activeCell="H16" sqref="H16"/>
      <selection pane="topRight" activeCell="H16" sqref="H16"/>
      <selection pane="bottomLeft" activeCell="H16" sqref="H16"/>
      <selection pane="bottomRight"/>
    </sheetView>
  </sheetViews>
  <sheetFormatPr defaultColWidth="9" defaultRowHeight="21.75" customHeight="1" x14ac:dyDescent="0.2"/>
  <cols>
    <col min="1" max="1" width="41.75" style="215" customWidth="1"/>
    <col min="2" max="8" width="12.75" style="215" customWidth="1"/>
    <col min="9" max="9" width="12.75" style="260" customWidth="1"/>
    <col min="10" max="27" width="12.75" style="215" customWidth="1"/>
    <col min="28" max="28" width="14" style="246" customWidth="1"/>
    <col min="29" max="29" width="14" style="260" customWidth="1"/>
    <col min="30" max="30" width="10.375" style="215" customWidth="1"/>
    <col min="31" max="16384" width="9" style="215"/>
  </cols>
  <sheetData>
    <row r="1" spans="1:30" s="186" customFormat="1" ht="24" customHeight="1" x14ac:dyDescent="0.25">
      <c r="A1" s="185" t="s">
        <v>234</v>
      </c>
      <c r="I1" s="187"/>
      <c r="AB1" s="188"/>
      <c r="AC1" s="187"/>
    </row>
    <row r="2" spans="1:30" s="186" customFormat="1" ht="21.75" customHeight="1" thickBot="1" x14ac:dyDescent="0.2">
      <c r="I2" s="187"/>
      <c r="AB2" s="188"/>
      <c r="AC2" s="189" t="s">
        <v>116</v>
      </c>
    </row>
    <row r="3" spans="1:30" s="197" customFormat="1" ht="21.75" customHeight="1" thickTop="1" x14ac:dyDescent="0.15">
      <c r="A3" s="190"/>
      <c r="B3" s="191" t="s">
        <v>0</v>
      </c>
      <c r="C3" s="192"/>
      <c r="D3" s="193" t="s">
        <v>1</v>
      </c>
      <c r="E3" s="193"/>
      <c r="F3" s="194" t="s">
        <v>2</v>
      </c>
      <c r="G3" s="191"/>
      <c r="H3" s="193" t="s">
        <v>3</v>
      </c>
      <c r="I3" s="193"/>
      <c r="J3" s="194" t="s">
        <v>4</v>
      </c>
      <c r="K3" s="191"/>
      <c r="L3" s="193" t="s">
        <v>5</v>
      </c>
      <c r="M3" s="193"/>
      <c r="N3" s="194" t="s">
        <v>6</v>
      </c>
      <c r="O3" s="191"/>
      <c r="P3" s="193" t="s">
        <v>7</v>
      </c>
      <c r="Q3" s="193"/>
      <c r="R3" s="191" t="s">
        <v>8</v>
      </c>
      <c r="S3" s="194"/>
      <c r="T3" s="194" t="s">
        <v>9</v>
      </c>
      <c r="U3" s="191"/>
      <c r="V3" s="193" t="s">
        <v>10</v>
      </c>
      <c r="W3" s="193"/>
      <c r="X3" s="194" t="s">
        <v>11</v>
      </c>
      <c r="Y3" s="191"/>
      <c r="Z3" s="193" t="s">
        <v>12</v>
      </c>
      <c r="AA3" s="191"/>
      <c r="AB3" s="195" t="s">
        <v>13</v>
      </c>
      <c r="AC3" s="196"/>
    </row>
    <row r="4" spans="1:30" s="197" customFormat="1" ht="21.75" customHeight="1" x14ac:dyDescent="0.15">
      <c r="A4" s="198"/>
      <c r="B4" s="199" t="s">
        <v>14</v>
      </c>
      <c r="C4" s="200" t="s">
        <v>15</v>
      </c>
      <c r="D4" s="201" t="s">
        <v>14</v>
      </c>
      <c r="E4" s="199" t="s">
        <v>15</v>
      </c>
      <c r="F4" s="202" t="s">
        <v>14</v>
      </c>
      <c r="G4" s="200" t="s">
        <v>15</v>
      </c>
      <c r="H4" s="199" t="s">
        <v>14</v>
      </c>
      <c r="I4" s="203" t="s">
        <v>15</v>
      </c>
      <c r="J4" s="202" t="s">
        <v>14</v>
      </c>
      <c r="K4" s="200" t="s">
        <v>15</v>
      </c>
      <c r="L4" s="199" t="s">
        <v>14</v>
      </c>
      <c r="M4" s="199" t="s">
        <v>15</v>
      </c>
      <c r="N4" s="202" t="s">
        <v>14</v>
      </c>
      <c r="O4" s="200" t="s">
        <v>15</v>
      </c>
      <c r="P4" s="199" t="s">
        <v>14</v>
      </c>
      <c r="Q4" s="199" t="s">
        <v>15</v>
      </c>
      <c r="R4" s="199" t="s">
        <v>14</v>
      </c>
      <c r="S4" s="199" t="s">
        <v>15</v>
      </c>
      <c r="T4" s="202" t="s">
        <v>14</v>
      </c>
      <c r="U4" s="200" t="s">
        <v>15</v>
      </c>
      <c r="V4" s="199" t="s">
        <v>14</v>
      </c>
      <c r="W4" s="199" t="s">
        <v>15</v>
      </c>
      <c r="X4" s="202" t="s">
        <v>14</v>
      </c>
      <c r="Y4" s="200" t="s">
        <v>15</v>
      </c>
      <c r="Z4" s="199" t="s">
        <v>14</v>
      </c>
      <c r="AA4" s="200" t="s">
        <v>15</v>
      </c>
      <c r="AB4" s="204" t="s">
        <v>14</v>
      </c>
      <c r="AC4" s="205" t="s">
        <v>15</v>
      </c>
    </row>
    <row r="5" spans="1:30" ht="21.75" customHeight="1" x14ac:dyDescent="0.2">
      <c r="A5" s="206"/>
      <c r="B5" s="207"/>
      <c r="C5" s="208"/>
      <c r="D5" s="209"/>
      <c r="E5" s="210"/>
      <c r="F5" s="208"/>
      <c r="G5" s="208"/>
      <c r="H5" s="211"/>
      <c r="I5" s="212"/>
      <c r="J5" s="208"/>
      <c r="K5" s="208"/>
      <c r="L5" s="211"/>
      <c r="M5" s="210"/>
      <c r="N5" s="208"/>
      <c r="O5" s="208"/>
      <c r="P5" s="211"/>
      <c r="Q5" s="210"/>
      <c r="R5" s="211"/>
      <c r="S5" s="210"/>
      <c r="T5" s="208"/>
      <c r="U5" s="208"/>
      <c r="V5" s="211"/>
      <c r="W5" s="210"/>
      <c r="X5" s="208"/>
      <c r="Y5" s="208"/>
      <c r="Z5" s="211"/>
      <c r="AA5" s="208"/>
      <c r="AB5" s="213"/>
      <c r="AC5" s="214"/>
    </row>
    <row r="6" spans="1:30" ht="21.75" customHeight="1" x14ac:dyDescent="0.2">
      <c r="A6" s="216" t="s">
        <v>16</v>
      </c>
      <c r="B6" s="217"/>
      <c r="C6" s="218"/>
      <c r="D6" s="219"/>
      <c r="E6" s="220"/>
      <c r="F6" s="221"/>
      <c r="G6" s="222"/>
      <c r="H6" s="219"/>
      <c r="I6" s="223"/>
      <c r="J6" s="221"/>
      <c r="K6" s="222"/>
      <c r="L6" s="219"/>
      <c r="M6" s="220"/>
      <c r="N6" s="221"/>
      <c r="O6" s="222"/>
      <c r="P6" s="219"/>
      <c r="Q6" s="220"/>
      <c r="R6" s="219"/>
      <c r="S6" s="220"/>
      <c r="T6" s="221"/>
      <c r="U6" s="222"/>
      <c r="V6" s="219"/>
      <c r="W6" s="220"/>
      <c r="X6" s="221"/>
      <c r="Y6" s="222"/>
      <c r="Z6" s="219"/>
      <c r="AA6" s="224"/>
      <c r="AB6" s="225"/>
      <c r="AC6" s="226"/>
    </row>
    <row r="7" spans="1:30" ht="21.75" customHeight="1" x14ac:dyDescent="0.2">
      <c r="A7" s="227" t="s">
        <v>17</v>
      </c>
      <c r="B7" s="217">
        <v>0</v>
      </c>
      <c r="C7" s="222">
        <f>B7/326271*100000</f>
        <v>0</v>
      </c>
      <c r="D7" s="228">
        <v>0</v>
      </c>
      <c r="E7" s="220">
        <f>D7/367101*100000</f>
        <v>0</v>
      </c>
      <c r="F7" s="229">
        <v>0</v>
      </c>
      <c r="G7" s="220">
        <f>F7/147181*100000</f>
        <v>0</v>
      </c>
      <c r="H7" s="228">
        <v>0</v>
      </c>
      <c r="I7" s="220">
        <f>H7/245932*100000</f>
        <v>0</v>
      </c>
      <c r="J7" s="228">
        <v>0</v>
      </c>
      <c r="K7" s="220">
        <f>J7/221652*100000</f>
        <v>0</v>
      </c>
      <c r="L7" s="230">
        <v>0</v>
      </c>
      <c r="M7" s="220">
        <f>L7/107647*100000</f>
        <v>0</v>
      </c>
      <c r="N7" s="230">
        <v>0</v>
      </c>
      <c r="O7" s="220">
        <f>N7/62998*100000</f>
        <v>0</v>
      </c>
      <c r="P7" s="230">
        <v>0</v>
      </c>
      <c r="Q7" s="220">
        <f>P7/63907*100000</f>
        <v>0</v>
      </c>
      <c r="R7" s="230">
        <v>0</v>
      </c>
      <c r="S7" s="220">
        <f>R7/48464*100000</f>
        <v>0</v>
      </c>
      <c r="T7" s="228">
        <v>0</v>
      </c>
      <c r="U7" s="220">
        <f>T7/71731*100000</f>
        <v>0</v>
      </c>
      <c r="V7" s="230">
        <v>0</v>
      </c>
      <c r="W7" s="220">
        <f>V7/174464*100000</f>
        <v>0</v>
      </c>
      <c r="X7" s="231">
        <v>0</v>
      </c>
      <c r="Y7" s="220">
        <f>X7/52077*100000</f>
        <v>0</v>
      </c>
      <c r="Z7" s="228">
        <f>B7+D7+F7+H7+J7+L7+N7+P7+R7+T7+V7+X7</f>
        <v>0</v>
      </c>
      <c r="AA7" s="231">
        <f>Z7/1889425*100000</f>
        <v>0</v>
      </c>
      <c r="AB7" s="232">
        <v>0</v>
      </c>
      <c r="AC7" s="233">
        <f>AB7/123801750*100000</f>
        <v>0</v>
      </c>
    </row>
    <row r="8" spans="1:30" ht="21.75" customHeight="1" x14ac:dyDescent="0.2">
      <c r="A8" s="227" t="s">
        <v>18</v>
      </c>
      <c r="B8" s="217">
        <v>0</v>
      </c>
      <c r="C8" s="222">
        <f t="shared" ref="C8:C71" si="0">B8/326271*100000</f>
        <v>0</v>
      </c>
      <c r="D8" s="228">
        <v>0</v>
      </c>
      <c r="E8" s="220">
        <f t="shared" ref="E8:E71" si="1">D8/367101*100000</f>
        <v>0</v>
      </c>
      <c r="F8" s="229">
        <v>0</v>
      </c>
      <c r="G8" s="220">
        <f t="shared" ref="G8:G71" si="2">F8/147181*100000</f>
        <v>0</v>
      </c>
      <c r="H8" s="228">
        <v>0</v>
      </c>
      <c r="I8" s="220">
        <f t="shared" ref="I8:I71" si="3">H8/245932*100000</f>
        <v>0</v>
      </c>
      <c r="J8" s="228">
        <v>0</v>
      </c>
      <c r="K8" s="220">
        <f t="shared" ref="K8:K71" si="4">J8/221652*100000</f>
        <v>0</v>
      </c>
      <c r="L8" s="230">
        <v>0</v>
      </c>
      <c r="M8" s="220">
        <f t="shared" ref="M8:M71" si="5">L8/107647*100000</f>
        <v>0</v>
      </c>
      <c r="N8" s="230">
        <v>0</v>
      </c>
      <c r="O8" s="220">
        <f t="shared" ref="O8:O71" si="6">N8/62998*100000</f>
        <v>0</v>
      </c>
      <c r="P8" s="230">
        <v>0</v>
      </c>
      <c r="Q8" s="220">
        <f t="shared" ref="Q8:Q71" si="7">P8/63907*100000</f>
        <v>0</v>
      </c>
      <c r="R8" s="230">
        <v>0</v>
      </c>
      <c r="S8" s="220">
        <f t="shared" ref="S8:S71" si="8">R8/48464*100000</f>
        <v>0</v>
      </c>
      <c r="T8" s="228">
        <v>0</v>
      </c>
      <c r="U8" s="220">
        <f t="shared" ref="U8:U71" si="9">T8/71731*100000</f>
        <v>0</v>
      </c>
      <c r="V8" s="228">
        <v>0</v>
      </c>
      <c r="W8" s="220">
        <f t="shared" ref="W8:W71" si="10">V8/174464*100000</f>
        <v>0</v>
      </c>
      <c r="X8" s="231">
        <v>0</v>
      </c>
      <c r="Y8" s="220">
        <f t="shared" ref="Y8:Y71" si="11">X8/52077*100000</f>
        <v>0</v>
      </c>
      <c r="Z8" s="228">
        <f t="shared" ref="Z8:Z27" si="12">B8+D8+F8+H8+J8+L8+N8+P8+R8+T8+V8+X8</f>
        <v>0</v>
      </c>
      <c r="AA8" s="231">
        <f t="shared" ref="AA8:AA71" si="13">Z8/1889425*100000</f>
        <v>0</v>
      </c>
      <c r="AB8" s="232">
        <v>0</v>
      </c>
      <c r="AC8" s="233">
        <f t="shared" ref="AC8:AC71" si="14">AB8/123801750*100000</f>
        <v>0</v>
      </c>
    </row>
    <row r="9" spans="1:30" ht="21.75" customHeight="1" x14ac:dyDescent="0.2">
      <c r="A9" s="227" t="s">
        <v>19</v>
      </c>
      <c r="B9" s="217">
        <v>0</v>
      </c>
      <c r="C9" s="222">
        <f t="shared" si="0"/>
        <v>0</v>
      </c>
      <c r="D9" s="228">
        <v>0</v>
      </c>
      <c r="E9" s="220">
        <f t="shared" si="1"/>
        <v>0</v>
      </c>
      <c r="F9" s="229">
        <v>0</v>
      </c>
      <c r="G9" s="220">
        <f t="shared" si="2"/>
        <v>0</v>
      </c>
      <c r="H9" s="228">
        <v>0</v>
      </c>
      <c r="I9" s="220">
        <f t="shared" si="3"/>
        <v>0</v>
      </c>
      <c r="J9" s="228">
        <v>0</v>
      </c>
      <c r="K9" s="220">
        <f t="shared" si="4"/>
        <v>0</v>
      </c>
      <c r="L9" s="230">
        <v>0</v>
      </c>
      <c r="M9" s="220">
        <f t="shared" si="5"/>
        <v>0</v>
      </c>
      <c r="N9" s="230">
        <v>0</v>
      </c>
      <c r="O9" s="220">
        <f t="shared" si="6"/>
        <v>0</v>
      </c>
      <c r="P9" s="230">
        <v>0</v>
      </c>
      <c r="Q9" s="220">
        <f t="shared" si="7"/>
        <v>0</v>
      </c>
      <c r="R9" s="230">
        <v>0</v>
      </c>
      <c r="S9" s="220">
        <f t="shared" si="8"/>
        <v>0</v>
      </c>
      <c r="T9" s="228">
        <v>0</v>
      </c>
      <c r="U9" s="220">
        <f t="shared" si="9"/>
        <v>0</v>
      </c>
      <c r="V9" s="228">
        <v>0</v>
      </c>
      <c r="W9" s="220">
        <f t="shared" si="10"/>
        <v>0</v>
      </c>
      <c r="X9" s="231">
        <v>0</v>
      </c>
      <c r="Y9" s="220">
        <f t="shared" si="11"/>
        <v>0</v>
      </c>
      <c r="Z9" s="228">
        <f t="shared" si="12"/>
        <v>0</v>
      </c>
      <c r="AA9" s="231">
        <f t="shared" si="13"/>
        <v>0</v>
      </c>
      <c r="AB9" s="232">
        <v>0</v>
      </c>
      <c r="AC9" s="233">
        <f t="shared" si="14"/>
        <v>0</v>
      </c>
    </row>
    <row r="10" spans="1:30" ht="21.75" customHeight="1" x14ac:dyDescent="0.2">
      <c r="A10" s="227" t="s">
        <v>20</v>
      </c>
      <c r="B10" s="217">
        <v>0</v>
      </c>
      <c r="C10" s="222">
        <f t="shared" si="0"/>
        <v>0</v>
      </c>
      <c r="D10" s="228">
        <v>0</v>
      </c>
      <c r="E10" s="220">
        <f t="shared" si="1"/>
        <v>0</v>
      </c>
      <c r="F10" s="229">
        <v>0</v>
      </c>
      <c r="G10" s="220">
        <f t="shared" si="2"/>
        <v>0</v>
      </c>
      <c r="H10" s="228">
        <v>0</v>
      </c>
      <c r="I10" s="220">
        <f t="shared" si="3"/>
        <v>0</v>
      </c>
      <c r="J10" s="228">
        <v>0</v>
      </c>
      <c r="K10" s="220">
        <f t="shared" si="4"/>
        <v>0</v>
      </c>
      <c r="L10" s="230">
        <v>0</v>
      </c>
      <c r="M10" s="220">
        <f t="shared" si="5"/>
        <v>0</v>
      </c>
      <c r="N10" s="228">
        <v>0</v>
      </c>
      <c r="O10" s="220">
        <f t="shared" si="6"/>
        <v>0</v>
      </c>
      <c r="P10" s="230">
        <v>0</v>
      </c>
      <c r="Q10" s="220">
        <f t="shared" si="7"/>
        <v>0</v>
      </c>
      <c r="R10" s="230">
        <v>0</v>
      </c>
      <c r="S10" s="220">
        <f t="shared" si="8"/>
        <v>0</v>
      </c>
      <c r="T10" s="228">
        <v>0</v>
      </c>
      <c r="U10" s="220">
        <f t="shared" si="9"/>
        <v>0</v>
      </c>
      <c r="V10" s="228">
        <v>0</v>
      </c>
      <c r="W10" s="220">
        <f t="shared" si="10"/>
        <v>0</v>
      </c>
      <c r="X10" s="231">
        <v>0</v>
      </c>
      <c r="Y10" s="220">
        <f t="shared" si="11"/>
        <v>0</v>
      </c>
      <c r="Z10" s="228">
        <f t="shared" si="12"/>
        <v>0</v>
      </c>
      <c r="AA10" s="231">
        <f t="shared" si="13"/>
        <v>0</v>
      </c>
      <c r="AB10" s="234">
        <v>0</v>
      </c>
      <c r="AC10" s="233">
        <f t="shared" si="14"/>
        <v>0</v>
      </c>
    </row>
    <row r="11" spans="1:30" ht="21.75" customHeight="1" x14ac:dyDescent="0.2">
      <c r="A11" s="227" t="s">
        <v>21</v>
      </c>
      <c r="B11" s="217">
        <v>0</v>
      </c>
      <c r="C11" s="222">
        <f t="shared" si="0"/>
        <v>0</v>
      </c>
      <c r="D11" s="228">
        <v>0</v>
      </c>
      <c r="E11" s="220">
        <f t="shared" si="1"/>
        <v>0</v>
      </c>
      <c r="F11" s="229">
        <v>0</v>
      </c>
      <c r="G11" s="220">
        <f t="shared" si="2"/>
        <v>0</v>
      </c>
      <c r="H11" s="228">
        <v>0</v>
      </c>
      <c r="I11" s="220">
        <f t="shared" si="3"/>
        <v>0</v>
      </c>
      <c r="J11" s="228">
        <v>0</v>
      </c>
      <c r="K11" s="220">
        <f t="shared" si="4"/>
        <v>0</v>
      </c>
      <c r="L11" s="230">
        <v>0</v>
      </c>
      <c r="M11" s="220">
        <f t="shared" si="5"/>
        <v>0</v>
      </c>
      <c r="N11" s="228">
        <v>0</v>
      </c>
      <c r="O11" s="220">
        <f t="shared" si="6"/>
        <v>0</v>
      </c>
      <c r="P11" s="230">
        <v>0</v>
      </c>
      <c r="Q11" s="220">
        <f t="shared" si="7"/>
        <v>0</v>
      </c>
      <c r="R11" s="230">
        <v>0</v>
      </c>
      <c r="S11" s="220">
        <f t="shared" si="8"/>
        <v>0</v>
      </c>
      <c r="T11" s="228">
        <v>0</v>
      </c>
      <c r="U11" s="220">
        <f t="shared" si="9"/>
        <v>0</v>
      </c>
      <c r="V11" s="228">
        <v>0</v>
      </c>
      <c r="W11" s="220">
        <f t="shared" si="10"/>
        <v>0</v>
      </c>
      <c r="X11" s="231">
        <v>0</v>
      </c>
      <c r="Y11" s="220">
        <f t="shared" si="11"/>
        <v>0</v>
      </c>
      <c r="Z11" s="228">
        <f t="shared" si="12"/>
        <v>0</v>
      </c>
      <c r="AA11" s="231">
        <f t="shared" si="13"/>
        <v>0</v>
      </c>
      <c r="AB11" s="234">
        <v>0</v>
      </c>
      <c r="AC11" s="233">
        <f t="shared" si="14"/>
        <v>0</v>
      </c>
    </row>
    <row r="12" spans="1:30" ht="21.75" customHeight="1" x14ac:dyDescent="0.2">
      <c r="A12" s="227" t="s">
        <v>22</v>
      </c>
      <c r="B12" s="217">
        <v>0</v>
      </c>
      <c r="C12" s="222">
        <f t="shared" si="0"/>
        <v>0</v>
      </c>
      <c r="D12" s="228">
        <v>0</v>
      </c>
      <c r="E12" s="220">
        <f t="shared" si="1"/>
        <v>0</v>
      </c>
      <c r="F12" s="229">
        <v>0</v>
      </c>
      <c r="G12" s="220">
        <f t="shared" si="2"/>
        <v>0</v>
      </c>
      <c r="H12" s="228">
        <v>0</v>
      </c>
      <c r="I12" s="220">
        <f t="shared" si="3"/>
        <v>0</v>
      </c>
      <c r="J12" s="228">
        <v>0</v>
      </c>
      <c r="K12" s="220">
        <f t="shared" si="4"/>
        <v>0</v>
      </c>
      <c r="L12" s="230">
        <v>0</v>
      </c>
      <c r="M12" s="220">
        <f t="shared" si="5"/>
        <v>0</v>
      </c>
      <c r="N12" s="228">
        <v>0</v>
      </c>
      <c r="O12" s="220">
        <f t="shared" si="6"/>
        <v>0</v>
      </c>
      <c r="P12" s="230">
        <v>0</v>
      </c>
      <c r="Q12" s="220">
        <f t="shared" si="7"/>
        <v>0</v>
      </c>
      <c r="R12" s="230">
        <v>0</v>
      </c>
      <c r="S12" s="220">
        <f t="shared" si="8"/>
        <v>0</v>
      </c>
      <c r="T12" s="228">
        <v>0</v>
      </c>
      <c r="U12" s="220">
        <f t="shared" si="9"/>
        <v>0</v>
      </c>
      <c r="V12" s="228">
        <v>0</v>
      </c>
      <c r="W12" s="220">
        <f t="shared" si="10"/>
        <v>0</v>
      </c>
      <c r="X12" s="235">
        <v>0</v>
      </c>
      <c r="Y12" s="220">
        <f t="shared" si="11"/>
        <v>0</v>
      </c>
      <c r="Z12" s="228">
        <f t="shared" si="12"/>
        <v>0</v>
      </c>
      <c r="AA12" s="231">
        <f t="shared" si="13"/>
        <v>0</v>
      </c>
      <c r="AB12" s="234">
        <v>0</v>
      </c>
      <c r="AC12" s="233">
        <f t="shared" si="14"/>
        <v>0</v>
      </c>
    </row>
    <row r="13" spans="1:30" ht="21.75" customHeight="1" x14ac:dyDescent="0.2">
      <c r="A13" s="236" t="s">
        <v>23</v>
      </c>
      <c r="B13" s="237">
        <v>0</v>
      </c>
      <c r="C13" s="238">
        <f t="shared" si="0"/>
        <v>0</v>
      </c>
      <c r="D13" s="239">
        <v>0</v>
      </c>
      <c r="E13" s="240">
        <f t="shared" si="1"/>
        <v>0</v>
      </c>
      <c r="F13" s="241">
        <v>0</v>
      </c>
      <c r="G13" s="240">
        <f t="shared" si="2"/>
        <v>0</v>
      </c>
      <c r="H13" s="239">
        <v>0</v>
      </c>
      <c r="I13" s="240">
        <f t="shared" si="3"/>
        <v>0</v>
      </c>
      <c r="J13" s="239">
        <v>0</v>
      </c>
      <c r="K13" s="240">
        <f t="shared" si="4"/>
        <v>0</v>
      </c>
      <c r="L13" s="242">
        <v>0</v>
      </c>
      <c r="M13" s="240">
        <f t="shared" si="5"/>
        <v>0</v>
      </c>
      <c r="N13" s="239">
        <v>0</v>
      </c>
      <c r="O13" s="240">
        <f t="shared" si="6"/>
        <v>0</v>
      </c>
      <c r="P13" s="239">
        <v>0</v>
      </c>
      <c r="Q13" s="240">
        <f t="shared" si="7"/>
        <v>0</v>
      </c>
      <c r="R13" s="242">
        <v>0</v>
      </c>
      <c r="S13" s="240">
        <f t="shared" si="8"/>
        <v>0</v>
      </c>
      <c r="T13" s="239">
        <v>0</v>
      </c>
      <c r="U13" s="240">
        <f t="shared" si="9"/>
        <v>0</v>
      </c>
      <c r="V13" s="239">
        <v>0</v>
      </c>
      <c r="W13" s="240">
        <f t="shared" si="10"/>
        <v>0</v>
      </c>
      <c r="X13" s="241">
        <v>0</v>
      </c>
      <c r="Y13" s="240">
        <f t="shared" si="11"/>
        <v>0</v>
      </c>
      <c r="Z13" s="239">
        <f t="shared" si="12"/>
        <v>0</v>
      </c>
      <c r="AA13" s="243">
        <f t="shared" si="13"/>
        <v>0</v>
      </c>
      <c r="AB13" s="244">
        <v>0</v>
      </c>
      <c r="AC13" s="243">
        <f t="shared" si="14"/>
        <v>0</v>
      </c>
    </row>
    <row r="14" spans="1:30" ht="21.75" customHeight="1" x14ac:dyDescent="0.2">
      <c r="A14" s="216" t="s">
        <v>24</v>
      </c>
      <c r="B14" s="245"/>
      <c r="C14" s="222"/>
      <c r="D14" s="228" t="s">
        <v>25</v>
      </c>
      <c r="E14" s="220"/>
      <c r="F14" s="229"/>
      <c r="G14" s="222"/>
      <c r="H14" s="228" t="s">
        <v>25</v>
      </c>
      <c r="I14" s="220"/>
      <c r="J14" s="229"/>
      <c r="K14" s="222"/>
      <c r="L14" s="228" t="s">
        <v>25</v>
      </c>
      <c r="M14" s="220"/>
      <c r="N14" s="229"/>
      <c r="O14" s="222"/>
      <c r="P14" s="228" t="s">
        <v>25</v>
      </c>
      <c r="Q14" s="220"/>
      <c r="R14" s="229"/>
      <c r="S14" s="222"/>
      <c r="T14" s="228" t="s">
        <v>25</v>
      </c>
      <c r="U14" s="220"/>
      <c r="V14" s="228"/>
      <c r="W14" s="220"/>
      <c r="X14" s="229"/>
      <c r="Y14" s="222"/>
      <c r="Z14" s="228" t="s">
        <v>25</v>
      </c>
      <c r="AA14" s="231"/>
      <c r="AB14" s="234" t="s">
        <v>25</v>
      </c>
      <c r="AC14" s="233"/>
    </row>
    <row r="15" spans="1:30" ht="21.75" customHeight="1" x14ac:dyDescent="0.2">
      <c r="A15" s="227" t="s">
        <v>26</v>
      </c>
      <c r="B15" s="217">
        <v>0</v>
      </c>
      <c r="C15" s="222">
        <f t="shared" si="0"/>
        <v>0</v>
      </c>
      <c r="D15" s="228">
        <v>0</v>
      </c>
      <c r="E15" s="220">
        <f t="shared" si="1"/>
        <v>0</v>
      </c>
      <c r="F15" s="229">
        <v>0</v>
      </c>
      <c r="G15" s="220">
        <f t="shared" si="2"/>
        <v>0</v>
      </c>
      <c r="H15" s="228">
        <v>0</v>
      </c>
      <c r="I15" s="220">
        <f t="shared" si="3"/>
        <v>0</v>
      </c>
      <c r="J15" s="228">
        <v>0</v>
      </c>
      <c r="K15" s="220">
        <f t="shared" si="4"/>
        <v>0</v>
      </c>
      <c r="L15" s="228">
        <v>0</v>
      </c>
      <c r="M15" s="220">
        <f t="shared" si="5"/>
        <v>0</v>
      </c>
      <c r="N15" s="228">
        <v>0</v>
      </c>
      <c r="O15" s="220">
        <f t="shared" si="6"/>
        <v>0</v>
      </c>
      <c r="P15" s="228">
        <v>0</v>
      </c>
      <c r="Q15" s="220">
        <f t="shared" si="7"/>
        <v>0</v>
      </c>
      <c r="R15" s="230">
        <v>0</v>
      </c>
      <c r="S15" s="220">
        <f t="shared" si="8"/>
        <v>0</v>
      </c>
      <c r="T15" s="228">
        <v>0</v>
      </c>
      <c r="U15" s="220">
        <f t="shared" si="9"/>
        <v>0</v>
      </c>
      <c r="V15" s="228">
        <v>0</v>
      </c>
      <c r="W15" s="220">
        <f t="shared" si="10"/>
        <v>0</v>
      </c>
      <c r="X15" s="235">
        <v>0</v>
      </c>
      <c r="Y15" s="220">
        <f t="shared" si="11"/>
        <v>0</v>
      </c>
      <c r="Z15" s="228">
        <f t="shared" si="12"/>
        <v>0</v>
      </c>
      <c r="AA15" s="231">
        <f t="shared" si="13"/>
        <v>0</v>
      </c>
      <c r="AB15" s="234">
        <v>0</v>
      </c>
      <c r="AC15" s="233">
        <f t="shared" si="14"/>
        <v>0</v>
      </c>
    </row>
    <row r="16" spans="1:30" ht="21.75" customHeight="1" x14ac:dyDescent="0.2">
      <c r="A16" s="227" t="s">
        <v>27</v>
      </c>
      <c r="B16" s="229">
        <v>55</v>
      </c>
      <c r="C16" s="222" t="s">
        <v>115</v>
      </c>
      <c r="D16" s="228">
        <v>16</v>
      </c>
      <c r="E16" s="220" t="s">
        <v>115</v>
      </c>
      <c r="F16" s="229">
        <v>21</v>
      </c>
      <c r="G16" s="222" t="s">
        <v>115</v>
      </c>
      <c r="H16" s="228">
        <v>29</v>
      </c>
      <c r="I16" s="220" t="s">
        <v>115</v>
      </c>
      <c r="J16" s="228">
        <v>11</v>
      </c>
      <c r="K16" s="220" t="s">
        <v>115</v>
      </c>
      <c r="L16" s="228">
        <v>26</v>
      </c>
      <c r="M16" s="220" t="s">
        <v>115</v>
      </c>
      <c r="N16" s="228">
        <v>9</v>
      </c>
      <c r="O16" s="220" t="s">
        <v>115</v>
      </c>
      <c r="P16" s="228">
        <v>0</v>
      </c>
      <c r="Q16" s="222" t="s">
        <v>115</v>
      </c>
      <c r="R16" s="228">
        <v>2</v>
      </c>
      <c r="S16" s="220" t="s">
        <v>115</v>
      </c>
      <c r="T16" s="229">
        <v>8</v>
      </c>
      <c r="U16" s="222" t="s">
        <v>115</v>
      </c>
      <c r="V16" s="228">
        <v>22</v>
      </c>
      <c r="W16" s="220" t="s">
        <v>115</v>
      </c>
      <c r="X16" s="235">
        <v>8</v>
      </c>
      <c r="Y16" s="222" t="s">
        <v>115</v>
      </c>
      <c r="Z16" s="228">
        <f t="shared" si="12"/>
        <v>207</v>
      </c>
      <c r="AA16" s="231" t="s">
        <v>117</v>
      </c>
      <c r="AB16" s="234">
        <v>16240</v>
      </c>
      <c r="AC16" s="233" t="s">
        <v>115</v>
      </c>
      <c r="AD16" s="246"/>
    </row>
    <row r="17" spans="1:30" ht="21.75" customHeight="1" x14ac:dyDescent="0.2">
      <c r="A17" s="227" t="s">
        <v>28</v>
      </c>
      <c r="B17" s="217">
        <v>0</v>
      </c>
      <c r="C17" s="222">
        <f t="shared" si="0"/>
        <v>0</v>
      </c>
      <c r="D17" s="228">
        <v>0</v>
      </c>
      <c r="E17" s="220">
        <f t="shared" si="1"/>
        <v>0</v>
      </c>
      <c r="F17" s="229">
        <v>0</v>
      </c>
      <c r="G17" s="220">
        <f t="shared" si="2"/>
        <v>0</v>
      </c>
      <c r="H17" s="228">
        <v>0</v>
      </c>
      <c r="I17" s="220">
        <f t="shared" si="3"/>
        <v>0</v>
      </c>
      <c r="J17" s="228">
        <v>0</v>
      </c>
      <c r="K17" s="220">
        <f t="shared" si="4"/>
        <v>0</v>
      </c>
      <c r="L17" s="228">
        <v>0</v>
      </c>
      <c r="M17" s="220">
        <f t="shared" si="5"/>
        <v>0</v>
      </c>
      <c r="N17" s="228">
        <v>0</v>
      </c>
      <c r="O17" s="220">
        <f t="shared" si="6"/>
        <v>0</v>
      </c>
      <c r="P17" s="228">
        <v>0</v>
      </c>
      <c r="Q17" s="220">
        <f t="shared" si="7"/>
        <v>0</v>
      </c>
      <c r="R17" s="230">
        <v>0</v>
      </c>
      <c r="S17" s="220">
        <f t="shared" si="8"/>
        <v>0</v>
      </c>
      <c r="T17" s="228">
        <v>0</v>
      </c>
      <c r="U17" s="220">
        <f t="shared" si="9"/>
        <v>0</v>
      </c>
      <c r="V17" s="228">
        <v>0</v>
      </c>
      <c r="W17" s="220">
        <f t="shared" si="10"/>
        <v>0</v>
      </c>
      <c r="X17" s="235">
        <v>0</v>
      </c>
      <c r="Y17" s="220">
        <f t="shared" si="11"/>
        <v>0</v>
      </c>
      <c r="Z17" s="228">
        <f t="shared" si="12"/>
        <v>0</v>
      </c>
      <c r="AA17" s="231">
        <f t="shared" si="13"/>
        <v>0</v>
      </c>
      <c r="AB17" s="234">
        <v>0</v>
      </c>
      <c r="AC17" s="233">
        <f t="shared" si="14"/>
        <v>0</v>
      </c>
      <c r="AD17" s="246"/>
    </row>
    <row r="18" spans="1:30" ht="21.75" customHeight="1" x14ac:dyDescent="0.2">
      <c r="A18" s="227" t="s">
        <v>29</v>
      </c>
      <c r="B18" s="217">
        <v>0</v>
      </c>
      <c r="C18" s="222">
        <f t="shared" si="0"/>
        <v>0</v>
      </c>
      <c r="D18" s="228">
        <v>0</v>
      </c>
      <c r="E18" s="220">
        <f t="shared" si="1"/>
        <v>0</v>
      </c>
      <c r="F18" s="229">
        <v>0</v>
      </c>
      <c r="G18" s="220">
        <f t="shared" si="2"/>
        <v>0</v>
      </c>
      <c r="H18" s="228">
        <v>0</v>
      </c>
      <c r="I18" s="220">
        <f t="shared" si="3"/>
        <v>0</v>
      </c>
      <c r="J18" s="228">
        <v>0</v>
      </c>
      <c r="K18" s="220">
        <f t="shared" si="4"/>
        <v>0</v>
      </c>
      <c r="L18" s="228">
        <v>0</v>
      </c>
      <c r="M18" s="220">
        <f t="shared" si="5"/>
        <v>0</v>
      </c>
      <c r="N18" s="228">
        <v>0</v>
      </c>
      <c r="O18" s="220">
        <f t="shared" si="6"/>
        <v>0</v>
      </c>
      <c r="P18" s="228">
        <v>0</v>
      </c>
      <c r="Q18" s="220">
        <f t="shared" si="7"/>
        <v>0</v>
      </c>
      <c r="R18" s="230">
        <v>0</v>
      </c>
      <c r="S18" s="220">
        <f t="shared" si="8"/>
        <v>0</v>
      </c>
      <c r="T18" s="228">
        <v>0</v>
      </c>
      <c r="U18" s="220">
        <f t="shared" si="9"/>
        <v>0</v>
      </c>
      <c r="V18" s="228">
        <v>0</v>
      </c>
      <c r="W18" s="220">
        <f t="shared" si="10"/>
        <v>0</v>
      </c>
      <c r="X18" s="235">
        <v>0</v>
      </c>
      <c r="Y18" s="220">
        <f t="shared" si="11"/>
        <v>0</v>
      </c>
      <c r="Z18" s="228">
        <f>B18+D18+F18+H18+J18+L18+N18+P18+R18+T18+V18+X18</f>
        <v>0</v>
      </c>
      <c r="AA18" s="231">
        <f t="shared" si="13"/>
        <v>0</v>
      </c>
      <c r="AB18" s="234">
        <v>0</v>
      </c>
      <c r="AC18" s="233">
        <f t="shared" si="14"/>
        <v>0</v>
      </c>
      <c r="AD18" s="246"/>
    </row>
    <row r="19" spans="1:30" ht="21.75" customHeight="1" x14ac:dyDescent="0.2">
      <c r="A19" s="227" t="s">
        <v>30</v>
      </c>
      <c r="B19" s="217">
        <v>0</v>
      </c>
      <c r="C19" s="222">
        <f t="shared" si="0"/>
        <v>0</v>
      </c>
      <c r="D19" s="228">
        <v>0</v>
      </c>
      <c r="E19" s="220">
        <f t="shared" si="1"/>
        <v>0</v>
      </c>
      <c r="F19" s="229">
        <v>0</v>
      </c>
      <c r="G19" s="220">
        <f t="shared" si="2"/>
        <v>0</v>
      </c>
      <c r="H19" s="228">
        <v>0</v>
      </c>
      <c r="I19" s="220">
        <f t="shared" si="3"/>
        <v>0</v>
      </c>
      <c r="J19" s="228">
        <v>0</v>
      </c>
      <c r="K19" s="220">
        <f t="shared" si="4"/>
        <v>0</v>
      </c>
      <c r="L19" s="228">
        <v>0</v>
      </c>
      <c r="M19" s="220">
        <f t="shared" si="5"/>
        <v>0</v>
      </c>
      <c r="N19" s="228">
        <v>0</v>
      </c>
      <c r="O19" s="220">
        <f t="shared" si="6"/>
        <v>0</v>
      </c>
      <c r="P19" s="228">
        <v>0</v>
      </c>
      <c r="Q19" s="220">
        <f t="shared" si="7"/>
        <v>0</v>
      </c>
      <c r="R19" s="228">
        <v>0</v>
      </c>
      <c r="S19" s="220">
        <f t="shared" si="8"/>
        <v>0</v>
      </c>
      <c r="T19" s="228">
        <v>0</v>
      </c>
      <c r="U19" s="220">
        <f t="shared" si="9"/>
        <v>0</v>
      </c>
      <c r="V19" s="228">
        <v>0</v>
      </c>
      <c r="W19" s="220">
        <f t="shared" si="10"/>
        <v>0</v>
      </c>
      <c r="X19" s="235">
        <v>0</v>
      </c>
      <c r="Y19" s="220">
        <f t="shared" si="11"/>
        <v>0</v>
      </c>
      <c r="Z19" s="228">
        <f t="shared" si="12"/>
        <v>0</v>
      </c>
      <c r="AA19" s="231">
        <f t="shared" si="13"/>
        <v>0</v>
      </c>
      <c r="AB19" s="234">
        <v>0</v>
      </c>
      <c r="AC19" s="233">
        <f t="shared" si="14"/>
        <v>0</v>
      </c>
      <c r="AD19" s="246"/>
    </row>
    <row r="20" spans="1:30" ht="21.75" customHeight="1" x14ac:dyDescent="0.2">
      <c r="A20" s="227" t="s">
        <v>31</v>
      </c>
      <c r="B20" s="217">
        <v>0</v>
      </c>
      <c r="C20" s="222">
        <f t="shared" si="0"/>
        <v>0</v>
      </c>
      <c r="D20" s="228">
        <v>0</v>
      </c>
      <c r="E20" s="220">
        <f t="shared" si="1"/>
        <v>0</v>
      </c>
      <c r="F20" s="229">
        <v>0</v>
      </c>
      <c r="G20" s="220">
        <f t="shared" si="2"/>
        <v>0</v>
      </c>
      <c r="H20" s="228">
        <v>0</v>
      </c>
      <c r="I20" s="220">
        <f t="shared" si="3"/>
        <v>0</v>
      </c>
      <c r="J20" s="228">
        <v>0</v>
      </c>
      <c r="K20" s="220">
        <f t="shared" si="4"/>
        <v>0</v>
      </c>
      <c r="L20" s="228">
        <v>0</v>
      </c>
      <c r="M20" s="220">
        <f t="shared" si="5"/>
        <v>0</v>
      </c>
      <c r="N20" s="228">
        <v>0</v>
      </c>
      <c r="O20" s="220">
        <f t="shared" si="6"/>
        <v>0</v>
      </c>
      <c r="P20" s="228">
        <v>0</v>
      </c>
      <c r="Q20" s="220">
        <f t="shared" si="7"/>
        <v>0</v>
      </c>
      <c r="R20" s="228">
        <v>0</v>
      </c>
      <c r="S20" s="220">
        <f t="shared" si="8"/>
        <v>0</v>
      </c>
      <c r="T20" s="228">
        <v>0</v>
      </c>
      <c r="U20" s="220">
        <f t="shared" si="9"/>
        <v>0</v>
      </c>
      <c r="V20" s="228">
        <v>0</v>
      </c>
      <c r="W20" s="220">
        <f t="shared" si="10"/>
        <v>0</v>
      </c>
      <c r="X20" s="235">
        <v>0</v>
      </c>
      <c r="Y20" s="220">
        <f t="shared" si="11"/>
        <v>0</v>
      </c>
      <c r="Z20" s="228">
        <f t="shared" si="12"/>
        <v>0</v>
      </c>
      <c r="AA20" s="231">
        <f t="shared" si="13"/>
        <v>0</v>
      </c>
      <c r="AB20" s="234">
        <v>0</v>
      </c>
      <c r="AC20" s="233">
        <f t="shared" si="14"/>
        <v>0</v>
      </c>
      <c r="AD20" s="246"/>
    </row>
    <row r="21" spans="1:30" s="249" customFormat="1" ht="21.75" customHeight="1" x14ac:dyDescent="0.2">
      <c r="A21" s="236" t="s">
        <v>32</v>
      </c>
      <c r="B21" s="247">
        <v>0</v>
      </c>
      <c r="C21" s="238">
        <f t="shared" si="0"/>
        <v>0</v>
      </c>
      <c r="D21" s="239">
        <v>0</v>
      </c>
      <c r="E21" s="240">
        <f t="shared" si="1"/>
        <v>0</v>
      </c>
      <c r="F21" s="241">
        <v>0</v>
      </c>
      <c r="G21" s="240">
        <f t="shared" si="2"/>
        <v>0</v>
      </c>
      <c r="H21" s="239">
        <v>0</v>
      </c>
      <c r="I21" s="240">
        <f t="shared" si="3"/>
        <v>0</v>
      </c>
      <c r="J21" s="239">
        <v>0</v>
      </c>
      <c r="K21" s="240">
        <f t="shared" si="4"/>
        <v>0</v>
      </c>
      <c r="L21" s="239">
        <v>0</v>
      </c>
      <c r="M21" s="240">
        <f t="shared" si="5"/>
        <v>0</v>
      </c>
      <c r="N21" s="239">
        <v>0</v>
      </c>
      <c r="O21" s="240">
        <f t="shared" si="6"/>
        <v>0</v>
      </c>
      <c r="P21" s="239">
        <v>0</v>
      </c>
      <c r="Q21" s="240">
        <f t="shared" si="7"/>
        <v>0</v>
      </c>
      <c r="R21" s="239">
        <v>0</v>
      </c>
      <c r="S21" s="240">
        <f t="shared" si="8"/>
        <v>0</v>
      </c>
      <c r="T21" s="239">
        <v>0</v>
      </c>
      <c r="U21" s="240">
        <f t="shared" si="9"/>
        <v>0</v>
      </c>
      <c r="V21" s="239">
        <v>0</v>
      </c>
      <c r="W21" s="240">
        <f t="shared" si="10"/>
        <v>0</v>
      </c>
      <c r="X21" s="241">
        <v>0</v>
      </c>
      <c r="Y21" s="240">
        <f t="shared" si="11"/>
        <v>0</v>
      </c>
      <c r="Z21" s="239">
        <f t="shared" si="12"/>
        <v>0</v>
      </c>
      <c r="AA21" s="243">
        <f t="shared" si="13"/>
        <v>0</v>
      </c>
      <c r="AB21" s="244">
        <v>0</v>
      </c>
      <c r="AC21" s="243">
        <f t="shared" si="14"/>
        <v>0</v>
      </c>
      <c r="AD21" s="248"/>
    </row>
    <row r="22" spans="1:30" ht="21.75" customHeight="1" x14ac:dyDescent="0.2">
      <c r="A22" s="216" t="s">
        <v>33</v>
      </c>
      <c r="B22" s="245"/>
      <c r="C22" s="222"/>
      <c r="D22" s="228" t="s">
        <v>25</v>
      </c>
      <c r="E22" s="220"/>
      <c r="F22" s="229"/>
      <c r="G22" s="222"/>
      <c r="H22" s="228" t="s">
        <v>25</v>
      </c>
      <c r="I22" s="220"/>
      <c r="J22" s="229"/>
      <c r="K22" s="222"/>
      <c r="L22" s="228" t="s">
        <v>25</v>
      </c>
      <c r="M22" s="220"/>
      <c r="N22" s="229"/>
      <c r="O22" s="222"/>
      <c r="P22" s="228" t="s">
        <v>25</v>
      </c>
      <c r="Q22" s="220"/>
      <c r="R22" s="229"/>
      <c r="S22" s="222"/>
      <c r="T22" s="228" t="s">
        <v>25</v>
      </c>
      <c r="U22" s="220"/>
      <c r="V22" s="228"/>
      <c r="W22" s="220"/>
      <c r="X22" s="229"/>
      <c r="Y22" s="222"/>
      <c r="Z22" s="228" t="s">
        <v>25</v>
      </c>
      <c r="AA22" s="231"/>
      <c r="AB22" s="234" t="s">
        <v>25</v>
      </c>
      <c r="AC22" s="233"/>
      <c r="AD22" s="246"/>
    </row>
    <row r="23" spans="1:30" ht="21.75" customHeight="1" x14ac:dyDescent="0.2">
      <c r="A23" s="227" t="s">
        <v>34</v>
      </c>
      <c r="B23" s="217">
        <v>0</v>
      </c>
      <c r="C23" s="222">
        <f t="shared" si="0"/>
        <v>0</v>
      </c>
      <c r="D23" s="228">
        <v>0</v>
      </c>
      <c r="E23" s="220">
        <f t="shared" si="1"/>
        <v>0</v>
      </c>
      <c r="F23" s="229">
        <v>0</v>
      </c>
      <c r="G23" s="220">
        <f t="shared" si="2"/>
        <v>0</v>
      </c>
      <c r="H23" s="228">
        <v>0</v>
      </c>
      <c r="I23" s="220">
        <f t="shared" si="3"/>
        <v>0</v>
      </c>
      <c r="J23" s="228">
        <v>0</v>
      </c>
      <c r="K23" s="220">
        <f t="shared" si="4"/>
        <v>0</v>
      </c>
      <c r="L23" s="228">
        <v>0</v>
      </c>
      <c r="M23" s="220">
        <f t="shared" si="5"/>
        <v>0</v>
      </c>
      <c r="N23" s="228">
        <v>0</v>
      </c>
      <c r="O23" s="220">
        <f t="shared" si="6"/>
        <v>0</v>
      </c>
      <c r="P23" s="228">
        <v>0</v>
      </c>
      <c r="Q23" s="220">
        <f t="shared" si="7"/>
        <v>0</v>
      </c>
      <c r="R23" s="228">
        <v>0</v>
      </c>
      <c r="S23" s="220">
        <f t="shared" si="8"/>
        <v>0</v>
      </c>
      <c r="T23" s="228">
        <v>0</v>
      </c>
      <c r="U23" s="220">
        <f t="shared" si="9"/>
        <v>0</v>
      </c>
      <c r="V23" s="228">
        <v>0</v>
      </c>
      <c r="W23" s="220">
        <f t="shared" si="10"/>
        <v>0</v>
      </c>
      <c r="X23" s="235">
        <v>0</v>
      </c>
      <c r="Y23" s="220">
        <f t="shared" si="11"/>
        <v>0</v>
      </c>
      <c r="Z23" s="228">
        <f t="shared" si="12"/>
        <v>0</v>
      </c>
      <c r="AA23" s="231">
        <f t="shared" si="13"/>
        <v>0</v>
      </c>
      <c r="AB23" s="234">
        <v>2</v>
      </c>
      <c r="AC23" s="233">
        <f t="shared" si="14"/>
        <v>1.6154860492682858E-3</v>
      </c>
      <c r="AD23" s="246"/>
    </row>
    <row r="24" spans="1:30" ht="21.75" customHeight="1" x14ac:dyDescent="0.2">
      <c r="A24" s="227" t="s">
        <v>35</v>
      </c>
      <c r="B24" s="217">
        <v>0</v>
      </c>
      <c r="C24" s="222">
        <f t="shared" si="0"/>
        <v>0</v>
      </c>
      <c r="D24" s="228">
        <v>0</v>
      </c>
      <c r="E24" s="220">
        <f t="shared" si="1"/>
        <v>0</v>
      </c>
      <c r="F24" s="229">
        <v>0</v>
      </c>
      <c r="G24" s="220">
        <f t="shared" si="2"/>
        <v>0</v>
      </c>
      <c r="H24" s="228">
        <v>1</v>
      </c>
      <c r="I24" s="220">
        <f t="shared" si="3"/>
        <v>0.40661646308735749</v>
      </c>
      <c r="J24" s="228">
        <v>0</v>
      </c>
      <c r="K24" s="220">
        <f t="shared" si="4"/>
        <v>0</v>
      </c>
      <c r="L24" s="228">
        <v>0</v>
      </c>
      <c r="M24" s="220">
        <f t="shared" si="5"/>
        <v>0</v>
      </c>
      <c r="N24" s="228">
        <v>0</v>
      </c>
      <c r="O24" s="220">
        <f t="shared" si="6"/>
        <v>0</v>
      </c>
      <c r="P24" s="228">
        <v>0</v>
      </c>
      <c r="Q24" s="220">
        <f t="shared" si="7"/>
        <v>0</v>
      </c>
      <c r="R24" s="228">
        <v>0</v>
      </c>
      <c r="S24" s="220">
        <f t="shared" si="8"/>
        <v>0</v>
      </c>
      <c r="T24" s="228">
        <v>0</v>
      </c>
      <c r="U24" s="220">
        <f t="shared" si="9"/>
        <v>0</v>
      </c>
      <c r="V24" s="228">
        <v>0</v>
      </c>
      <c r="W24" s="220">
        <f t="shared" si="10"/>
        <v>0</v>
      </c>
      <c r="X24" s="235">
        <v>0</v>
      </c>
      <c r="Y24" s="220">
        <f t="shared" si="11"/>
        <v>0</v>
      </c>
      <c r="Z24" s="228">
        <f t="shared" si="12"/>
        <v>1</v>
      </c>
      <c r="AA24" s="231">
        <f t="shared" si="13"/>
        <v>5.2926154782539654E-2</v>
      </c>
      <c r="AB24" s="234">
        <v>74</v>
      </c>
      <c r="AC24" s="233">
        <f t="shared" si="14"/>
        <v>5.9772983822926569E-2</v>
      </c>
      <c r="AD24" s="246"/>
    </row>
    <row r="25" spans="1:30" ht="21.75" customHeight="1" x14ac:dyDescent="0.2">
      <c r="A25" s="227" t="s">
        <v>36</v>
      </c>
      <c r="B25" s="245">
        <v>24</v>
      </c>
      <c r="C25" s="222">
        <f t="shared" si="0"/>
        <v>7.3558483591860755</v>
      </c>
      <c r="D25" s="228">
        <v>10</v>
      </c>
      <c r="E25" s="220">
        <f t="shared" si="1"/>
        <v>2.7240459709998066</v>
      </c>
      <c r="F25" s="229">
        <v>9</v>
      </c>
      <c r="G25" s="220">
        <f t="shared" si="2"/>
        <v>6.1149197246927258</v>
      </c>
      <c r="H25" s="228">
        <v>68</v>
      </c>
      <c r="I25" s="220">
        <f t="shared" si="3"/>
        <v>27.649919489940309</v>
      </c>
      <c r="J25" s="229">
        <v>18</v>
      </c>
      <c r="K25" s="220">
        <f t="shared" si="4"/>
        <v>8.1208380704888743</v>
      </c>
      <c r="L25" s="228">
        <v>11</v>
      </c>
      <c r="M25" s="220">
        <f t="shared" si="5"/>
        <v>10.218584818898808</v>
      </c>
      <c r="N25" s="229">
        <v>2</v>
      </c>
      <c r="O25" s="220">
        <f t="shared" si="6"/>
        <v>3.174703958855837</v>
      </c>
      <c r="P25" s="228">
        <v>2</v>
      </c>
      <c r="Q25" s="220">
        <f t="shared" si="7"/>
        <v>3.129547623890967</v>
      </c>
      <c r="R25" s="229">
        <v>5</v>
      </c>
      <c r="S25" s="220">
        <f t="shared" si="8"/>
        <v>10.316936282601519</v>
      </c>
      <c r="T25" s="229">
        <v>7</v>
      </c>
      <c r="U25" s="220">
        <f t="shared" si="9"/>
        <v>9.7586817415064608</v>
      </c>
      <c r="V25" s="228">
        <v>10</v>
      </c>
      <c r="W25" s="220">
        <f t="shared" si="10"/>
        <v>5.7318415260454874</v>
      </c>
      <c r="X25" s="235">
        <v>4</v>
      </c>
      <c r="Y25" s="220">
        <f t="shared" si="11"/>
        <v>7.6809340015745908</v>
      </c>
      <c r="Z25" s="228">
        <f t="shared" si="12"/>
        <v>170</v>
      </c>
      <c r="AA25" s="231">
        <f t="shared" si="13"/>
        <v>8.9974463130317428</v>
      </c>
      <c r="AB25" s="234">
        <v>3748</v>
      </c>
      <c r="AC25" s="233">
        <f t="shared" si="14"/>
        <v>3.0274208563287677</v>
      </c>
      <c r="AD25" s="246"/>
    </row>
    <row r="26" spans="1:30" ht="21.75" customHeight="1" x14ac:dyDescent="0.2">
      <c r="A26" s="227" t="s">
        <v>37</v>
      </c>
      <c r="B26" s="217">
        <v>0</v>
      </c>
      <c r="C26" s="222">
        <f t="shared" si="0"/>
        <v>0</v>
      </c>
      <c r="D26" s="228">
        <v>0</v>
      </c>
      <c r="E26" s="220">
        <f t="shared" si="1"/>
        <v>0</v>
      </c>
      <c r="F26" s="229">
        <v>0</v>
      </c>
      <c r="G26" s="220">
        <f t="shared" si="2"/>
        <v>0</v>
      </c>
      <c r="H26" s="228">
        <v>0</v>
      </c>
      <c r="I26" s="220">
        <f t="shared" si="3"/>
        <v>0</v>
      </c>
      <c r="J26" s="228">
        <v>0</v>
      </c>
      <c r="K26" s="220">
        <f t="shared" si="4"/>
        <v>0</v>
      </c>
      <c r="L26" s="228">
        <v>0</v>
      </c>
      <c r="M26" s="220">
        <f t="shared" si="5"/>
        <v>0</v>
      </c>
      <c r="N26" s="228">
        <v>0</v>
      </c>
      <c r="O26" s="220">
        <f t="shared" si="6"/>
        <v>0</v>
      </c>
      <c r="P26" s="228">
        <v>0</v>
      </c>
      <c r="Q26" s="220">
        <f t="shared" si="7"/>
        <v>0</v>
      </c>
      <c r="R26" s="228">
        <v>0</v>
      </c>
      <c r="S26" s="220">
        <f t="shared" si="8"/>
        <v>0</v>
      </c>
      <c r="T26" s="228">
        <v>0</v>
      </c>
      <c r="U26" s="220">
        <f t="shared" si="9"/>
        <v>0</v>
      </c>
      <c r="V26" s="228">
        <v>0</v>
      </c>
      <c r="W26" s="220">
        <f t="shared" si="10"/>
        <v>0</v>
      </c>
      <c r="X26" s="235">
        <v>0</v>
      </c>
      <c r="Y26" s="220">
        <f t="shared" si="11"/>
        <v>0</v>
      </c>
      <c r="Z26" s="228">
        <f t="shared" si="12"/>
        <v>0</v>
      </c>
      <c r="AA26" s="231">
        <f t="shared" si="13"/>
        <v>0</v>
      </c>
      <c r="AB26" s="234">
        <v>42</v>
      </c>
      <c r="AC26" s="233">
        <f t="shared" si="14"/>
        <v>3.3925207034634003E-2</v>
      </c>
      <c r="AD26" s="246"/>
    </row>
    <row r="27" spans="1:30" s="249" customFormat="1" ht="21.75" customHeight="1" x14ac:dyDescent="0.2">
      <c r="A27" s="236" t="s">
        <v>38</v>
      </c>
      <c r="B27" s="247">
        <v>0</v>
      </c>
      <c r="C27" s="238">
        <f t="shared" si="0"/>
        <v>0</v>
      </c>
      <c r="D27" s="239">
        <v>0</v>
      </c>
      <c r="E27" s="240">
        <f t="shared" si="1"/>
        <v>0</v>
      </c>
      <c r="F27" s="241">
        <v>0</v>
      </c>
      <c r="G27" s="240">
        <f t="shared" si="2"/>
        <v>0</v>
      </c>
      <c r="H27" s="239">
        <v>0</v>
      </c>
      <c r="I27" s="240">
        <f t="shared" si="3"/>
        <v>0</v>
      </c>
      <c r="J27" s="239">
        <v>1</v>
      </c>
      <c r="K27" s="240">
        <f t="shared" si="4"/>
        <v>0.45115767058271528</v>
      </c>
      <c r="L27" s="239">
        <v>0</v>
      </c>
      <c r="M27" s="240">
        <f t="shared" si="5"/>
        <v>0</v>
      </c>
      <c r="N27" s="239">
        <v>0</v>
      </c>
      <c r="O27" s="240">
        <f t="shared" si="6"/>
        <v>0</v>
      </c>
      <c r="P27" s="239">
        <v>0</v>
      </c>
      <c r="Q27" s="240">
        <f t="shared" si="7"/>
        <v>0</v>
      </c>
      <c r="R27" s="239">
        <v>0</v>
      </c>
      <c r="S27" s="240">
        <f t="shared" si="8"/>
        <v>0</v>
      </c>
      <c r="T27" s="239">
        <v>0</v>
      </c>
      <c r="U27" s="240">
        <f t="shared" si="9"/>
        <v>0</v>
      </c>
      <c r="V27" s="239">
        <v>0</v>
      </c>
      <c r="W27" s="240">
        <f t="shared" si="10"/>
        <v>0</v>
      </c>
      <c r="X27" s="241">
        <v>0</v>
      </c>
      <c r="Y27" s="240">
        <f t="shared" si="11"/>
        <v>0</v>
      </c>
      <c r="Z27" s="239">
        <f t="shared" si="12"/>
        <v>1</v>
      </c>
      <c r="AA27" s="243">
        <f t="shared" si="13"/>
        <v>5.2926154782539654E-2</v>
      </c>
      <c r="AB27" s="244">
        <v>7</v>
      </c>
      <c r="AC27" s="243">
        <f t="shared" si="14"/>
        <v>5.6542011724390008E-3</v>
      </c>
      <c r="AD27" s="248"/>
    </row>
    <row r="28" spans="1:30" ht="21.75" customHeight="1" x14ac:dyDescent="0.2">
      <c r="A28" s="216" t="s">
        <v>39</v>
      </c>
      <c r="B28" s="245"/>
      <c r="C28" s="222"/>
      <c r="D28" s="228" t="s">
        <v>25</v>
      </c>
      <c r="E28" s="220"/>
      <c r="F28" s="229"/>
      <c r="G28" s="222"/>
      <c r="H28" s="228" t="s">
        <v>25</v>
      </c>
      <c r="I28" s="220"/>
      <c r="J28" s="229"/>
      <c r="K28" s="222"/>
      <c r="L28" s="228" t="s">
        <v>25</v>
      </c>
      <c r="M28" s="220"/>
      <c r="N28" s="229"/>
      <c r="O28" s="222"/>
      <c r="P28" s="228" t="s">
        <v>25</v>
      </c>
      <c r="Q28" s="220"/>
      <c r="R28" s="229"/>
      <c r="S28" s="222"/>
      <c r="T28" s="228" t="s">
        <v>25</v>
      </c>
      <c r="U28" s="220"/>
      <c r="V28" s="228"/>
      <c r="W28" s="220"/>
      <c r="X28" s="229"/>
      <c r="Y28" s="222"/>
      <c r="Z28" s="228" t="s">
        <v>25</v>
      </c>
      <c r="AA28" s="231"/>
      <c r="AB28" s="234" t="s">
        <v>25</v>
      </c>
      <c r="AC28" s="233"/>
      <c r="AD28" s="246"/>
    </row>
    <row r="29" spans="1:30" ht="21.75" customHeight="1" x14ac:dyDescent="0.2">
      <c r="A29" s="227" t="s">
        <v>40</v>
      </c>
      <c r="B29" s="245">
        <v>7</v>
      </c>
      <c r="C29" s="222">
        <f t="shared" si="0"/>
        <v>2.1454557714292717</v>
      </c>
      <c r="D29" s="228">
        <v>3</v>
      </c>
      <c r="E29" s="220">
        <f t="shared" si="1"/>
        <v>0.81721379129994198</v>
      </c>
      <c r="F29" s="229">
        <v>1</v>
      </c>
      <c r="G29" s="220">
        <f t="shared" si="2"/>
        <v>0.67943552496585835</v>
      </c>
      <c r="H29" s="229">
        <v>4</v>
      </c>
      <c r="I29" s="220">
        <f t="shared" si="3"/>
        <v>1.62646585234943</v>
      </c>
      <c r="J29" s="229">
        <v>2</v>
      </c>
      <c r="K29" s="220">
        <f t="shared" si="4"/>
        <v>0.90231534116543055</v>
      </c>
      <c r="L29" s="221">
        <v>0</v>
      </c>
      <c r="M29" s="220">
        <f t="shared" si="5"/>
        <v>0</v>
      </c>
      <c r="N29" s="221">
        <v>0</v>
      </c>
      <c r="O29" s="220">
        <f t="shared" si="6"/>
        <v>0</v>
      </c>
      <c r="P29" s="221">
        <v>0</v>
      </c>
      <c r="Q29" s="220">
        <f t="shared" si="7"/>
        <v>0</v>
      </c>
      <c r="R29" s="221">
        <v>0</v>
      </c>
      <c r="S29" s="220">
        <f t="shared" si="8"/>
        <v>0</v>
      </c>
      <c r="T29" s="221">
        <v>0</v>
      </c>
      <c r="U29" s="220">
        <f t="shared" si="9"/>
        <v>0</v>
      </c>
      <c r="V29" s="219">
        <v>0</v>
      </c>
      <c r="W29" s="220">
        <f t="shared" si="10"/>
        <v>0</v>
      </c>
      <c r="X29" s="221">
        <v>0</v>
      </c>
      <c r="Y29" s="220">
        <f t="shared" si="11"/>
        <v>0</v>
      </c>
      <c r="Z29" s="228">
        <f>B29+D29+F29+H29+J29+L29+N29+P29+R29+T29+V29+X29</f>
        <v>17</v>
      </c>
      <c r="AA29" s="231">
        <f t="shared" si="13"/>
        <v>0.89974463130317428</v>
      </c>
      <c r="AB29" s="234">
        <v>527</v>
      </c>
      <c r="AC29" s="233">
        <f t="shared" si="14"/>
        <v>0.42568057398219328</v>
      </c>
      <c r="AD29" s="246"/>
    </row>
    <row r="30" spans="1:30" ht="21.75" customHeight="1" x14ac:dyDescent="0.2">
      <c r="A30" s="227" t="s">
        <v>41</v>
      </c>
      <c r="B30" s="217">
        <v>0</v>
      </c>
      <c r="C30" s="222">
        <f t="shared" si="0"/>
        <v>0</v>
      </c>
      <c r="D30" s="228">
        <v>0</v>
      </c>
      <c r="E30" s="220">
        <f t="shared" si="1"/>
        <v>0</v>
      </c>
      <c r="F30" s="221">
        <v>0</v>
      </c>
      <c r="G30" s="220">
        <f t="shared" si="2"/>
        <v>0</v>
      </c>
      <c r="H30" s="221">
        <v>0</v>
      </c>
      <c r="I30" s="220">
        <f t="shared" si="3"/>
        <v>0</v>
      </c>
      <c r="J30" s="221">
        <v>0</v>
      </c>
      <c r="K30" s="220">
        <f t="shared" si="4"/>
        <v>0</v>
      </c>
      <c r="L30" s="221">
        <v>0</v>
      </c>
      <c r="M30" s="220">
        <f t="shared" si="5"/>
        <v>0</v>
      </c>
      <c r="N30" s="221">
        <v>0</v>
      </c>
      <c r="O30" s="220">
        <f t="shared" si="6"/>
        <v>0</v>
      </c>
      <c r="P30" s="221">
        <v>0</v>
      </c>
      <c r="Q30" s="220">
        <f t="shared" si="7"/>
        <v>0</v>
      </c>
      <c r="R30" s="221">
        <v>0</v>
      </c>
      <c r="S30" s="220">
        <f t="shared" si="8"/>
        <v>0</v>
      </c>
      <c r="T30" s="221">
        <v>0</v>
      </c>
      <c r="U30" s="220">
        <f t="shared" si="9"/>
        <v>0</v>
      </c>
      <c r="V30" s="219">
        <v>0</v>
      </c>
      <c r="W30" s="220">
        <f t="shared" si="10"/>
        <v>0</v>
      </c>
      <c r="X30" s="221">
        <v>0</v>
      </c>
      <c r="Y30" s="220">
        <f t="shared" si="11"/>
        <v>0</v>
      </c>
      <c r="Z30" s="228">
        <f t="shared" ref="Z30:Z93" si="15">B30+D30+F30+H30+J30+L30+N30+P30+R30+T30+V30+X30</f>
        <v>0</v>
      </c>
      <c r="AA30" s="231">
        <f t="shared" si="13"/>
        <v>0</v>
      </c>
      <c r="AB30" s="234">
        <v>0</v>
      </c>
      <c r="AC30" s="233">
        <f t="shared" si="14"/>
        <v>0</v>
      </c>
      <c r="AD30" s="246"/>
    </row>
    <row r="31" spans="1:30" ht="21.75" customHeight="1" x14ac:dyDescent="0.2">
      <c r="A31" s="227" t="s">
        <v>42</v>
      </c>
      <c r="B31" s="217">
        <v>2</v>
      </c>
      <c r="C31" s="222">
        <f t="shared" si="0"/>
        <v>0.61298736326550629</v>
      </c>
      <c r="D31" s="228">
        <v>0</v>
      </c>
      <c r="E31" s="220">
        <f t="shared" si="1"/>
        <v>0</v>
      </c>
      <c r="F31" s="221">
        <v>0</v>
      </c>
      <c r="G31" s="220">
        <f t="shared" si="2"/>
        <v>0</v>
      </c>
      <c r="H31" s="221">
        <v>0</v>
      </c>
      <c r="I31" s="220">
        <f t="shared" si="3"/>
        <v>0</v>
      </c>
      <c r="J31" s="229">
        <v>2</v>
      </c>
      <c r="K31" s="220">
        <f t="shared" si="4"/>
        <v>0.90231534116543055</v>
      </c>
      <c r="L31" s="221">
        <v>0</v>
      </c>
      <c r="M31" s="220">
        <f t="shared" si="5"/>
        <v>0</v>
      </c>
      <c r="N31" s="221">
        <v>0</v>
      </c>
      <c r="O31" s="220">
        <f t="shared" si="6"/>
        <v>0</v>
      </c>
      <c r="P31" s="221">
        <v>0</v>
      </c>
      <c r="Q31" s="220">
        <f t="shared" si="7"/>
        <v>0</v>
      </c>
      <c r="R31" s="221">
        <v>0</v>
      </c>
      <c r="S31" s="220">
        <f t="shared" si="8"/>
        <v>0</v>
      </c>
      <c r="T31" s="221">
        <v>0</v>
      </c>
      <c r="U31" s="220">
        <f t="shared" si="9"/>
        <v>0</v>
      </c>
      <c r="V31" s="219">
        <v>0</v>
      </c>
      <c r="W31" s="220">
        <f t="shared" si="10"/>
        <v>0</v>
      </c>
      <c r="X31" s="221">
        <v>0</v>
      </c>
      <c r="Y31" s="220">
        <f t="shared" si="11"/>
        <v>0</v>
      </c>
      <c r="Z31" s="228">
        <f t="shared" si="15"/>
        <v>4</v>
      </c>
      <c r="AA31" s="231">
        <f t="shared" si="13"/>
        <v>0.21170461913015862</v>
      </c>
      <c r="AB31" s="234">
        <v>137</v>
      </c>
      <c r="AC31" s="233">
        <f t="shared" si="14"/>
        <v>0.11066079437487757</v>
      </c>
      <c r="AD31" s="246"/>
    </row>
    <row r="32" spans="1:30" ht="21.75" customHeight="1" x14ac:dyDescent="0.2">
      <c r="A32" s="227" t="s">
        <v>43</v>
      </c>
      <c r="B32" s="217">
        <v>0</v>
      </c>
      <c r="C32" s="222">
        <f t="shared" si="0"/>
        <v>0</v>
      </c>
      <c r="D32" s="228">
        <v>0</v>
      </c>
      <c r="E32" s="220">
        <f t="shared" si="1"/>
        <v>0</v>
      </c>
      <c r="F32" s="221">
        <v>0</v>
      </c>
      <c r="G32" s="220">
        <f t="shared" si="2"/>
        <v>0</v>
      </c>
      <c r="H32" s="221">
        <v>0</v>
      </c>
      <c r="I32" s="220">
        <f t="shared" si="3"/>
        <v>0</v>
      </c>
      <c r="J32" s="221">
        <v>0</v>
      </c>
      <c r="K32" s="220">
        <f t="shared" si="4"/>
        <v>0</v>
      </c>
      <c r="L32" s="221">
        <v>0</v>
      </c>
      <c r="M32" s="220">
        <f t="shared" si="5"/>
        <v>0</v>
      </c>
      <c r="N32" s="221">
        <v>0</v>
      </c>
      <c r="O32" s="220">
        <f t="shared" si="6"/>
        <v>0</v>
      </c>
      <c r="P32" s="221">
        <v>0</v>
      </c>
      <c r="Q32" s="220">
        <f t="shared" si="7"/>
        <v>0</v>
      </c>
      <c r="R32" s="221">
        <v>0</v>
      </c>
      <c r="S32" s="220">
        <f t="shared" si="8"/>
        <v>0</v>
      </c>
      <c r="T32" s="221">
        <v>0</v>
      </c>
      <c r="U32" s="220">
        <f t="shared" si="9"/>
        <v>0</v>
      </c>
      <c r="V32" s="219">
        <v>0</v>
      </c>
      <c r="W32" s="220">
        <f t="shared" si="10"/>
        <v>0</v>
      </c>
      <c r="X32" s="221">
        <v>0</v>
      </c>
      <c r="Y32" s="220">
        <f t="shared" si="11"/>
        <v>0</v>
      </c>
      <c r="Z32" s="228">
        <f t="shared" si="15"/>
        <v>0</v>
      </c>
      <c r="AA32" s="231">
        <f t="shared" si="13"/>
        <v>0</v>
      </c>
      <c r="AB32" s="234">
        <v>20</v>
      </c>
      <c r="AC32" s="233">
        <f t="shared" si="14"/>
        <v>1.615486049268286E-2</v>
      </c>
      <c r="AD32" s="246"/>
    </row>
    <row r="33" spans="1:30" ht="21.75" customHeight="1" x14ac:dyDescent="0.2">
      <c r="A33" s="227" t="s">
        <v>44</v>
      </c>
      <c r="B33" s="217">
        <v>0</v>
      </c>
      <c r="C33" s="222">
        <f t="shared" si="0"/>
        <v>0</v>
      </c>
      <c r="D33" s="228">
        <v>0</v>
      </c>
      <c r="E33" s="220">
        <f t="shared" si="1"/>
        <v>0</v>
      </c>
      <c r="F33" s="221">
        <v>0</v>
      </c>
      <c r="G33" s="220">
        <f t="shared" si="2"/>
        <v>0</v>
      </c>
      <c r="H33" s="221">
        <v>0</v>
      </c>
      <c r="I33" s="220">
        <f t="shared" si="3"/>
        <v>0</v>
      </c>
      <c r="J33" s="221">
        <v>0</v>
      </c>
      <c r="K33" s="220">
        <f t="shared" si="4"/>
        <v>0</v>
      </c>
      <c r="L33" s="221">
        <v>0</v>
      </c>
      <c r="M33" s="220">
        <f t="shared" si="5"/>
        <v>0</v>
      </c>
      <c r="N33" s="221">
        <v>0</v>
      </c>
      <c r="O33" s="220">
        <f t="shared" si="6"/>
        <v>0</v>
      </c>
      <c r="P33" s="221">
        <v>0</v>
      </c>
      <c r="Q33" s="220">
        <f t="shared" si="7"/>
        <v>0</v>
      </c>
      <c r="R33" s="221">
        <v>0</v>
      </c>
      <c r="S33" s="220">
        <f t="shared" si="8"/>
        <v>0</v>
      </c>
      <c r="T33" s="221">
        <v>0</v>
      </c>
      <c r="U33" s="220">
        <f t="shared" si="9"/>
        <v>0</v>
      </c>
      <c r="V33" s="219">
        <v>0</v>
      </c>
      <c r="W33" s="220">
        <f t="shared" si="10"/>
        <v>0</v>
      </c>
      <c r="X33" s="221">
        <v>0</v>
      </c>
      <c r="Y33" s="220">
        <f t="shared" si="11"/>
        <v>0</v>
      </c>
      <c r="Z33" s="228">
        <f t="shared" si="15"/>
        <v>0</v>
      </c>
      <c r="AA33" s="231">
        <f t="shared" si="13"/>
        <v>0</v>
      </c>
      <c r="AB33" s="234">
        <v>19</v>
      </c>
      <c r="AC33" s="233">
        <f t="shared" si="14"/>
        <v>1.5347117468048715E-2</v>
      </c>
      <c r="AD33" s="246"/>
    </row>
    <row r="34" spans="1:30" ht="21.75" customHeight="1" x14ac:dyDescent="0.2">
      <c r="A34" s="227" t="s">
        <v>45</v>
      </c>
      <c r="B34" s="217">
        <v>0</v>
      </c>
      <c r="C34" s="222">
        <f t="shared" si="0"/>
        <v>0</v>
      </c>
      <c r="D34" s="228">
        <v>0</v>
      </c>
      <c r="E34" s="220">
        <f t="shared" si="1"/>
        <v>0</v>
      </c>
      <c r="F34" s="221">
        <v>0</v>
      </c>
      <c r="G34" s="220">
        <f t="shared" si="2"/>
        <v>0</v>
      </c>
      <c r="H34" s="221">
        <v>0</v>
      </c>
      <c r="I34" s="220">
        <f t="shared" si="3"/>
        <v>0</v>
      </c>
      <c r="J34" s="221">
        <v>0</v>
      </c>
      <c r="K34" s="220">
        <f t="shared" si="4"/>
        <v>0</v>
      </c>
      <c r="L34" s="221">
        <v>0</v>
      </c>
      <c r="M34" s="220">
        <f t="shared" si="5"/>
        <v>0</v>
      </c>
      <c r="N34" s="221">
        <v>0</v>
      </c>
      <c r="O34" s="220">
        <f t="shared" si="6"/>
        <v>0</v>
      </c>
      <c r="P34" s="221">
        <v>0</v>
      </c>
      <c r="Q34" s="220">
        <f t="shared" si="7"/>
        <v>0</v>
      </c>
      <c r="R34" s="221">
        <v>0</v>
      </c>
      <c r="S34" s="220">
        <f t="shared" si="8"/>
        <v>0</v>
      </c>
      <c r="T34" s="221">
        <v>0</v>
      </c>
      <c r="U34" s="220">
        <f t="shared" si="9"/>
        <v>0</v>
      </c>
      <c r="V34" s="219">
        <v>0</v>
      </c>
      <c r="W34" s="220">
        <f t="shared" si="10"/>
        <v>0</v>
      </c>
      <c r="X34" s="221">
        <v>0</v>
      </c>
      <c r="Y34" s="220">
        <f t="shared" si="11"/>
        <v>0</v>
      </c>
      <c r="Z34" s="228">
        <f t="shared" si="15"/>
        <v>0</v>
      </c>
      <c r="AA34" s="231">
        <f t="shared" si="13"/>
        <v>0</v>
      </c>
      <c r="AB34" s="234">
        <v>0</v>
      </c>
      <c r="AC34" s="233">
        <f t="shared" si="14"/>
        <v>0</v>
      </c>
      <c r="AD34" s="246"/>
    </row>
    <row r="35" spans="1:30" ht="21.75" customHeight="1" x14ac:dyDescent="0.2">
      <c r="A35" s="227" t="s">
        <v>46</v>
      </c>
      <c r="B35" s="217">
        <v>0</v>
      </c>
      <c r="C35" s="222">
        <f t="shared" si="0"/>
        <v>0</v>
      </c>
      <c r="D35" s="228">
        <v>0</v>
      </c>
      <c r="E35" s="220">
        <f t="shared" si="1"/>
        <v>0</v>
      </c>
      <c r="F35" s="221">
        <v>0</v>
      </c>
      <c r="G35" s="220">
        <f t="shared" si="2"/>
        <v>0</v>
      </c>
      <c r="H35" s="221">
        <v>0</v>
      </c>
      <c r="I35" s="220">
        <f t="shared" si="3"/>
        <v>0</v>
      </c>
      <c r="J35" s="221">
        <v>0</v>
      </c>
      <c r="K35" s="220">
        <f t="shared" si="4"/>
        <v>0</v>
      </c>
      <c r="L35" s="221">
        <v>0</v>
      </c>
      <c r="M35" s="220">
        <f t="shared" si="5"/>
        <v>0</v>
      </c>
      <c r="N35" s="221">
        <v>0</v>
      </c>
      <c r="O35" s="220">
        <f t="shared" si="6"/>
        <v>0</v>
      </c>
      <c r="P35" s="221">
        <v>0</v>
      </c>
      <c r="Q35" s="220">
        <f t="shared" si="7"/>
        <v>0</v>
      </c>
      <c r="R35" s="221">
        <v>0</v>
      </c>
      <c r="S35" s="220">
        <f t="shared" si="8"/>
        <v>0</v>
      </c>
      <c r="T35" s="221">
        <v>0</v>
      </c>
      <c r="U35" s="220">
        <f t="shared" si="9"/>
        <v>0</v>
      </c>
      <c r="V35" s="219">
        <v>0</v>
      </c>
      <c r="W35" s="220">
        <f t="shared" si="10"/>
        <v>0</v>
      </c>
      <c r="X35" s="221">
        <v>0</v>
      </c>
      <c r="Y35" s="220">
        <f t="shared" si="11"/>
        <v>0</v>
      </c>
      <c r="Z35" s="228">
        <f t="shared" si="15"/>
        <v>0</v>
      </c>
      <c r="AA35" s="231">
        <f t="shared" si="13"/>
        <v>0</v>
      </c>
      <c r="AB35" s="234">
        <v>4</v>
      </c>
      <c r="AC35" s="233">
        <f t="shared" si="14"/>
        <v>3.2309720985365716E-3</v>
      </c>
      <c r="AD35" s="246"/>
    </row>
    <row r="36" spans="1:30" ht="21.75" customHeight="1" x14ac:dyDescent="0.2">
      <c r="A36" s="227" t="s">
        <v>47</v>
      </c>
      <c r="B36" s="217">
        <v>0</v>
      </c>
      <c r="C36" s="222">
        <f t="shared" si="0"/>
        <v>0</v>
      </c>
      <c r="D36" s="228">
        <v>0</v>
      </c>
      <c r="E36" s="220">
        <f t="shared" si="1"/>
        <v>0</v>
      </c>
      <c r="F36" s="221">
        <v>0</v>
      </c>
      <c r="G36" s="220">
        <f t="shared" si="2"/>
        <v>0</v>
      </c>
      <c r="H36" s="221">
        <v>0</v>
      </c>
      <c r="I36" s="220">
        <f t="shared" si="3"/>
        <v>0</v>
      </c>
      <c r="J36" s="221">
        <v>0</v>
      </c>
      <c r="K36" s="220">
        <f t="shared" si="4"/>
        <v>0</v>
      </c>
      <c r="L36" s="221">
        <v>0</v>
      </c>
      <c r="M36" s="220">
        <f t="shared" si="5"/>
        <v>0</v>
      </c>
      <c r="N36" s="221">
        <v>0</v>
      </c>
      <c r="O36" s="220">
        <f t="shared" si="6"/>
        <v>0</v>
      </c>
      <c r="P36" s="221">
        <v>0</v>
      </c>
      <c r="Q36" s="220">
        <f t="shared" si="7"/>
        <v>0</v>
      </c>
      <c r="R36" s="221">
        <v>0</v>
      </c>
      <c r="S36" s="220">
        <f t="shared" si="8"/>
        <v>0</v>
      </c>
      <c r="T36" s="221">
        <v>0</v>
      </c>
      <c r="U36" s="220">
        <f t="shared" si="9"/>
        <v>0</v>
      </c>
      <c r="V36" s="219">
        <v>0</v>
      </c>
      <c r="W36" s="220">
        <f t="shared" si="10"/>
        <v>0</v>
      </c>
      <c r="X36" s="221">
        <v>0</v>
      </c>
      <c r="Y36" s="220">
        <f t="shared" si="11"/>
        <v>0</v>
      </c>
      <c r="Z36" s="228">
        <f t="shared" si="15"/>
        <v>0</v>
      </c>
      <c r="AA36" s="231">
        <f t="shared" si="13"/>
        <v>0</v>
      </c>
      <c r="AB36" s="234">
        <v>0</v>
      </c>
      <c r="AC36" s="233">
        <f t="shared" si="14"/>
        <v>0</v>
      </c>
      <c r="AD36" s="246"/>
    </row>
    <row r="37" spans="1:30" ht="21.75" customHeight="1" x14ac:dyDescent="0.2">
      <c r="A37" s="227" t="s">
        <v>48</v>
      </c>
      <c r="B37" s="217">
        <v>0</v>
      </c>
      <c r="C37" s="222">
        <f t="shared" si="0"/>
        <v>0</v>
      </c>
      <c r="D37" s="228">
        <v>0</v>
      </c>
      <c r="E37" s="220">
        <f t="shared" si="1"/>
        <v>0</v>
      </c>
      <c r="F37" s="221">
        <v>0</v>
      </c>
      <c r="G37" s="220">
        <f t="shared" si="2"/>
        <v>0</v>
      </c>
      <c r="H37" s="221">
        <v>0</v>
      </c>
      <c r="I37" s="220">
        <f t="shared" si="3"/>
        <v>0</v>
      </c>
      <c r="J37" s="221">
        <v>0</v>
      </c>
      <c r="K37" s="220">
        <f t="shared" si="4"/>
        <v>0</v>
      </c>
      <c r="L37" s="221">
        <v>0</v>
      </c>
      <c r="M37" s="220">
        <f t="shared" si="5"/>
        <v>0</v>
      </c>
      <c r="N37" s="221">
        <v>0</v>
      </c>
      <c r="O37" s="220">
        <f t="shared" si="6"/>
        <v>0</v>
      </c>
      <c r="P37" s="221">
        <v>0</v>
      </c>
      <c r="Q37" s="220">
        <f t="shared" si="7"/>
        <v>0</v>
      </c>
      <c r="R37" s="221">
        <v>0</v>
      </c>
      <c r="S37" s="220">
        <f t="shared" si="8"/>
        <v>0</v>
      </c>
      <c r="T37" s="221">
        <v>0</v>
      </c>
      <c r="U37" s="220">
        <f t="shared" si="9"/>
        <v>0</v>
      </c>
      <c r="V37" s="219">
        <v>0</v>
      </c>
      <c r="W37" s="220">
        <f t="shared" si="10"/>
        <v>0</v>
      </c>
      <c r="X37" s="221">
        <v>0</v>
      </c>
      <c r="Y37" s="220">
        <f t="shared" si="11"/>
        <v>0</v>
      </c>
      <c r="Z37" s="228">
        <f t="shared" si="15"/>
        <v>0</v>
      </c>
      <c r="AA37" s="231">
        <f t="shared" si="13"/>
        <v>0</v>
      </c>
      <c r="AB37" s="234">
        <v>11</v>
      </c>
      <c r="AC37" s="233">
        <f t="shared" si="14"/>
        <v>8.8851732709755715E-3</v>
      </c>
      <c r="AD37" s="246"/>
    </row>
    <row r="38" spans="1:30" ht="21.75" customHeight="1" x14ac:dyDescent="0.2">
      <c r="A38" s="227" t="s">
        <v>49</v>
      </c>
      <c r="B38" s="217">
        <v>0</v>
      </c>
      <c r="C38" s="222">
        <f t="shared" si="0"/>
        <v>0</v>
      </c>
      <c r="D38" s="228">
        <v>0</v>
      </c>
      <c r="E38" s="220">
        <f t="shared" si="1"/>
        <v>0</v>
      </c>
      <c r="F38" s="221">
        <v>0</v>
      </c>
      <c r="G38" s="220">
        <f t="shared" si="2"/>
        <v>0</v>
      </c>
      <c r="H38" s="221">
        <v>0</v>
      </c>
      <c r="I38" s="220">
        <f t="shared" si="3"/>
        <v>0</v>
      </c>
      <c r="J38" s="221">
        <v>0</v>
      </c>
      <c r="K38" s="220">
        <f t="shared" si="4"/>
        <v>0</v>
      </c>
      <c r="L38" s="221">
        <v>0</v>
      </c>
      <c r="M38" s="220">
        <f t="shared" si="5"/>
        <v>0</v>
      </c>
      <c r="N38" s="221">
        <v>0</v>
      </c>
      <c r="O38" s="220">
        <f t="shared" si="6"/>
        <v>0</v>
      </c>
      <c r="P38" s="221">
        <v>0</v>
      </c>
      <c r="Q38" s="220">
        <f t="shared" si="7"/>
        <v>0</v>
      </c>
      <c r="R38" s="221">
        <v>0</v>
      </c>
      <c r="S38" s="220">
        <f t="shared" si="8"/>
        <v>0</v>
      </c>
      <c r="T38" s="221">
        <v>0</v>
      </c>
      <c r="U38" s="220">
        <f t="shared" si="9"/>
        <v>0</v>
      </c>
      <c r="V38" s="219">
        <v>0</v>
      </c>
      <c r="W38" s="220">
        <f t="shared" si="10"/>
        <v>0</v>
      </c>
      <c r="X38" s="221">
        <v>0</v>
      </c>
      <c r="Y38" s="220">
        <f t="shared" si="11"/>
        <v>0</v>
      </c>
      <c r="Z38" s="228">
        <f t="shared" si="15"/>
        <v>0</v>
      </c>
      <c r="AA38" s="231">
        <f t="shared" si="13"/>
        <v>0</v>
      </c>
      <c r="AB38" s="234">
        <v>0</v>
      </c>
      <c r="AC38" s="233">
        <f t="shared" si="14"/>
        <v>0</v>
      </c>
      <c r="AD38" s="246"/>
    </row>
    <row r="39" spans="1:30" ht="21.75" customHeight="1" x14ac:dyDescent="0.2">
      <c r="A39" s="227" t="s">
        <v>50</v>
      </c>
      <c r="B39" s="217">
        <v>0</v>
      </c>
      <c r="C39" s="222">
        <f t="shared" si="0"/>
        <v>0</v>
      </c>
      <c r="D39" s="228">
        <v>0</v>
      </c>
      <c r="E39" s="220">
        <f t="shared" si="1"/>
        <v>0</v>
      </c>
      <c r="F39" s="221">
        <v>0</v>
      </c>
      <c r="G39" s="220">
        <f t="shared" si="2"/>
        <v>0</v>
      </c>
      <c r="H39" s="221">
        <v>0</v>
      </c>
      <c r="I39" s="220">
        <f t="shared" si="3"/>
        <v>0</v>
      </c>
      <c r="J39" s="221">
        <v>0</v>
      </c>
      <c r="K39" s="220">
        <f t="shared" si="4"/>
        <v>0</v>
      </c>
      <c r="L39" s="221">
        <v>0</v>
      </c>
      <c r="M39" s="220">
        <f t="shared" si="5"/>
        <v>0</v>
      </c>
      <c r="N39" s="221">
        <v>0</v>
      </c>
      <c r="O39" s="220">
        <f t="shared" si="6"/>
        <v>0</v>
      </c>
      <c r="P39" s="221">
        <v>0</v>
      </c>
      <c r="Q39" s="220">
        <f t="shared" si="7"/>
        <v>0</v>
      </c>
      <c r="R39" s="221">
        <v>0</v>
      </c>
      <c r="S39" s="220">
        <f t="shared" si="8"/>
        <v>0</v>
      </c>
      <c r="T39" s="221">
        <v>0</v>
      </c>
      <c r="U39" s="220">
        <f t="shared" si="9"/>
        <v>0</v>
      </c>
      <c r="V39" s="219">
        <v>0</v>
      </c>
      <c r="W39" s="220">
        <f t="shared" si="10"/>
        <v>0</v>
      </c>
      <c r="X39" s="221">
        <v>0</v>
      </c>
      <c r="Y39" s="220">
        <f t="shared" si="11"/>
        <v>0</v>
      </c>
      <c r="Z39" s="228">
        <f t="shared" si="15"/>
        <v>0</v>
      </c>
      <c r="AA39" s="231">
        <f t="shared" si="13"/>
        <v>0</v>
      </c>
      <c r="AB39" s="234">
        <v>6</v>
      </c>
      <c r="AC39" s="233">
        <f t="shared" si="14"/>
        <v>4.8464581478048574E-3</v>
      </c>
      <c r="AD39" s="246"/>
    </row>
    <row r="40" spans="1:30" ht="21.75" customHeight="1" x14ac:dyDescent="0.2">
      <c r="A40" s="227" t="s">
        <v>51</v>
      </c>
      <c r="B40" s="217">
        <v>0</v>
      </c>
      <c r="C40" s="222">
        <f t="shared" si="0"/>
        <v>0</v>
      </c>
      <c r="D40" s="228">
        <v>0</v>
      </c>
      <c r="E40" s="220">
        <f t="shared" si="1"/>
        <v>0</v>
      </c>
      <c r="F40" s="221">
        <v>0</v>
      </c>
      <c r="G40" s="220">
        <f t="shared" si="2"/>
        <v>0</v>
      </c>
      <c r="H40" s="221">
        <v>0</v>
      </c>
      <c r="I40" s="220">
        <f t="shared" si="3"/>
        <v>0</v>
      </c>
      <c r="J40" s="221">
        <v>0</v>
      </c>
      <c r="K40" s="220">
        <f t="shared" si="4"/>
        <v>0</v>
      </c>
      <c r="L40" s="221">
        <v>0</v>
      </c>
      <c r="M40" s="220">
        <f t="shared" si="5"/>
        <v>0</v>
      </c>
      <c r="N40" s="221">
        <v>0</v>
      </c>
      <c r="O40" s="220">
        <f t="shared" si="6"/>
        <v>0</v>
      </c>
      <c r="P40" s="221">
        <v>0</v>
      </c>
      <c r="Q40" s="220">
        <f t="shared" si="7"/>
        <v>0</v>
      </c>
      <c r="R40" s="221">
        <v>0</v>
      </c>
      <c r="S40" s="220">
        <f t="shared" si="8"/>
        <v>0</v>
      </c>
      <c r="T40" s="221">
        <v>0</v>
      </c>
      <c r="U40" s="220">
        <f t="shared" si="9"/>
        <v>0</v>
      </c>
      <c r="V40" s="219">
        <v>0</v>
      </c>
      <c r="W40" s="220">
        <f t="shared" si="10"/>
        <v>0</v>
      </c>
      <c r="X40" s="221">
        <v>0</v>
      </c>
      <c r="Y40" s="220">
        <f t="shared" si="11"/>
        <v>0</v>
      </c>
      <c r="Z40" s="228">
        <f t="shared" si="15"/>
        <v>0</v>
      </c>
      <c r="AA40" s="231">
        <f t="shared" si="13"/>
        <v>0</v>
      </c>
      <c r="AB40" s="234">
        <v>0</v>
      </c>
      <c r="AC40" s="233">
        <f t="shared" si="14"/>
        <v>0</v>
      </c>
      <c r="AD40" s="246"/>
    </row>
    <row r="41" spans="1:30" ht="21.75" customHeight="1" x14ac:dyDescent="0.2">
      <c r="A41" s="227" t="s">
        <v>52</v>
      </c>
      <c r="B41" s="217">
        <v>0</v>
      </c>
      <c r="C41" s="222">
        <f t="shared" si="0"/>
        <v>0</v>
      </c>
      <c r="D41" s="228">
        <v>0</v>
      </c>
      <c r="E41" s="220">
        <f t="shared" si="1"/>
        <v>0</v>
      </c>
      <c r="F41" s="221">
        <v>0</v>
      </c>
      <c r="G41" s="220">
        <f t="shared" si="2"/>
        <v>0</v>
      </c>
      <c r="H41" s="221">
        <v>0</v>
      </c>
      <c r="I41" s="220">
        <f t="shared" si="3"/>
        <v>0</v>
      </c>
      <c r="J41" s="221">
        <v>0</v>
      </c>
      <c r="K41" s="220">
        <f t="shared" si="4"/>
        <v>0</v>
      </c>
      <c r="L41" s="221">
        <v>0</v>
      </c>
      <c r="M41" s="220">
        <f t="shared" si="5"/>
        <v>0</v>
      </c>
      <c r="N41" s="221">
        <v>0</v>
      </c>
      <c r="O41" s="220">
        <f t="shared" si="6"/>
        <v>0</v>
      </c>
      <c r="P41" s="221">
        <v>0</v>
      </c>
      <c r="Q41" s="220">
        <f t="shared" si="7"/>
        <v>0</v>
      </c>
      <c r="R41" s="221">
        <v>0</v>
      </c>
      <c r="S41" s="220">
        <f t="shared" si="8"/>
        <v>0</v>
      </c>
      <c r="T41" s="221">
        <v>0</v>
      </c>
      <c r="U41" s="220">
        <f t="shared" si="9"/>
        <v>0</v>
      </c>
      <c r="V41" s="219">
        <v>0</v>
      </c>
      <c r="W41" s="220">
        <f t="shared" si="10"/>
        <v>0</v>
      </c>
      <c r="X41" s="221">
        <v>0</v>
      </c>
      <c r="Y41" s="220">
        <f t="shared" si="11"/>
        <v>0</v>
      </c>
      <c r="Z41" s="228">
        <f t="shared" si="15"/>
        <v>0</v>
      </c>
      <c r="AA41" s="231">
        <f t="shared" si="13"/>
        <v>0</v>
      </c>
      <c r="AB41" s="234">
        <v>4</v>
      </c>
      <c r="AC41" s="233">
        <f t="shared" si="14"/>
        <v>3.2309720985365716E-3</v>
      </c>
      <c r="AD41" s="246"/>
    </row>
    <row r="42" spans="1:30" ht="21.75" customHeight="1" x14ac:dyDescent="0.2">
      <c r="A42" s="227" t="s">
        <v>53</v>
      </c>
      <c r="B42" s="217">
        <v>0</v>
      </c>
      <c r="C42" s="222">
        <f t="shared" si="0"/>
        <v>0</v>
      </c>
      <c r="D42" s="228">
        <v>0</v>
      </c>
      <c r="E42" s="220">
        <f t="shared" si="1"/>
        <v>0</v>
      </c>
      <c r="F42" s="221">
        <v>0</v>
      </c>
      <c r="G42" s="220">
        <f t="shared" si="2"/>
        <v>0</v>
      </c>
      <c r="H42" s="221">
        <v>0</v>
      </c>
      <c r="I42" s="220">
        <f t="shared" si="3"/>
        <v>0</v>
      </c>
      <c r="J42" s="221">
        <v>0</v>
      </c>
      <c r="K42" s="220">
        <f t="shared" si="4"/>
        <v>0</v>
      </c>
      <c r="L42" s="221">
        <v>0</v>
      </c>
      <c r="M42" s="220">
        <f t="shared" si="5"/>
        <v>0</v>
      </c>
      <c r="N42" s="221">
        <v>0</v>
      </c>
      <c r="O42" s="220">
        <f t="shared" si="6"/>
        <v>0</v>
      </c>
      <c r="P42" s="221">
        <v>0</v>
      </c>
      <c r="Q42" s="220">
        <f t="shared" si="7"/>
        <v>0</v>
      </c>
      <c r="R42" s="221">
        <v>0</v>
      </c>
      <c r="S42" s="220">
        <f t="shared" si="8"/>
        <v>0</v>
      </c>
      <c r="T42" s="221">
        <v>0</v>
      </c>
      <c r="U42" s="220">
        <f t="shared" si="9"/>
        <v>0</v>
      </c>
      <c r="V42" s="219">
        <v>0</v>
      </c>
      <c r="W42" s="220">
        <f t="shared" si="10"/>
        <v>0</v>
      </c>
      <c r="X42" s="221">
        <v>0</v>
      </c>
      <c r="Y42" s="220">
        <f t="shared" si="11"/>
        <v>0</v>
      </c>
      <c r="Z42" s="228">
        <f t="shared" si="15"/>
        <v>0</v>
      </c>
      <c r="AA42" s="231">
        <f t="shared" si="13"/>
        <v>0</v>
      </c>
      <c r="AB42" s="234">
        <v>4</v>
      </c>
      <c r="AC42" s="233">
        <f t="shared" si="14"/>
        <v>3.2309720985365716E-3</v>
      </c>
      <c r="AD42" s="246"/>
    </row>
    <row r="43" spans="1:30" ht="21.75" customHeight="1" x14ac:dyDescent="0.2">
      <c r="A43" s="227" t="s">
        <v>54</v>
      </c>
      <c r="B43" s="217">
        <v>0</v>
      </c>
      <c r="C43" s="222">
        <f t="shared" si="0"/>
        <v>0</v>
      </c>
      <c r="D43" s="228">
        <v>0</v>
      </c>
      <c r="E43" s="220">
        <f t="shared" si="1"/>
        <v>0</v>
      </c>
      <c r="F43" s="221">
        <v>0</v>
      </c>
      <c r="G43" s="220">
        <f t="shared" si="2"/>
        <v>0</v>
      </c>
      <c r="H43" s="221">
        <v>0</v>
      </c>
      <c r="I43" s="220">
        <f t="shared" si="3"/>
        <v>0</v>
      </c>
      <c r="J43" s="221">
        <v>0</v>
      </c>
      <c r="K43" s="220">
        <f t="shared" si="4"/>
        <v>0</v>
      </c>
      <c r="L43" s="221">
        <v>0</v>
      </c>
      <c r="M43" s="220">
        <f t="shared" si="5"/>
        <v>0</v>
      </c>
      <c r="N43" s="221">
        <v>0</v>
      </c>
      <c r="O43" s="220">
        <f t="shared" si="6"/>
        <v>0</v>
      </c>
      <c r="P43" s="221">
        <v>0</v>
      </c>
      <c r="Q43" s="220">
        <f t="shared" si="7"/>
        <v>0</v>
      </c>
      <c r="R43" s="221">
        <v>0</v>
      </c>
      <c r="S43" s="220">
        <f t="shared" si="8"/>
        <v>0</v>
      </c>
      <c r="T43" s="221">
        <v>0</v>
      </c>
      <c r="U43" s="220">
        <f t="shared" si="9"/>
        <v>0</v>
      </c>
      <c r="V43" s="219">
        <v>0</v>
      </c>
      <c r="W43" s="220">
        <f t="shared" si="10"/>
        <v>0</v>
      </c>
      <c r="X43" s="221">
        <v>0</v>
      </c>
      <c r="Y43" s="220">
        <f t="shared" si="11"/>
        <v>0</v>
      </c>
      <c r="Z43" s="228">
        <f t="shared" si="15"/>
        <v>0</v>
      </c>
      <c r="AA43" s="231">
        <f t="shared" si="13"/>
        <v>0</v>
      </c>
      <c r="AB43" s="234">
        <v>122</v>
      </c>
      <c r="AC43" s="233">
        <f t="shared" si="14"/>
        <v>9.8544649005365428E-2</v>
      </c>
      <c r="AD43" s="246"/>
    </row>
    <row r="44" spans="1:30" ht="21.75" customHeight="1" x14ac:dyDescent="0.2">
      <c r="A44" s="227" t="s">
        <v>55</v>
      </c>
      <c r="B44" s="217">
        <v>0</v>
      </c>
      <c r="C44" s="222">
        <f t="shared" si="0"/>
        <v>0</v>
      </c>
      <c r="D44" s="228">
        <v>0</v>
      </c>
      <c r="E44" s="220">
        <f t="shared" si="1"/>
        <v>0</v>
      </c>
      <c r="F44" s="221">
        <v>0</v>
      </c>
      <c r="G44" s="220">
        <f t="shared" si="2"/>
        <v>0</v>
      </c>
      <c r="H44" s="221">
        <v>0</v>
      </c>
      <c r="I44" s="220">
        <f t="shared" si="3"/>
        <v>0</v>
      </c>
      <c r="J44" s="221">
        <v>0</v>
      </c>
      <c r="K44" s="220">
        <f t="shared" si="4"/>
        <v>0</v>
      </c>
      <c r="L44" s="221">
        <v>0</v>
      </c>
      <c r="M44" s="220">
        <f t="shared" si="5"/>
        <v>0</v>
      </c>
      <c r="N44" s="221">
        <v>0</v>
      </c>
      <c r="O44" s="220">
        <f t="shared" si="6"/>
        <v>0</v>
      </c>
      <c r="P44" s="221">
        <v>0</v>
      </c>
      <c r="Q44" s="220">
        <f t="shared" si="7"/>
        <v>0</v>
      </c>
      <c r="R44" s="221">
        <v>0</v>
      </c>
      <c r="S44" s="220">
        <f t="shared" si="8"/>
        <v>0</v>
      </c>
      <c r="T44" s="221">
        <v>0</v>
      </c>
      <c r="U44" s="220">
        <f t="shared" si="9"/>
        <v>0</v>
      </c>
      <c r="V44" s="219">
        <v>0</v>
      </c>
      <c r="W44" s="220">
        <f t="shared" si="10"/>
        <v>0</v>
      </c>
      <c r="X44" s="221">
        <v>0</v>
      </c>
      <c r="Y44" s="220">
        <f t="shared" si="11"/>
        <v>0</v>
      </c>
      <c r="Z44" s="228">
        <f t="shared" si="15"/>
        <v>0</v>
      </c>
      <c r="AA44" s="231">
        <f t="shared" si="13"/>
        <v>0</v>
      </c>
      <c r="AB44" s="234">
        <v>0</v>
      </c>
      <c r="AC44" s="233">
        <f t="shared" si="14"/>
        <v>0</v>
      </c>
      <c r="AD44" s="246"/>
    </row>
    <row r="45" spans="1:30" ht="21.75" customHeight="1" x14ac:dyDescent="0.2">
      <c r="A45" s="227" t="s">
        <v>56</v>
      </c>
      <c r="B45" s="217">
        <v>0</v>
      </c>
      <c r="C45" s="222">
        <f t="shared" si="0"/>
        <v>0</v>
      </c>
      <c r="D45" s="228">
        <v>0</v>
      </c>
      <c r="E45" s="220">
        <f t="shared" si="1"/>
        <v>0</v>
      </c>
      <c r="F45" s="221">
        <v>0</v>
      </c>
      <c r="G45" s="220">
        <f t="shared" si="2"/>
        <v>0</v>
      </c>
      <c r="H45" s="221">
        <v>0</v>
      </c>
      <c r="I45" s="220">
        <f t="shared" si="3"/>
        <v>0</v>
      </c>
      <c r="J45" s="221">
        <v>0</v>
      </c>
      <c r="K45" s="220">
        <f t="shared" si="4"/>
        <v>0</v>
      </c>
      <c r="L45" s="221">
        <v>0</v>
      </c>
      <c r="M45" s="220">
        <f t="shared" si="5"/>
        <v>0</v>
      </c>
      <c r="N45" s="221">
        <v>0</v>
      </c>
      <c r="O45" s="220">
        <f t="shared" si="6"/>
        <v>0</v>
      </c>
      <c r="P45" s="221">
        <v>0</v>
      </c>
      <c r="Q45" s="220">
        <f t="shared" si="7"/>
        <v>0</v>
      </c>
      <c r="R45" s="221">
        <v>0</v>
      </c>
      <c r="S45" s="220">
        <f t="shared" si="8"/>
        <v>0</v>
      </c>
      <c r="T45" s="221">
        <v>0</v>
      </c>
      <c r="U45" s="220">
        <f t="shared" si="9"/>
        <v>0</v>
      </c>
      <c r="V45" s="219">
        <v>0</v>
      </c>
      <c r="W45" s="220">
        <f t="shared" si="10"/>
        <v>0</v>
      </c>
      <c r="X45" s="221">
        <v>0</v>
      </c>
      <c r="Y45" s="220">
        <f t="shared" si="11"/>
        <v>0</v>
      </c>
      <c r="Z45" s="228">
        <f t="shared" si="15"/>
        <v>0</v>
      </c>
      <c r="AA45" s="231">
        <f t="shared" si="13"/>
        <v>0</v>
      </c>
      <c r="AB45" s="234">
        <v>0</v>
      </c>
      <c r="AC45" s="233">
        <f t="shared" si="14"/>
        <v>0</v>
      </c>
      <c r="AD45" s="246"/>
    </row>
    <row r="46" spans="1:30" ht="21.75" customHeight="1" x14ac:dyDescent="0.2">
      <c r="A46" s="227" t="s">
        <v>57</v>
      </c>
      <c r="B46" s="217">
        <v>0</v>
      </c>
      <c r="C46" s="222">
        <f t="shared" si="0"/>
        <v>0</v>
      </c>
      <c r="D46" s="228">
        <v>0</v>
      </c>
      <c r="E46" s="220">
        <f t="shared" si="1"/>
        <v>0</v>
      </c>
      <c r="F46" s="221">
        <v>0</v>
      </c>
      <c r="G46" s="220">
        <f t="shared" si="2"/>
        <v>0</v>
      </c>
      <c r="H46" s="221">
        <v>0</v>
      </c>
      <c r="I46" s="220">
        <f t="shared" si="3"/>
        <v>0</v>
      </c>
      <c r="J46" s="221">
        <v>0</v>
      </c>
      <c r="K46" s="220">
        <f t="shared" si="4"/>
        <v>0</v>
      </c>
      <c r="L46" s="221">
        <v>0</v>
      </c>
      <c r="M46" s="220">
        <f t="shared" si="5"/>
        <v>0</v>
      </c>
      <c r="N46" s="221">
        <v>0</v>
      </c>
      <c r="O46" s="220">
        <f t="shared" si="6"/>
        <v>0</v>
      </c>
      <c r="P46" s="221">
        <v>0</v>
      </c>
      <c r="Q46" s="220">
        <f t="shared" si="7"/>
        <v>0</v>
      </c>
      <c r="R46" s="221">
        <v>0</v>
      </c>
      <c r="S46" s="220">
        <f t="shared" si="8"/>
        <v>0</v>
      </c>
      <c r="T46" s="221">
        <v>0</v>
      </c>
      <c r="U46" s="220">
        <f t="shared" si="9"/>
        <v>0</v>
      </c>
      <c r="V46" s="219">
        <v>0</v>
      </c>
      <c r="W46" s="220">
        <f t="shared" si="10"/>
        <v>0</v>
      </c>
      <c r="X46" s="221">
        <v>0</v>
      </c>
      <c r="Y46" s="220">
        <f t="shared" si="11"/>
        <v>0</v>
      </c>
      <c r="Z46" s="228">
        <f t="shared" si="15"/>
        <v>0</v>
      </c>
      <c r="AA46" s="231">
        <f t="shared" si="13"/>
        <v>0</v>
      </c>
      <c r="AB46" s="234">
        <v>2</v>
      </c>
      <c r="AC46" s="233">
        <f t="shared" si="14"/>
        <v>1.6154860492682858E-3</v>
      </c>
      <c r="AD46" s="246"/>
    </row>
    <row r="47" spans="1:30" ht="21.75" customHeight="1" x14ac:dyDescent="0.2">
      <c r="A47" s="227" t="s">
        <v>58</v>
      </c>
      <c r="B47" s="217">
        <v>0</v>
      </c>
      <c r="C47" s="222">
        <f t="shared" si="0"/>
        <v>0</v>
      </c>
      <c r="D47" s="228">
        <v>0</v>
      </c>
      <c r="E47" s="220">
        <f t="shared" si="1"/>
        <v>0</v>
      </c>
      <c r="F47" s="221">
        <v>0</v>
      </c>
      <c r="G47" s="220">
        <f t="shared" si="2"/>
        <v>0</v>
      </c>
      <c r="H47" s="221">
        <v>0</v>
      </c>
      <c r="I47" s="220">
        <f t="shared" si="3"/>
        <v>0</v>
      </c>
      <c r="J47" s="221">
        <v>0</v>
      </c>
      <c r="K47" s="220">
        <f t="shared" si="4"/>
        <v>0</v>
      </c>
      <c r="L47" s="221">
        <v>0</v>
      </c>
      <c r="M47" s="220">
        <f t="shared" si="5"/>
        <v>0</v>
      </c>
      <c r="N47" s="221">
        <v>0</v>
      </c>
      <c r="O47" s="220">
        <f t="shared" si="6"/>
        <v>0</v>
      </c>
      <c r="P47" s="221">
        <v>0</v>
      </c>
      <c r="Q47" s="220">
        <f t="shared" si="7"/>
        <v>0</v>
      </c>
      <c r="R47" s="221">
        <v>0</v>
      </c>
      <c r="S47" s="220">
        <f t="shared" si="8"/>
        <v>0</v>
      </c>
      <c r="T47" s="221">
        <v>0</v>
      </c>
      <c r="U47" s="220">
        <f t="shared" si="9"/>
        <v>0</v>
      </c>
      <c r="V47" s="219">
        <v>0</v>
      </c>
      <c r="W47" s="220">
        <f t="shared" si="10"/>
        <v>0</v>
      </c>
      <c r="X47" s="221">
        <v>0</v>
      </c>
      <c r="Y47" s="220">
        <f t="shared" si="11"/>
        <v>0</v>
      </c>
      <c r="Z47" s="228">
        <f t="shared" si="15"/>
        <v>0</v>
      </c>
      <c r="AA47" s="231">
        <f t="shared" si="13"/>
        <v>0</v>
      </c>
      <c r="AB47" s="234">
        <v>0</v>
      </c>
      <c r="AC47" s="233">
        <f t="shared" si="14"/>
        <v>0</v>
      </c>
      <c r="AD47" s="246"/>
    </row>
    <row r="48" spans="1:30" ht="21.75" customHeight="1" x14ac:dyDescent="0.2">
      <c r="A48" s="227" t="s">
        <v>59</v>
      </c>
      <c r="B48" s="217">
        <v>0</v>
      </c>
      <c r="C48" s="222">
        <f t="shared" si="0"/>
        <v>0</v>
      </c>
      <c r="D48" s="228">
        <v>0</v>
      </c>
      <c r="E48" s="220">
        <f t="shared" si="1"/>
        <v>0</v>
      </c>
      <c r="F48" s="221">
        <v>0</v>
      </c>
      <c r="G48" s="220">
        <f t="shared" si="2"/>
        <v>0</v>
      </c>
      <c r="H48" s="221">
        <v>0</v>
      </c>
      <c r="I48" s="220">
        <f t="shared" si="3"/>
        <v>0</v>
      </c>
      <c r="J48" s="221">
        <v>0</v>
      </c>
      <c r="K48" s="220">
        <f t="shared" si="4"/>
        <v>0</v>
      </c>
      <c r="L48" s="221">
        <v>0</v>
      </c>
      <c r="M48" s="220">
        <f t="shared" si="5"/>
        <v>0</v>
      </c>
      <c r="N48" s="221">
        <v>0</v>
      </c>
      <c r="O48" s="220">
        <f t="shared" si="6"/>
        <v>0</v>
      </c>
      <c r="P48" s="221">
        <v>0</v>
      </c>
      <c r="Q48" s="220">
        <f t="shared" si="7"/>
        <v>0</v>
      </c>
      <c r="R48" s="221">
        <v>0</v>
      </c>
      <c r="S48" s="220">
        <f t="shared" si="8"/>
        <v>0</v>
      </c>
      <c r="T48" s="221">
        <v>0</v>
      </c>
      <c r="U48" s="220">
        <f t="shared" si="9"/>
        <v>0</v>
      </c>
      <c r="V48" s="219">
        <v>0</v>
      </c>
      <c r="W48" s="220">
        <f t="shared" si="10"/>
        <v>0</v>
      </c>
      <c r="X48" s="221">
        <v>0</v>
      </c>
      <c r="Y48" s="220">
        <f t="shared" si="11"/>
        <v>0</v>
      </c>
      <c r="Z48" s="228">
        <f t="shared" si="15"/>
        <v>0</v>
      </c>
      <c r="AA48" s="231">
        <f t="shared" si="13"/>
        <v>0</v>
      </c>
      <c r="AB48" s="234">
        <v>10</v>
      </c>
      <c r="AC48" s="233">
        <f t="shared" si="14"/>
        <v>8.0774302463414299E-3</v>
      </c>
      <c r="AD48" s="246"/>
    </row>
    <row r="49" spans="1:30" ht="21.75" customHeight="1" x14ac:dyDescent="0.2">
      <c r="A49" s="227" t="s">
        <v>60</v>
      </c>
      <c r="B49" s="245">
        <v>1</v>
      </c>
      <c r="C49" s="222">
        <f t="shared" si="0"/>
        <v>0.30649368163275315</v>
      </c>
      <c r="D49" s="228">
        <v>1</v>
      </c>
      <c r="E49" s="220">
        <f t="shared" si="1"/>
        <v>0.27240459709998066</v>
      </c>
      <c r="F49" s="221">
        <v>0</v>
      </c>
      <c r="G49" s="220">
        <f t="shared" si="2"/>
        <v>0</v>
      </c>
      <c r="H49" s="229">
        <v>1</v>
      </c>
      <c r="I49" s="220">
        <f t="shared" si="3"/>
        <v>0.40661646308735749</v>
      </c>
      <c r="J49" s="221">
        <v>0</v>
      </c>
      <c r="K49" s="220">
        <f t="shared" si="4"/>
        <v>0</v>
      </c>
      <c r="L49" s="221">
        <v>0</v>
      </c>
      <c r="M49" s="220">
        <f t="shared" si="5"/>
        <v>0</v>
      </c>
      <c r="N49" s="221">
        <v>0</v>
      </c>
      <c r="O49" s="220">
        <f t="shared" si="6"/>
        <v>0</v>
      </c>
      <c r="P49" s="221">
        <v>0</v>
      </c>
      <c r="Q49" s="220">
        <f t="shared" si="7"/>
        <v>0</v>
      </c>
      <c r="R49" s="229">
        <v>4</v>
      </c>
      <c r="S49" s="220">
        <f t="shared" si="8"/>
        <v>8.253549026081215</v>
      </c>
      <c r="T49" s="229">
        <v>2</v>
      </c>
      <c r="U49" s="220">
        <f t="shared" si="9"/>
        <v>2.7881947832875604</v>
      </c>
      <c r="V49" s="219">
        <v>0</v>
      </c>
      <c r="W49" s="220">
        <f t="shared" si="10"/>
        <v>0</v>
      </c>
      <c r="X49" s="221">
        <v>0</v>
      </c>
      <c r="Y49" s="220">
        <f t="shared" si="11"/>
        <v>0</v>
      </c>
      <c r="Z49" s="228">
        <f t="shared" si="15"/>
        <v>9</v>
      </c>
      <c r="AA49" s="231">
        <f t="shared" si="13"/>
        <v>0.47633539304285694</v>
      </c>
      <c r="AB49" s="234">
        <v>354</v>
      </c>
      <c r="AC49" s="233">
        <f t="shared" si="14"/>
        <v>0.2859410307204866</v>
      </c>
      <c r="AD49" s="246"/>
    </row>
    <row r="50" spans="1:30" ht="21.75" customHeight="1" x14ac:dyDescent="0.2">
      <c r="A50" s="227" t="s">
        <v>61</v>
      </c>
      <c r="B50" s="245">
        <v>1</v>
      </c>
      <c r="C50" s="222">
        <f t="shared" si="0"/>
        <v>0.30649368163275315</v>
      </c>
      <c r="D50" s="228">
        <v>0</v>
      </c>
      <c r="E50" s="220">
        <f t="shared" si="1"/>
        <v>0</v>
      </c>
      <c r="F50" s="221">
        <v>0</v>
      </c>
      <c r="G50" s="220">
        <f t="shared" si="2"/>
        <v>0</v>
      </c>
      <c r="H50" s="221">
        <v>0</v>
      </c>
      <c r="I50" s="220">
        <f t="shared" si="3"/>
        <v>0</v>
      </c>
      <c r="J50" s="221">
        <v>0</v>
      </c>
      <c r="K50" s="220">
        <f t="shared" si="4"/>
        <v>0</v>
      </c>
      <c r="L50" s="229">
        <v>1</v>
      </c>
      <c r="M50" s="220">
        <f t="shared" si="5"/>
        <v>0.92896225626352813</v>
      </c>
      <c r="N50" s="221">
        <v>0</v>
      </c>
      <c r="O50" s="220">
        <f t="shared" si="6"/>
        <v>0</v>
      </c>
      <c r="P50" s="221">
        <v>0</v>
      </c>
      <c r="Q50" s="220">
        <f t="shared" si="7"/>
        <v>0</v>
      </c>
      <c r="R50" s="221">
        <v>0</v>
      </c>
      <c r="S50" s="220">
        <f t="shared" si="8"/>
        <v>0</v>
      </c>
      <c r="T50" s="221">
        <v>0</v>
      </c>
      <c r="U50" s="220">
        <f t="shared" si="9"/>
        <v>0</v>
      </c>
      <c r="V50" s="219">
        <v>0</v>
      </c>
      <c r="W50" s="220">
        <f t="shared" si="10"/>
        <v>0</v>
      </c>
      <c r="X50" s="221">
        <v>0</v>
      </c>
      <c r="Y50" s="220">
        <f t="shared" si="11"/>
        <v>0</v>
      </c>
      <c r="Z50" s="228">
        <f t="shared" si="15"/>
        <v>2</v>
      </c>
      <c r="AA50" s="231">
        <f t="shared" si="13"/>
        <v>0.10585230956507931</v>
      </c>
      <c r="AB50" s="234">
        <v>230</v>
      </c>
      <c r="AC50" s="233">
        <f t="shared" si="14"/>
        <v>0.18578089566585287</v>
      </c>
      <c r="AD50" s="246"/>
    </row>
    <row r="51" spans="1:30" ht="21.75" customHeight="1" x14ac:dyDescent="0.2">
      <c r="A51" s="227" t="s">
        <v>62</v>
      </c>
      <c r="B51" s="217">
        <v>0</v>
      </c>
      <c r="C51" s="222">
        <f t="shared" si="0"/>
        <v>0</v>
      </c>
      <c r="D51" s="228">
        <v>0</v>
      </c>
      <c r="E51" s="220">
        <f t="shared" si="1"/>
        <v>0</v>
      </c>
      <c r="F51" s="221">
        <v>0</v>
      </c>
      <c r="G51" s="220">
        <f t="shared" si="2"/>
        <v>0</v>
      </c>
      <c r="H51" s="221">
        <v>0</v>
      </c>
      <c r="I51" s="220">
        <f t="shared" si="3"/>
        <v>0</v>
      </c>
      <c r="J51" s="221">
        <v>0</v>
      </c>
      <c r="K51" s="220">
        <f t="shared" si="4"/>
        <v>0</v>
      </c>
      <c r="L51" s="221">
        <v>0</v>
      </c>
      <c r="M51" s="220">
        <f t="shared" si="5"/>
        <v>0</v>
      </c>
      <c r="N51" s="221">
        <v>0</v>
      </c>
      <c r="O51" s="220">
        <f t="shared" si="6"/>
        <v>0</v>
      </c>
      <c r="P51" s="221">
        <v>0</v>
      </c>
      <c r="Q51" s="220">
        <f t="shared" si="7"/>
        <v>0</v>
      </c>
      <c r="R51" s="221">
        <v>0</v>
      </c>
      <c r="S51" s="220">
        <f t="shared" si="8"/>
        <v>0</v>
      </c>
      <c r="T51" s="221">
        <v>0</v>
      </c>
      <c r="U51" s="220">
        <f t="shared" si="9"/>
        <v>0</v>
      </c>
      <c r="V51" s="219">
        <v>0</v>
      </c>
      <c r="W51" s="220">
        <f t="shared" si="10"/>
        <v>0</v>
      </c>
      <c r="X51" s="221">
        <v>0</v>
      </c>
      <c r="Y51" s="220">
        <f t="shared" si="11"/>
        <v>0</v>
      </c>
      <c r="Z51" s="228">
        <f t="shared" si="15"/>
        <v>0</v>
      </c>
      <c r="AA51" s="231">
        <f t="shared" si="13"/>
        <v>0</v>
      </c>
      <c r="AB51" s="234">
        <v>0</v>
      </c>
      <c r="AC51" s="233">
        <f t="shared" si="14"/>
        <v>0</v>
      </c>
      <c r="AD51" s="246"/>
    </row>
    <row r="52" spans="1:30" ht="21.75" customHeight="1" x14ac:dyDescent="0.2">
      <c r="A52" s="227" t="s">
        <v>63</v>
      </c>
      <c r="B52" s="217">
        <v>0</v>
      </c>
      <c r="C52" s="222">
        <f t="shared" si="0"/>
        <v>0</v>
      </c>
      <c r="D52" s="228">
        <v>0</v>
      </c>
      <c r="E52" s="220">
        <f t="shared" si="1"/>
        <v>0</v>
      </c>
      <c r="F52" s="221">
        <v>0</v>
      </c>
      <c r="G52" s="220">
        <f t="shared" si="2"/>
        <v>0</v>
      </c>
      <c r="H52" s="221">
        <v>0</v>
      </c>
      <c r="I52" s="220">
        <f t="shared" si="3"/>
        <v>0</v>
      </c>
      <c r="J52" s="221">
        <v>0</v>
      </c>
      <c r="K52" s="220">
        <f t="shared" si="4"/>
        <v>0</v>
      </c>
      <c r="L52" s="221">
        <v>0</v>
      </c>
      <c r="M52" s="220">
        <f t="shared" si="5"/>
        <v>0</v>
      </c>
      <c r="N52" s="221">
        <v>0</v>
      </c>
      <c r="O52" s="220">
        <f t="shared" si="6"/>
        <v>0</v>
      </c>
      <c r="P52" s="221">
        <v>0</v>
      </c>
      <c r="Q52" s="220">
        <f t="shared" si="7"/>
        <v>0</v>
      </c>
      <c r="R52" s="221">
        <v>0</v>
      </c>
      <c r="S52" s="220">
        <f t="shared" si="8"/>
        <v>0</v>
      </c>
      <c r="T52" s="221">
        <v>0</v>
      </c>
      <c r="U52" s="220">
        <f t="shared" si="9"/>
        <v>0</v>
      </c>
      <c r="V52" s="219">
        <v>0</v>
      </c>
      <c r="W52" s="220">
        <f t="shared" si="10"/>
        <v>0</v>
      </c>
      <c r="X52" s="221">
        <v>0</v>
      </c>
      <c r="Y52" s="220">
        <f t="shared" si="11"/>
        <v>0</v>
      </c>
      <c r="Z52" s="228">
        <f t="shared" si="15"/>
        <v>0</v>
      </c>
      <c r="AA52" s="231">
        <f t="shared" si="13"/>
        <v>0</v>
      </c>
      <c r="AB52" s="234">
        <v>0</v>
      </c>
      <c r="AC52" s="233">
        <f t="shared" si="14"/>
        <v>0</v>
      </c>
      <c r="AD52" s="246"/>
    </row>
    <row r="53" spans="1:30" ht="21.75" customHeight="1" x14ac:dyDescent="0.2">
      <c r="A53" s="227" t="s">
        <v>64</v>
      </c>
      <c r="B53" s="217">
        <v>0</v>
      </c>
      <c r="C53" s="222">
        <f t="shared" si="0"/>
        <v>0</v>
      </c>
      <c r="D53" s="228">
        <v>0</v>
      </c>
      <c r="E53" s="220">
        <f t="shared" si="1"/>
        <v>0</v>
      </c>
      <c r="F53" s="221">
        <v>0</v>
      </c>
      <c r="G53" s="220">
        <f t="shared" si="2"/>
        <v>0</v>
      </c>
      <c r="H53" s="221">
        <v>0</v>
      </c>
      <c r="I53" s="220">
        <f t="shared" si="3"/>
        <v>0</v>
      </c>
      <c r="J53" s="221">
        <v>0</v>
      </c>
      <c r="K53" s="220">
        <f t="shared" si="4"/>
        <v>0</v>
      </c>
      <c r="L53" s="221">
        <v>0</v>
      </c>
      <c r="M53" s="220">
        <f t="shared" si="5"/>
        <v>0</v>
      </c>
      <c r="N53" s="221">
        <v>0</v>
      </c>
      <c r="O53" s="220">
        <f t="shared" si="6"/>
        <v>0</v>
      </c>
      <c r="P53" s="221">
        <v>0</v>
      </c>
      <c r="Q53" s="220">
        <f t="shared" si="7"/>
        <v>0</v>
      </c>
      <c r="R53" s="221">
        <v>0</v>
      </c>
      <c r="S53" s="220">
        <f t="shared" si="8"/>
        <v>0</v>
      </c>
      <c r="T53" s="221">
        <v>0</v>
      </c>
      <c r="U53" s="220">
        <f t="shared" si="9"/>
        <v>0</v>
      </c>
      <c r="V53" s="219">
        <v>0</v>
      </c>
      <c r="W53" s="220">
        <f t="shared" si="10"/>
        <v>0</v>
      </c>
      <c r="X53" s="221">
        <v>0</v>
      </c>
      <c r="Y53" s="220">
        <f t="shared" si="11"/>
        <v>0</v>
      </c>
      <c r="Z53" s="228">
        <f t="shared" si="15"/>
        <v>0</v>
      </c>
      <c r="AA53" s="231">
        <f t="shared" si="13"/>
        <v>0</v>
      </c>
      <c r="AB53" s="234">
        <v>0</v>
      </c>
      <c r="AC53" s="233">
        <f>AB53/123801750*100000</f>
        <v>0</v>
      </c>
      <c r="AD53" s="246"/>
    </row>
    <row r="54" spans="1:30" ht="21.75" customHeight="1" x14ac:dyDescent="0.2">
      <c r="A54" s="227" t="s">
        <v>65</v>
      </c>
      <c r="B54" s="217">
        <v>0</v>
      </c>
      <c r="C54" s="222">
        <f t="shared" si="0"/>
        <v>0</v>
      </c>
      <c r="D54" s="228">
        <v>0</v>
      </c>
      <c r="E54" s="220">
        <f t="shared" si="1"/>
        <v>0</v>
      </c>
      <c r="F54" s="221">
        <v>0</v>
      </c>
      <c r="G54" s="220">
        <f t="shared" si="2"/>
        <v>0</v>
      </c>
      <c r="H54" s="221">
        <v>0</v>
      </c>
      <c r="I54" s="220">
        <f t="shared" si="3"/>
        <v>0</v>
      </c>
      <c r="J54" s="229">
        <v>1</v>
      </c>
      <c r="K54" s="220">
        <f t="shared" si="4"/>
        <v>0.45115767058271528</v>
      </c>
      <c r="L54" s="221">
        <v>0</v>
      </c>
      <c r="M54" s="220">
        <f t="shared" si="5"/>
        <v>0</v>
      </c>
      <c r="N54" s="221">
        <v>0</v>
      </c>
      <c r="O54" s="220">
        <f t="shared" si="6"/>
        <v>0</v>
      </c>
      <c r="P54" s="221">
        <v>0</v>
      </c>
      <c r="Q54" s="220">
        <f t="shared" si="7"/>
        <v>0</v>
      </c>
      <c r="R54" s="221">
        <v>0</v>
      </c>
      <c r="S54" s="220">
        <f t="shared" si="8"/>
        <v>0</v>
      </c>
      <c r="T54" s="221">
        <v>0</v>
      </c>
      <c r="U54" s="220">
        <f t="shared" si="9"/>
        <v>0</v>
      </c>
      <c r="V54" s="219">
        <v>0</v>
      </c>
      <c r="W54" s="220">
        <f t="shared" si="10"/>
        <v>0</v>
      </c>
      <c r="X54" s="221">
        <v>0</v>
      </c>
      <c r="Y54" s="220">
        <f t="shared" si="11"/>
        <v>0</v>
      </c>
      <c r="Z54" s="228">
        <f t="shared" si="15"/>
        <v>1</v>
      </c>
      <c r="AA54" s="231">
        <f t="shared" si="13"/>
        <v>5.2926154782539654E-2</v>
      </c>
      <c r="AB54" s="234">
        <v>523</v>
      </c>
      <c r="AC54" s="233">
        <f>AB54/123801750*100000</f>
        <v>0.42244960188365677</v>
      </c>
      <c r="AD54" s="246"/>
    </row>
    <row r="55" spans="1:30" ht="21.75" customHeight="1" x14ac:dyDescent="0.2">
      <c r="A55" s="227" t="s">
        <v>66</v>
      </c>
      <c r="B55" s="217">
        <v>0</v>
      </c>
      <c r="C55" s="222">
        <f t="shared" si="0"/>
        <v>0</v>
      </c>
      <c r="D55" s="228">
        <v>0</v>
      </c>
      <c r="E55" s="220">
        <f t="shared" si="1"/>
        <v>0</v>
      </c>
      <c r="F55" s="221">
        <v>0</v>
      </c>
      <c r="G55" s="220">
        <f t="shared" si="2"/>
        <v>0</v>
      </c>
      <c r="H55" s="221">
        <v>0</v>
      </c>
      <c r="I55" s="220">
        <f t="shared" si="3"/>
        <v>0</v>
      </c>
      <c r="J55" s="221">
        <v>0</v>
      </c>
      <c r="K55" s="220">
        <f t="shared" si="4"/>
        <v>0</v>
      </c>
      <c r="L55" s="221">
        <v>0</v>
      </c>
      <c r="M55" s="220">
        <f t="shared" si="5"/>
        <v>0</v>
      </c>
      <c r="N55" s="221">
        <v>0</v>
      </c>
      <c r="O55" s="220">
        <f t="shared" si="6"/>
        <v>0</v>
      </c>
      <c r="P55" s="221">
        <v>0</v>
      </c>
      <c r="Q55" s="220">
        <f t="shared" si="7"/>
        <v>0</v>
      </c>
      <c r="R55" s="221">
        <v>0</v>
      </c>
      <c r="S55" s="220">
        <f t="shared" si="8"/>
        <v>0</v>
      </c>
      <c r="T55" s="221">
        <v>0</v>
      </c>
      <c r="U55" s="220">
        <f t="shared" si="9"/>
        <v>0</v>
      </c>
      <c r="V55" s="228">
        <v>1</v>
      </c>
      <c r="W55" s="220">
        <f t="shared" si="10"/>
        <v>0.5731841526045488</v>
      </c>
      <c r="X55" s="221">
        <v>0</v>
      </c>
      <c r="Y55" s="220">
        <f t="shared" si="11"/>
        <v>0</v>
      </c>
      <c r="Z55" s="228">
        <f t="shared" si="15"/>
        <v>1</v>
      </c>
      <c r="AA55" s="231">
        <f t="shared" si="13"/>
        <v>5.2926154782539654E-2</v>
      </c>
      <c r="AB55" s="234">
        <v>9</v>
      </c>
      <c r="AC55" s="233">
        <f t="shared" si="14"/>
        <v>7.2696872217072857E-3</v>
      </c>
      <c r="AD55" s="246"/>
    </row>
    <row r="56" spans="1:30" ht="21.75" customHeight="1" x14ac:dyDescent="0.2">
      <c r="A56" s="227" t="s">
        <v>67</v>
      </c>
      <c r="B56" s="217">
        <v>0</v>
      </c>
      <c r="C56" s="222">
        <f t="shared" si="0"/>
        <v>0</v>
      </c>
      <c r="D56" s="228">
        <v>0</v>
      </c>
      <c r="E56" s="220">
        <f t="shared" si="1"/>
        <v>0</v>
      </c>
      <c r="F56" s="221">
        <v>0</v>
      </c>
      <c r="G56" s="220">
        <f t="shared" si="2"/>
        <v>0</v>
      </c>
      <c r="H56" s="221">
        <v>0</v>
      </c>
      <c r="I56" s="220">
        <f t="shared" si="3"/>
        <v>0</v>
      </c>
      <c r="J56" s="221">
        <v>0</v>
      </c>
      <c r="K56" s="220">
        <f t="shared" si="4"/>
        <v>0</v>
      </c>
      <c r="L56" s="221">
        <v>0</v>
      </c>
      <c r="M56" s="220">
        <f t="shared" si="5"/>
        <v>0</v>
      </c>
      <c r="N56" s="221">
        <v>0</v>
      </c>
      <c r="O56" s="220">
        <f t="shared" si="6"/>
        <v>0</v>
      </c>
      <c r="P56" s="221">
        <v>0</v>
      </c>
      <c r="Q56" s="220">
        <f t="shared" si="7"/>
        <v>0</v>
      </c>
      <c r="R56" s="221">
        <v>0</v>
      </c>
      <c r="S56" s="220">
        <f t="shared" si="8"/>
        <v>0</v>
      </c>
      <c r="T56" s="221">
        <v>0</v>
      </c>
      <c r="U56" s="220">
        <f t="shared" si="9"/>
        <v>0</v>
      </c>
      <c r="V56" s="219">
        <v>0</v>
      </c>
      <c r="W56" s="220">
        <f t="shared" si="10"/>
        <v>0</v>
      </c>
      <c r="X56" s="221">
        <v>0</v>
      </c>
      <c r="Y56" s="220">
        <f t="shared" si="11"/>
        <v>0</v>
      </c>
      <c r="Z56" s="228">
        <f t="shared" si="15"/>
        <v>0</v>
      </c>
      <c r="AA56" s="231">
        <f t="shared" si="13"/>
        <v>0</v>
      </c>
      <c r="AB56" s="234">
        <v>0</v>
      </c>
      <c r="AC56" s="233">
        <f t="shared" si="14"/>
        <v>0</v>
      </c>
      <c r="AD56" s="246"/>
    </row>
    <row r="57" spans="1:30" ht="21.75" customHeight="1" x14ac:dyDescent="0.2">
      <c r="A57" s="227" t="s">
        <v>68</v>
      </c>
      <c r="B57" s="217">
        <v>0</v>
      </c>
      <c r="C57" s="222">
        <f t="shared" si="0"/>
        <v>0</v>
      </c>
      <c r="D57" s="228">
        <v>0</v>
      </c>
      <c r="E57" s="220">
        <f t="shared" si="1"/>
        <v>0</v>
      </c>
      <c r="F57" s="221">
        <v>0</v>
      </c>
      <c r="G57" s="220">
        <f t="shared" si="2"/>
        <v>0</v>
      </c>
      <c r="H57" s="221">
        <v>0</v>
      </c>
      <c r="I57" s="220">
        <f t="shared" si="3"/>
        <v>0</v>
      </c>
      <c r="J57" s="221">
        <v>0</v>
      </c>
      <c r="K57" s="220">
        <f t="shared" si="4"/>
        <v>0</v>
      </c>
      <c r="L57" s="221">
        <v>0</v>
      </c>
      <c r="M57" s="220">
        <f t="shared" si="5"/>
        <v>0</v>
      </c>
      <c r="N57" s="221">
        <v>0</v>
      </c>
      <c r="O57" s="220">
        <f t="shared" si="6"/>
        <v>0</v>
      </c>
      <c r="P57" s="221">
        <v>0</v>
      </c>
      <c r="Q57" s="220">
        <f t="shared" si="7"/>
        <v>0</v>
      </c>
      <c r="R57" s="221">
        <v>0</v>
      </c>
      <c r="S57" s="220">
        <f t="shared" si="8"/>
        <v>0</v>
      </c>
      <c r="T57" s="221">
        <v>0</v>
      </c>
      <c r="U57" s="220">
        <f t="shared" si="9"/>
        <v>0</v>
      </c>
      <c r="V57" s="219">
        <v>0</v>
      </c>
      <c r="W57" s="220">
        <f t="shared" si="10"/>
        <v>0</v>
      </c>
      <c r="X57" s="221">
        <v>0</v>
      </c>
      <c r="Y57" s="220">
        <f t="shared" si="11"/>
        <v>0</v>
      </c>
      <c r="Z57" s="228">
        <f t="shared" si="15"/>
        <v>0</v>
      </c>
      <c r="AA57" s="231">
        <f t="shared" si="13"/>
        <v>0</v>
      </c>
      <c r="AB57" s="234">
        <v>0</v>
      </c>
      <c r="AC57" s="233">
        <f t="shared" si="14"/>
        <v>0</v>
      </c>
      <c r="AD57" s="246"/>
    </row>
    <row r="58" spans="1:30" ht="21.75" customHeight="1" x14ac:dyDescent="0.2">
      <c r="A58" s="227" t="s">
        <v>69</v>
      </c>
      <c r="B58" s="217">
        <v>0</v>
      </c>
      <c r="C58" s="222">
        <f t="shared" si="0"/>
        <v>0</v>
      </c>
      <c r="D58" s="228">
        <v>0</v>
      </c>
      <c r="E58" s="220">
        <f t="shared" si="1"/>
        <v>0</v>
      </c>
      <c r="F58" s="221">
        <v>0</v>
      </c>
      <c r="G58" s="220">
        <f t="shared" si="2"/>
        <v>0</v>
      </c>
      <c r="H58" s="221">
        <v>0</v>
      </c>
      <c r="I58" s="220">
        <f t="shared" si="3"/>
        <v>0</v>
      </c>
      <c r="J58" s="221">
        <v>0</v>
      </c>
      <c r="K58" s="220">
        <f t="shared" si="4"/>
        <v>0</v>
      </c>
      <c r="L58" s="221">
        <v>0</v>
      </c>
      <c r="M58" s="220">
        <f t="shared" si="5"/>
        <v>0</v>
      </c>
      <c r="N58" s="221">
        <v>0</v>
      </c>
      <c r="O58" s="220">
        <f t="shared" si="6"/>
        <v>0</v>
      </c>
      <c r="P58" s="221">
        <v>0</v>
      </c>
      <c r="Q58" s="220">
        <f t="shared" si="7"/>
        <v>0</v>
      </c>
      <c r="R58" s="221">
        <v>0</v>
      </c>
      <c r="S58" s="220">
        <f t="shared" si="8"/>
        <v>0</v>
      </c>
      <c r="T58" s="221">
        <v>0</v>
      </c>
      <c r="U58" s="220">
        <f t="shared" si="9"/>
        <v>0</v>
      </c>
      <c r="V58" s="219">
        <v>0</v>
      </c>
      <c r="W58" s="220">
        <f t="shared" si="10"/>
        <v>0</v>
      </c>
      <c r="X58" s="221">
        <v>0</v>
      </c>
      <c r="Y58" s="220">
        <f t="shared" si="11"/>
        <v>0</v>
      </c>
      <c r="Z58" s="228">
        <f t="shared" si="15"/>
        <v>0</v>
      </c>
      <c r="AA58" s="231">
        <f t="shared" si="13"/>
        <v>0</v>
      </c>
      <c r="AB58" s="234">
        <v>0</v>
      </c>
      <c r="AC58" s="233">
        <f t="shared" si="14"/>
        <v>0</v>
      </c>
      <c r="AD58" s="246"/>
    </row>
    <row r="59" spans="1:30" ht="21.75" customHeight="1" x14ac:dyDescent="0.2">
      <c r="A59" s="227" t="s">
        <v>70</v>
      </c>
      <c r="B59" s="217">
        <v>0</v>
      </c>
      <c r="C59" s="222">
        <f t="shared" si="0"/>
        <v>0</v>
      </c>
      <c r="D59" s="228">
        <v>0</v>
      </c>
      <c r="E59" s="220">
        <f t="shared" si="1"/>
        <v>0</v>
      </c>
      <c r="F59" s="221">
        <v>0</v>
      </c>
      <c r="G59" s="220">
        <f t="shared" si="2"/>
        <v>0</v>
      </c>
      <c r="H59" s="221">
        <v>0</v>
      </c>
      <c r="I59" s="220">
        <f t="shared" si="3"/>
        <v>0</v>
      </c>
      <c r="J59" s="221">
        <v>0</v>
      </c>
      <c r="K59" s="220">
        <f t="shared" si="4"/>
        <v>0</v>
      </c>
      <c r="L59" s="221">
        <v>0</v>
      </c>
      <c r="M59" s="220">
        <f t="shared" si="5"/>
        <v>0</v>
      </c>
      <c r="N59" s="221">
        <v>0</v>
      </c>
      <c r="O59" s="220">
        <f t="shared" si="6"/>
        <v>0</v>
      </c>
      <c r="P59" s="221">
        <v>0</v>
      </c>
      <c r="Q59" s="220">
        <f t="shared" si="7"/>
        <v>0</v>
      </c>
      <c r="R59" s="221">
        <v>0</v>
      </c>
      <c r="S59" s="220">
        <f t="shared" si="8"/>
        <v>0</v>
      </c>
      <c r="T59" s="221">
        <v>0</v>
      </c>
      <c r="U59" s="220">
        <f t="shared" si="9"/>
        <v>0</v>
      </c>
      <c r="V59" s="219">
        <v>0</v>
      </c>
      <c r="W59" s="220">
        <f t="shared" si="10"/>
        <v>0</v>
      </c>
      <c r="X59" s="221">
        <v>0</v>
      </c>
      <c r="Y59" s="220">
        <f t="shared" si="11"/>
        <v>0</v>
      </c>
      <c r="Z59" s="228">
        <f t="shared" si="15"/>
        <v>0</v>
      </c>
      <c r="AA59" s="231">
        <f t="shared" si="13"/>
        <v>0</v>
      </c>
      <c r="AB59" s="234">
        <v>5</v>
      </c>
      <c r="AC59" s="233">
        <f t="shared" si="14"/>
        <v>4.038715123170715E-3</v>
      </c>
      <c r="AD59" s="246"/>
    </row>
    <row r="60" spans="1:30" ht="21.75" customHeight="1" x14ac:dyDescent="0.2">
      <c r="A60" s="227" t="s">
        <v>71</v>
      </c>
      <c r="B60" s="217">
        <v>0</v>
      </c>
      <c r="C60" s="222">
        <f t="shared" si="0"/>
        <v>0</v>
      </c>
      <c r="D60" s="228">
        <v>0</v>
      </c>
      <c r="E60" s="220">
        <f t="shared" si="1"/>
        <v>0</v>
      </c>
      <c r="F60" s="221">
        <v>0</v>
      </c>
      <c r="G60" s="220">
        <f t="shared" si="2"/>
        <v>0</v>
      </c>
      <c r="H60" s="221">
        <v>0</v>
      </c>
      <c r="I60" s="220">
        <f t="shared" si="3"/>
        <v>0</v>
      </c>
      <c r="J60" s="221">
        <v>0</v>
      </c>
      <c r="K60" s="220">
        <f t="shared" si="4"/>
        <v>0</v>
      </c>
      <c r="L60" s="221">
        <v>0</v>
      </c>
      <c r="M60" s="220">
        <f t="shared" si="5"/>
        <v>0</v>
      </c>
      <c r="N60" s="221">
        <v>0</v>
      </c>
      <c r="O60" s="220">
        <f t="shared" si="6"/>
        <v>0</v>
      </c>
      <c r="P60" s="221">
        <v>0</v>
      </c>
      <c r="Q60" s="220">
        <f t="shared" si="7"/>
        <v>0</v>
      </c>
      <c r="R60" s="221">
        <v>0</v>
      </c>
      <c r="S60" s="220">
        <f t="shared" si="8"/>
        <v>0</v>
      </c>
      <c r="T60" s="221">
        <v>0</v>
      </c>
      <c r="U60" s="220">
        <f t="shared" si="9"/>
        <v>0</v>
      </c>
      <c r="V60" s="219">
        <v>0</v>
      </c>
      <c r="W60" s="220">
        <f t="shared" si="10"/>
        <v>0</v>
      </c>
      <c r="X60" s="221">
        <v>0</v>
      </c>
      <c r="Y60" s="220">
        <f t="shared" si="11"/>
        <v>0</v>
      </c>
      <c r="Z60" s="228">
        <f t="shared" si="15"/>
        <v>0</v>
      </c>
      <c r="AA60" s="231">
        <f t="shared" si="13"/>
        <v>0</v>
      </c>
      <c r="AB60" s="234">
        <v>0</v>
      </c>
      <c r="AC60" s="233">
        <f t="shared" si="14"/>
        <v>0</v>
      </c>
      <c r="AD60" s="246"/>
    </row>
    <row r="61" spans="1:30" ht="21.75" customHeight="1" x14ac:dyDescent="0.2">
      <c r="A61" s="227" t="s">
        <v>72</v>
      </c>
      <c r="B61" s="217">
        <v>0</v>
      </c>
      <c r="C61" s="222">
        <f t="shared" si="0"/>
        <v>0</v>
      </c>
      <c r="D61" s="228">
        <v>0</v>
      </c>
      <c r="E61" s="220">
        <f t="shared" si="1"/>
        <v>0</v>
      </c>
      <c r="F61" s="221">
        <v>0</v>
      </c>
      <c r="G61" s="220">
        <f t="shared" si="2"/>
        <v>0</v>
      </c>
      <c r="H61" s="221">
        <v>0</v>
      </c>
      <c r="I61" s="220">
        <f t="shared" si="3"/>
        <v>0</v>
      </c>
      <c r="J61" s="221">
        <v>0</v>
      </c>
      <c r="K61" s="220">
        <f t="shared" si="4"/>
        <v>0</v>
      </c>
      <c r="L61" s="221">
        <v>0</v>
      </c>
      <c r="M61" s="220">
        <f t="shared" si="5"/>
        <v>0</v>
      </c>
      <c r="N61" s="221">
        <v>0</v>
      </c>
      <c r="O61" s="220">
        <f t="shared" si="6"/>
        <v>0</v>
      </c>
      <c r="P61" s="221">
        <v>0</v>
      </c>
      <c r="Q61" s="220">
        <f t="shared" si="7"/>
        <v>0</v>
      </c>
      <c r="R61" s="221">
        <v>0</v>
      </c>
      <c r="S61" s="220">
        <f t="shared" si="8"/>
        <v>0</v>
      </c>
      <c r="T61" s="221">
        <v>0</v>
      </c>
      <c r="U61" s="220">
        <f t="shared" si="9"/>
        <v>0</v>
      </c>
      <c r="V61" s="219">
        <v>0</v>
      </c>
      <c r="W61" s="220">
        <f t="shared" si="10"/>
        <v>0</v>
      </c>
      <c r="X61" s="221">
        <v>0</v>
      </c>
      <c r="Y61" s="220">
        <f t="shared" si="11"/>
        <v>0</v>
      </c>
      <c r="Z61" s="228">
        <f t="shared" si="15"/>
        <v>0</v>
      </c>
      <c r="AA61" s="231">
        <f t="shared" si="13"/>
        <v>0</v>
      </c>
      <c r="AB61" s="234">
        <v>0</v>
      </c>
      <c r="AC61" s="233">
        <f t="shared" si="14"/>
        <v>0</v>
      </c>
      <c r="AD61" s="246"/>
    </row>
    <row r="62" spans="1:30" ht="21.75" customHeight="1" x14ac:dyDescent="0.2">
      <c r="A62" s="227" t="s">
        <v>73</v>
      </c>
      <c r="B62" s="217">
        <v>0</v>
      </c>
      <c r="C62" s="222">
        <f t="shared" si="0"/>
        <v>0</v>
      </c>
      <c r="D62" s="228">
        <v>0</v>
      </c>
      <c r="E62" s="220">
        <f t="shared" si="1"/>
        <v>0</v>
      </c>
      <c r="F62" s="221">
        <v>0</v>
      </c>
      <c r="G62" s="220">
        <f t="shared" si="2"/>
        <v>0</v>
      </c>
      <c r="H62" s="221">
        <v>0</v>
      </c>
      <c r="I62" s="220">
        <f t="shared" si="3"/>
        <v>0</v>
      </c>
      <c r="J62" s="221">
        <v>0</v>
      </c>
      <c r="K62" s="220">
        <f t="shared" si="4"/>
        <v>0</v>
      </c>
      <c r="L62" s="221">
        <v>0</v>
      </c>
      <c r="M62" s="220">
        <f t="shared" si="5"/>
        <v>0</v>
      </c>
      <c r="N62" s="221">
        <v>0</v>
      </c>
      <c r="O62" s="220">
        <f t="shared" si="6"/>
        <v>0</v>
      </c>
      <c r="P62" s="221">
        <v>0</v>
      </c>
      <c r="Q62" s="220">
        <f t="shared" si="7"/>
        <v>0</v>
      </c>
      <c r="R62" s="221">
        <v>0</v>
      </c>
      <c r="S62" s="220">
        <f t="shared" si="8"/>
        <v>0</v>
      </c>
      <c r="T62" s="221">
        <v>0</v>
      </c>
      <c r="U62" s="220">
        <f t="shared" si="9"/>
        <v>0</v>
      </c>
      <c r="V62" s="219">
        <v>0</v>
      </c>
      <c r="W62" s="220">
        <f t="shared" si="10"/>
        <v>0</v>
      </c>
      <c r="X62" s="221">
        <v>0</v>
      </c>
      <c r="Y62" s="220">
        <f t="shared" si="11"/>
        <v>0</v>
      </c>
      <c r="Z62" s="228">
        <f t="shared" si="15"/>
        <v>0</v>
      </c>
      <c r="AA62" s="231">
        <f t="shared" si="13"/>
        <v>0</v>
      </c>
      <c r="AB62" s="234">
        <v>0</v>
      </c>
      <c r="AC62" s="233">
        <f t="shared" si="14"/>
        <v>0</v>
      </c>
      <c r="AD62" s="246"/>
    </row>
    <row r="63" spans="1:30" ht="21.75" customHeight="1" x14ac:dyDescent="0.2">
      <c r="A63" s="227" t="s">
        <v>74</v>
      </c>
      <c r="B63" s="217">
        <v>0</v>
      </c>
      <c r="C63" s="222">
        <f t="shared" si="0"/>
        <v>0</v>
      </c>
      <c r="D63" s="228">
        <v>0</v>
      </c>
      <c r="E63" s="220">
        <f t="shared" si="1"/>
        <v>0</v>
      </c>
      <c r="F63" s="221">
        <v>0</v>
      </c>
      <c r="G63" s="220">
        <f t="shared" si="2"/>
        <v>0</v>
      </c>
      <c r="H63" s="221">
        <v>0</v>
      </c>
      <c r="I63" s="220">
        <f t="shared" si="3"/>
        <v>0</v>
      </c>
      <c r="J63" s="221">
        <v>0</v>
      </c>
      <c r="K63" s="220">
        <f t="shared" si="4"/>
        <v>0</v>
      </c>
      <c r="L63" s="221">
        <v>0</v>
      </c>
      <c r="M63" s="220">
        <f t="shared" si="5"/>
        <v>0</v>
      </c>
      <c r="N63" s="221">
        <v>0</v>
      </c>
      <c r="O63" s="220">
        <f t="shared" si="6"/>
        <v>0</v>
      </c>
      <c r="P63" s="221">
        <v>0</v>
      </c>
      <c r="Q63" s="220">
        <f t="shared" si="7"/>
        <v>0</v>
      </c>
      <c r="R63" s="221">
        <v>0</v>
      </c>
      <c r="S63" s="220">
        <f t="shared" si="8"/>
        <v>0</v>
      </c>
      <c r="T63" s="221">
        <v>0</v>
      </c>
      <c r="U63" s="220">
        <f t="shared" si="9"/>
        <v>0</v>
      </c>
      <c r="V63" s="219">
        <v>0</v>
      </c>
      <c r="W63" s="220">
        <f t="shared" si="10"/>
        <v>0</v>
      </c>
      <c r="X63" s="221">
        <v>0</v>
      </c>
      <c r="Y63" s="220">
        <f t="shared" si="11"/>
        <v>0</v>
      </c>
      <c r="Z63" s="228">
        <f t="shared" si="15"/>
        <v>0</v>
      </c>
      <c r="AA63" s="231">
        <f t="shared" si="13"/>
        <v>0</v>
      </c>
      <c r="AB63" s="234">
        <v>7</v>
      </c>
      <c r="AC63" s="233">
        <f t="shared" si="14"/>
        <v>5.6542011724390008E-3</v>
      </c>
      <c r="AD63" s="246"/>
    </row>
    <row r="64" spans="1:30" ht="21.75" customHeight="1" x14ac:dyDescent="0.2">
      <c r="A64" s="227" t="s">
        <v>75</v>
      </c>
      <c r="B64" s="217">
        <v>1</v>
      </c>
      <c r="C64" s="222">
        <f t="shared" si="0"/>
        <v>0.30649368163275315</v>
      </c>
      <c r="D64" s="228">
        <v>0</v>
      </c>
      <c r="E64" s="220">
        <f t="shared" si="1"/>
        <v>0</v>
      </c>
      <c r="F64" s="221">
        <v>0</v>
      </c>
      <c r="G64" s="220">
        <f t="shared" si="2"/>
        <v>0</v>
      </c>
      <c r="H64" s="221">
        <v>0</v>
      </c>
      <c r="I64" s="220">
        <f t="shared" si="3"/>
        <v>0</v>
      </c>
      <c r="J64" s="221">
        <v>0</v>
      </c>
      <c r="K64" s="220">
        <f t="shared" si="4"/>
        <v>0</v>
      </c>
      <c r="L64" s="221">
        <v>0</v>
      </c>
      <c r="M64" s="220">
        <f t="shared" si="5"/>
        <v>0</v>
      </c>
      <c r="N64" s="221">
        <v>0</v>
      </c>
      <c r="O64" s="220">
        <f t="shared" si="6"/>
        <v>0</v>
      </c>
      <c r="P64" s="221">
        <v>0</v>
      </c>
      <c r="Q64" s="220">
        <f t="shared" si="7"/>
        <v>0</v>
      </c>
      <c r="R64" s="221">
        <v>0</v>
      </c>
      <c r="S64" s="220">
        <f t="shared" si="8"/>
        <v>0</v>
      </c>
      <c r="T64" s="221">
        <v>0</v>
      </c>
      <c r="U64" s="220">
        <f t="shared" si="9"/>
        <v>0</v>
      </c>
      <c r="V64" s="219">
        <v>0</v>
      </c>
      <c r="W64" s="220">
        <f t="shared" si="10"/>
        <v>0</v>
      </c>
      <c r="X64" s="221">
        <v>0</v>
      </c>
      <c r="Y64" s="220">
        <f t="shared" si="11"/>
        <v>0</v>
      </c>
      <c r="Z64" s="228">
        <f t="shared" si="15"/>
        <v>1</v>
      </c>
      <c r="AA64" s="231">
        <f t="shared" si="13"/>
        <v>5.2926154782539654E-2</v>
      </c>
      <c r="AB64" s="234">
        <v>44</v>
      </c>
      <c r="AC64" s="233">
        <f t="shared" si="14"/>
        <v>3.5540693083902286E-2</v>
      </c>
      <c r="AD64" s="246"/>
    </row>
    <row r="65" spans="1:30" ht="21.75" customHeight="1" x14ac:dyDescent="0.2">
      <c r="A65" s="227" t="s">
        <v>76</v>
      </c>
      <c r="B65" s="217">
        <v>0</v>
      </c>
      <c r="C65" s="222">
        <f t="shared" si="0"/>
        <v>0</v>
      </c>
      <c r="D65" s="228">
        <v>0</v>
      </c>
      <c r="E65" s="220">
        <f t="shared" si="1"/>
        <v>0</v>
      </c>
      <c r="F65" s="221">
        <v>0</v>
      </c>
      <c r="G65" s="220">
        <f t="shared" si="2"/>
        <v>0</v>
      </c>
      <c r="H65" s="221">
        <v>0</v>
      </c>
      <c r="I65" s="220">
        <f t="shared" si="3"/>
        <v>0</v>
      </c>
      <c r="J65" s="221">
        <v>0</v>
      </c>
      <c r="K65" s="220">
        <f t="shared" si="4"/>
        <v>0</v>
      </c>
      <c r="L65" s="221">
        <v>0</v>
      </c>
      <c r="M65" s="220">
        <f t="shared" si="5"/>
        <v>0</v>
      </c>
      <c r="N65" s="221">
        <v>0</v>
      </c>
      <c r="O65" s="220">
        <f t="shared" si="6"/>
        <v>0</v>
      </c>
      <c r="P65" s="221">
        <v>0</v>
      </c>
      <c r="Q65" s="220">
        <f t="shared" si="7"/>
        <v>0</v>
      </c>
      <c r="R65" s="221">
        <v>0</v>
      </c>
      <c r="S65" s="220">
        <f t="shared" si="8"/>
        <v>0</v>
      </c>
      <c r="T65" s="221">
        <v>0</v>
      </c>
      <c r="U65" s="220">
        <f t="shared" si="9"/>
        <v>0</v>
      </c>
      <c r="V65" s="219">
        <v>0</v>
      </c>
      <c r="W65" s="220">
        <f t="shared" si="10"/>
        <v>0</v>
      </c>
      <c r="X65" s="221">
        <v>0</v>
      </c>
      <c r="Y65" s="220">
        <f t="shared" si="11"/>
        <v>0</v>
      </c>
      <c r="Z65" s="228">
        <f t="shared" si="15"/>
        <v>0</v>
      </c>
      <c r="AA65" s="231">
        <f t="shared" si="13"/>
        <v>0</v>
      </c>
      <c r="AB65" s="234">
        <v>0</v>
      </c>
      <c r="AC65" s="233">
        <f t="shared" si="14"/>
        <v>0</v>
      </c>
      <c r="AD65" s="246"/>
    </row>
    <row r="66" spans="1:30" ht="21.75" customHeight="1" x14ac:dyDescent="0.2">
      <c r="A66" s="227" t="s">
        <v>77</v>
      </c>
      <c r="B66" s="217">
        <v>0</v>
      </c>
      <c r="C66" s="222">
        <f t="shared" si="0"/>
        <v>0</v>
      </c>
      <c r="D66" s="228">
        <v>0</v>
      </c>
      <c r="E66" s="220">
        <f t="shared" si="1"/>
        <v>0</v>
      </c>
      <c r="F66" s="221">
        <v>0</v>
      </c>
      <c r="G66" s="220">
        <f t="shared" si="2"/>
        <v>0</v>
      </c>
      <c r="H66" s="221">
        <v>0</v>
      </c>
      <c r="I66" s="220">
        <f t="shared" si="3"/>
        <v>0</v>
      </c>
      <c r="J66" s="221">
        <v>0</v>
      </c>
      <c r="K66" s="220">
        <f t="shared" si="4"/>
        <v>0</v>
      </c>
      <c r="L66" s="221">
        <v>0</v>
      </c>
      <c r="M66" s="220">
        <f t="shared" si="5"/>
        <v>0</v>
      </c>
      <c r="N66" s="221">
        <v>0</v>
      </c>
      <c r="O66" s="220">
        <f t="shared" si="6"/>
        <v>0</v>
      </c>
      <c r="P66" s="221">
        <v>0</v>
      </c>
      <c r="Q66" s="220">
        <f t="shared" si="7"/>
        <v>0</v>
      </c>
      <c r="R66" s="221">
        <v>0</v>
      </c>
      <c r="S66" s="220">
        <f t="shared" si="8"/>
        <v>0</v>
      </c>
      <c r="T66" s="221">
        <v>0</v>
      </c>
      <c r="U66" s="220">
        <f t="shared" si="9"/>
        <v>0</v>
      </c>
      <c r="V66" s="219">
        <v>0</v>
      </c>
      <c r="W66" s="220">
        <f t="shared" si="10"/>
        <v>0</v>
      </c>
      <c r="X66" s="221">
        <v>0</v>
      </c>
      <c r="Y66" s="220">
        <f t="shared" si="11"/>
        <v>0</v>
      </c>
      <c r="Z66" s="228">
        <f t="shared" si="15"/>
        <v>0</v>
      </c>
      <c r="AA66" s="231">
        <f t="shared" si="13"/>
        <v>0</v>
      </c>
      <c r="AB66" s="234">
        <v>25</v>
      </c>
      <c r="AC66" s="233">
        <f t="shared" si="14"/>
        <v>2.0193575615853571E-2</v>
      </c>
      <c r="AD66" s="246"/>
    </row>
    <row r="67" spans="1:30" ht="21.75" customHeight="1" x14ac:dyDescent="0.2">
      <c r="A67" s="227" t="s">
        <v>78</v>
      </c>
      <c r="B67" s="217">
        <v>0</v>
      </c>
      <c r="C67" s="222">
        <f t="shared" si="0"/>
        <v>0</v>
      </c>
      <c r="D67" s="228">
        <v>0</v>
      </c>
      <c r="E67" s="220">
        <f t="shared" si="1"/>
        <v>0</v>
      </c>
      <c r="F67" s="221">
        <v>0</v>
      </c>
      <c r="G67" s="220">
        <f t="shared" si="2"/>
        <v>0</v>
      </c>
      <c r="H67" s="221">
        <v>0</v>
      </c>
      <c r="I67" s="220">
        <f t="shared" si="3"/>
        <v>0</v>
      </c>
      <c r="J67" s="221">
        <v>0</v>
      </c>
      <c r="K67" s="220">
        <f t="shared" si="4"/>
        <v>0</v>
      </c>
      <c r="L67" s="221">
        <v>0</v>
      </c>
      <c r="M67" s="220">
        <f t="shared" si="5"/>
        <v>0</v>
      </c>
      <c r="N67" s="221">
        <v>0</v>
      </c>
      <c r="O67" s="220">
        <f t="shared" si="6"/>
        <v>0</v>
      </c>
      <c r="P67" s="221">
        <v>0</v>
      </c>
      <c r="Q67" s="220">
        <f t="shared" si="7"/>
        <v>0</v>
      </c>
      <c r="R67" s="221">
        <v>0</v>
      </c>
      <c r="S67" s="220">
        <f t="shared" si="8"/>
        <v>0</v>
      </c>
      <c r="T67" s="221">
        <v>0</v>
      </c>
      <c r="U67" s="220">
        <f t="shared" si="9"/>
        <v>0</v>
      </c>
      <c r="V67" s="219">
        <v>0</v>
      </c>
      <c r="W67" s="220">
        <f t="shared" si="10"/>
        <v>0</v>
      </c>
      <c r="X67" s="221">
        <v>0</v>
      </c>
      <c r="Y67" s="220">
        <f t="shared" si="11"/>
        <v>0</v>
      </c>
      <c r="Z67" s="228">
        <f t="shared" si="15"/>
        <v>0</v>
      </c>
      <c r="AA67" s="231">
        <f t="shared" si="13"/>
        <v>0</v>
      </c>
      <c r="AB67" s="234">
        <v>0</v>
      </c>
      <c r="AC67" s="233">
        <f t="shared" si="14"/>
        <v>0</v>
      </c>
      <c r="AD67" s="246"/>
    </row>
    <row r="68" spans="1:30" ht="21.75" customHeight="1" x14ac:dyDescent="0.2">
      <c r="A68" s="227" t="s">
        <v>79</v>
      </c>
      <c r="B68" s="217">
        <v>0</v>
      </c>
      <c r="C68" s="222">
        <f t="shared" si="0"/>
        <v>0</v>
      </c>
      <c r="D68" s="228">
        <v>0</v>
      </c>
      <c r="E68" s="220">
        <f t="shared" si="1"/>
        <v>0</v>
      </c>
      <c r="F68" s="221">
        <v>0</v>
      </c>
      <c r="G68" s="220">
        <f t="shared" si="2"/>
        <v>0</v>
      </c>
      <c r="H68" s="221">
        <v>0</v>
      </c>
      <c r="I68" s="220">
        <f t="shared" si="3"/>
        <v>0</v>
      </c>
      <c r="J68" s="221">
        <v>0</v>
      </c>
      <c r="K68" s="220">
        <f t="shared" si="4"/>
        <v>0</v>
      </c>
      <c r="L68" s="221">
        <v>0</v>
      </c>
      <c r="M68" s="220">
        <f t="shared" si="5"/>
        <v>0</v>
      </c>
      <c r="N68" s="221">
        <v>0</v>
      </c>
      <c r="O68" s="220">
        <f t="shared" si="6"/>
        <v>0</v>
      </c>
      <c r="P68" s="221">
        <v>0</v>
      </c>
      <c r="Q68" s="220">
        <f t="shared" si="7"/>
        <v>0</v>
      </c>
      <c r="R68" s="221">
        <v>0</v>
      </c>
      <c r="S68" s="220">
        <f t="shared" si="8"/>
        <v>0</v>
      </c>
      <c r="T68" s="221">
        <v>0</v>
      </c>
      <c r="U68" s="220">
        <f t="shared" si="9"/>
        <v>0</v>
      </c>
      <c r="V68" s="219">
        <v>0</v>
      </c>
      <c r="W68" s="220">
        <f t="shared" si="10"/>
        <v>0</v>
      </c>
      <c r="X68" s="221">
        <v>0</v>
      </c>
      <c r="Y68" s="220">
        <f t="shared" si="11"/>
        <v>0</v>
      </c>
      <c r="Z68" s="228">
        <f t="shared" si="15"/>
        <v>0</v>
      </c>
      <c r="AA68" s="231">
        <f t="shared" si="13"/>
        <v>0</v>
      </c>
      <c r="AB68" s="234">
        <v>0</v>
      </c>
      <c r="AC68" s="233">
        <f t="shared" si="14"/>
        <v>0</v>
      </c>
      <c r="AD68" s="246"/>
    </row>
    <row r="69" spans="1:30" ht="21.75" customHeight="1" x14ac:dyDescent="0.2">
      <c r="A69" s="227" t="s">
        <v>80</v>
      </c>
      <c r="B69" s="217">
        <v>0</v>
      </c>
      <c r="C69" s="222">
        <f t="shared" si="0"/>
        <v>0</v>
      </c>
      <c r="D69" s="228">
        <v>0</v>
      </c>
      <c r="E69" s="220">
        <f t="shared" si="1"/>
        <v>0</v>
      </c>
      <c r="F69" s="221">
        <v>0</v>
      </c>
      <c r="G69" s="220">
        <f t="shared" si="2"/>
        <v>0</v>
      </c>
      <c r="H69" s="221">
        <v>0</v>
      </c>
      <c r="I69" s="220">
        <f t="shared" si="3"/>
        <v>0</v>
      </c>
      <c r="J69" s="221">
        <v>0</v>
      </c>
      <c r="K69" s="220">
        <f t="shared" si="4"/>
        <v>0</v>
      </c>
      <c r="L69" s="221">
        <v>0</v>
      </c>
      <c r="M69" s="220">
        <f t="shared" si="5"/>
        <v>0</v>
      </c>
      <c r="N69" s="221">
        <v>0</v>
      </c>
      <c r="O69" s="220">
        <f t="shared" si="6"/>
        <v>0</v>
      </c>
      <c r="P69" s="221">
        <v>0</v>
      </c>
      <c r="Q69" s="220">
        <f t="shared" si="7"/>
        <v>0</v>
      </c>
      <c r="R69" s="221">
        <v>0</v>
      </c>
      <c r="S69" s="220">
        <f t="shared" si="8"/>
        <v>0</v>
      </c>
      <c r="T69" s="221">
        <v>0</v>
      </c>
      <c r="U69" s="220">
        <f t="shared" si="9"/>
        <v>0</v>
      </c>
      <c r="V69" s="219">
        <v>0</v>
      </c>
      <c r="W69" s="220">
        <f t="shared" si="10"/>
        <v>0</v>
      </c>
      <c r="X69" s="221">
        <v>0</v>
      </c>
      <c r="Y69" s="220">
        <f t="shared" si="11"/>
        <v>0</v>
      </c>
      <c r="Z69" s="228">
        <f t="shared" si="15"/>
        <v>0</v>
      </c>
      <c r="AA69" s="231">
        <f t="shared" si="13"/>
        <v>0</v>
      </c>
      <c r="AB69" s="234">
        <v>2</v>
      </c>
      <c r="AC69" s="233">
        <f t="shared" si="14"/>
        <v>1.6154860492682858E-3</v>
      </c>
      <c r="AD69" s="246"/>
    </row>
    <row r="70" spans="1:30" ht="21.75" customHeight="1" x14ac:dyDescent="0.2">
      <c r="A70" s="227" t="s">
        <v>81</v>
      </c>
      <c r="B70" s="245">
        <v>8</v>
      </c>
      <c r="C70" s="222">
        <f t="shared" si="0"/>
        <v>2.4519494530620252</v>
      </c>
      <c r="D70" s="228">
        <v>11</v>
      </c>
      <c r="E70" s="220">
        <f t="shared" si="1"/>
        <v>2.996450568099787</v>
      </c>
      <c r="F70" s="229">
        <v>1</v>
      </c>
      <c r="G70" s="220">
        <f t="shared" si="2"/>
        <v>0.67943552496585835</v>
      </c>
      <c r="H70" s="229">
        <v>5</v>
      </c>
      <c r="I70" s="220">
        <f t="shared" si="3"/>
        <v>2.0330823154367872</v>
      </c>
      <c r="J70" s="229">
        <v>3</v>
      </c>
      <c r="K70" s="220">
        <f t="shared" si="4"/>
        <v>1.3534730117481457</v>
      </c>
      <c r="L70" s="229">
        <v>5</v>
      </c>
      <c r="M70" s="220">
        <f t="shared" si="5"/>
        <v>4.6448112813176401</v>
      </c>
      <c r="N70" s="229">
        <v>3</v>
      </c>
      <c r="O70" s="220">
        <f t="shared" si="6"/>
        <v>4.7620559382837548</v>
      </c>
      <c r="P70" s="229">
        <v>2</v>
      </c>
      <c r="Q70" s="220">
        <f t="shared" si="7"/>
        <v>3.129547623890967</v>
      </c>
      <c r="R70" s="229">
        <v>3</v>
      </c>
      <c r="S70" s="220">
        <f t="shared" si="8"/>
        <v>6.1901617695609117</v>
      </c>
      <c r="T70" s="229">
        <v>4</v>
      </c>
      <c r="U70" s="220">
        <f t="shared" si="9"/>
        <v>5.5763895665751209</v>
      </c>
      <c r="V70" s="228">
        <v>2</v>
      </c>
      <c r="W70" s="220">
        <f t="shared" si="10"/>
        <v>1.1463683052090976</v>
      </c>
      <c r="X70" s="229">
        <v>1</v>
      </c>
      <c r="Y70" s="220">
        <f t="shared" si="11"/>
        <v>1.9202335003936477</v>
      </c>
      <c r="Z70" s="228">
        <f t="shared" si="15"/>
        <v>48</v>
      </c>
      <c r="AA70" s="231">
        <f t="shared" si="13"/>
        <v>2.5404554295619035</v>
      </c>
      <c r="AB70" s="234">
        <v>2428</v>
      </c>
      <c r="AC70" s="233">
        <f t="shared" si="14"/>
        <v>1.9612000638116989</v>
      </c>
      <c r="AD70" s="246"/>
    </row>
    <row r="71" spans="1:30" ht="21.75" customHeight="1" x14ac:dyDescent="0.2">
      <c r="A71" s="227" t="s">
        <v>82</v>
      </c>
      <c r="B71" s="217">
        <v>1</v>
      </c>
      <c r="C71" s="222">
        <f t="shared" si="0"/>
        <v>0.30649368163275315</v>
      </c>
      <c r="D71" s="228">
        <v>0</v>
      </c>
      <c r="E71" s="220">
        <f t="shared" si="1"/>
        <v>0</v>
      </c>
      <c r="F71" s="221">
        <v>0</v>
      </c>
      <c r="G71" s="220">
        <f t="shared" si="2"/>
        <v>0</v>
      </c>
      <c r="H71" s="221">
        <v>0</v>
      </c>
      <c r="I71" s="220">
        <f t="shared" si="3"/>
        <v>0</v>
      </c>
      <c r="J71" s="221">
        <v>0</v>
      </c>
      <c r="K71" s="220">
        <f t="shared" si="4"/>
        <v>0</v>
      </c>
      <c r="L71" s="221">
        <v>0</v>
      </c>
      <c r="M71" s="220">
        <f t="shared" si="5"/>
        <v>0</v>
      </c>
      <c r="N71" s="221">
        <v>0</v>
      </c>
      <c r="O71" s="220">
        <f t="shared" si="6"/>
        <v>0</v>
      </c>
      <c r="P71" s="221">
        <v>0</v>
      </c>
      <c r="Q71" s="220">
        <f t="shared" si="7"/>
        <v>0</v>
      </c>
      <c r="R71" s="221">
        <v>0</v>
      </c>
      <c r="S71" s="220">
        <f t="shared" si="8"/>
        <v>0</v>
      </c>
      <c r="T71" s="221">
        <v>0</v>
      </c>
      <c r="U71" s="220">
        <f t="shared" si="9"/>
        <v>0</v>
      </c>
      <c r="V71" s="219">
        <v>0</v>
      </c>
      <c r="W71" s="220">
        <f t="shared" si="10"/>
        <v>0</v>
      </c>
      <c r="X71" s="221">
        <v>0</v>
      </c>
      <c r="Y71" s="220">
        <f t="shared" si="11"/>
        <v>0</v>
      </c>
      <c r="Z71" s="228">
        <f t="shared" si="15"/>
        <v>1</v>
      </c>
      <c r="AA71" s="231">
        <f t="shared" si="13"/>
        <v>5.2926154782539654E-2</v>
      </c>
      <c r="AB71" s="234">
        <v>53</v>
      </c>
      <c r="AC71" s="233">
        <f t="shared" si="14"/>
        <v>4.2810380305609574E-2</v>
      </c>
      <c r="AD71" s="246"/>
    </row>
    <row r="72" spans="1:30" s="249" customFormat="1" ht="21.75" customHeight="1" x14ac:dyDescent="0.2">
      <c r="A72" s="236" t="s">
        <v>83</v>
      </c>
      <c r="B72" s="247">
        <v>0</v>
      </c>
      <c r="C72" s="238">
        <f t="shared" ref="C72:C97" si="16">B72/326271*100000</f>
        <v>0</v>
      </c>
      <c r="D72" s="239">
        <v>0</v>
      </c>
      <c r="E72" s="240">
        <f t="shared" ref="E72:E97" si="17">D72/367101*100000</f>
        <v>0</v>
      </c>
      <c r="F72" s="250">
        <v>0</v>
      </c>
      <c r="G72" s="240">
        <f t="shared" ref="G72:G97" si="18">F72/147181*100000</f>
        <v>0</v>
      </c>
      <c r="H72" s="250">
        <v>0</v>
      </c>
      <c r="I72" s="240">
        <f t="shared" ref="I72:I97" si="19">H72/245932*100000</f>
        <v>0</v>
      </c>
      <c r="J72" s="250">
        <v>0</v>
      </c>
      <c r="K72" s="240">
        <f t="shared" ref="K72:K97" si="20">J72/221652*100000</f>
        <v>0</v>
      </c>
      <c r="L72" s="250">
        <v>0</v>
      </c>
      <c r="M72" s="240">
        <f t="shared" ref="M72:M97" si="21">L72/107647*100000</f>
        <v>0</v>
      </c>
      <c r="N72" s="250">
        <v>0</v>
      </c>
      <c r="O72" s="240">
        <f t="shared" ref="O72:O97" si="22">N72/62998*100000</f>
        <v>0</v>
      </c>
      <c r="P72" s="250">
        <v>0</v>
      </c>
      <c r="Q72" s="240">
        <f t="shared" ref="Q72:Q97" si="23">P72/63907*100000</f>
        <v>0</v>
      </c>
      <c r="R72" s="250">
        <v>0</v>
      </c>
      <c r="S72" s="240">
        <f t="shared" ref="S72:S97" si="24">R72/48464*100000</f>
        <v>0</v>
      </c>
      <c r="T72" s="250">
        <v>0</v>
      </c>
      <c r="U72" s="240">
        <f t="shared" ref="U72:U97" si="25">T72/71731*100000</f>
        <v>0</v>
      </c>
      <c r="V72" s="251">
        <v>0</v>
      </c>
      <c r="W72" s="240">
        <f t="shared" ref="W72:W97" si="26">V72/174464*100000</f>
        <v>0</v>
      </c>
      <c r="X72" s="250">
        <v>0</v>
      </c>
      <c r="Y72" s="240">
        <f t="shared" ref="Y72:Y97" si="27">X72/52077*100000</f>
        <v>0</v>
      </c>
      <c r="Z72" s="239">
        <f t="shared" si="15"/>
        <v>0</v>
      </c>
      <c r="AA72" s="243">
        <f t="shared" ref="AA72:AA97" si="28">Z72/1889425*100000</f>
        <v>0</v>
      </c>
      <c r="AB72" s="244">
        <v>0</v>
      </c>
      <c r="AC72" s="243">
        <f t="shared" ref="AC72:AC97" si="29">AB72/123801750*100000</f>
        <v>0</v>
      </c>
      <c r="AD72" s="248"/>
    </row>
    <row r="73" spans="1:30" ht="21.75" customHeight="1" x14ac:dyDescent="0.2">
      <c r="A73" s="216" t="s">
        <v>84</v>
      </c>
      <c r="B73" s="245"/>
      <c r="C73" s="222"/>
      <c r="D73" s="228" t="s">
        <v>25</v>
      </c>
      <c r="E73" s="220"/>
      <c r="F73" s="229"/>
      <c r="G73" s="222"/>
      <c r="H73" s="228" t="s">
        <v>25</v>
      </c>
      <c r="I73" s="220"/>
      <c r="J73" s="229"/>
      <c r="K73" s="222"/>
      <c r="L73" s="228" t="s">
        <v>25</v>
      </c>
      <c r="M73" s="220"/>
      <c r="N73" s="229"/>
      <c r="O73" s="222"/>
      <c r="P73" s="228" t="s">
        <v>25</v>
      </c>
      <c r="Q73" s="220"/>
      <c r="R73" s="229"/>
      <c r="S73" s="222"/>
      <c r="T73" s="228" t="s">
        <v>25</v>
      </c>
      <c r="U73" s="220"/>
      <c r="V73" s="228"/>
      <c r="W73" s="220"/>
      <c r="X73" s="229"/>
      <c r="Y73" s="222"/>
      <c r="Z73" s="228" t="s">
        <v>25</v>
      </c>
      <c r="AA73" s="231"/>
      <c r="AB73" s="234" t="s">
        <v>25</v>
      </c>
      <c r="AC73" s="233"/>
      <c r="AD73" s="246"/>
    </row>
    <row r="74" spans="1:30" ht="21.75" customHeight="1" x14ac:dyDescent="0.2">
      <c r="A74" s="227" t="s">
        <v>85</v>
      </c>
      <c r="B74" s="245">
        <v>6</v>
      </c>
      <c r="C74" s="222">
        <f t="shared" si="16"/>
        <v>1.8389620897965189</v>
      </c>
      <c r="D74" s="228">
        <v>1</v>
      </c>
      <c r="E74" s="220">
        <f t="shared" si="17"/>
        <v>0.27240459709998066</v>
      </c>
      <c r="F74" s="221">
        <v>0</v>
      </c>
      <c r="G74" s="220">
        <f t="shared" si="18"/>
        <v>0</v>
      </c>
      <c r="H74" s="221">
        <v>0</v>
      </c>
      <c r="I74" s="220">
        <f t="shared" si="19"/>
        <v>0</v>
      </c>
      <c r="J74" s="229">
        <v>1</v>
      </c>
      <c r="K74" s="220">
        <f t="shared" si="20"/>
        <v>0.45115767058271528</v>
      </c>
      <c r="L74" s="221">
        <v>0</v>
      </c>
      <c r="M74" s="220">
        <f t="shared" si="21"/>
        <v>0</v>
      </c>
      <c r="N74" s="221">
        <v>0</v>
      </c>
      <c r="O74" s="220">
        <f t="shared" si="22"/>
        <v>0</v>
      </c>
      <c r="P74" s="221">
        <v>0</v>
      </c>
      <c r="Q74" s="220">
        <f t="shared" si="23"/>
        <v>0</v>
      </c>
      <c r="R74" s="221">
        <v>0</v>
      </c>
      <c r="S74" s="220">
        <f t="shared" si="24"/>
        <v>0</v>
      </c>
      <c r="T74" s="221">
        <v>0</v>
      </c>
      <c r="U74" s="220">
        <f t="shared" si="25"/>
        <v>0</v>
      </c>
      <c r="V74" s="219">
        <v>0</v>
      </c>
      <c r="W74" s="220">
        <f t="shared" si="26"/>
        <v>0</v>
      </c>
      <c r="X74" s="221">
        <v>0</v>
      </c>
      <c r="Y74" s="220">
        <f t="shared" si="27"/>
        <v>0</v>
      </c>
      <c r="Z74" s="228">
        <f t="shared" si="15"/>
        <v>8</v>
      </c>
      <c r="AA74" s="231">
        <f t="shared" si="28"/>
        <v>0.42340923826031723</v>
      </c>
      <c r="AB74" s="234">
        <v>523</v>
      </c>
      <c r="AC74" s="233">
        <f t="shared" si="29"/>
        <v>0.42244960188365677</v>
      </c>
      <c r="AD74" s="246"/>
    </row>
    <row r="75" spans="1:30" ht="21.75" customHeight="1" x14ac:dyDescent="0.2">
      <c r="A75" s="227" t="s">
        <v>86</v>
      </c>
      <c r="B75" s="245">
        <v>3</v>
      </c>
      <c r="C75" s="222">
        <f t="shared" si="16"/>
        <v>0.91948104489825944</v>
      </c>
      <c r="D75" s="228">
        <v>0</v>
      </c>
      <c r="E75" s="220">
        <f t="shared" si="17"/>
        <v>0</v>
      </c>
      <c r="F75" s="221">
        <v>0</v>
      </c>
      <c r="G75" s="220">
        <f t="shared" si="18"/>
        <v>0</v>
      </c>
      <c r="H75" s="229">
        <v>5</v>
      </c>
      <c r="I75" s="220">
        <f t="shared" si="19"/>
        <v>2.0330823154367872</v>
      </c>
      <c r="J75" s="221">
        <v>0</v>
      </c>
      <c r="K75" s="220">
        <f t="shared" si="20"/>
        <v>0</v>
      </c>
      <c r="L75" s="229">
        <v>1</v>
      </c>
      <c r="M75" s="220">
        <f t="shared" si="21"/>
        <v>0.92896225626352813</v>
      </c>
      <c r="N75" s="221">
        <v>0</v>
      </c>
      <c r="O75" s="220">
        <f t="shared" si="22"/>
        <v>0</v>
      </c>
      <c r="P75" s="221">
        <v>0</v>
      </c>
      <c r="Q75" s="220">
        <f t="shared" si="23"/>
        <v>0</v>
      </c>
      <c r="R75" s="221">
        <v>0</v>
      </c>
      <c r="S75" s="220">
        <f t="shared" si="24"/>
        <v>0</v>
      </c>
      <c r="T75" s="221">
        <v>0</v>
      </c>
      <c r="U75" s="220">
        <f t="shared" si="25"/>
        <v>0</v>
      </c>
      <c r="V75" s="219">
        <v>0</v>
      </c>
      <c r="W75" s="220">
        <f t="shared" si="26"/>
        <v>0</v>
      </c>
      <c r="X75" s="221">
        <v>0</v>
      </c>
      <c r="Y75" s="220">
        <f t="shared" si="27"/>
        <v>0</v>
      </c>
      <c r="Z75" s="228">
        <f t="shared" si="15"/>
        <v>9</v>
      </c>
      <c r="AA75" s="231">
        <f t="shared" si="28"/>
        <v>0.47633539304285694</v>
      </c>
      <c r="AB75" s="234">
        <v>228</v>
      </c>
      <c r="AC75" s="233">
        <f t="shared" si="29"/>
        <v>0.18416540961658459</v>
      </c>
      <c r="AD75" s="246"/>
    </row>
    <row r="76" spans="1:30" ht="21.75" customHeight="1" x14ac:dyDescent="0.2">
      <c r="A76" s="227" t="s">
        <v>87</v>
      </c>
      <c r="B76" s="245">
        <v>3</v>
      </c>
      <c r="C76" s="222">
        <f t="shared" si="16"/>
        <v>0.91948104489825944</v>
      </c>
      <c r="D76" s="228">
        <v>5</v>
      </c>
      <c r="E76" s="220">
        <f t="shared" si="17"/>
        <v>1.3620229854999033</v>
      </c>
      <c r="F76" s="221">
        <v>0</v>
      </c>
      <c r="G76" s="220">
        <f t="shared" si="18"/>
        <v>0</v>
      </c>
      <c r="H76" s="229">
        <v>2</v>
      </c>
      <c r="I76" s="220">
        <f t="shared" si="19"/>
        <v>0.81323292617471499</v>
      </c>
      <c r="J76" s="229">
        <v>4</v>
      </c>
      <c r="K76" s="220">
        <f t="shared" si="20"/>
        <v>1.8046306823308611</v>
      </c>
      <c r="L76" s="229">
        <v>10</v>
      </c>
      <c r="M76" s="220">
        <f t="shared" si="21"/>
        <v>9.2896225626352802</v>
      </c>
      <c r="N76" s="229">
        <v>1</v>
      </c>
      <c r="O76" s="220">
        <f t="shared" si="22"/>
        <v>1.5873519794279185</v>
      </c>
      <c r="P76" s="229">
        <v>1</v>
      </c>
      <c r="Q76" s="220">
        <f t="shared" si="23"/>
        <v>1.5647738119454835</v>
      </c>
      <c r="R76" s="221">
        <v>0</v>
      </c>
      <c r="S76" s="220">
        <f t="shared" si="24"/>
        <v>0</v>
      </c>
      <c r="T76" s="221">
        <v>0</v>
      </c>
      <c r="U76" s="220">
        <f t="shared" si="25"/>
        <v>0</v>
      </c>
      <c r="V76" s="219">
        <v>0</v>
      </c>
      <c r="W76" s="220">
        <f t="shared" si="26"/>
        <v>0</v>
      </c>
      <c r="X76" s="229">
        <v>2</v>
      </c>
      <c r="Y76" s="220">
        <f t="shared" si="27"/>
        <v>3.8404670007872954</v>
      </c>
      <c r="Z76" s="228">
        <f t="shared" si="15"/>
        <v>28</v>
      </c>
      <c r="AA76" s="231">
        <f t="shared" si="28"/>
        <v>1.4819323339111106</v>
      </c>
      <c r="AB76" s="234">
        <v>2293</v>
      </c>
      <c r="AC76" s="233">
        <f t="shared" si="29"/>
        <v>1.8521547554860895</v>
      </c>
      <c r="AD76" s="246"/>
    </row>
    <row r="77" spans="1:30" ht="21.75" customHeight="1" x14ac:dyDescent="0.2">
      <c r="A77" s="227" t="s">
        <v>88</v>
      </c>
      <c r="B77" s="217">
        <v>0</v>
      </c>
      <c r="C77" s="222">
        <f t="shared" si="16"/>
        <v>0</v>
      </c>
      <c r="D77" s="228">
        <v>0</v>
      </c>
      <c r="E77" s="220">
        <f t="shared" si="17"/>
        <v>0</v>
      </c>
      <c r="F77" s="221">
        <v>0</v>
      </c>
      <c r="G77" s="220">
        <f t="shared" si="18"/>
        <v>0</v>
      </c>
      <c r="H77" s="221">
        <v>0</v>
      </c>
      <c r="I77" s="220">
        <f t="shared" si="19"/>
        <v>0</v>
      </c>
      <c r="J77" s="221">
        <v>0</v>
      </c>
      <c r="K77" s="220">
        <f t="shared" si="20"/>
        <v>0</v>
      </c>
      <c r="L77" s="221">
        <v>0</v>
      </c>
      <c r="M77" s="220">
        <f t="shared" si="21"/>
        <v>0</v>
      </c>
      <c r="N77" s="221">
        <v>0</v>
      </c>
      <c r="O77" s="220">
        <f t="shared" si="22"/>
        <v>0</v>
      </c>
      <c r="P77" s="221">
        <v>0</v>
      </c>
      <c r="Q77" s="220">
        <f t="shared" si="23"/>
        <v>0</v>
      </c>
      <c r="R77" s="221">
        <v>0</v>
      </c>
      <c r="S77" s="220">
        <f t="shared" si="24"/>
        <v>0</v>
      </c>
      <c r="T77" s="221">
        <v>0</v>
      </c>
      <c r="U77" s="220">
        <f t="shared" si="25"/>
        <v>0</v>
      </c>
      <c r="V77" s="219">
        <v>0</v>
      </c>
      <c r="W77" s="220">
        <f t="shared" si="26"/>
        <v>0</v>
      </c>
      <c r="X77" s="221">
        <v>0</v>
      </c>
      <c r="Y77" s="220">
        <f t="shared" si="27"/>
        <v>0</v>
      </c>
      <c r="Z77" s="228">
        <f t="shared" si="15"/>
        <v>0</v>
      </c>
      <c r="AA77" s="231">
        <f t="shared" si="28"/>
        <v>0</v>
      </c>
      <c r="AB77" s="234">
        <v>48</v>
      </c>
      <c r="AC77" s="233">
        <f t="shared" si="29"/>
        <v>3.8771665182438859E-2</v>
      </c>
      <c r="AD77" s="246"/>
    </row>
    <row r="78" spans="1:30" ht="21.75" customHeight="1" x14ac:dyDescent="0.2">
      <c r="A78" s="227" t="s">
        <v>89</v>
      </c>
      <c r="B78" s="217">
        <v>0</v>
      </c>
      <c r="C78" s="222">
        <f t="shared" si="16"/>
        <v>0</v>
      </c>
      <c r="D78" s="228">
        <v>0</v>
      </c>
      <c r="E78" s="220">
        <f t="shared" si="17"/>
        <v>0</v>
      </c>
      <c r="F78" s="229">
        <v>1</v>
      </c>
      <c r="G78" s="220">
        <f t="shared" si="18"/>
        <v>0.67943552496585835</v>
      </c>
      <c r="H78" s="221">
        <v>0</v>
      </c>
      <c r="I78" s="220">
        <f t="shared" si="19"/>
        <v>0</v>
      </c>
      <c r="J78" s="229">
        <v>1</v>
      </c>
      <c r="K78" s="220">
        <f t="shared" si="20"/>
        <v>0.45115767058271528</v>
      </c>
      <c r="L78" s="229">
        <v>2</v>
      </c>
      <c r="M78" s="220">
        <f t="shared" si="21"/>
        <v>1.8579245125270563</v>
      </c>
      <c r="N78" s="221">
        <v>0</v>
      </c>
      <c r="O78" s="220">
        <f t="shared" si="22"/>
        <v>0</v>
      </c>
      <c r="P78" s="221">
        <v>0</v>
      </c>
      <c r="Q78" s="220">
        <f t="shared" si="23"/>
        <v>0</v>
      </c>
      <c r="R78" s="221">
        <v>0</v>
      </c>
      <c r="S78" s="220">
        <f t="shared" si="24"/>
        <v>0</v>
      </c>
      <c r="T78" s="221">
        <v>0</v>
      </c>
      <c r="U78" s="220">
        <f t="shared" si="25"/>
        <v>0</v>
      </c>
      <c r="V78" s="219">
        <v>0</v>
      </c>
      <c r="W78" s="220">
        <f t="shared" si="26"/>
        <v>0</v>
      </c>
      <c r="X78" s="221">
        <v>0</v>
      </c>
      <c r="Y78" s="220">
        <f t="shared" si="27"/>
        <v>0</v>
      </c>
      <c r="Z78" s="228">
        <f t="shared" si="15"/>
        <v>4</v>
      </c>
      <c r="AA78" s="231">
        <f t="shared" si="28"/>
        <v>0.21170461913015862</v>
      </c>
      <c r="AB78" s="234">
        <v>633</v>
      </c>
      <c r="AC78" s="233">
        <f t="shared" si="29"/>
        <v>0.51130133459341243</v>
      </c>
      <c r="AD78" s="246"/>
    </row>
    <row r="79" spans="1:30" ht="21.75" customHeight="1" x14ac:dyDescent="0.2">
      <c r="A79" s="227" t="s">
        <v>90</v>
      </c>
      <c r="B79" s="217">
        <v>1</v>
      </c>
      <c r="C79" s="222">
        <f t="shared" si="16"/>
        <v>0.30649368163275315</v>
      </c>
      <c r="D79" s="228">
        <v>0</v>
      </c>
      <c r="E79" s="220">
        <f t="shared" si="17"/>
        <v>0</v>
      </c>
      <c r="F79" s="221">
        <v>0</v>
      </c>
      <c r="G79" s="220">
        <f t="shared" si="18"/>
        <v>0</v>
      </c>
      <c r="H79" s="221">
        <v>0</v>
      </c>
      <c r="I79" s="220">
        <f t="shared" si="19"/>
        <v>0</v>
      </c>
      <c r="J79" s="221">
        <v>0</v>
      </c>
      <c r="K79" s="220">
        <f t="shared" si="20"/>
        <v>0</v>
      </c>
      <c r="L79" s="221">
        <v>0</v>
      </c>
      <c r="M79" s="220">
        <f t="shared" si="21"/>
        <v>0</v>
      </c>
      <c r="N79" s="221">
        <v>0</v>
      </c>
      <c r="O79" s="220">
        <f t="shared" si="22"/>
        <v>0</v>
      </c>
      <c r="P79" s="221">
        <v>0</v>
      </c>
      <c r="Q79" s="220">
        <f t="shared" si="23"/>
        <v>0</v>
      </c>
      <c r="R79" s="221">
        <v>0</v>
      </c>
      <c r="S79" s="220">
        <f t="shared" si="24"/>
        <v>0</v>
      </c>
      <c r="T79" s="221">
        <v>0</v>
      </c>
      <c r="U79" s="220">
        <f t="shared" si="25"/>
        <v>0</v>
      </c>
      <c r="V79" s="219">
        <v>0</v>
      </c>
      <c r="W79" s="220">
        <f t="shared" si="26"/>
        <v>0</v>
      </c>
      <c r="X79" s="221">
        <v>0</v>
      </c>
      <c r="Y79" s="220">
        <f t="shared" si="27"/>
        <v>0</v>
      </c>
      <c r="Z79" s="228">
        <f t="shared" si="15"/>
        <v>1</v>
      </c>
      <c r="AA79" s="231">
        <f t="shared" si="28"/>
        <v>5.2926154782539654E-2</v>
      </c>
      <c r="AB79" s="234">
        <v>27</v>
      </c>
      <c r="AC79" s="233">
        <f t="shared" si="29"/>
        <v>2.1809061665121858E-2</v>
      </c>
      <c r="AD79" s="246"/>
    </row>
    <row r="80" spans="1:30" ht="21.75" customHeight="1" x14ac:dyDescent="0.2">
      <c r="A80" s="227" t="s">
        <v>91</v>
      </c>
      <c r="B80" s="217">
        <v>1</v>
      </c>
      <c r="C80" s="222">
        <f t="shared" si="16"/>
        <v>0.30649368163275315</v>
      </c>
      <c r="D80" s="228">
        <v>0</v>
      </c>
      <c r="E80" s="220">
        <f t="shared" si="17"/>
        <v>0</v>
      </c>
      <c r="F80" s="221">
        <v>0</v>
      </c>
      <c r="G80" s="220">
        <f t="shared" si="18"/>
        <v>0</v>
      </c>
      <c r="H80" s="221">
        <v>0</v>
      </c>
      <c r="I80" s="220">
        <f t="shared" si="19"/>
        <v>0</v>
      </c>
      <c r="J80" s="221">
        <v>0</v>
      </c>
      <c r="K80" s="220">
        <f t="shared" si="20"/>
        <v>0</v>
      </c>
      <c r="L80" s="221">
        <v>0</v>
      </c>
      <c r="M80" s="220">
        <f t="shared" si="21"/>
        <v>0</v>
      </c>
      <c r="N80" s="221">
        <v>0</v>
      </c>
      <c r="O80" s="220">
        <f t="shared" si="22"/>
        <v>0</v>
      </c>
      <c r="P80" s="221">
        <v>0</v>
      </c>
      <c r="Q80" s="220">
        <f t="shared" si="23"/>
        <v>0</v>
      </c>
      <c r="R80" s="221">
        <v>0</v>
      </c>
      <c r="S80" s="220">
        <f t="shared" si="24"/>
        <v>0</v>
      </c>
      <c r="T80" s="221">
        <v>0</v>
      </c>
      <c r="U80" s="220">
        <f t="shared" si="25"/>
        <v>0</v>
      </c>
      <c r="V80" s="219">
        <v>0</v>
      </c>
      <c r="W80" s="220">
        <f t="shared" si="26"/>
        <v>0</v>
      </c>
      <c r="X80" s="221">
        <v>0</v>
      </c>
      <c r="Y80" s="220">
        <f t="shared" si="27"/>
        <v>0</v>
      </c>
      <c r="Z80" s="228">
        <f t="shared" si="15"/>
        <v>1</v>
      </c>
      <c r="AA80" s="231">
        <f t="shared" si="28"/>
        <v>5.2926154782539654E-2</v>
      </c>
      <c r="AB80" s="234">
        <v>174</v>
      </c>
      <c r="AC80" s="233">
        <f t="shared" si="29"/>
        <v>0.14054728628634086</v>
      </c>
      <c r="AD80" s="246"/>
    </row>
    <row r="81" spans="1:30" ht="21.75" customHeight="1" x14ac:dyDescent="0.2">
      <c r="A81" s="227" t="s">
        <v>92</v>
      </c>
      <c r="B81" s="245">
        <v>17</v>
      </c>
      <c r="C81" s="222">
        <f t="shared" si="16"/>
        <v>5.2103925877568038</v>
      </c>
      <c r="D81" s="228">
        <v>5</v>
      </c>
      <c r="E81" s="220">
        <f t="shared" si="17"/>
        <v>1.3620229854999033</v>
      </c>
      <c r="F81" s="229">
        <v>5</v>
      </c>
      <c r="G81" s="220">
        <f t="shared" si="18"/>
        <v>3.3971776248292915</v>
      </c>
      <c r="H81" s="229">
        <v>2</v>
      </c>
      <c r="I81" s="220">
        <f t="shared" si="19"/>
        <v>0.81323292617471499</v>
      </c>
      <c r="J81" s="229">
        <v>2</v>
      </c>
      <c r="K81" s="220">
        <f t="shared" si="20"/>
        <v>0.90231534116543055</v>
      </c>
      <c r="L81" s="221">
        <v>0</v>
      </c>
      <c r="M81" s="220">
        <f t="shared" si="21"/>
        <v>0</v>
      </c>
      <c r="N81" s="229">
        <v>1</v>
      </c>
      <c r="O81" s="220">
        <f t="shared" si="22"/>
        <v>1.5873519794279185</v>
      </c>
      <c r="P81" s="221">
        <v>0</v>
      </c>
      <c r="Q81" s="220">
        <f t="shared" si="23"/>
        <v>0</v>
      </c>
      <c r="R81" s="221">
        <v>0</v>
      </c>
      <c r="S81" s="220">
        <f t="shared" si="24"/>
        <v>0</v>
      </c>
      <c r="T81" s="229">
        <v>2</v>
      </c>
      <c r="U81" s="220">
        <f t="shared" si="25"/>
        <v>2.7881947832875604</v>
      </c>
      <c r="V81" s="219">
        <v>0</v>
      </c>
      <c r="W81" s="220">
        <f t="shared" si="26"/>
        <v>0</v>
      </c>
      <c r="X81" s="221">
        <v>0</v>
      </c>
      <c r="Y81" s="220">
        <f t="shared" si="27"/>
        <v>0</v>
      </c>
      <c r="Z81" s="228">
        <f t="shared" si="15"/>
        <v>34</v>
      </c>
      <c r="AA81" s="231">
        <f t="shared" si="28"/>
        <v>1.7994892626063486</v>
      </c>
      <c r="AB81" s="234">
        <v>1893</v>
      </c>
      <c r="AC81" s="233">
        <f t="shared" si="29"/>
        <v>1.5290575456324325</v>
      </c>
      <c r="AD81" s="246"/>
    </row>
    <row r="82" spans="1:30" ht="21.75" customHeight="1" x14ac:dyDescent="0.2">
      <c r="A82" s="227" t="s">
        <v>93</v>
      </c>
      <c r="B82" s="229" t="s">
        <v>118</v>
      </c>
      <c r="C82" s="222" t="s">
        <v>115</v>
      </c>
      <c r="D82" s="228" t="s">
        <v>114</v>
      </c>
      <c r="E82" s="220" t="s">
        <v>115</v>
      </c>
      <c r="F82" s="229" t="s">
        <v>115</v>
      </c>
      <c r="G82" s="220" t="s">
        <v>115</v>
      </c>
      <c r="H82" s="229" t="s">
        <v>94</v>
      </c>
      <c r="I82" s="222" t="s">
        <v>115</v>
      </c>
      <c r="J82" s="228" t="s">
        <v>114</v>
      </c>
      <c r="K82" s="220" t="s">
        <v>115</v>
      </c>
      <c r="L82" s="229" t="s">
        <v>115</v>
      </c>
      <c r="M82" s="220" t="s">
        <v>115</v>
      </c>
      <c r="N82" s="229" t="s">
        <v>94</v>
      </c>
      <c r="O82" s="222" t="s">
        <v>115</v>
      </c>
      <c r="P82" s="228" t="s">
        <v>114</v>
      </c>
      <c r="Q82" s="220" t="s">
        <v>115</v>
      </c>
      <c r="R82" s="229" t="s">
        <v>115</v>
      </c>
      <c r="S82" s="220" t="s">
        <v>115</v>
      </c>
      <c r="T82" s="229" t="s">
        <v>94</v>
      </c>
      <c r="U82" s="222" t="s">
        <v>115</v>
      </c>
      <c r="V82" s="228" t="s">
        <v>114</v>
      </c>
      <c r="W82" s="220" t="s">
        <v>115</v>
      </c>
      <c r="X82" s="229" t="s">
        <v>115</v>
      </c>
      <c r="Y82" s="220" t="s">
        <v>115</v>
      </c>
      <c r="Z82" s="228">
        <v>15</v>
      </c>
      <c r="AA82" s="231">
        <f t="shared" si="28"/>
        <v>0.79389232173809487</v>
      </c>
      <c r="AB82" s="234">
        <v>1006</v>
      </c>
      <c r="AC82" s="233">
        <f t="shared" si="29"/>
        <v>0.81258948278194765</v>
      </c>
      <c r="AD82" s="246"/>
    </row>
    <row r="83" spans="1:30" ht="21.75" customHeight="1" x14ac:dyDescent="0.2">
      <c r="A83" s="227" t="s">
        <v>95</v>
      </c>
      <c r="B83" s="217">
        <v>0</v>
      </c>
      <c r="C83" s="222">
        <f t="shared" si="16"/>
        <v>0</v>
      </c>
      <c r="D83" s="228">
        <v>0</v>
      </c>
      <c r="E83" s="220">
        <f t="shared" si="17"/>
        <v>0</v>
      </c>
      <c r="F83" s="221">
        <v>0</v>
      </c>
      <c r="G83" s="220">
        <f t="shared" si="18"/>
        <v>0</v>
      </c>
      <c r="H83" s="221">
        <v>0</v>
      </c>
      <c r="I83" s="220">
        <f t="shared" si="19"/>
        <v>0</v>
      </c>
      <c r="J83" s="221">
        <v>0</v>
      </c>
      <c r="K83" s="220">
        <f t="shared" si="20"/>
        <v>0</v>
      </c>
      <c r="L83" s="221">
        <v>0</v>
      </c>
      <c r="M83" s="220">
        <f t="shared" si="21"/>
        <v>0</v>
      </c>
      <c r="N83" s="221">
        <v>0</v>
      </c>
      <c r="O83" s="220">
        <f t="shared" si="22"/>
        <v>0</v>
      </c>
      <c r="P83" s="221">
        <v>0</v>
      </c>
      <c r="Q83" s="220">
        <f t="shared" si="23"/>
        <v>0</v>
      </c>
      <c r="R83" s="221">
        <v>0</v>
      </c>
      <c r="S83" s="220">
        <f t="shared" si="24"/>
        <v>0</v>
      </c>
      <c r="T83" s="221">
        <v>0</v>
      </c>
      <c r="U83" s="220">
        <f t="shared" si="25"/>
        <v>0</v>
      </c>
      <c r="V83" s="219">
        <v>0</v>
      </c>
      <c r="W83" s="220">
        <f t="shared" si="26"/>
        <v>0</v>
      </c>
      <c r="X83" s="221">
        <v>0</v>
      </c>
      <c r="Y83" s="220">
        <f t="shared" si="27"/>
        <v>0</v>
      </c>
      <c r="Z83" s="228">
        <f t="shared" si="15"/>
        <v>0</v>
      </c>
      <c r="AA83" s="231">
        <f t="shared" si="28"/>
        <v>0</v>
      </c>
      <c r="AB83" s="234">
        <v>42</v>
      </c>
      <c r="AC83" s="233">
        <f t="shared" si="29"/>
        <v>3.3925207034634003E-2</v>
      </c>
      <c r="AD83" s="246"/>
    </row>
    <row r="84" spans="1:30" ht="21.75" customHeight="1" x14ac:dyDescent="0.2">
      <c r="A84" s="227" t="s">
        <v>96</v>
      </c>
      <c r="B84" s="245">
        <v>2</v>
      </c>
      <c r="C84" s="222">
        <f t="shared" si="16"/>
        <v>0.61298736326550629</v>
      </c>
      <c r="D84" s="228">
        <v>0</v>
      </c>
      <c r="E84" s="220">
        <f t="shared" si="17"/>
        <v>0</v>
      </c>
      <c r="F84" s="221">
        <v>0</v>
      </c>
      <c r="G84" s="220">
        <f t="shared" si="18"/>
        <v>0</v>
      </c>
      <c r="H84" s="221">
        <v>0</v>
      </c>
      <c r="I84" s="220">
        <f t="shared" si="19"/>
        <v>0</v>
      </c>
      <c r="J84" s="221">
        <v>0</v>
      </c>
      <c r="K84" s="220">
        <f t="shared" si="20"/>
        <v>0</v>
      </c>
      <c r="L84" s="229">
        <v>1</v>
      </c>
      <c r="M84" s="220">
        <f t="shared" si="21"/>
        <v>0.92896225626352813</v>
      </c>
      <c r="N84" s="221">
        <v>0</v>
      </c>
      <c r="O84" s="220">
        <f t="shared" si="22"/>
        <v>0</v>
      </c>
      <c r="P84" s="221">
        <v>0</v>
      </c>
      <c r="Q84" s="220">
        <f t="shared" si="23"/>
        <v>0</v>
      </c>
      <c r="R84" s="221">
        <v>0</v>
      </c>
      <c r="S84" s="220">
        <f t="shared" si="24"/>
        <v>0</v>
      </c>
      <c r="T84" s="221">
        <v>0</v>
      </c>
      <c r="U84" s="220">
        <f t="shared" si="25"/>
        <v>0</v>
      </c>
      <c r="V84" s="219">
        <v>0</v>
      </c>
      <c r="W84" s="220">
        <f t="shared" si="26"/>
        <v>0</v>
      </c>
      <c r="X84" s="221">
        <v>0</v>
      </c>
      <c r="Y84" s="220">
        <f t="shared" si="27"/>
        <v>0</v>
      </c>
      <c r="Z84" s="228">
        <f t="shared" si="15"/>
        <v>3</v>
      </c>
      <c r="AA84" s="231">
        <f t="shared" si="28"/>
        <v>0.15877846434761897</v>
      </c>
      <c r="AB84" s="234">
        <v>651</v>
      </c>
      <c r="AC84" s="233">
        <f t="shared" si="29"/>
        <v>0.525840709036827</v>
      </c>
      <c r="AD84" s="246"/>
    </row>
    <row r="85" spans="1:30" ht="21.75" customHeight="1" x14ac:dyDescent="0.2">
      <c r="A85" s="227" t="s">
        <v>97</v>
      </c>
      <c r="B85" s="217">
        <v>0</v>
      </c>
      <c r="C85" s="222">
        <f t="shared" si="16"/>
        <v>0</v>
      </c>
      <c r="D85" s="228">
        <v>0</v>
      </c>
      <c r="E85" s="220">
        <f t="shared" si="17"/>
        <v>0</v>
      </c>
      <c r="F85" s="221">
        <v>0</v>
      </c>
      <c r="G85" s="220">
        <f t="shared" si="18"/>
        <v>0</v>
      </c>
      <c r="H85" s="221">
        <v>0</v>
      </c>
      <c r="I85" s="220">
        <f t="shared" si="19"/>
        <v>0</v>
      </c>
      <c r="J85" s="221">
        <v>0</v>
      </c>
      <c r="K85" s="220">
        <f t="shared" si="20"/>
        <v>0</v>
      </c>
      <c r="L85" s="221">
        <v>0</v>
      </c>
      <c r="M85" s="220">
        <f t="shared" si="21"/>
        <v>0</v>
      </c>
      <c r="N85" s="221">
        <v>0</v>
      </c>
      <c r="O85" s="220">
        <f t="shared" si="22"/>
        <v>0</v>
      </c>
      <c r="P85" s="221">
        <v>0</v>
      </c>
      <c r="Q85" s="220">
        <f t="shared" si="23"/>
        <v>0</v>
      </c>
      <c r="R85" s="221">
        <v>0</v>
      </c>
      <c r="S85" s="220">
        <f t="shared" si="24"/>
        <v>0</v>
      </c>
      <c r="T85" s="221">
        <v>0</v>
      </c>
      <c r="U85" s="220">
        <f t="shared" si="25"/>
        <v>0</v>
      </c>
      <c r="V85" s="219">
        <v>0</v>
      </c>
      <c r="W85" s="220">
        <f t="shared" si="26"/>
        <v>0</v>
      </c>
      <c r="X85" s="221">
        <v>0</v>
      </c>
      <c r="Y85" s="220">
        <f t="shared" si="27"/>
        <v>0</v>
      </c>
      <c r="Z85" s="228">
        <f t="shared" si="15"/>
        <v>0</v>
      </c>
      <c r="AA85" s="231">
        <f t="shared" si="28"/>
        <v>0</v>
      </c>
      <c r="AB85" s="234">
        <v>66</v>
      </c>
      <c r="AC85" s="233">
        <f t="shared" si="29"/>
        <v>5.3311039625853429E-2</v>
      </c>
      <c r="AD85" s="246"/>
    </row>
    <row r="86" spans="1:30" ht="21.75" customHeight="1" x14ac:dyDescent="0.2">
      <c r="A86" s="227" t="s">
        <v>98</v>
      </c>
      <c r="B86" s="245">
        <v>7</v>
      </c>
      <c r="C86" s="222">
        <f t="shared" si="16"/>
        <v>2.1454557714292717</v>
      </c>
      <c r="D86" s="228">
        <v>6</v>
      </c>
      <c r="E86" s="220">
        <f t="shared" si="17"/>
        <v>1.634427582599884</v>
      </c>
      <c r="F86" s="221">
        <v>0</v>
      </c>
      <c r="G86" s="220">
        <f t="shared" si="18"/>
        <v>0</v>
      </c>
      <c r="H86" s="229">
        <v>2</v>
      </c>
      <c r="I86" s="220">
        <f t="shared" si="19"/>
        <v>0.81323292617471499</v>
      </c>
      <c r="J86" s="229">
        <v>1</v>
      </c>
      <c r="K86" s="220">
        <f t="shared" si="20"/>
        <v>0.45115767058271528</v>
      </c>
      <c r="L86" s="229">
        <v>2</v>
      </c>
      <c r="M86" s="220">
        <f t="shared" si="21"/>
        <v>1.8579245125270563</v>
      </c>
      <c r="N86" s="229">
        <v>1</v>
      </c>
      <c r="O86" s="220">
        <f t="shared" si="22"/>
        <v>1.5873519794279185</v>
      </c>
      <c r="P86" s="229">
        <v>2</v>
      </c>
      <c r="Q86" s="220">
        <f t="shared" si="23"/>
        <v>3.129547623890967</v>
      </c>
      <c r="R86" s="221">
        <v>0</v>
      </c>
      <c r="S86" s="220">
        <f t="shared" si="24"/>
        <v>0</v>
      </c>
      <c r="T86" s="229">
        <v>2</v>
      </c>
      <c r="U86" s="220">
        <f t="shared" si="25"/>
        <v>2.7881947832875604</v>
      </c>
      <c r="V86" s="219">
        <v>0</v>
      </c>
      <c r="W86" s="220">
        <f t="shared" si="26"/>
        <v>0</v>
      </c>
      <c r="X86" s="221">
        <v>0</v>
      </c>
      <c r="Y86" s="220">
        <f t="shared" si="27"/>
        <v>0</v>
      </c>
      <c r="Z86" s="228">
        <f t="shared" si="15"/>
        <v>23</v>
      </c>
      <c r="AA86" s="231">
        <f t="shared" si="28"/>
        <v>1.2173015599984123</v>
      </c>
      <c r="AB86" s="234">
        <v>2553</v>
      </c>
      <c r="AC86" s="233">
        <f t="shared" si="29"/>
        <v>2.0621679418909666</v>
      </c>
      <c r="AD86" s="246"/>
    </row>
    <row r="87" spans="1:30" ht="21.75" customHeight="1" x14ac:dyDescent="0.2">
      <c r="A87" s="227" t="s">
        <v>99</v>
      </c>
      <c r="B87" s="245">
        <v>1</v>
      </c>
      <c r="C87" s="222">
        <f t="shared" si="16"/>
        <v>0.30649368163275315</v>
      </c>
      <c r="D87" s="228">
        <v>0</v>
      </c>
      <c r="E87" s="220">
        <f t="shared" si="17"/>
        <v>0</v>
      </c>
      <c r="F87" s="229">
        <v>1</v>
      </c>
      <c r="G87" s="220">
        <f t="shared" si="18"/>
        <v>0.67943552496585835</v>
      </c>
      <c r="H87" s="229">
        <v>1</v>
      </c>
      <c r="I87" s="220">
        <f t="shared" si="19"/>
        <v>0.40661646308735749</v>
      </c>
      <c r="J87" s="221">
        <v>0</v>
      </c>
      <c r="K87" s="220">
        <f t="shared" si="20"/>
        <v>0</v>
      </c>
      <c r="L87" s="229">
        <v>2</v>
      </c>
      <c r="M87" s="220">
        <f t="shared" si="21"/>
        <v>1.8579245125270563</v>
      </c>
      <c r="N87" s="221">
        <v>0</v>
      </c>
      <c r="O87" s="220">
        <f t="shared" si="22"/>
        <v>0</v>
      </c>
      <c r="P87" s="221">
        <v>0</v>
      </c>
      <c r="Q87" s="220">
        <f t="shared" si="23"/>
        <v>0</v>
      </c>
      <c r="R87" s="221">
        <v>0</v>
      </c>
      <c r="S87" s="220">
        <f t="shared" si="24"/>
        <v>0</v>
      </c>
      <c r="T87" s="221">
        <v>0</v>
      </c>
      <c r="U87" s="220">
        <f t="shared" si="25"/>
        <v>0</v>
      </c>
      <c r="V87" s="219">
        <v>0</v>
      </c>
      <c r="W87" s="220">
        <f t="shared" si="26"/>
        <v>0</v>
      </c>
      <c r="X87" s="221">
        <v>0</v>
      </c>
      <c r="Y87" s="220">
        <f t="shared" si="27"/>
        <v>0</v>
      </c>
      <c r="Z87" s="228">
        <f t="shared" si="15"/>
        <v>5</v>
      </c>
      <c r="AA87" s="231">
        <f t="shared" si="28"/>
        <v>0.26463077391269829</v>
      </c>
      <c r="AB87" s="234">
        <v>486</v>
      </c>
      <c r="AC87" s="233">
        <f t="shared" si="29"/>
        <v>0.3925631099721934</v>
      </c>
      <c r="AD87" s="246"/>
    </row>
    <row r="88" spans="1:30" ht="21.75" customHeight="1" x14ac:dyDescent="0.2">
      <c r="A88" s="227" t="s">
        <v>100</v>
      </c>
      <c r="B88" s="217"/>
      <c r="C88" s="222">
        <f t="shared" si="16"/>
        <v>0</v>
      </c>
      <c r="D88" s="228">
        <v>0</v>
      </c>
      <c r="E88" s="220">
        <f t="shared" si="17"/>
        <v>0</v>
      </c>
      <c r="F88" s="221">
        <v>0</v>
      </c>
      <c r="G88" s="220">
        <f t="shared" si="18"/>
        <v>0</v>
      </c>
      <c r="H88" s="221">
        <v>0</v>
      </c>
      <c r="I88" s="220">
        <f t="shared" si="19"/>
        <v>0</v>
      </c>
      <c r="J88" s="221">
        <v>0</v>
      </c>
      <c r="K88" s="220">
        <f t="shared" si="20"/>
        <v>0</v>
      </c>
      <c r="L88" s="229"/>
      <c r="M88" s="220">
        <f t="shared" si="21"/>
        <v>0</v>
      </c>
      <c r="N88" s="221">
        <v>0</v>
      </c>
      <c r="O88" s="220">
        <f t="shared" si="22"/>
        <v>0</v>
      </c>
      <c r="P88" s="221">
        <v>0</v>
      </c>
      <c r="Q88" s="220">
        <f t="shared" si="23"/>
        <v>0</v>
      </c>
      <c r="R88" s="221">
        <v>0</v>
      </c>
      <c r="S88" s="220">
        <f t="shared" si="24"/>
        <v>0</v>
      </c>
      <c r="T88" s="221">
        <v>0</v>
      </c>
      <c r="U88" s="220">
        <f t="shared" si="25"/>
        <v>0</v>
      </c>
      <c r="V88" s="219">
        <v>0</v>
      </c>
      <c r="W88" s="220">
        <f t="shared" si="26"/>
        <v>0</v>
      </c>
      <c r="X88" s="221">
        <v>0</v>
      </c>
      <c r="Y88" s="220">
        <f t="shared" si="27"/>
        <v>0</v>
      </c>
      <c r="Z88" s="228">
        <f t="shared" si="15"/>
        <v>0</v>
      </c>
      <c r="AA88" s="231">
        <f t="shared" si="28"/>
        <v>0</v>
      </c>
      <c r="AB88" s="234">
        <v>0</v>
      </c>
      <c r="AC88" s="233">
        <f t="shared" si="29"/>
        <v>0</v>
      </c>
      <c r="AD88" s="246"/>
    </row>
    <row r="89" spans="1:30" ht="21.75" customHeight="1" x14ac:dyDescent="0.2">
      <c r="A89" s="227" t="s">
        <v>101</v>
      </c>
      <c r="B89" s="245">
        <v>60</v>
      </c>
      <c r="C89" s="222">
        <f t="shared" si="16"/>
        <v>18.389620897965187</v>
      </c>
      <c r="D89" s="228">
        <v>41</v>
      </c>
      <c r="E89" s="220">
        <f t="shared" si="17"/>
        <v>11.168588481099206</v>
      </c>
      <c r="F89" s="229">
        <v>9</v>
      </c>
      <c r="G89" s="220">
        <f t="shared" si="18"/>
        <v>6.1149197246927258</v>
      </c>
      <c r="H89" s="229">
        <v>38</v>
      </c>
      <c r="I89" s="220">
        <f t="shared" si="19"/>
        <v>15.451425597319584</v>
      </c>
      <c r="J89" s="229">
        <v>25</v>
      </c>
      <c r="K89" s="220">
        <f t="shared" si="20"/>
        <v>11.278941764567882</v>
      </c>
      <c r="L89" s="229">
        <v>8</v>
      </c>
      <c r="M89" s="220">
        <f t="shared" si="21"/>
        <v>7.431698050108225</v>
      </c>
      <c r="N89" s="229">
        <v>4</v>
      </c>
      <c r="O89" s="220">
        <f t="shared" si="22"/>
        <v>6.349407917711674</v>
      </c>
      <c r="P89" s="229">
        <v>2</v>
      </c>
      <c r="Q89" s="220">
        <f t="shared" si="23"/>
        <v>3.129547623890967</v>
      </c>
      <c r="R89" s="221">
        <v>0</v>
      </c>
      <c r="S89" s="220">
        <f t="shared" si="24"/>
        <v>0</v>
      </c>
      <c r="T89" s="229">
        <v>8</v>
      </c>
      <c r="U89" s="220">
        <f t="shared" si="25"/>
        <v>11.152779133150242</v>
      </c>
      <c r="V89" s="228">
        <v>6</v>
      </c>
      <c r="W89" s="220">
        <f t="shared" si="26"/>
        <v>3.4391049156272926</v>
      </c>
      <c r="X89" s="221">
        <v>0</v>
      </c>
      <c r="Y89" s="220">
        <f t="shared" si="27"/>
        <v>0</v>
      </c>
      <c r="Z89" s="228">
        <f t="shared" si="15"/>
        <v>201</v>
      </c>
      <c r="AA89" s="231">
        <f t="shared" si="28"/>
        <v>10.638157111290472</v>
      </c>
      <c r="AB89" s="234">
        <v>14829</v>
      </c>
      <c r="AC89" s="233">
        <f t="shared" si="29"/>
        <v>11.978021312299706</v>
      </c>
      <c r="AD89" s="246"/>
    </row>
    <row r="90" spans="1:30" ht="21.75" customHeight="1" x14ac:dyDescent="0.2">
      <c r="A90" s="227" t="s">
        <v>102</v>
      </c>
      <c r="B90" s="217">
        <v>0</v>
      </c>
      <c r="C90" s="222">
        <f t="shared" si="16"/>
        <v>0</v>
      </c>
      <c r="D90" s="228">
        <v>0</v>
      </c>
      <c r="E90" s="220">
        <f t="shared" si="17"/>
        <v>0</v>
      </c>
      <c r="F90" s="221">
        <v>0</v>
      </c>
      <c r="G90" s="220">
        <f t="shared" si="18"/>
        <v>0</v>
      </c>
      <c r="H90" s="221">
        <v>0</v>
      </c>
      <c r="I90" s="220">
        <f t="shared" si="19"/>
        <v>0</v>
      </c>
      <c r="J90" s="221">
        <v>0</v>
      </c>
      <c r="K90" s="220">
        <f t="shared" si="20"/>
        <v>0</v>
      </c>
      <c r="L90" s="221">
        <v>0</v>
      </c>
      <c r="M90" s="220">
        <f t="shared" si="21"/>
        <v>0</v>
      </c>
      <c r="N90" s="221">
        <v>0</v>
      </c>
      <c r="O90" s="220">
        <f t="shared" si="22"/>
        <v>0</v>
      </c>
      <c r="P90" s="221">
        <v>0</v>
      </c>
      <c r="Q90" s="220">
        <f t="shared" si="23"/>
        <v>0</v>
      </c>
      <c r="R90" s="221">
        <v>0</v>
      </c>
      <c r="S90" s="220">
        <f t="shared" si="24"/>
        <v>0</v>
      </c>
      <c r="T90" s="221">
        <v>0</v>
      </c>
      <c r="U90" s="220">
        <f t="shared" si="25"/>
        <v>0</v>
      </c>
      <c r="V90" s="219">
        <v>0</v>
      </c>
      <c r="W90" s="220">
        <f t="shared" si="26"/>
        <v>0</v>
      </c>
      <c r="X90" s="221">
        <v>0</v>
      </c>
      <c r="Y90" s="220">
        <f t="shared" si="27"/>
        <v>0</v>
      </c>
      <c r="Z90" s="228">
        <f t="shared" si="15"/>
        <v>0</v>
      </c>
      <c r="AA90" s="231">
        <f t="shared" si="28"/>
        <v>0</v>
      </c>
      <c r="AB90" s="234">
        <v>190</v>
      </c>
      <c r="AC90" s="233">
        <f t="shared" si="29"/>
        <v>0.15347117468048713</v>
      </c>
      <c r="AD90" s="246"/>
    </row>
    <row r="91" spans="1:30" ht="21.75" customHeight="1" x14ac:dyDescent="0.2">
      <c r="A91" s="227" t="s">
        <v>103</v>
      </c>
      <c r="B91" s="217">
        <v>0</v>
      </c>
      <c r="C91" s="222">
        <f t="shared" si="16"/>
        <v>0</v>
      </c>
      <c r="D91" s="228">
        <v>0</v>
      </c>
      <c r="E91" s="220">
        <f t="shared" si="17"/>
        <v>0</v>
      </c>
      <c r="F91" s="221">
        <v>0</v>
      </c>
      <c r="G91" s="220">
        <f t="shared" si="18"/>
        <v>0</v>
      </c>
      <c r="H91" s="221">
        <v>0</v>
      </c>
      <c r="I91" s="220">
        <f t="shared" si="19"/>
        <v>0</v>
      </c>
      <c r="J91" s="221">
        <v>0</v>
      </c>
      <c r="K91" s="220">
        <f t="shared" si="20"/>
        <v>0</v>
      </c>
      <c r="L91" s="221">
        <v>0</v>
      </c>
      <c r="M91" s="220">
        <f t="shared" si="21"/>
        <v>0</v>
      </c>
      <c r="N91" s="229">
        <v>1</v>
      </c>
      <c r="O91" s="220">
        <f t="shared" si="22"/>
        <v>1.5873519794279185</v>
      </c>
      <c r="P91" s="229">
        <v>1</v>
      </c>
      <c r="Q91" s="220">
        <f t="shared" si="23"/>
        <v>1.5647738119454835</v>
      </c>
      <c r="R91" s="221">
        <v>0</v>
      </c>
      <c r="S91" s="220">
        <f t="shared" si="24"/>
        <v>0</v>
      </c>
      <c r="T91" s="221">
        <v>0</v>
      </c>
      <c r="U91" s="220">
        <f t="shared" si="25"/>
        <v>0</v>
      </c>
      <c r="V91" s="219">
        <v>0</v>
      </c>
      <c r="W91" s="220">
        <f t="shared" si="26"/>
        <v>0</v>
      </c>
      <c r="X91" s="221">
        <v>0</v>
      </c>
      <c r="Y91" s="220">
        <f t="shared" si="27"/>
        <v>0</v>
      </c>
      <c r="Z91" s="228">
        <f t="shared" si="15"/>
        <v>2</v>
      </c>
      <c r="AA91" s="231">
        <f t="shared" si="28"/>
        <v>0.10585230956507931</v>
      </c>
      <c r="AB91" s="234">
        <v>86</v>
      </c>
      <c r="AC91" s="233">
        <f t="shared" si="29"/>
        <v>6.9465900118536289E-2</v>
      </c>
      <c r="AD91" s="246"/>
    </row>
    <row r="92" spans="1:30" ht="21.75" customHeight="1" x14ac:dyDescent="0.2">
      <c r="A92" s="227" t="s">
        <v>104</v>
      </c>
      <c r="B92" s="217">
        <v>0</v>
      </c>
      <c r="C92" s="222">
        <f t="shared" si="16"/>
        <v>0</v>
      </c>
      <c r="D92" s="228">
        <v>0</v>
      </c>
      <c r="E92" s="220">
        <f t="shared" si="17"/>
        <v>0</v>
      </c>
      <c r="F92" s="221">
        <v>0</v>
      </c>
      <c r="G92" s="220">
        <f t="shared" si="18"/>
        <v>0</v>
      </c>
      <c r="H92" s="221">
        <v>0</v>
      </c>
      <c r="I92" s="220">
        <f t="shared" si="19"/>
        <v>0</v>
      </c>
      <c r="J92" s="221">
        <v>0</v>
      </c>
      <c r="K92" s="220">
        <f t="shared" si="20"/>
        <v>0</v>
      </c>
      <c r="L92" s="221">
        <v>0</v>
      </c>
      <c r="M92" s="220">
        <f t="shared" si="21"/>
        <v>0</v>
      </c>
      <c r="N92" s="221">
        <v>0</v>
      </c>
      <c r="O92" s="220">
        <f t="shared" si="22"/>
        <v>0</v>
      </c>
      <c r="P92" s="221">
        <v>0</v>
      </c>
      <c r="Q92" s="220">
        <f t="shared" si="23"/>
        <v>0</v>
      </c>
      <c r="R92" s="221">
        <v>0</v>
      </c>
      <c r="S92" s="220">
        <f t="shared" si="24"/>
        <v>0</v>
      </c>
      <c r="T92" s="221">
        <v>0</v>
      </c>
      <c r="U92" s="220">
        <f t="shared" si="25"/>
        <v>0</v>
      </c>
      <c r="V92" s="219">
        <v>0</v>
      </c>
      <c r="W92" s="220">
        <f t="shared" si="26"/>
        <v>0</v>
      </c>
      <c r="X92" s="221">
        <v>0</v>
      </c>
      <c r="Y92" s="220">
        <f t="shared" si="27"/>
        <v>0</v>
      </c>
      <c r="Z92" s="228">
        <f t="shared" si="15"/>
        <v>0</v>
      </c>
      <c r="AA92" s="231">
        <f t="shared" si="28"/>
        <v>0</v>
      </c>
      <c r="AB92" s="234">
        <v>0</v>
      </c>
      <c r="AC92" s="233">
        <f t="shared" si="29"/>
        <v>0</v>
      </c>
      <c r="AD92" s="246"/>
    </row>
    <row r="93" spans="1:30" ht="21.75" customHeight="1" x14ac:dyDescent="0.2">
      <c r="A93" s="227" t="s">
        <v>105</v>
      </c>
      <c r="B93" s="217">
        <v>0</v>
      </c>
      <c r="C93" s="222">
        <f t="shared" si="16"/>
        <v>0</v>
      </c>
      <c r="D93" s="228">
        <v>0</v>
      </c>
      <c r="E93" s="220">
        <f t="shared" si="17"/>
        <v>0</v>
      </c>
      <c r="F93" s="221">
        <v>0</v>
      </c>
      <c r="G93" s="220">
        <f t="shared" si="18"/>
        <v>0</v>
      </c>
      <c r="H93" s="221">
        <v>0</v>
      </c>
      <c r="I93" s="220">
        <f t="shared" si="19"/>
        <v>0</v>
      </c>
      <c r="J93" s="221">
        <v>0</v>
      </c>
      <c r="K93" s="220">
        <f t="shared" si="20"/>
        <v>0</v>
      </c>
      <c r="L93" s="229">
        <v>1</v>
      </c>
      <c r="M93" s="220">
        <f t="shared" si="21"/>
        <v>0.92896225626352813</v>
      </c>
      <c r="N93" s="221">
        <v>0</v>
      </c>
      <c r="O93" s="220">
        <f t="shared" si="22"/>
        <v>0</v>
      </c>
      <c r="P93" s="221">
        <v>0</v>
      </c>
      <c r="Q93" s="220">
        <f t="shared" si="23"/>
        <v>0</v>
      </c>
      <c r="R93" s="221">
        <v>0</v>
      </c>
      <c r="S93" s="220">
        <f t="shared" si="24"/>
        <v>0</v>
      </c>
      <c r="T93" s="221">
        <v>0</v>
      </c>
      <c r="U93" s="220">
        <f t="shared" si="25"/>
        <v>0</v>
      </c>
      <c r="V93" s="219">
        <v>0</v>
      </c>
      <c r="W93" s="220">
        <f t="shared" si="26"/>
        <v>0</v>
      </c>
      <c r="X93" s="221">
        <v>0</v>
      </c>
      <c r="Y93" s="220">
        <f t="shared" si="27"/>
        <v>0</v>
      </c>
      <c r="Z93" s="228">
        <f t="shared" si="15"/>
        <v>1</v>
      </c>
      <c r="AA93" s="231">
        <f t="shared" si="28"/>
        <v>5.2926154782539654E-2</v>
      </c>
      <c r="AB93" s="234">
        <v>124</v>
      </c>
      <c r="AC93" s="233">
        <f t="shared" si="29"/>
        <v>0.10016013505463373</v>
      </c>
      <c r="AD93" s="246"/>
    </row>
    <row r="94" spans="1:30" ht="21.75" customHeight="1" x14ac:dyDescent="0.2">
      <c r="A94" s="227" t="s">
        <v>106</v>
      </c>
      <c r="B94" s="217">
        <v>9</v>
      </c>
      <c r="C94" s="222">
        <f t="shared" si="16"/>
        <v>2.7584431346947782</v>
      </c>
      <c r="D94" s="228">
        <v>11</v>
      </c>
      <c r="E94" s="220">
        <f t="shared" si="17"/>
        <v>2.996450568099787</v>
      </c>
      <c r="F94" s="229">
        <v>1</v>
      </c>
      <c r="G94" s="220">
        <f t="shared" si="18"/>
        <v>0.67943552496585835</v>
      </c>
      <c r="H94" s="229">
        <v>6</v>
      </c>
      <c r="I94" s="220">
        <f t="shared" si="19"/>
        <v>2.4396987785241446</v>
      </c>
      <c r="J94" s="229">
        <v>1</v>
      </c>
      <c r="K94" s="220">
        <f t="shared" si="20"/>
        <v>0.45115767058271528</v>
      </c>
      <c r="L94" s="221">
        <v>0</v>
      </c>
      <c r="M94" s="220">
        <f t="shared" si="21"/>
        <v>0</v>
      </c>
      <c r="N94" s="221">
        <v>0</v>
      </c>
      <c r="O94" s="220">
        <f t="shared" si="22"/>
        <v>0</v>
      </c>
      <c r="P94" s="229">
        <v>5</v>
      </c>
      <c r="Q94" s="220">
        <f t="shared" si="23"/>
        <v>7.823869059727417</v>
      </c>
      <c r="R94" s="229">
        <v>1</v>
      </c>
      <c r="S94" s="220">
        <f t="shared" si="24"/>
        <v>2.0633872565203037</v>
      </c>
      <c r="T94" s="221">
        <v>0</v>
      </c>
      <c r="U94" s="220">
        <f t="shared" si="25"/>
        <v>0</v>
      </c>
      <c r="V94" s="219">
        <v>0</v>
      </c>
      <c r="W94" s="220">
        <f t="shared" si="26"/>
        <v>0</v>
      </c>
      <c r="X94" s="221">
        <v>0</v>
      </c>
      <c r="Y94" s="220">
        <f t="shared" si="27"/>
        <v>0</v>
      </c>
      <c r="Z94" s="228">
        <f t="shared" ref="Z94:Z97" si="30">B94+D94+F94+H94+J94+L94+N94+P94+R94+T94+V94+X94</f>
        <v>34</v>
      </c>
      <c r="AA94" s="231">
        <f t="shared" si="28"/>
        <v>1.7994892626063486</v>
      </c>
      <c r="AB94" s="234">
        <v>4080</v>
      </c>
      <c r="AC94" s="233">
        <f t="shared" si="29"/>
        <v>3.2955915405073033</v>
      </c>
      <c r="AD94" s="246"/>
    </row>
    <row r="95" spans="1:30" ht="21.75" customHeight="1" x14ac:dyDescent="0.2">
      <c r="A95" s="227" t="s">
        <v>107</v>
      </c>
      <c r="B95" s="217">
        <v>0</v>
      </c>
      <c r="C95" s="222">
        <f t="shared" si="16"/>
        <v>0</v>
      </c>
      <c r="D95" s="228">
        <v>0</v>
      </c>
      <c r="E95" s="220">
        <f t="shared" si="17"/>
        <v>0</v>
      </c>
      <c r="F95" s="221">
        <v>0</v>
      </c>
      <c r="G95" s="220">
        <f t="shared" si="18"/>
        <v>0</v>
      </c>
      <c r="H95" s="221">
        <v>0</v>
      </c>
      <c r="I95" s="220">
        <f t="shared" si="19"/>
        <v>0</v>
      </c>
      <c r="J95" s="221">
        <v>0</v>
      </c>
      <c r="K95" s="220">
        <f t="shared" si="20"/>
        <v>0</v>
      </c>
      <c r="L95" s="221">
        <v>0</v>
      </c>
      <c r="M95" s="220">
        <f t="shared" si="21"/>
        <v>0</v>
      </c>
      <c r="N95" s="221">
        <v>0</v>
      </c>
      <c r="O95" s="220">
        <f t="shared" si="22"/>
        <v>0</v>
      </c>
      <c r="P95" s="221">
        <v>0</v>
      </c>
      <c r="Q95" s="220">
        <f t="shared" si="23"/>
        <v>0</v>
      </c>
      <c r="R95" s="221">
        <v>0</v>
      </c>
      <c r="S95" s="220">
        <f t="shared" si="24"/>
        <v>0</v>
      </c>
      <c r="T95" s="221">
        <v>0</v>
      </c>
      <c r="U95" s="220">
        <f t="shared" si="25"/>
        <v>0</v>
      </c>
      <c r="V95" s="219">
        <v>0</v>
      </c>
      <c r="W95" s="220">
        <f t="shared" si="26"/>
        <v>0</v>
      </c>
      <c r="X95" s="221">
        <v>0</v>
      </c>
      <c r="Y95" s="220">
        <f t="shared" si="27"/>
        <v>0</v>
      </c>
      <c r="Z95" s="228">
        <f t="shared" si="30"/>
        <v>0</v>
      </c>
      <c r="AA95" s="231">
        <f t="shared" si="28"/>
        <v>0</v>
      </c>
      <c r="AB95" s="234">
        <v>9</v>
      </c>
      <c r="AC95" s="233">
        <f t="shared" si="29"/>
        <v>7.2696872217072857E-3</v>
      </c>
      <c r="AD95" s="246"/>
    </row>
    <row r="96" spans="1:30" ht="21.75" customHeight="1" x14ac:dyDescent="0.2">
      <c r="A96" s="227" t="s">
        <v>108</v>
      </c>
      <c r="B96" s="217">
        <v>0</v>
      </c>
      <c r="C96" s="222">
        <f t="shared" si="16"/>
        <v>0</v>
      </c>
      <c r="D96" s="228">
        <v>0</v>
      </c>
      <c r="E96" s="220">
        <f t="shared" si="17"/>
        <v>0</v>
      </c>
      <c r="F96" s="221">
        <v>0</v>
      </c>
      <c r="G96" s="220">
        <f t="shared" si="18"/>
        <v>0</v>
      </c>
      <c r="H96" s="221">
        <v>0</v>
      </c>
      <c r="I96" s="220">
        <f t="shared" si="19"/>
        <v>0</v>
      </c>
      <c r="J96" s="221">
        <v>0</v>
      </c>
      <c r="K96" s="220">
        <f t="shared" si="20"/>
        <v>0</v>
      </c>
      <c r="L96" s="221">
        <v>0</v>
      </c>
      <c r="M96" s="220">
        <f t="shared" si="21"/>
        <v>0</v>
      </c>
      <c r="N96" s="221">
        <v>0</v>
      </c>
      <c r="O96" s="220">
        <f t="shared" si="22"/>
        <v>0</v>
      </c>
      <c r="P96" s="221">
        <v>0</v>
      </c>
      <c r="Q96" s="220">
        <f t="shared" si="23"/>
        <v>0</v>
      </c>
      <c r="R96" s="221">
        <v>0</v>
      </c>
      <c r="S96" s="220">
        <f t="shared" si="24"/>
        <v>0</v>
      </c>
      <c r="T96" s="221">
        <v>0</v>
      </c>
      <c r="U96" s="220">
        <f t="shared" si="25"/>
        <v>0</v>
      </c>
      <c r="V96" s="219">
        <v>0</v>
      </c>
      <c r="W96" s="220">
        <f t="shared" si="26"/>
        <v>0</v>
      </c>
      <c r="X96" s="221">
        <v>0</v>
      </c>
      <c r="Y96" s="220">
        <f t="shared" si="27"/>
        <v>0</v>
      </c>
      <c r="Z96" s="228">
        <f t="shared" si="30"/>
        <v>0</v>
      </c>
      <c r="AA96" s="231">
        <f t="shared" si="28"/>
        <v>0</v>
      </c>
      <c r="AB96" s="234">
        <v>45</v>
      </c>
      <c r="AC96" s="233">
        <f t="shared" si="29"/>
        <v>3.6348436108536428E-2</v>
      </c>
      <c r="AD96" s="246"/>
    </row>
    <row r="97" spans="1:30" s="253" customFormat="1" ht="21.75" customHeight="1" x14ac:dyDescent="0.2">
      <c r="A97" s="252" t="s">
        <v>109</v>
      </c>
      <c r="B97" s="237">
        <v>0</v>
      </c>
      <c r="C97" s="238">
        <f t="shared" si="16"/>
        <v>0</v>
      </c>
      <c r="D97" s="239">
        <v>0</v>
      </c>
      <c r="E97" s="240">
        <f t="shared" si="17"/>
        <v>0</v>
      </c>
      <c r="F97" s="250">
        <v>0</v>
      </c>
      <c r="G97" s="240">
        <f t="shared" si="18"/>
        <v>0</v>
      </c>
      <c r="H97" s="250">
        <v>0</v>
      </c>
      <c r="I97" s="240">
        <f t="shared" si="19"/>
        <v>0</v>
      </c>
      <c r="J97" s="250">
        <v>0</v>
      </c>
      <c r="K97" s="240">
        <f t="shared" si="20"/>
        <v>0</v>
      </c>
      <c r="L97" s="250">
        <v>0</v>
      </c>
      <c r="M97" s="240">
        <f t="shared" si="21"/>
        <v>0</v>
      </c>
      <c r="N97" s="250">
        <v>0</v>
      </c>
      <c r="O97" s="240">
        <f t="shared" si="22"/>
        <v>0</v>
      </c>
      <c r="P97" s="250">
        <v>0</v>
      </c>
      <c r="Q97" s="240">
        <f t="shared" si="23"/>
        <v>0</v>
      </c>
      <c r="R97" s="250">
        <v>0</v>
      </c>
      <c r="S97" s="240">
        <f t="shared" si="24"/>
        <v>0</v>
      </c>
      <c r="T97" s="250">
        <v>0</v>
      </c>
      <c r="U97" s="240">
        <f t="shared" si="25"/>
        <v>0</v>
      </c>
      <c r="V97" s="251">
        <v>0</v>
      </c>
      <c r="W97" s="240">
        <f t="shared" si="26"/>
        <v>0</v>
      </c>
      <c r="X97" s="250">
        <v>0</v>
      </c>
      <c r="Y97" s="240">
        <f t="shared" si="27"/>
        <v>0</v>
      </c>
      <c r="Z97" s="239">
        <f t="shared" si="30"/>
        <v>0</v>
      </c>
      <c r="AA97" s="243">
        <f t="shared" si="28"/>
        <v>0</v>
      </c>
      <c r="AB97" s="244">
        <v>6</v>
      </c>
      <c r="AC97" s="243">
        <f t="shared" si="29"/>
        <v>4.8464581478048574E-3</v>
      </c>
      <c r="AD97" s="248"/>
    </row>
    <row r="98" spans="1:30" s="259" customFormat="1" ht="21.75" customHeight="1" x14ac:dyDescent="0.2">
      <c r="A98" s="254" t="s">
        <v>110</v>
      </c>
      <c r="B98" s="255"/>
      <c r="C98" s="256"/>
      <c r="D98" s="256"/>
      <c r="E98" s="256"/>
      <c r="F98" s="256"/>
      <c r="G98" s="256"/>
      <c r="H98" s="256"/>
      <c r="I98" s="256"/>
      <c r="J98" s="256"/>
      <c r="K98" s="256"/>
      <c r="L98" s="256"/>
      <c r="M98" s="256"/>
      <c r="N98" s="256"/>
      <c r="O98" s="256"/>
      <c r="P98" s="256"/>
      <c r="Q98" s="256"/>
      <c r="R98" s="217"/>
      <c r="S98" s="257"/>
      <c r="T98" s="217"/>
      <c r="U98" s="256"/>
      <c r="V98" s="256"/>
      <c r="W98" s="256"/>
      <c r="X98" s="217"/>
      <c r="Y98" s="256"/>
      <c r="Z98" s="217"/>
      <c r="AA98" s="256"/>
      <c r="AB98" s="217"/>
      <c r="AC98" s="258"/>
    </row>
    <row r="99" spans="1:30" ht="21.75" customHeight="1" x14ac:dyDescent="0.2">
      <c r="A99" s="215" t="s">
        <v>111</v>
      </c>
      <c r="B99" s="246"/>
      <c r="W99" s="256"/>
      <c r="Z99" s="246"/>
    </row>
    <row r="100" spans="1:30" ht="21.75" customHeight="1" x14ac:dyDescent="0.2">
      <c r="A100" s="215" t="s">
        <v>112</v>
      </c>
      <c r="W100" s="256"/>
    </row>
    <row r="101" spans="1:30" s="262" customFormat="1" ht="21.75" customHeight="1" x14ac:dyDescent="0.15">
      <c r="A101" s="261" t="s">
        <v>113</v>
      </c>
      <c r="C101" s="263"/>
      <c r="D101" s="264"/>
      <c r="E101" s="264"/>
      <c r="F101" s="264"/>
      <c r="G101" s="264"/>
      <c r="H101" s="264"/>
      <c r="I101" s="264"/>
      <c r="J101" s="264"/>
      <c r="K101" s="263"/>
      <c r="L101" s="264"/>
      <c r="M101" s="264"/>
      <c r="N101" s="264"/>
      <c r="O101" s="264"/>
      <c r="P101" s="264"/>
      <c r="Q101" s="264"/>
      <c r="R101" s="264"/>
      <c r="S101" s="265"/>
      <c r="T101" s="264"/>
      <c r="U101" s="264"/>
      <c r="V101" s="264"/>
      <c r="W101" s="266"/>
      <c r="X101" s="264"/>
      <c r="Y101" s="266"/>
      <c r="AA101" s="264"/>
      <c r="AB101" s="267"/>
      <c r="AC101" s="268"/>
    </row>
    <row r="102" spans="1:30" ht="21.75" customHeight="1" x14ac:dyDescent="0.2">
      <c r="A102" s="269"/>
      <c r="C102" s="270"/>
      <c r="D102" s="271"/>
      <c r="E102" s="270"/>
      <c r="F102" s="271"/>
      <c r="G102" s="270"/>
      <c r="H102" s="271"/>
      <c r="I102" s="270"/>
      <c r="J102" s="271"/>
      <c r="K102" s="270"/>
      <c r="L102" s="271"/>
      <c r="M102" s="270"/>
      <c r="N102" s="271"/>
      <c r="O102" s="270"/>
      <c r="P102" s="271"/>
      <c r="Q102" s="270"/>
      <c r="R102" s="271"/>
      <c r="S102" s="270"/>
      <c r="T102" s="271"/>
      <c r="U102" s="270"/>
      <c r="V102" s="271"/>
      <c r="W102" s="270"/>
      <c r="X102" s="271"/>
      <c r="Y102" s="270"/>
      <c r="Z102" s="272"/>
      <c r="AA102" s="272"/>
      <c r="AB102" s="273"/>
      <c r="AC102" s="274"/>
    </row>
    <row r="103" spans="1:30" ht="21.75" customHeight="1" x14ac:dyDescent="0.2">
      <c r="C103" s="271"/>
      <c r="D103" s="271"/>
      <c r="E103" s="270"/>
      <c r="F103" s="271"/>
      <c r="G103" s="270"/>
      <c r="H103" s="271"/>
      <c r="I103" s="270"/>
      <c r="J103" s="271"/>
      <c r="K103" s="271"/>
      <c r="L103" s="271"/>
      <c r="M103" s="270"/>
      <c r="N103" s="271"/>
      <c r="O103" s="270"/>
      <c r="P103" s="271"/>
      <c r="Q103" s="270"/>
      <c r="R103" s="271"/>
      <c r="S103" s="270"/>
      <c r="T103" s="271"/>
      <c r="U103" s="270"/>
      <c r="V103" s="271"/>
      <c r="W103" s="270"/>
      <c r="X103" s="271"/>
      <c r="Y103" s="270"/>
      <c r="Z103" s="272"/>
      <c r="AA103" s="272"/>
      <c r="AB103" s="273"/>
      <c r="AC103" s="274"/>
    </row>
    <row r="104" spans="1:30" ht="21.75" customHeight="1" x14ac:dyDescent="0.2">
      <c r="B104" s="271">
        <f t="shared" ref="B104:D104" si="31">SUM(B5:B97)</f>
        <v>210</v>
      </c>
      <c r="C104" s="271"/>
      <c r="D104" s="271">
        <f t="shared" si="31"/>
        <v>110</v>
      </c>
      <c r="E104" s="271"/>
      <c r="F104" s="271">
        <f t="shared" ref="F104:L104" si="32">SUM(F5:F97)</f>
        <v>49</v>
      </c>
      <c r="G104" s="271"/>
      <c r="H104" s="271">
        <f t="shared" si="32"/>
        <v>164</v>
      </c>
      <c r="I104" s="271"/>
      <c r="J104" s="271">
        <f t="shared" si="32"/>
        <v>73</v>
      </c>
      <c r="K104" s="271"/>
      <c r="L104" s="271">
        <f t="shared" si="32"/>
        <v>70</v>
      </c>
      <c r="M104" s="271"/>
      <c r="N104" s="271">
        <f>SUM(N5:N97)</f>
        <v>22</v>
      </c>
      <c r="O104" s="271"/>
      <c r="P104" s="271">
        <f t="shared" ref="P104:Z104" si="33">SUM(P5:P97)</f>
        <v>15</v>
      </c>
      <c r="Q104" s="271"/>
      <c r="R104" s="271">
        <f t="shared" si="33"/>
        <v>15</v>
      </c>
      <c r="S104" s="271"/>
      <c r="T104" s="271">
        <f t="shared" si="33"/>
        <v>33</v>
      </c>
      <c r="U104" s="271"/>
      <c r="V104" s="271">
        <f t="shared" si="33"/>
        <v>41</v>
      </c>
      <c r="W104" s="271"/>
      <c r="X104" s="271">
        <f t="shared" si="33"/>
        <v>15</v>
      </c>
      <c r="Y104" s="271"/>
      <c r="Z104" s="271">
        <f t="shared" si="33"/>
        <v>832</v>
      </c>
      <c r="AA104" s="271"/>
      <c r="AB104" s="275">
        <f>SUM(AB5:AB97)</f>
        <v>54651</v>
      </c>
      <c r="AC104" s="274"/>
    </row>
    <row r="105" spans="1:30" ht="21.75" customHeight="1" x14ac:dyDescent="0.2">
      <c r="C105" s="271"/>
      <c r="D105" s="271"/>
      <c r="E105" s="266"/>
      <c r="F105" s="271"/>
      <c r="G105" s="271"/>
      <c r="H105" s="271"/>
      <c r="I105" s="276"/>
      <c r="J105" s="271"/>
      <c r="K105" s="271"/>
      <c r="L105" s="271"/>
      <c r="M105" s="266"/>
      <c r="N105" s="271"/>
      <c r="O105" s="271"/>
      <c r="P105" s="271"/>
      <c r="Q105" s="270"/>
      <c r="R105" s="271"/>
      <c r="S105" s="270"/>
      <c r="T105" s="271"/>
      <c r="U105" s="270"/>
      <c r="V105" s="271"/>
      <c r="W105" s="270"/>
      <c r="X105" s="271"/>
      <c r="Y105" s="270"/>
      <c r="Z105" s="272"/>
      <c r="AA105" s="272"/>
      <c r="AB105" s="273"/>
      <c r="AC105" s="274"/>
    </row>
    <row r="106" spans="1:30" ht="21.75" customHeight="1" x14ac:dyDescent="0.2">
      <c r="C106" s="271"/>
      <c r="D106" s="271"/>
      <c r="E106" s="266"/>
      <c r="F106" s="271"/>
      <c r="G106" s="271"/>
      <c r="H106" s="271"/>
      <c r="I106" s="276"/>
      <c r="J106" s="271"/>
      <c r="K106" s="271"/>
      <c r="L106" s="271"/>
      <c r="M106" s="266"/>
      <c r="N106" s="271"/>
      <c r="O106" s="271"/>
      <c r="P106" s="271"/>
      <c r="Q106" s="271"/>
      <c r="R106" s="271"/>
      <c r="S106" s="270"/>
      <c r="T106" s="271"/>
      <c r="U106" s="270"/>
      <c r="V106" s="271"/>
      <c r="W106" s="270"/>
      <c r="X106" s="271"/>
      <c r="Y106" s="270"/>
      <c r="Z106" s="272"/>
      <c r="AA106" s="272"/>
      <c r="AB106" s="273"/>
      <c r="AC106" s="274"/>
    </row>
    <row r="107" spans="1:30" ht="21.75" customHeight="1" x14ac:dyDescent="0.2">
      <c r="C107" s="271"/>
      <c r="D107" s="271"/>
      <c r="E107" s="266"/>
      <c r="F107" s="271"/>
      <c r="G107" s="271"/>
      <c r="H107" s="271"/>
      <c r="I107" s="276"/>
      <c r="J107" s="271"/>
      <c r="K107" s="271"/>
      <c r="L107" s="271"/>
      <c r="M107" s="266"/>
      <c r="N107" s="271"/>
      <c r="O107" s="271"/>
      <c r="P107" s="271"/>
      <c r="Q107" s="271"/>
      <c r="R107" s="271"/>
      <c r="S107" s="270"/>
      <c r="T107" s="271"/>
      <c r="U107" s="271"/>
      <c r="V107" s="271"/>
      <c r="W107" s="270"/>
      <c r="X107" s="271"/>
      <c r="Y107" s="270"/>
      <c r="Z107" s="272"/>
      <c r="AA107" s="272"/>
      <c r="AB107" s="273"/>
      <c r="AC107" s="274"/>
    </row>
    <row r="108" spans="1:30" ht="21.75" customHeight="1" x14ac:dyDescent="0.2">
      <c r="C108" s="271"/>
      <c r="D108" s="271"/>
      <c r="E108" s="271"/>
      <c r="F108" s="271"/>
      <c r="G108" s="271"/>
      <c r="H108" s="271"/>
      <c r="I108" s="276"/>
      <c r="J108" s="271"/>
      <c r="K108" s="271"/>
      <c r="L108" s="271"/>
      <c r="M108" s="271"/>
      <c r="N108" s="271"/>
      <c r="O108" s="271"/>
      <c r="P108" s="271"/>
      <c r="Q108" s="271"/>
      <c r="R108" s="271"/>
      <c r="S108" s="270"/>
      <c r="T108" s="271"/>
      <c r="U108" s="271"/>
      <c r="V108" s="271"/>
      <c r="W108" s="271"/>
      <c r="X108" s="271"/>
      <c r="Y108" s="271"/>
      <c r="Z108" s="272"/>
    </row>
    <row r="109" spans="1:30" ht="21.75" customHeight="1" x14ac:dyDescent="0.2">
      <c r="I109" s="215"/>
    </row>
  </sheetData>
  <mergeCells count="15">
    <mergeCell ref="X3:Y3"/>
    <mergeCell ref="Z3:AA3"/>
    <mergeCell ref="AB3:AC3"/>
    <mergeCell ref="L3:M3"/>
    <mergeCell ref="N3:O3"/>
    <mergeCell ref="P3:Q3"/>
    <mergeCell ref="R3:S3"/>
    <mergeCell ref="T3:U3"/>
    <mergeCell ref="V3:W3"/>
    <mergeCell ref="J3:K3"/>
    <mergeCell ref="A3:A4"/>
    <mergeCell ref="B3:C3"/>
    <mergeCell ref="D3:E3"/>
    <mergeCell ref="F3:G3"/>
    <mergeCell ref="H3:I3"/>
  </mergeCells>
  <phoneticPr fontId="2"/>
  <pageMargins left="0.55118110236220474" right="0.19685039370078741" top="0.31496062992125984" bottom="0.31496062992125984" header="0.19685039370078741" footer="0.19685039370078741"/>
  <pageSetup paperSize="8" scale="46" fitToHeight="0" orientation="landscape" r:id="rId1"/>
  <headerFooter alignWithMargins="0"/>
  <rowBreaks count="1" manualBreakCount="1">
    <brk id="72"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3D91A-FE86-4640-83C6-86BA670E2B2C}">
  <sheetPr>
    <pageSetUpPr fitToPage="1"/>
  </sheetPr>
  <dimension ref="A1:AG45"/>
  <sheetViews>
    <sheetView view="pageBreakPreview" zoomScale="86" zoomScaleNormal="86" zoomScaleSheetLayoutView="86" workbookViewId="0">
      <pane xSplit="1" ySplit="5" topLeftCell="K22" activePane="bottomRight" state="frozen"/>
      <selection activeCell="H16" sqref="H16"/>
      <selection pane="topRight" activeCell="H16" sqref="H16"/>
      <selection pane="bottomLeft" activeCell="H16" sqref="H16"/>
      <selection pane="bottomRight" activeCell="H16" sqref="H16"/>
    </sheetView>
  </sheetViews>
  <sheetFormatPr defaultColWidth="9" defaultRowHeight="13.5" x14ac:dyDescent="0.4"/>
  <cols>
    <col min="1" max="1" width="39.125" style="48" customWidth="1"/>
    <col min="2" max="2" width="9" style="48" customWidth="1"/>
    <col min="3" max="3" width="8.875" style="48" customWidth="1"/>
    <col min="4" max="4" width="8.625" style="48" customWidth="1"/>
    <col min="5" max="5" width="8.375" style="48" customWidth="1"/>
    <col min="6" max="6" width="8.75" style="48" customWidth="1"/>
    <col min="7" max="7" width="8.5" style="48" customWidth="1"/>
    <col min="8" max="9" width="8.625" style="48" customWidth="1"/>
    <col min="10" max="10" width="8.375" style="48" customWidth="1"/>
    <col min="11" max="11" width="8.5" style="48" customWidth="1"/>
    <col min="12" max="12" width="7.75" style="48" customWidth="1"/>
    <col min="13" max="13" width="8.375" style="52" customWidth="1"/>
    <col min="14" max="14" width="7.75" style="48" customWidth="1"/>
    <col min="15" max="15" width="8.375" style="48" customWidth="1"/>
    <col min="16" max="16" width="8.75" style="48" customWidth="1"/>
    <col min="17" max="17" width="8.625" style="48" customWidth="1"/>
    <col min="18" max="21" width="7.75" style="48" customWidth="1"/>
    <col min="22" max="22" width="8.625" style="48" customWidth="1"/>
    <col min="23" max="23" width="8.875" style="48" customWidth="1"/>
    <col min="24" max="24" width="7.75" style="48" customWidth="1"/>
    <col min="25" max="25" width="8.625" style="48" customWidth="1"/>
    <col min="26" max="26" width="9.125" style="48" customWidth="1"/>
    <col min="27" max="27" width="8.125" style="51" customWidth="1"/>
    <col min="28" max="28" width="12.875" style="50" bestFit="1" customWidth="1"/>
    <col min="29" max="29" width="9.125" style="49" customWidth="1"/>
    <col min="30" max="30" width="10.25" style="48" customWidth="1"/>
    <col min="31" max="16384" width="9" style="48"/>
  </cols>
  <sheetData>
    <row r="1" spans="1:31" ht="17.25" customHeight="1" x14ac:dyDescent="0.4">
      <c r="A1" s="101" t="s">
        <v>172</v>
      </c>
      <c r="B1" s="101"/>
      <c r="C1" s="101"/>
      <c r="D1" s="101"/>
      <c r="E1" s="101"/>
      <c r="F1" s="101"/>
      <c r="G1" s="101"/>
      <c r="H1" s="101"/>
      <c r="I1" s="101"/>
      <c r="J1" s="101"/>
      <c r="K1" s="101"/>
      <c r="L1" s="101"/>
      <c r="M1" s="101"/>
    </row>
    <row r="2" spans="1:31" ht="32.25" customHeight="1" x14ac:dyDescent="0.4">
      <c r="A2" s="101"/>
      <c r="B2" s="101"/>
      <c r="C2" s="101"/>
      <c r="D2" s="101"/>
      <c r="E2" s="101"/>
      <c r="F2" s="101"/>
      <c r="G2" s="101"/>
      <c r="H2" s="101"/>
      <c r="I2" s="101"/>
      <c r="J2" s="101"/>
      <c r="K2" s="101"/>
      <c r="L2" s="101"/>
      <c r="M2" s="101"/>
    </row>
    <row r="3" spans="1:31" ht="14.25" thickBot="1" x14ac:dyDescent="0.45">
      <c r="AC3" s="168" t="s">
        <v>171</v>
      </c>
    </row>
    <row r="4" spans="1:31" ht="27.2" customHeight="1" thickTop="1" x14ac:dyDescent="0.4">
      <c r="A4" s="98"/>
      <c r="B4" s="97" t="s">
        <v>0</v>
      </c>
      <c r="C4" s="100"/>
      <c r="D4" s="99" t="s">
        <v>170</v>
      </c>
      <c r="E4" s="99"/>
      <c r="F4" s="98" t="s">
        <v>2</v>
      </c>
      <c r="G4" s="97"/>
      <c r="H4" s="99" t="s">
        <v>3</v>
      </c>
      <c r="I4" s="99"/>
      <c r="J4" s="98" t="s">
        <v>4</v>
      </c>
      <c r="K4" s="97"/>
      <c r="L4" s="99" t="s">
        <v>5</v>
      </c>
      <c r="M4" s="99"/>
      <c r="N4" s="98" t="s">
        <v>6</v>
      </c>
      <c r="O4" s="97"/>
      <c r="P4" s="99" t="s">
        <v>7</v>
      </c>
      <c r="Q4" s="99"/>
      <c r="R4" s="100" t="s">
        <v>8</v>
      </c>
      <c r="S4" s="100"/>
      <c r="T4" s="99" t="s">
        <v>9</v>
      </c>
      <c r="U4" s="99"/>
      <c r="V4" s="98" t="s">
        <v>10</v>
      </c>
      <c r="W4" s="97"/>
      <c r="X4" s="99" t="s">
        <v>11</v>
      </c>
      <c r="Y4" s="99"/>
      <c r="Z4" s="98" t="s">
        <v>12</v>
      </c>
      <c r="AA4" s="97"/>
      <c r="AB4" s="96" t="s">
        <v>13</v>
      </c>
      <c r="AC4" s="95"/>
    </row>
    <row r="5" spans="1:31" ht="33" customHeight="1" x14ac:dyDescent="0.4">
      <c r="A5" s="94"/>
      <c r="B5" s="93" t="s">
        <v>14</v>
      </c>
      <c r="C5" s="90" t="s">
        <v>169</v>
      </c>
      <c r="D5" s="93" t="s">
        <v>14</v>
      </c>
      <c r="E5" s="92" t="s">
        <v>169</v>
      </c>
      <c r="F5" s="91" t="s">
        <v>14</v>
      </c>
      <c r="G5" s="90" t="s">
        <v>169</v>
      </c>
      <c r="H5" s="93" t="s">
        <v>14</v>
      </c>
      <c r="I5" s="92" t="s">
        <v>169</v>
      </c>
      <c r="J5" s="91" t="s">
        <v>14</v>
      </c>
      <c r="K5" s="90" t="s">
        <v>169</v>
      </c>
      <c r="L5" s="93" t="s">
        <v>14</v>
      </c>
      <c r="M5" s="92" t="s">
        <v>169</v>
      </c>
      <c r="N5" s="91" t="s">
        <v>14</v>
      </c>
      <c r="O5" s="90" t="s">
        <v>169</v>
      </c>
      <c r="P5" s="93" t="s">
        <v>14</v>
      </c>
      <c r="Q5" s="92" t="s">
        <v>169</v>
      </c>
      <c r="R5" s="91" t="s">
        <v>14</v>
      </c>
      <c r="S5" s="90" t="s">
        <v>169</v>
      </c>
      <c r="T5" s="93" t="s">
        <v>14</v>
      </c>
      <c r="U5" s="92" t="s">
        <v>169</v>
      </c>
      <c r="V5" s="91" t="s">
        <v>14</v>
      </c>
      <c r="W5" s="90" t="s">
        <v>169</v>
      </c>
      <c r="X5" s="93" t="s">
        <v>14</v>
      </c>
      <c r="Y5" s="92" t="s">
        <v>169</v>
      </c>
      <c r="Z5" s="91" t="s">
        <v>14</v>
      </c>
      <c r="AA5" s="90" t="s">
        <v>169</v>
      </c>
      <c r="AB5" s="89" t="s">
        <v>14</v>
      </c>
      <c r="AC5" s="88" t="s">
        <v>169</v>
      </c>
    </row>
    <row r="6" spans="1:31" ht="16.7" customHeight="1" x14ac:dyDescent="0.4">
      <c r="A6" s="87"/>
      <c r="B6" s="84"/>
      <c r="C6" s="83"/>
      <c r="D6" s="86"/>
      <c r="E6" s="85"/>
      <c r="F6" s="84"/>
      <c r="G6" s="83"/>
      <c r="H6" s="86"/>
      <c r="I6" s="85"/>
      <c r="J6" s="84"/>
      <c r="K6" s="83"/>
      <c r="L6" s="86"/>
      <c r="M6" s="85"/>
      <c r="N6" s="84"/>
      <c r="O6" s="83"/>
      <c r="P6" s="86"/>
      <c r="Q6" s="85"/>
      <c r="R6" s="84"/>
      <c r="S6" s="83"/>
      <c r="T6" s="86"/>
      <c r="U6" s="85"/>
      <c r="V6" s="84"/>
      <c r="W6" s="83"/>
      <c r="X6" s="86"/>
      <c r="Y6" s="85"/>
      <c r="Z6" s="84"/>
      <c r="AA6" s="83"/>
      <c r="AB6" s="82"/>
      <c r="AC6" s="81"/>
    </row>
    <row r="7" spans="1:31" ht="21.75" customHeight="1" x14ac:dyDescent="0.4">
      <c r="A7" s="75" t="s">
        <v>168</v>
      </c>
      <c r="B7" s="62"/>
      <c r="C7" s="61"/>
      <c r="D7" s="80"/>
      <c r="E7" s="79"/>
      <c r="F7" s="62"/>
      <c r="G7" s="61"/>
      <c r="H7" s="80"/>
      <c r="I7" s="79"/>
      <c r="J7" s="62"/>
      <c r="K7" s="61"/>
      <c r="L7" s="80"/>
      <c r="M7" s="79"/>
      <c r="N7" s="62"/>
      <c r="O7" s="61"/>
      <c r="P7" s="80"/>
      <c r="Q7" s="79"/>
      <c r="R7" s="62"/>
      <c r="S7" s="61"/>
      <c r="T7" s="80"/>
      <c r="U7" s="79"/>
      <c r="V7" s="62"/>
      <c r="W7" s="61"/>
      <c r="X7" s="80"/>
      <c r="Y7" s="79"/>
      <c r="Z7" s="62"/>
      <c r="AA7" s="61"/>
      <c r="AB7" s="78"/>
      <c r="AC7" s="77"/>
    </row>
    <row r="8" spans="1:31" ht="21.75" customHeight="1" x14ac:dyDescent="0.4">
      <c r="A8" s="75" t="s">
        <v>167</v>
      </c>
      <c r="B8" s="62"/>
      <c r="C8" s="61"/>
      <c r="D8" s="80"/>
      <c r="E8" s="79"/>
      <c r="F8" s="62"/>
      <c r="G8" s="61"/>
      <c r="H8" s="80"/>
      <c r="I8" s="79"/>
      <c r="J8" s="62"/>
      <c r="K8" s="61"/>
      <c r="L8" s="80"/>
      <c r="M8" s="79"/>
      <c r="N8" s="62"/>
      <c r="O8" s="61"/>
      <c r="P8" s="80"/>
      <c r="Q8" s="79"/>
      <c r="R8" s="62"/>
      <c r="S8" s="61"/>
      <c r="T8" s="80"/>
      <c r="U8" s="79"/>
      <c r="V8" s="62"/>
      <c r="W8" s="61"/>
      <c r="X8" s="80"/>
      <c r="Y8" s="79"/>
      <c r="Z8" s="62"/>
      <c r="AA8" s="61"/>
      <c r="AB8" s="78"/>
      <c r="AC8" s="77"/>
    </row>
    <row r="9" spans="1:31" ht="21.75" customHeight="1" x14ac:dyDescent="0.4">
      <c r="A9" s="58" t="s">
        <v>166</v>
      </c>
      <c r="B9" s="169">
        <v>3970</v>
      </c>
      <c r="C9" s="17">
        <v>306.29080118694361</v>
      </c>
      <c r="D9" s="170">
        <v>4053</v>
      </c>
      <c r="E9" s="171">
        <v>290.69793103448274</v>
      </c>
      <c r="F9" s="169">
        <v>3373</v>
      </c>
      <c r="G9" s="172">
        <v>423.66183574879227</v>
      </c>
      <c r="H9" s="170">
        <v>4504</v>
      </c>
      <c r="I9" s="171">
        <v>453.01353965183745</v>
      </c>
      <c r="J9" s="169">
        <v>3777</v>
      </c>
      <c r="K9" s="172">
        <v>379.15830115830113</v>
      </c>
      <c r="L9" s="170">
        <v>2081</v>
      </c>
      <c r="M9" s="171">
        <v>346.83333333333331</v>
      </c>
      <c r="N9" s="169">
        <v>1153</v>
      </c>
      <c r="O9" s="172">
        <v>386.81290322580645</v>
      </c>
      <c r="P9" s="170">
        <v>1563</v>
      </c>
      <c r="Q9" s="171">
        <v>524.36129032258066</v>
      </c>
      <c r="R9" s="169">
        <v>399</v>
      </c>
      <c r="S9" s="171">
        <v>133</v>
      </c>
      <c r="T9" s="169">
        <v>1638</v>
      </c>
      <c r="U9" s="171">
        <v>546</v>
      </c>
      <c r="V9" s="169">
        <v>3127</v>
      </c>
      <c r="W9" s="172">
        <v>357.37142857142857</v>
      </c>
      <c r="X9" s="170">
        <v>1064</v>
      </c>
      <c r="Y9" s="171">
        <v>359.27272727272725</v>
      </c>
      <c r="Z9" s="173">
        <v>30702</v>
      </c>
      <c r="AA9" s="172">
        <v>363.58551582782962</v>
      </c>
      <c r="AB9" s="174">
        <v>1911403</v>
      </c>
      <c r="AC9" s="175">
        <v>387.63</v>
      </c>
      <c r="AD9" s="72"/>
      <c r="AE9" s="72"/>
    </row>
    <row r="10" spans="1:31" ht="21.75" customHeight="1" x14ac:dyDescent="0.4">
      <c r="A10" s="76" t="s">
        <v>165</v>
      </c>
      <c r="B10" s="169">
        <v>4796</v>
      </c>
      <c r="C10" s="17">
        <v>370.01780415430267</v>
      </c>
      <c r="D10" s="170">
        <v>4379</v>
      </c>
      <c r="E10" s="171">
        <v>314.08</v>
      </c>
      <c r="F10" s="169">
        <v>2235</v>
      </c>
      <c r="G10" s="172">
        <v>280.72463768115944</v>
      </c>
      <c r="H10" s="170">
        <v>3236</v>
      </c>
      <c r="I10" s="171">
        <v>325.47775628626687</v>
      </c>
      <c r="J10" s="169">
        <v>2286</v>
      </c>
      <c r="K10" s="172">
        <v>229.48262548262548</v>
      </c>
      <c r="L10" s="170">
        <v>2652</v>
      </c>
      <c r="M10" s="171">
        <v>442</v>
      </c>
      <c r="N10" s="169">
        <v>897</v>
      </c>
      <c r="O10" s="172">
        <v>300.92903225806452</v>
      </c>
      <c r="P10" s="170">
        <v>946</v>
      </c>
      <c r="Q10" s="171">
        <v>317.36774193548388</v>
      </c>
      <c r="R10" s="169">
        <v>610</v>
      </c>
      <c r="S10" s="171">
        <v>203.33333333333334</v>
      </c>
      <c r="T10" s="169">
        <v>2735</v>
      </c>
      <c r="U10" s="171">
        <v>911.66666666666663</v>
      </c>
      <c r="V10" s="169">
        <v>2757</v>
      </c>
      <c r="W10" s="172">
        <v>315.08571428571429</v>
      </c>
      <c r="X10" s="170">
        <v>1058</v>
      </c>
      <c r="Y10" s="171">
        <v>357.24675324675326</v>
      </c>
      <c r="Z10" s="173">
        <v>28587</v>
      </c>
      <c r="AA10" s="172">
        <v>338.53882942382143</v>
      </c>
      <c r="AB10" s="174">
        <v>1593275</v>
      </c>
      <c r="AC10" s="175">
        <v>323.11</v>
      </c>
      <c r="AD10" s="72"/>
      <c r="AE10" s="72"/>
    </row>
    <row r="11" spans="1:31" ht="21.75" customHeight="1" x14ac:dyDescent="0.4">
      <c r="A11" s="75" t="s">
        <v>164</v>
      </c>
      <c r="B11" s="169"/>
      <c r="C11" s="17"/>
      <c r="D11" s="170"/>
      <c r="E11" s="171"/>
      <c r="F11" s="169"/>
      <c r="G11" s="172"/>
      <c r="H11" s="170"/>
      <c r="I11" s="176"/>
      <c r="J11" s="169"/>
      <c r="K11" s="172"/>
      <c r="L11" s="170"/>
      <c r="M11" s="171"/>
      <c r="N11" s="169"/>
      <c r="O11" s="172"/>
      <c r="P11" s="170"/>
      <c r="Q11" s="171"/>
      <c r="R11" s="169"/>
      <c r="S11" s="172"/>
      <c r="T11" s="170"/>
      <c r="U11" s="171"/>
      <c r="V11" s="169"/>
      <c r="W11" s="172"/>
      <c r="X11" s="170"/>
      <c r="Y11" s="171"/>
      <c r="Z11" s="173"/>
      <c r="AA11" s="172"/>
      <c r="AB11" s="174"/>
      <c r="AC11" s="175"/>
      <c r="AD11" s="72"/>
      <c r="AE11" s="72"/>
    </row>
    <row r="12" spans="1:31" ht="21.75" customHeight="1" x14ac:dyDescent="0.4">
      <c r="A12" s="58" t="s">
        <v>163</v>
      </c>
      <c r="B12" s="177">
        <v>209</v>
      </c>
      <c r="C12" s="17">
        <v>26.187951807228917</v>
      </c>
      <c r="D12" s="178">
        <v>256</v>
      </c>
      <c r="E12" s="19">
        <v>28.566523605150213</v>
      </c>
      <c r="F12" s="177">
        <v>47</v>
      </c>
      <c r="G12" s="17">
        <v>9.4362934362934361</v>
      </c>
      <c r="H12" s="178">
        <v>155</v>
      </c>
      <c r="I12" s="19">
        <v>26.254071661237784</v>
      </c>
      <c r="J12" s="177">
        <v>292</v>
      </c>
      <c r="K12" s="17">
        <v>48.666666666666664</v>
      </c>
      <c r="L12" s="178">
        <v>108</v>
      </c>
      <c r="M12" s="19">
        <v>27</v>
      </c>
      <c r="N12" s="177">
        <v>98</v>
      </c>
      <c r="O12" s="17">
        <v>49.475728155339802</v>
      </c>
      <c r="P12" s="178">
        <v>59</v>
      </c>
      <c r="Q12" s="19">
        <v>29.78640776699029</v>
      </c>
      <c r="R12" s="177">
        <v>8</v>
      </c>
      <c r="S12" s="17">
        <v>4</v>
      </c>
      <c r="T12" s="178">
        <v>48</v>
      </c>
      <c r="U12" s="19">
        <v>24</v>
      </c>
      <c r="V12" s="177">
        <v>39</v>
      </c>
      <c r="W12" s="17">
        <v>7.891050583657587</v>
      </c>
      <c r="X12" s="178">
        <v>13</v>
      </c>
      <c r="Y12" s="19">
        <v>6.6274509803921573</v>
      </c>
      <c r="Z12" s="179">
        <v>1332</v>
      </c>
      <c r="AA12" s="17">
        <v>25.278832116788319</v>
      </c>
      <c r="AB12" s="174">
        <v>122794</v>
      </c>
      <c r="AC12" s="175">
        <v>39.22</v>
      </c>
      <c r="AD12" s="72"/>
      <c r="AE12" s="72"/>
    </row>
    <row r="13" spans="1:31" ht="21.75" customHeight="1" x14ac:dyDescent="0.4">
      <c r="A13" s="58" t="s">
        <v>162</v>
      </c>
      <c r="B13" s="177">
        <v>324</v>
      </c>
      <c r="C13" s="17">
        <v>40.597590361445782</v>
      </c>
      <c r="D13" s="178">
        <v>341</v>
      </c>
      <c r="E13" s="19">
        <v>38.051502145922747</v>
      </c>
      <c r="F13" s="177">
        <v>35</v>
      </c>
      <c r="G13" s="17">
        <v>7.0270270270270272</v>
      </c>
      <c r="H13" s="178">
        <v>193</v>
      </c>
      <c r="I13" s="19">
        <v>32.690553745928334</v>
      </c>
      <c r="J13" s="177">
        <v>374</v>
      </c>
      <c r="K13" s="17">
        <v>62.333333333333336</v>
      </c>
      <c r="L13" s="178">
        <v>167</v>
      </c>
      <c r="M13" s="19">
        <v>41.75</v>
      </c>
      <c r="N13" s="177">
        <v>97</v>
      </c>
      <c r="O13" s="17">
        <v>48.970873786407765</v>
      </c>
      <c r="P13" s="178">
        <v>264</v>
      </c>
      <c r="Q13" s="19">
        <v>133.28155339805824</v>
      </c>
      <c r="R13" s="177">
        <v>13</v>
      </c>
      <c r="S13" s="17">
        <v>6.5</v>
      </c>
      <c r="T13" s="178">
        <v>142</v>
      </c>
      <c r="U13" s="19">
        <v>71</v>
      </c>
      <c r="V13" s="177">
        <v>27</v>
      </c>
      <c r="W13" s="17">
        <v>5.463035019455253</v>
      </c>
      <c r="X13" s="178">
        <v>46</v>
      </c>
      <c r="Y13" s="19">
        <v>23.450980392156865</v>
      </c>
      <c r="Z13" s="179">
        <v>2023</v>
      </c>
      <c r="AA13" s="17">
        <v>38.392700729927007</v>
      </c>
      <c r="AB13" s="174">
        <v>99435</v>
      </c>
      <c r="AC13" s="175">
        <v>31.76</v>
      </c>
      <c r="AD13" s="72"/>
      <c r="AE13" s="72"/>
    </row>
    <row r="14" spans="1:31" ht="21.75" customHeight="1" x14ac:dyDescent="0.4">
      <c r="A14" s="58" t="s">
        <v>161</v>
      </c>
      <c r="B14" s="177">
        <v>1045</v>
      </c>
      <c r="C14" s="17">
        <v>130.93975903614458</v>
      </c>
      <c r="D14" s="178">
        <v>1232</v>
      </c>
      <c r="E14" s="19">
        <v>137.47639484978541</v>
      </c>
      <c r="F14" s="177">
        <v>586</v>
      </c>
      <c r="G14" s="17">
        <v>117.65250965250965</v>
      </c>
      <c r="H14" s="178">
        <v>993</v>
      </c>
      <c r="I14" s="19">
        <v>168.19543973941367</v>
      </c>
      <c r="J14" s="177">
        <v>1247</v>
      </c>
      <c r="K14" s="17">
        <v>207.83333333333334</v>
      </c>
      <c r="L14" s="178">
        <v>307</v>
      </c>
      <c r="M14" s="19">
        <v>76.75</v>
      </c>
      <c r="N14" s="177">
        <v>191</v>
      </c>
      <c r="O14" s="17">
        <v>96.427184466019412</v>
      </c>
      <c r="P14" s="178">
        <v>338</v>
      </c>
      <c r="Q14" s="19">
        <v>170.64077669902912</v>
      </c>
      <c r="R14" s="177">
        <v>41</v>
      </c>
      <c r="S14" s="17">
        <v>20.5</v>
      </c>
      <c r="T14" s="178">
        <v>283</v>
      </c>
      <c r="U14" s="19">
        <v>141.5</v>
      </c>
      <c r="V14" s="177">
        <v>507</v>
      </c>
      <c r="W14" s="17">
        <v>102.58365758754863</v>
      </c>
      <c r="X14" s="178">
        <v>319</v>
      </c>
      <c r="Y14" s="19">
        <v>162.62745098039215</v>
      </c>
      <c r="Z14" s="179">
        <v>7089</v>
      </c>
      <c r="AA14" s="17">
        <v>134.53576642335767</v>
      </c>
      <c r="AB14" s="174">
        <v>495932</v>
      </c>
      <c r="AC14" s="175">
        <v>158.38999999999999</v>
      </c>
      <c r="AD14" s="72"/>
      <c r="AE14" s="72"/>
    </row>
    <row r="15" spans="1:31" ht="21.75" customHeight="1" x14ac:dyDescent="0.4">
      <c r="A15" s="58" t="s">
        <v>160</v>
      </c>
      <c r="B15" s="177">
        <v>1292</v>
      </c>
      <c r="C15" s="17">
        <v>161.88915662650604</v>
      </c>
      <c r="D15" s="178">
        <v>1541</v>
      </c>
      <c r="E15" s="19">
        <v>171.95708154506437</v>
      </c>
      <c r="F15" s="177">
        <v>1044</v>
      </c>
      <c r="G15" s="17">
        <v>209.6061776061776</v>
      </c>
      <c r="H15" s="178">
        <v>2124</v>
      </c>
      <c r="I15" s="19">
        <v>359.76547231270354</v>
      </c>
      <c r="J15" s="177">
        <v>1922</v>
      </c>
      <c r="K15" s="17">
        <v>320.33333333333331</v>
      </c>
      <c r="L15" s="178">
        <v>461</v>
      </c>
      <c r="M15" s="19">
        <v>115.25</v>
      </c>
      <c r="N15" s="177">
        <v>260</v>
      </c>
      <c r="O15" s="17">
        <v>131.26213592233009</v>
      </c>
      <c r="P15" s="178">
        <v>906</v>
      </c>
      <c r="Q15" s="19">
        <v>457.39805825242718</v>
      </c>
      <c r="R15" s="177">
        <v>112</v>
      </c>
      <c r="S15" s="17">
        <v>56</v>
      </c>
      <c r="T15" s="178">
        <v>154</v>
      </c>
      <c r="U15" s="19">
        <v>77</v>
      </c>
      <c r="V15" s="177">
        <v>2101</v>
      </c>
      <c r="W15" s="17">
        <v>425.10505836575874</v>
      </c>
      <c r="X15" s="178">
        <v>384</v>
      </c>
      <c r="Y15" s="19">
        <v>195.76470588235296</v>
      </c>
      <c r="Z15" s="179">
        <v>12301</v>
      </c>
      <c r="AA15" s="17">
        <v>233.44963503649635</v>
      </c>
      <c r="AB15" s="174">
        <v>657421</v>
      </c>
      <c r="AC15" s="175">
        <v>209.97</v>
      </c>
      <c r="AD15" s="72"/>
      <c r="AE15" s="72"/>
    </row>
    <row r="16" spans="1:31" ht="21.75" customHeight="1" x14ac:dyDescent="0.4">
      <c r="A16" s="58" t="s">
        <v>159</v>
      </c>
      <c r="B16" s="177">
        <v>45</v>
      </c>
      <c r="C16" s="17">
        <v>5.6385542168674698</v>
      </c>
      <c r="D16" s="178">
        <v>41</v>
      </c>
      <c r="E16" s="19">
        <v>4.5751072961373387</v>
      </c>
      <c r="F16" s="177">
        <v>43</v>
      </c>
      <c r="G16" s="17">
        <v>8.6332046332046328</v>
      </c>
      <c r="H16" s="178">
        <v>57</v>
      </c>
      <c r="I16" s="19">
        <v>9.6547231270358296</v>
      </c>
      <c r="J16" s="177">
        <v>48</v>
      </c>
      <c r="K16" s="17">
        <v>8</v>
      </c>
      <c r="L16" s="178">
        <v>20</v>
      </c>
      <c r="M16" s="19">
        <v>5</v>
      </c>
      <c r="N16" s="177">
        <v>10</v>
      </c>
      <c r="O16" s="17">
        <v>5.0485436893203879</v>
      </c>
      <c r="P16" s="178">
        <v>85</v>
      </c>
      <c r="Q16" s="19">
        <v>42.912621359223301</v>
      </c>
      <c r="R16" s="177">
        <v>3</v>
      </c>
      <c r="S16" s="17">
        <v>1.5</v>
      </c>
      <c r="T16" s="178">
        <v>10</v>
      </c>
      <c r="U16" s="19">
        <v>5</v>
      </c>
      <c r="V16" s="177">
        <v>49</v>
      </c>
      <c r="W16" s="17">
        <v>9.9143968871595334</v>
      </c>
      <c r="X16" s="178">
        <v>23</v>
      </c>
      <c r="Y16" s="19">
        <v>11.725490196078432</v>
      </c>
      <c r="Z16" s="179">
        <v>434</v>
      </c>
      <c r="AA16" s="17">
        <v>8.2364963503649626</v>
      </c>
      <c r="AB16" s="174">
        <v>28330</v>
      </c>
      <c r="AC16" s="175">
        <v>9.0500000000000007</v>
      </c>
      <c r="AD16" s="72"/>
      <c r="AE16" s="72"/>
    </row>
    <row r="17" spans="1:31" ht="21.75" customHeight="1" x14ac:dyDescent="0.4">
      <c r="A17" s="58" t="s">
        <v>158</v>
      </c>
      <c r="B17" s="177">
        <v>1348</v>
      </c>
      <c r="C17" s="17">
        <v>168.90602409638555</v>
      </c>
      <c r="D17" s="178">
        <v>2216</v>
      </c>
      <c r="E17" s="19">
        <v>247.27896995708153</v>
      </c>
      <c r="F17" s="177">
        <v>861</v>
      </c>
      <c r="G17" s="17">
        <v>172.86486486486487</v>
      </c>
      <c r="H17" s="178">
        <v>1602</v>
      </c>
      <c r="I17" s="19">
        <v>271.34853420195441</v>
      </c>
      <c r="J17" s="177">
        <v>1549</v>
      </c>
      <c r="K17" s="17">
        <v>258.16666666666669</v>
      </c>
      <c r="L17" s="178">
        <v>548</v>
      </c>
      <c r="M17" s="19">
        <v>137</v>
      </c>
      <c r="N17" s="177">
        <v>537</v>
      </c>
      <c r="O17" s="17">
        <v>271.10679611650482</v>
      </c>
      <c r="P17" s="178">
        <v>965</v>
      </c>
      <c r="Q17" s="19">
        <v>487.18446601941747</v>
      </c>
      <c r="R17" s="177">
        <v>38</v>
      </c>
      <c r="S17" s="17">
        <v>19</v>
      </c>
      <c r="T17" s="178">
        <v>311</v>
      </c>
      <c r="U17" s="19">
        <v>155.5</v>
      </c>
      <c r="V17" s="177">
        <v>1357</v>
      </c>
      <c r="W17" s="17">
        <v>274.56809338521401</v>
      </c>
      <c r="X17" s="178">
        <v>363</v>
      </c>
      <c r="Y17" s="19">
        <v>185.05882352941177</v>
      </c>
      <c r="Z17" s="179">
        <v>11695</v>
      </c>
      <c r="AA17" s="17">
        <v>221.94890510948903</v>
      </c>
      <c r="AB17" s="174">
        <v>663320</v>
      </c>
      <c r="AC17" s="175">
        <v>211.86</v>
      </c>
      <c r="AD17" s="72"/>
      <c r="AE17" s="72"/>
    </row>
    <row r="18" spans="1:31" ht="21.75" customHeight="1" x14ac:dyDescent="0.4">
      <c r="A18" s="58" t="s">
        <v>157</v>
      </c>
      <c r="B18" s="177">
        <v>37</v>
      </c>
      <c r="C18" s="17">
        <v>4.6361445783132531</v>
      </c>
      <c r="D18" s="178">
        <v>43</v>
      </c>
      <c r="E18" s="19">
        <v>4.7982832618025748</v>
      </c>
      <c r="F18" s="177">
        <v>69</v>
      </c>
      <c r="G18" s="17">
        <v>13.853281853281853</v>
      </c>
      <c r="H18" s="178">
        <v>12</v>
      </c>
      <c r="I18" s="19">
        <v>2.0325732899022801</v>
      </c>
      <c r="J18" s="177">
        <v>13</v>
      </c>
      <c r="K18" s="17">
        <v>2.1666666666666665</v>
      </c>
      <c r="L18" s="178">
        <v>5</v>
      </c>
      <c r="M18" s="19">
        <v>1.25</v>
      </c>
      <c r="N18" s="177">
        <v>5</v>
      </c>
      <c r="O18" s="19">
        <v>2.5242718446601939</v>
      </c>
      <c r="P18" s="177">
        <v>5</v>
      </c>
      <c r="Q18" s="19">
        <v>2.5242718446601939</v>
      </c>
      <c r="R18" s="177">
        <v>2</v>
      </c>
      <c r="S18" s="17">
        <v>1</v>
      </c>
      <c r="T18" s="178">
        <v>9</v>
      </c>
      <c r="U18" s="19">
        <v>4.5</v>
      </c>
      <c r="V18" s="177">
        <v>69</v>
      </c>
      <c r="W18" s="17">
        <v>13.961089494163424</v>
      </c>
      <c r="X18" s="178">
        <v>5</v>
      </c>
      <c r="Y18" s="19">
        <v>2.5490196078431375</v>
      </c>
      <c r="Z18" s="179">
        <v>274</v>
      </c>
      <c r="AA18" s="17">
        <v>5.2</v>
      </c>
      <c r="AB18" s="174">
        <v>32189</v>
      </c>
      <c r="AC18" s="175">
        <v>10.28</v>
      </c>
      <c r="AD18" s="72"/>
      <c r="AE18" s="72"/>
    </row>
    <row r="19" spans="1:31" ht="21.75" customHeight="1" x14ac:dyDescent="0.4">
      <c r="A19" s="58" t="s">
        <v>156</v>
      </c>
      <c r="B19" s="177">
        <v>105</v>
      </c>
      <c r="C19" s="17">
        <v>13.156626506024097</v>
      </c>
      <c r="D19" s="178">
        <v>199</v>
      </c>
      <c r="E19" s="19">
        <v>22.206008583690988</v>
      </c>
      <c r="F19" s="177">
        <v>88</v>
      </c>
      <c r="G19" s="17">
        <v>17.667953667953668</v>
      </c>
      <c r="H19" s="178">
        <v>131</v>
      </c>
      <c r="I19" s="19">
        <v>22.188925081433222</v>
      </c>
      <c r="J19" s="177">
        <v>140</v>
      </c>
      <c r="K19" s="17">
        <v>23.333333333333332</v>
      </c>
      <c r="L19" s="178">
        <v>54</v>
      </c>
      <c r="M19" s="19">
        <v>13.5</v>
      </c>
      <c r="N19" s="177">
        <v>34</v>
      </c>
      <c r="O19" s="17">
        <v>17.16504854368932</v>
      </c>
      <c r="P19" s="178">
        <v>53</v>
      </c>
      <c r="Q19" s="19">
        <v>26.757281553398059</v>
      </c>
      <c r="R19" s="177" t="s">
        <v>134</v>
      </c>
      <c r="S19" s="17" t="s">
        <v>134</v>
      </c>
      <c r="T19" s="178">
        <v>27</v>
      </c>
      <c r="U19" s="19">
        <v>13.5</v>
      </c>
      <c r="V19" s="177">
        <v>105</v>
      </c>
      <c r="W19" s="17">
        <v>21.245136186770427</v>
      </c>
      <c r="X19" s="178">
        <v>19</v>
      </c>
      <c r="Y19" s="19">
        <v>9.6862745098039227</v>
      </c>
      <c r="Z19" s="179">
        <v>955</v>
      </c>
      <c r="AA19" s="17">
        <v>18.124087591240876</v>
      </c>
      <c r="AB19" s="174">
        <v>41260</v>
      </c>
      <c r="AC19" s="175">
        <v>13.18</v>
      </c>
      <c r="AD19" s="72"/>
      <c r="AE19" s="72"/>
    </row>
    <row r="20" spans="1:31" ht="21.75" customHeight="1" x14ac:dyDescent="0.4">
      <c r="A20" s="58" t="s">
        <v>155</v>
      </c>
      <c r="B20" s="177">
        <v>161</v>
      </c>
      <c r="C20" s="17">
        <v>20.173493975903614</v>
      </c>
      <c r="D20" s="178">
        <v>448</v>
      </c>
      <c r="E20" s="19">
        <v>49.991416309012877</v>
      </c>
      <c r="F20" s="177">
        <v>221</v>
      </c>
      <c r="G20" s="17">
        <v>44.37065637065637</v>
      </c>
      <c r="H20" s="178">
        <v>216</v>
      </c>
      <c r="I20" s="19">
        <v>36.586319218241037</v>
      </c>
      <c r="J20" s="177">
        <v>353</v>
      </c>
      <c r="K20" s="17">
        <v>58.833333333333336</v>
      </c>
      <c r="L20" s="178">
        <v>37</v>
      </c>
      <c r="M20" s="19">
        <v>9.25</v>
      </c>
      <c r="N20" s="177">
        <v>99</v>
      </c>
      <c r="O20" s="17">
        <v>49.980582524271846</v>
      </c>
      <c r="P20" s="178">
        <v>177</v>
      </c>
      <c r="Q20" s="19">
        <v>89.359223300970868</v>
      </c>
      <c r="R20" s="177">
        <v>16</v>
      </c>
      <c r="S20" s="17">
        <v>8</v>
      </c>
      <c r="T20" s="178">
        <v>61</v>
      </c>
      <c r="U20" s="19">
        <v>30.5</v>
      </c>
      <c r="V20" s="177">
        <v>57</v>
      </c>
      <c r="W20" s="17">
        <v>11.533073929961089</v>
      </c>
      <c r="X20" s="178">
        <v>27</v>
      </c>
      <c r="Y20" s="19">
        <v>13.764705882352942</v>
      </c>
      <c r="Z20" s="179">
        <v>1873</v>
      </c>
      <c r="AA20" s="17">
        <v>35.545985401459852</v>
      </c>
      <c r="AB20" s="174">
        <v>74800</v>
      </c>
      <c r="AC20" s="175">
        <v>23.89</v>
      </c>
      <c r="AD20" s="72"/>
      <c r="AE20" s="72"/>
    </row>
    <row r="21" spans="1:31" ht="21.75" customHeight="1" x14ac:dyDescent="0.4">
      <c r="A21" s="58" t="s">
        <v>154</v>
      </c>
      <c r="B21" s="177">
        <v>22</v>
      </c>
      <c r="C21" s="17">
        <v>2.7566265060240962</v>
      </c>
      <c r="D21" s="178">
        <v>18</v>
      </c>
      <c r="E21" s="19">
        <v>2.0085836909871246</v>
      </c>
      <c r="F21" s="177">
        <v>13</v>
      </c>
      <c r="G21" s="17">
        <v>2.6100386100386102</v>
      </c>
      <c r="H21" s="178">
        <v>29</v>
      </c>
      <c r="I21" s="19">
        <v>4.9120521172638432</v>
      </c>
      <c r="J21" s="177">
        <v>23</v>
      </c>
      <c r="K21" s="17">
        <v>3.8333333333333335</v>
      </c>
      <c r="L21" s="178">
        <v>9</v>
      </c>
      <c r="M21" s="19">
        <v>2.25</v>
      </c>
      <c r="N21" s="177" t="s">
        <v>134</v>
      </c>
      <c r="O21" s="17" t="s">
        <v>134</v>
      </c>
      <c r="P21" s="178">
        <v>2</v>
      </c>
      <c r="Q21" s="19">
        <v>1.0097087378640777</v>
      </c>
      <c r="R21" s="177" t="s">
        <v>134</v>
      </c>
      <c r="S21" s="17" t="s">
        <v>134</v>
      </c>
      <c r="T21" s="178">
        <v>3</v>
      </c>
      <c r="U21" s="19">
        <v>1.5</v>
      </c>
      <c r="V21" s="177">
        <v>17</v>
      </c>
      <c r="W21" s="19">
        <v>3.4396887159533072</v>
      </c>
      <c r="X21" s="177" t="s">
        <v>134</v>
      </c>
      <c r="Y21" s="19" t="s">
        <v>134</v>
      </c>
      <c r="Z21" s="179">
        <v>136</v>
      </c>
      <c r="AA21" s="17">
        <v>2.5810218978102188</v>
      </c>
      <c r="AB21" s="174">
        <v>6416</v>
      </c>
      <c r="AC21" s="175">
        <v>2.0499999999999998</v>
      </c>
      <c r="AD21" s="72"/>
      <c r="AE21" s="72"/>
    </row>
    <row r="22" spans="1:31" ht="21.75" customHeight="1" x14ac:dyDescent="0.4">
      <c r="A22" s="75" t="s">
        <v>153</v>
      </c>
      <c r="B22" s="169"/>
      <c r="C22" s="17"/>
      <c r="D22" s="170" t="s">
        <v>25</v>
      </c>
      <c r="E22" s="171" t="s">
        <v>25</v>
      </c>
      <c r="F22" s="169"/>
      <c r="G22" s="172"/>
      <c r="H22" s="170" t="s">
        <v>25</v>
      </c>
      <c r="I22" s="171" t="s">
        <v>25</v>
      </c>
      <c r="J22" s="169"/>
      <c r="K22" s="172"/>
      <c r="L22" s="178" t="s">
        <v>25</v>
      </c>
      <c r="M22" s="171" t="s">
        <v>25</v>
      </c>
      <c r="N22" s="177"/>
      <c r="O22" s="172"/>
      <c r="P22" s="178" t="s">
        <v>25</v>
      </c>
      <c r="Q22" s="171" t="s">
        <v>25</v>
      </c>
      <c r="R22" s="177"/>
      <c r="S22" s="172"/>
      <c r="T22" s="178" t="s">
        <v>25</v>
      </c>
      <c r="U22" s="171" t="s">
        <v>25</v>
      </c>
      <c r="V22" s="177"/>
      <c r="W22" s="172"/>
      <c r="X22" s="178" t="s">
        <v>25</v>
      </c>
      <c r="Y22" s="176" t="s">
        <v>25</v>
      </c>
      <c r="Z22" s="179"/>
      <c r="AA22" s="172"/>
      <c r="AB22" s="174"/>
      <c r="AC22" s="175"/>
      <c r="AD22" s="72"/>
      <c r="AE22" s="72"/>
    </row>
    <row r="23" spans="1:31" ht="21.75" customHeight="1" x14ac:dyDescent="0.4">
      <c r="A23" s="58" t="s">
        <v>152</v>
      </c>
      <c r="B23" s="180" t="s">
        <v>134</v>
      </c>
      <c r="C23" s="19" t="s">
        <v>134</v>
      </c>
      <c r="D23" s="170">
        <v>1</v>
      </c>
      <c r="E23" s="19">
        <v>0.3</v>
      </c>
      <c r="F23" s="169">
        <v>1</v>
      </c>
      <c r="G23" s="19">
        <v>1</v>
      </c>
      <c r="H23" s="170">
        <v>3</v>
      </c>
      <c r="I23" s="19">
        <v>1.5</v>
      </c>
      <c r="J23" s="169" t="s">
        <v>134</v>
      </c>
      <c r="K23" s="171" t="s">
        <v>134</v>
      </c>
      <c r="L23" s="177" t="s">
        <v>134</v>
      </c>
      <c r="M23" s="19" t="s">
        <v>134</v>
      </c>
      <c r="N23" s="177" t="s">
        <v>135</v>
      </c>
      <c r="O23" s="172" t="s">
        <v>135</v>
      </c>
      <c r="P23" s="178" t="s">
        <v>134</v>
      </c>
      <c r="Q23" s="171" t="s">
        <v>134</v>
      </c>
      <c r="R23" s="177" t="s">
        <v>135</v>
      </c>
      <c r="S23" s="172" t="s">
        <v>135</v>
      </c>
      <c r="T23" s="178" t="s">
        <v>134</v>
      </c>
      <c r="U23" s="181" t="s">
        <v>134</v>
      </c>
      <c r="V23" s="177" t="s">
        <v>134</v>
      </c>
      <c r="W23" s="180" t="s">
        <v>134</v>
      </c>
      <c r="X23" s="178" t="s">
        <v>135</v>
      </c>
      <c r="Y23" s="182" t="s">
        <v>135</v>
      </c>
      <c r="Z23" s="173">
        <v>5</v>
      </c>
      <c r="AA23" s="172">
        <v>0.36</v>
      </c>
      <c r="AB23" s="174">
        <v>720</v>
      </c>
      <c r="AC23" s="175">
        <v>1.04</v>
      </c>
      <c r="AD23" s="72"/>
      <c r="AE23" s="72"/>
    </row>
    <row r="24" spans="1:31" ht="21.75" customHeight="1" x14ac:dyDescent="0.4">
      <c r="A24" s="58" t="s">
        <v>151</v>
      </c>
      <c r="B24" s="177">
        <v>73</v>
      </c>
      <c r="C24" s="17">
        <v>36.5</v>
      </c>
      <c r="D24" s="170">
        <v>82</v>
      </c>
      <c r="E24" s="171">
        <v>27.3333333333333</v>
      </c>
      <c r="F24" s="169">
        <v>6</v>
      </c>
      <c r="G24" s="172">
        <v>6.1176470588235299</v>
      </c>
      <c r="H24" s="170">
        <v>54</v>
      </c>
      <c r="I24" s="171">
        <v>27</v>
      </c>
      <c r="J24" s="169">
        <v>15</v>
      </c>
      <c r="K24" s="172">
        <v>7.5</v>
      </c>
      <c r="L24" s="178">
        <v>41</v>
      </c>
      <c r="M24" s="171">
        <v>41</v>
      </c>
      <c r="N24" s="177" t="s">
        <v>135</v>
      </c>
      <c r="O24" s="172" t="s">
        <v>135</v>
      </c>
      <c r="P24" s="178" t="s">
        <v>134</v>
      </c>
      <c r="Q24" s="171" t="s">
        <v>134</v>
      </c>
      <c r="R24" s="177" t="s">
        <v>135</v>
      </c>
      <c r="S24" s="172" t="s">
        <v>135</v>
      </c>
      <c r="T24" s="178">
        <v>25</v>
      </c>
      <c r="U24" s="171">
        <v>25</v>
      </c>
      <c r="V24" s="177">
        <v>11</v>
      </c>
      <c r="W24" s="172">
        <v>11</v>
      </c>
      <c r="X24" s="178" t="s">
        <v>135</v>
      </c>
      <c r="Y24" s="182" t="s">
        <v>135</v>
      </c>
      <c r="Z24" s="173">
        <v>307</v>
      </c>
      <c r="AA24" s="172">
        <v>21.958734525447046</v>
      </c>
      <c r="AB24" s="174">
        <v>20302</v>
      </c>
      <c r="AC24" s="175">
        <v>29.25</v>
      </c>
      <c r="AD24" s="72"/>
      <c r="AE24" s="72"/>
    </row>
    <row r="25" spans="1:31" ht="21.75" customHeight="1" x14ac:dyDescent="0.4">
      <c r="A25" s="75" t="s">
        <v>150</v>
      </c>
      <c r="B25" s="169"/>
      <c r="C25" s="17"/>
      <c r="D25" s="170"/>
      <c r="E25" s="171"/>
      <c r="F25" s="169"/>
      <c r="G25" s="172"/>
      <c r="H25" s="170"/>
      <c r="I25" s="171"/>
      <c r="J25" s="169"/>
      <c r="K25" s="172"/>
      <c r="L25" s="170"/>
      <c r="M25" s="171"/>
      <c r="N25" s="177"/>
      <c r="O25" s="172"/>
      <c r="P25" s="178"/>
      <c r="Q25" s="171"/>
      <c r="R25" s="177"/>
      <c r="S25" s="172"/>
      <c r="T25" s="178"/>
      <c r="U25" s="171"/>
      <c r="V25" s="177"/>
      <c r="W25" s="172"/>
      <c r="X25" s="178"/>
      <c r="Y25" s="176"/>
      <c r="Z25" s="169"/>
      <c r="AA25" s="172"/>
      <c r="AB25" s="174"/>
      <c r="AC25" s="175"/>
      <c r="AD25" s="72"/>
      <c r="AE25" s="72"/>
    </row>
    <row r="26" spans="1:31" ht="21.75" customHeight="1" x14ac:dyDescent="0.4">
      <c r="A26" s="58" t="s">
        <v>149</v>
      </c>
      <c r="B26" s="177" t="s">
        <v>134</v>
      </c>
      <c r="C26" s="17" t="s">
        <v>134</v>
      </c>
      <c r="D26" s="178">
        <v>1</v>
      </c>
      <c r="E26" s="19">
        <v>1</v>
      </c>
      <c r="F26" s="177">
        <v>1</v>
      </c>
      <c r="G26" s="17">
        <v>1</v>
      </c>
      <c r="H26" s="178">
        <v>3</v>
      </c>
      <c r="I26" s="19">
        <v>3</v>
      </c>
      <c r="J26" s="177">
        <v>3</v>
      </c>
      <c r="K26" s="17">
        <v>3</v>
      </c>
      <c r="L26" s="183" t="s">
        <v>134</v>
      </c>
      <c r="M26" s="19" t="s">
        <v>134</v>
      </c>
      <c r="N26" s="177" t="s">
        <v>134</v>
      </c>
      <c r="O26" s="19" t="s">
        <v>134</v>
      </c>
      <c r="P26" s="177" t="s">
        <v>134</v>
      </c>
      <c r="Q26" s="19" t="s">
        <v>134</v>
      </c>
      <c r="R26" s="177" t="s">
        <v>135</v>
      </c>
      <c r="S26" s="17" t="s">
        <v>135</v>
      </c>
      <c r="T26" s="178" t="s">
        <v>135</v>
      </c>
      <c r="U26" s="19" t="s">
        <v>135</v>
      </c>
      <c r="V26" s="17" t="s">
        <v>134</v>
      </c>
      <c r="W26" s="17" t="s">
        <v>134</v>
      </c>
      <c r="X26" s="178" t="s">
        <v>135</v>
      </c>
      <c r="Y26" s="19" t="s">
        <v>135</v>
      </c>
      <c r="Z26" s="169">
        <v>8</v>
      </c>
      <c r="AA26" s="172">
        <v>0.88888888888888884</v>
      </c>
      <c r="AB26" s="174">
        <v>465</v>
      </c>
      <c r="AC26" s="175">
        <v>0.97</v>
      </c>
      <c r="AD26" s="72"/>
      <c r="AE26" s="72"/>
    </row>
    <row r="27" spans="1:31" ht="21.75" customHeight="1" x14ac:dyDescent="0.4">
      <c r="A27" s="58" t="s">
        <v>148</v>
      </c>
      <c r="B27" s="177" t="s">
        <v>134</v>
      </c>
      <c r="C27" s="17" t="s">
        <v>134</v>
      </c>
      <c r="D27" s="178" t="s">
        <v>134</v>
      </c>
      <c r="E27" s="19" t="s">
        <v>134</v>
      </c>
      <c r="F27" s="177" t="s">
        <v>134</v>
      </c>
      <c r="G27" s="17" t="s">
        <v>134</v>
      </c>
      <c r="H27" s="178" t="s">
        <v>134</v>
      </c>
      <c r="I27" s="19" t="s">
        <v>134</v>
      </c>
      <c r="J27" s="177">
        <v>5</v>
      </c>
      <c r="K27" s="17">
        <v>5</v>
      </c>
      <c r="L27" s="183" t="s">
        <v>134</v>
      </c>
      <c r="M27" s="19" t="s">
        <v>134</v>
      </c>
      <c r="N27" s="17" t="s">
        <v>134</v>
      </c>
      <c r="O27" s="19" t="s">
        <v>134</v>
      </c>
      <c r="P27" s="177" t="s">
        <v>134</v>
      </c>
      <c r="Q27" s="19" t="s">
        <v>134</v>
      </c>
      <c r="R27" s="177" t="s">
        <v>135</v>
      </c>
      <c r="S27" s="17" t="s">
        <v>135</v>
      </c>
      <c r="T27" s="178" t="s">
        <v>135</v>
      </c>
      <c r="U27" s="19" t="s">
        <v>135</v>
      </c>
      <c r="V27" s="17" t="s">
        <v>134</v>
      </c>
      <c r="W27" s="17" t="s">
        <v>134</v>
      </c>
      <c r="X27" s="178" t="s">
        <v>135</v>
      </c>
      <c r="Y27" s="19" t="s">
        <v>135</v>
      </c>
      <c r="Z27" s="169">
        <v>5</v>
      </c>
      <c r="AA27" s="172">
        <v>0.55555555555555558</v>
      </c>
      <c r="AB27" s="174">
        <v>801</v>
      </c>
      <c r="AC27" s="175">
        <v>1.67</v>
      </c>
      <c r="AD27" s="72"/>
      <c r="AE27" s="72"/>
    </row>
    <row r="28" spans="1:31" ht="21.75" customHeight="1" x14ac:dyDescent="0.4">
      <c r="A28" s="58" t="s">
        <v>147</v>
      </c>
      <c r="B28" s="177">
        <v>85</v>
      </c>
      <c r="C28" s="17">
        <v>85</v>
      </c>
      <c r="D28" s="178">
        <v>31</v>
      </c>
      <c r="E28" s="19">
        <v>31</v>
      </c>
      <c r="F28" s="177">
        <v>18</v>
      </c>
      <c r="G28" s="17">
        <v>18</v>
      </c>
      <c r="H28" s="178">
        <v>62</v>
      </c>
      <c r="I28" s="19">
        <v>62</v>
      </c>
      <c r="J28" s="177">
        <v>56</v>
      </c>
      <c r="K28" s="17">
        <v>56</v>
      </c>
      <c r="L28" s="183">
        <v>1</v>
      </c>
      <c r="M28" s="19">
        <v>1</v>
      </c>
      <c r="N28" s="177">
        <v>13</v>
      </c>
      <c r="O28" s="19">
        <v>13</v>
      </c>
      <c r="P28" s="177">
        <v>21</v>
      </c>
      <c r="Q28" s="19">
        <v>21</v>
      </c>
      <c r="R28" s="177" t="s">
        <v>135</v>
      </c>
      <c r="S28" s="17" t="s">
        <v>135</v>
      </c>
      <c r="T28" s="178" t="s">
        <v>135</v>
      </c>
      <c r="U28" s="19" t="s">
        <v>135</v>
      </c>
      <c r="V28" s="17">
        <v>3</v>
      </c>
      <c r="W28" s="17">
        <v>3</v>
      </c>
      <c r="X28" s="178" t="s">
        <v>135</v>
      </c>
      <c r="Y28" s="19" t="s">
        <v>135</v>
      </c>
      <c r="Z28" s="169">
        <v>290</v>
      </c>
      <c r="AA28" s="172">
        <v>32.222222222222221</v>
      </c>
      <c r="AB28" s="174">
        <v>22524</v>
      </c>
      <c r="AC28" s="175">
        <v>46.83</v>
      </c>
      <c r="AD28" s="72"/>
      <c r="AE28" s="72"/>
    </row>
    <row r="29" spans="1:31" ht="21.75" customHeight="1" x14ac:dyDescent="0.4">
      <c r="A29" s="58" t="s">
        <v>146</v>
      </c>
      <c r="B29" s="177" t="s">
        <v>134</v>
      </c>
      <c r="C29" s="17" t="s">
        <v>134</v>
      </c>
      <c r="D29" s="178" t="s">
        <v>134</v>
      </c>
      <c r="E29" s="19" t="s">
        <v>134</v>
      </c>
      <c r="F29" s="177" t="s">
        <v>134</v>
      </c>
      <c r="G29" s="17" t="s">
        <v>134</v>
      </c>
      <c r="H29" s="178" t="s">
        <v>134</v>
      </c>
      <c r="I29" s="19" t="s">
        <v>134</v>
      </c>
      <c r="J29" s="17" t="s">
        <v>134</v>
      </c>
      <c r="K29" s="17" t="s">
        <v>134</v>
      </c>
      <c r="L29" s="183" t="s">
        <v>134</v>
      </c>
      <c r="M29" s="19" t="s">
        <v>134</v>
      </c>
      <c r="N29" s="17" t="s">
        <v>134</v>
      </c>
      <c r="O29" s="19" t="s">
        <v>134</v>
      </c>
      <c r="P29" s="177" t="s">
        <v>134</v>
      </c>
      <c r="Q29" s="19" t="s">
        <v>134</v>
      </c>
      <c r="R29" s="177" t="s">
        <v>135</v>
      </c>
      <c r="S29" s="17" t="s">
        <v>135</v>
      </c>
      <c r="T29" s="178" t="s">
        <v>135</v>
      </c>
      <c r="U29" s="19" t="s">
        <v>135</v>
      </c>
      <c r="V29" s="17" t="s">
        <v>134</v>
      </c>
      <c r="W29" s="17" t="s">
        <v>134</v>
      </c>
      <c r="X29" s="183" t="s">
        <v>135</v>
      </c>
      <c r="Y29" s="19" t="s">
        <v>135</v>
      </c>
      <c r="Z29" s="169" t="s">
        <v>134</v>
      </c>
      <c r="AA29" s="172" t="s">
        <v>134</v>
      </c>
      <c r="AB29" s="174">
        <v>72</v>
      </c>
      <c r="AC29" s="175">
        <v>0.15</v>
      </c>
      <c r="AD29" s="72"/>
      <c r="AE29" s="72"/>
    </row>
    <row r="30" spans="1:31" ht="21.75" customHeight="1" x14ac:dyDescent="0.4">
      <c r="A30" s="58" t="s">
        <v>145</v>
      </c>
      <c r="B30" s="177">
        <v>6</v>
      </c>
      <c r="C30" s="17">
        <v>6</v>
      </c>
      <c r="D30" s="178">
        <v>2</v>
      </c>
      <c r="E30" s="19">
        <v>2</v>
      </c>
      <c r="F30" s="177" t="s">
        <v>134</v>
      </c>
      <c r="G30" s="17" t="s">
        <v>134</v>
      </c>
      <c r="H30" s="178">
        <v>1</v>
      </c>
      <c r="I30" s="19">
        <v>1</v>
      </c>
      <c r="J30" s="17" t="s">
        <v>134</v>
      </c>
      <c r="K30" s="17" t="s">
        <v>134</v>
      </c>
      <c r="L30" s="183" t="s">
        <v>134</v>
      </c>
      <c r="M30" s="19" t="s">
        <v>134</v>
      </c>
      <c r="N30" s="17" t="s">
        <v>134</v>
      </c>
      <c r="O30" s="17" t="s">
        <v>134</v>
      </c>
      <c r="P30" s="178" t="s">
        <v>134</v>
      </c>
      <c r="Q30" s="19" t="s">
        <v>134</v>
      </c>
      <c r="R30" s="177" t="s">
        <v>135</v>
      </c>
      <c r="S30" s="17" t="s">
        <v>135</v>
      </c>
      <c r="T30" s="178" t="s">
        <v>135</v>
      </c>
      <c r="U30" s="19" t="s">
        <v>135</v>
      </c>
      <c r="V30" s="17" t="s">
        <v>134</v>
      </c>
      <c r="W30" s="17" t="s">
        <v>134</v>
      </c>
      <c r="X30" s="183" t="s">
        <v>135</v>
      </c>
      <c r="Y30" s="19" t="s">
        <v>135</v>
      </c>
      <c r="Z30" s="17">
        <v>9</v>
      </c>
      <c r="AA30" s="17">
        <v>1</v>
      </c>
      <c r="AB30" s="174">
        <v>317</v>
      </c>
      <c r="AC30" s="175">
        <v>0.66</v>
      </c>
      <c r="AD30" s="72"/>
      <c r="AE30" s="72"/>
    </row>
    <row r="31" spans="1:31" ht="21.75" customHeight="1" x14ac:dyDescent="0.4">
      <c r="A31" s="75" t="s">
        <v>144</v>
      </c>
      <c r="B31" s="169"/>
      <c r="C31" s="17"/>
      <c r="D31" s="170"/>
      <c r="E31" s="171"/>
      <c r="F31" s="169"/>
      <c r="G31" s="172"/>
      <c r="H31" s="178"/>
      <c r="I31" s="171"/>
      <c r="J31" s="169"/>
      <c r="K31" s="172"/>
      <c r="L31" s="170"/>
      <c r="M31" s="171"/>
      <c r="N31" s="169"/>
      <c r="O31" s="172"/>
      <c r="P31" s="178"/>
      <c r="Q31" s="171"/>
      <c r="R31" s="177"/>
      <c r="S31" s="172"/>
      <c r="T31" s="178"/>
      <c r="U31" s="171"/>
      <c r="V31" s="169"/>
      <c r="W31" s="172"/>
      <c r="X31" s="170"/>
      <c r="Y31" s="176"/>
      <c r="Z31" s="169"/>
      <c r="AA31" s="172"/>
      <c r="AB31" s="174"/>
      <c r="AC31" s="175"/>
      <c r="AD31" s="72"/>
      <c r="AE31" s="72"/>
    </row>
    <row r="32" spans="1:31" ht="21.75" customHeight="1" x14ac:dyDescent="0.4">
      <c r="A32" s="58" t="s">
        <v>143</v>
      </c>
      <c r="B32" s="177">
        <v>93</v>
      </c>
      <c r="C32" s="17">
        <v>31</v>
      </c>
      <c r="D32" s="178">
        <v>50</v>
      </c>
      <c r="E32" s="19">
        <v>16.666666666666668</v>
      </c>
      <c r="F32" s="177">
        <v>69</v>
      </c>
      <c r="G32" s="17">
        <v>34.5</v>
      </c>
      <c r="H32" s="178">
        <v>324</v>
      </c>
      <c r="I32" s="19">
        <v>162</v>
      </c>
      <c r="J32" s="177">
        <v>147</v>
      </c>
      <c r="K32" s="17">
        <v>73.5</v>
      </c>
      <c r="L32" s="178">
        <v>31</v>
      </c>
      <c r="M32" s="19">
        <v>31</v>
      </c>
      <c r="N32" s="177">
        <v>28</v>
      </c>
      <c r="O32" s="17">
        <v>28</v>
      </c>
      <c r="P32" s="178">
        <v>2</v>
      </c>
      <c r="Q32" s="19">
        <v>2</v>
      </c>
      <c r="R32" s="17" t="s">
        <v>135</v>
      </c>
      <c r="S32" s="17" t="s">
        <v>135</v>
      </c>
      <c r="T32" s="178">
        <v>29</v>
      </c>
      <c r="U32" s="19">
        <v>29</v>
      </c>
      <c r="V32" s="177">
        <v>110</v>
      </c>
      <c r="W32" s="17">
        <v>55</v>
      </c>
      <c r="X32" s="183" t="s">
        <v>135</v>
      </c>
      <c r="Y32" s="19" t="s">
        <v>135</v>
      </c>
      <c r="Z32" s="177">
        <v>883</v>
      </c>
      <c r="AA32" s="17">
        <v>49.055555555555557</v>
      </c>
      <c r="AB32" s="174">
        <v>29806</v>
      </c>
      <c r="AC32" s="184">
        <v>30.38</v>
      </c>
      <c r="AD32" s="72"/>
      <c r="AE32" s="72"/>
    </row>
    <row r="33" spans="1:33" ht="21.75" customHeight="1" x14ac:dyDescent="0.4">
      <c r="A33" s="58" t="s">
        <v>142</v>
      </c>
      <c r="B33" s="177">
        <v>19</v>
      </c>
      <c r="C33" s="17">
        <v>6.333333333333333</v>
      </c>
      <c r="D33" s="178">
        <v>41</v>
      </c>
      <c r="E33" s="19">
        <v>13.666666666666666</v>
      </c>
      <c r="F33" s="177">
        <v>42</v>
      </c>
      <c r="G33" s="17">
        <v>21</v>
      </c>
      <c r="H33" s="178">
        <v>15</v>
      </c>
      <c r="I33" s="19">
        <v>7.5</v>
      </c>
      <c r="J33" s="177">
        <v>37</v>
      </c>
      <c r="K33" s="17">
        <v>18.5</v>
      </c>
      <c r="L33" s="178">
        <v>12</v>
      </c>
      <c r="M33" s="19">
        <v>12</v>
      </c>
      <c r="N33" s="177">
        <v>11</v>
      </c>
      <c r="O33" s="17">
        <v>11</v>
      </c>
      <c r="P33" s="178" t="s">
        <v>134</v>
      </c>
      <c r="Q33" s="19" t="s">
        <v>134</v>
      </c>
      <c r="R33" s="17" t="s">
        <v>135</v>
      </c>
      <c r="S33" s="17" t="s">
        <v>135</v>
      </c>
      <c r="T33" s="178">
        <v>44</v>
      </c>
      <c r="U33" s="19">
        <v>44</v>
      </c>
      <c r="V33" s="177">
        <v>39</v>
      </c>
      <c r="W33" s="17">
        <v>19.5</v>
      </c>
      <c r="X33" s="183" t="s">
        <v>135</v>
      </c>
      <c r="Y33" s="19" t="s">
        <v>135</v>
      </c>
      <c r="Z33" s="177">
        <v>260</v>
      </c>
      <c r="AA33" s="17">
        <v>14.444444444444445</v>
      </c>
      <c r="AB33" s="174">
        <v>10010</v>
      </c>
      <c r="AC33" s="184">
        <v>10.199999999999999</v>
      </c>
      <c r="AD33" s="72"/>
      <c r="AE33" s="72"/>
      <c r="AG33" s="73"/>
    </row>
    <row r="34" spans="1:33" ht="21.75" customHeight="1" x14ac:dyDescent="0.4">
      <c r="A34" s="58" t="s">
        <v>141</v>
      </c>
      <c r="B34" s="177">
        <v>22</v>
      </c>
      <c r="C34" s="17">
        <v>7.333333333333333</v>
      </c>
      <c r="D34" s="178">
        <v>26</v>
      </c>
      <c r="E34" s="19">
        <v>8.6666666666666661</v>
      </c>
      <c r="F34" s="177">
        <v>2</v>
      </c>
      <c r="G34" s="17">
        <v>1</v>
      </c>
      <c r="H34" s="178">
        <v>43</v>
      </c>
      <c r="I34" s="19">
        <v>21.5</v>
      </c>
      <c r="J34" s="177">
        <v>11</v>
      </c>
      <c r="K34" s="17">
        <v>5.5</v>
      </c>
      <c r="L34" s="178">
        <v>17</v>
      </c>
      <c r="M34" s="19">
        <v>17</v>
      </c>
      <c r="N34" s="177">
        <v>3</v>
      </c>
      <c r="O34" s="17">
        <v>3</v>
      </c>
      <c r="P34" s="178" t="s">
        <v>134</v>
      </c>
      <c r="Q34" s="19" t="s">
        <v>134</v>
      </c>
      <c r="R34" s="17" t="s">
        <v>135</v>
      </c>
      <c r="S34" s="17" t="s">
        <v>135</v>
      </c>
      <c r="T34" s="178">
        <v>5</v>
      </c>
      <c r="U34" s="19">
        <v>5</v>
      </c>
      <c r="V34" s="177">
        <v>23</v>
      </c>
      <c r="W34" s="17">
        <v>11.5</v>
      </c>
      <c r="X34" s="183" t="s">
        <v>135</v>
      </c>
      <c r="Y34" s="19" t="s">
        <v>135</v>
      </c>
      <c r="Z34" s="177">
        <v>152</v>
      </c>
      <c r="AA34" s="17">
        <v>8.4444444444444446</v>
      </c>
      <c r="AB34" s="174">
        <v>6387</v>
      </c>
      <c r="AC34" s="184">
        <v>6.51</v>
      </c>
      <c r="AD34" s="72"/>
      <c r="AE34" s="72"/>
      <c r="AG34" s="73"/>
    </row>
    <row r="35" spans="1:33" ht="21.75" customHeight="1" x14ac:dyDescent="0.4">
      <c r="A35" s="58" t="s">
        <v>140</v>
      </c>
      <c r="B35" s="177">
        <v>8</v>
      </c>
      <c r="C35" s="17">
        <v>2.6666666666666665</v>
      </c>
      <c r="D35" s="178">
        <v>3</v>
      </c>
      <c r="E35" s="19">
        <v>1</v>
      </c>
      <c r="F35" s="177">
        <v>15</v>
      </c>
      <c r="G35" s="17">
        <v>7.5</v>
      </c>
      <c r="H35" s="178">
        <v>40</v>
      </c>
      <c r="I35" s="19">
        <v>20</v>
      </c>
      <c r="J35" s="177">
        <v>58</v>
      </c>
      <c r="K35" s="17">
        <v>29</v>
      </c>
      <c r="L35" s="178">
        <v>27</v>
      </c>
      <c r="M35" s="19">
        <v>27</v>
      </c>
      <c r="N35" s="177">
        <v>6</v>
      </c>
      <c r="O35" s="17">
        <v>6</v>
      </c>
      <c r="P35" s="178">
        <v>1</v>
      </c>
      <c r="Q35" s="19">
        <v>1</v>
      </c>
      <c r="R35" s="17" t="s">
        <v>135</v>
      </c>
      <c r="S35" s="17" t="s">
        <v>135</v>
      </c>
      <c r="T35" s="183" t="s">
        <v>134</v>
      </c>
      <c r="U35" s="19" t="s">
        <v>134</v>
      </c>
      <c r="V35" s="177">
        <v>44</v>
      </c>
      <c r="W35" s="17">
        <v>22</v>
      </c>
      <c r="X35" s="183" t="s">
        <v>135</v>
      </c>
      <c r="Y35" s="19" t="s">
        <v>135</v>
      </c>
      <c r="Z35" s="177">
        <v>202</v>
      </c>
      <c r="AA35" s="17">
        <v>11.222222222222221</v>
      </c>
      <c r="AB35" s="174">
        <v>8791</v>
      </c>
      <c r="AC35" s="184">
        <v>8.9600000000000009</v>
      </c>
      <c r="AD35" s="72"/>
      <c r="AE35" s="72"/>
      <c r="AG35" s="73"/>
    </row>
    <row r="36" spans="1:33" ht="21.75" customHeight="1" x14ac:dyDescent="0.4">
      <c r="A36" s="74" t="s">
        <v>139</v>
      </c>
      <c r="B36" s="170"/>
      <c r="C36" s="17"/>
      <c r="D36" s="170"/>
      <c r="E36" s="171"/>
      <c r="F36" s="169"/>
      <c r="G36" s="172"/>
      <c r="H36" s="170"/>
      <c r="I36" s="171"/>
      <c r="J36" s="169"/>
      <c r="K36" s="172"/>
      <c r="L36" s="170"/>
      <c r="M36" s="171"/>
      <c r="N36" s="169"/>
      <c r="O36" s="172"/>
      <c r="P36" s="170"/>
      <c r="Q36" s="171"/>
      <c r="R36" s="177"/>
      <c r="S36" s="172"/>
      <c r="T36" s="178"/>
      <c r="U36" s="171"/>
      <c r="V36" s="169"/>
      <c r="W36" s="172"/>
      <c r="X36" s="183"/>
      <c r="Y36" s="19"/>
      <c r="Z36" s="169"/>
      <c r="AA36" s="172"/>
      <c r="AB36" s="174"/>
      <c r="AC36" s="175"/>
      <c r="AD36" s="72"/>
      <c r="AE36" s="72"/>
      <c r="AG36" s="73"/>
    </row>
    <row r="37" spans="1:33" ht="21.75" customHeight="1" x14ac:dyDescent="0.4">
      <c r="A37" s="48" t="s">
        <v>138</v>
      </c>
      <c r="B37" s="178">
        <v>21</v>
      </c>
      <c r="C37" s="17">
        <v>21</v>
      </c>
      <c r="D37" s="178">
        <v>25</v>
      </c>
      <c r="E37" s="19">
        <v>25</v>
      </c>
      <c r="F37" s="177">
        <v>12</v>
      </c>
      <c r="G37" s="17">
        <v>12</v>
      </c>
      <c r="H37" s="178">
        <v>27</v>
      </c>
      <c r="I37" s="19">
        <v>27</v>
      </c>
      <c r="J37" s="177">
        <v>44</v>
      </c>
      <c r="K37" s="17">
        <v>44</v>
      </c>
      <c r="L37" s="178">
        <v>7</v>
      </c>
      <c r="M37" s="19">
        <v>7</v>
      </c>
      <c r="N37" s="177">
        <v>10</v>
      </c>
      <c r="O37" s="17">
        <v>10</v>
      </c>
      <c r="P37" s="178">
        <v>20</v>
      </c>
      <c r="Q37" s="19">
        <v>20</v>
      </c>
      <c r="R37" s="17" t="s">
        <v>135</v>
      </c>
      <c r="S37" s="17" t="s">
        <v>135</v>
      </c>
      <c r="T37" s="183" t="s">
        <v>135</v>
      </c>
      <c r="U37" s="19" t="s">
        <v>135</v>
      </c>
      <c r="V37" s="177">
        <v>10</v>
      </c>
      <c r="W37" s="17">
        <v>10</v>
      </c>
      <c r="X37" s="183" t="s">
        <v>135</v>
      </c>
      <c r="Y37" s="19" t="s">
        <v>135</v>
      </c>
      <c r="Z37" s="169">
        <v>176</v>
      </c>
      <c r="AA37" s="172">
        <v>19.555555555555557</v>
      </c>
      <c r="AB37" s="174">
        <v>15744</v>
      </c>
      <c r="AC37" s="175">
        <v>32.799999999999997</v>
      </c>
      <c r="AD37" s="72"/>
      <c r="AE37" s="72"/>
      <c r="AG37" s="73"/>
    </row>
    <row r="38" spans="1:33" ht="21.75" customHeight="1" x14ac:dyDescent="0.4">
      <c r="A38" s="48" t="s">
        <v>137</v>
      </c>
      <c r="B38" s="178">
        <v>15</v>
      </c>
      <c r="C38" s="17">
        <v>15</v>
      </c>
      <c r="D38" s="178" t="s">
        <v>134</v>
      </c>
      <c r="E38" s="19" t="s">
        <v>134</v>
      </c>
      <c r="F38" s="177">
        <v>6</v>
      </c>
      <c r="G38" s="17">
        <v>6</v>
      </c>
      <c r="H38" s="178">
        <v>3</v>
      </c>
      <c r="I38" s="19">
        <v>3</v>
      </c>
      <c r="J38" s="177" t="s">
        <v>134</v>
      </c>
      <c r="K38" s="17" t="s">
        <v>134</v>
      </c>
      <c r="L38" s="178">
        <v>1</v>
      </c>
      <c r="M38" s="19">
        <v>1</v>
      </c>
      <c r="N38" s="177">
        <v>3</v>
      </c>
      <c r="O38" s="17">
        <v>3</v>
      </c>
      <c r="P38" s="178">
        <v>1</v>
      </c>
      <c r="Q38" s="19">
        <v>1</v>
      </c>
      <c r="R38" s="17" t="s">
        <v>135</v>
      </c>
      <c r="S38" s="17" t="s">
        <v>135</v>
      </c>
      <c r="T38" s="183" t="s">
        <v>135</v>
      </c>
      <c r="U38" s="19" t="s">
        <v>135</v>
      </c>
      <c r="V38" s="177">
        <v>2</v>
      </c>
      <c r="W38" s="17">
        <v>2</v>
      </c>
      <c r="X38" s="183" t="s">
        <v>135</v>
      </c>
      <c r="Y38" s="19" t="s">
        <v>135</v>
      </c>
      <c r="Z38" s="169">
        <v>31</v>
      </c>
      <c r="AA38" s="172">
        <v>3.4444444444444446</v>
      </c>
      <c r="AB38" s="174">
        <v>916</v>
      </c>
      <c r="AC38" s="175">
        <v>1.91</v>
      </c>
      <c r="AD38" s="72"/>
      <c r="AE38" s="72"/>
      <c r="AG38" s="73"/>
    </row>
    <row r="39" spans="1:33" ht="21.75" customHeight="1" x14ac:dyDescent="0.4">
      <c r="A39" s="48" t="s">
        <v>136</v>
      </c>
      <c r="B39" s="178" t="s">
        <v>134</v>
      </c>
      <c r="C39" s="17" t="s">
        <v>134</v>
      </c>
      <c r="D39" s="178" t="s">
        <v>134</v>
      </c>
      <c r="E39" s="19" t="s">
        <v>134</v>
      </c>
      <c r="F39" s="177" t="s">
        <v>134</v>
      </c>
      <c r="G39" s="17" t="s">
        <v>134</v>
      </c>
      <c r="H39" s="178" t="s">
        <v>134</v>
      </c>
      <c r="I39" s="19" t="s">
        <v>134</v>
      </c>
      <c r="J39" s="178" t="s">
        <v>134</v>
      </c>
      <c r="K39" s="19" t="s">
        <v>134</v>
      </c>
      <c r="L39" s="178" t="s">
        <v>134</v>
      </c>
      <c r="M39" s="19" t="s">
        <v>134</v>
      </c>
      <c r="N39" s="177" t="s">
        <v>134</v>
      </c>
      <c r="O39" s="17" t="s">
        <v>134</v>
      </c>
      <c r="P39" s="178" t="s">
        <v>134</v>
      </c>
      <c r="Q39" s="19" t="s">
        <v>134</v>
      </c>
      <c r="R39" s="17" t="s">
        <v>135</v>
      </c>
      <c r="S39" s="17" t="s">
        <v>135</v>
      </c>
      <c r="T39" s="183" t="s">
        <v>135</v>
      </c>
      <c r="U39" s="19" t="s">
        <v>135</v>
      </c>
      <c r="V39" s="178" t="s">
        <v>134</v>
      </c>
      <c r="W39" s="19" t="s">
        <v>134</v>
      </c>
      <c r="X39" s="183" t="s">
        <v>135</v>
      </c>
      <c r="Y39" s="19" t="s">
        <v>135</v>
      </c>
      <c r="Z39" s="169" t="s">
        <v>134</v>
      </c>
      <c r="AA39" s="172" t="s">
        <v>134</v>
      </c>
      <c r="AB39" s="174">
        <v>72</v>
      </c>
      <c r="AC39" s="175">
        <v>0.15</v>
      </c>
      <c r="AD39" s="72"/>
      <c r="AE39" s="72"/>
    </row>
    <row r="40" spans="1:33" ht="21.75" customHeight="1" x14ac:dyDescent="0.4">
      <c r="A40" s="71"/>
      <c r="B40" s="65" t="s">
        <v>25</v>
      </c>
      <c r="C40" s="70" t="s">
        <v>25</v>
      </c>
      <c r="D40" s="67" t="s">
        <v>25</v>
      </c>
      <c r="E40" s="66" t="s">
        <v>25</v>
      </c>
      <c r="F40" s="65" t="s">
        <v>25</v>
      </c>
      <c r="G40" s="65" t="s">
        <v>25</v>
      </c>
      <c r="H40" s="67" t="s">
        <v>25</v>
      </c>
      <c r="I40" s="66" t="s">
        <v>25</v>
      </c>
      <c r="J40" s="65" t="s">
        <v>25</v>
      </c>
      <c r="K40" s="65" t="s">
        <v>25</v>
      </c>
      <c r="L40" s="67" t="s">
        <v>25</v>
      </c>
      <c r="M40" s="66" t="s">
        <v>25</v>
      </c>
      <c r="N40" s="65" t="s">
        <v>25</v>
      </c>
      <c r="O40" s="65" t="s">
        <v>25</v>
      </c>
      <c r="P40" s="67" t="s">
        <v>25</v>
      </c>
      <c r="Q40" s="69" t="s">
        <v>25</v>
      </c>
      <c r="R40" s="65" t="s">
        <v>25</v>
      </c>
      <c r="S40" s="68" t="s">
        <v>25</v>
      </c>
      <c r="T40" s="67" t="s">
        <v>25</v>
      </c>
      <c r="U40" s="66" t="s">
        <v>25</v>
      </c>
      <c r="V40" s="65" t="s">
        <v>25</v>
      </c>
      <c r="W40" s="65" t="s">
        <v>25</v>
      </c>
      <c r="X40" s="67" t="s">
        <v>25</v>
      </c>
      <c r="Y40" s="66" t="s">
        <v>25</v>
      </c>
      <c r="Z40" s="65" t="s">
        <v>25</v>
      </c>
      <c r="AA40" s="65" t="s">
        <v>25</v>
      </c>
      <c r="AB40" s="64" t="s">
        <v>25</v>
      </c>
      <c r="AC40" s="63" t="s">
        <v>25</v>
      </c>
    </row>
    <row r="41" spans="1:33" ht="18" customHeight="1" x14ac:dyDescent="0.4">
      <c r="A41" s="48" t="s">
        <v>110</v>
      </c>
      <c r="B41" s="62"/>
      <c r="C41" s="61"/>
      <c r="D41" s="62"/>
      <c r="E41" s="61"/>
      <c r="F41" s="62"/>
      <c r="G41" s="61"/>
      <c r="H41" s="62"/>
      <c r="I41" s="61"/>
      <c r="J41" s="62"/>
      <c r="K41" s="61"/>
      <c r="L41" s="62"/>
      <c r="M41" s="61"/>
      <c r="N41" s="62"/>
      <c r="O41" s="61"/>
      <c r="P41" s="62"/>
      <c r="Q41" s="61"/>
      <c r="R41" s="62"/>
      <c r="S41" s="61"/>
      <c r="T41" s="62"/>
      <c r="U41" s="61"/>
      <c r="V41" s="62"/>
      <c r="W41" s="61"/>
      <c r="X41" s="62"/>
      <c r="Y41" s="61"/>
      <c r="Z41" s="62"/>
      <c r="AA41" s="61"/>
      <c r="AB41" s="60"/>
      <c r="AC41" s="59"/>
    </row>
    <row r="42" spans="1:33" ht="20.25" customHeight="1" x14ac:dyDescent="0.4">
      <c r="A42" s="58" t="s">
        <v>133</v>
      </c>
      <c r="M42" s="48"/>
      <c r="R42" s="51"/>
      <c r="S42" s="57"/>
      <c r="T42" s="56"/>
      <c r="AA42" s="48"/>
      <c r="AB42" s="55"/>
      <c r="AC42" s="54"/>
    </row>
    <row r="43" spans="1:33" ht="20.25" customHeight="1" x14ac:dyDescent="0.4">
      <c r="A43" s="48" t="s">
        <v>132</v>
      </c>
      <c r="M43" s="48"/>
      <c r="R43" s="51"/>
      <c r="S43" s="57"/>
      <c r="T43" s="56"/>
      <c r="AA43" s="48"/>
      <c r="AB43" s="55"/>
      <c r="AC43" s="54"/>
    </row>
    <row r="44" spans="1:33" ht="20.25" customHeight="1" x14ac:dyDescent="0.4">
      <c r="A44" s="48" t="s">
        <v>233</v>
      </c>
      <c r="M44" s="48"/>
      <c r="R44" s="51"/>
      <c r="S44" s="57"/>
      <c r="T44" s="56"/>
      <c r="AA44" s="48"/>
      <c r="AB44" s="55"/>
      <c r="AC44" s="54"/>
      <c r="AD44" s="53"/>
    </row>
    <row r="45" spans="1:33" ht="20.45" customHeight="1" x14ac:dyDescent="0.4">
      <c r="A45" s="48" t="s">
        <v>131</v>
      </c>
    </row>
  </sheetData>
  <mergeCells count="16">
    <mergeCell ref="A1:M2"/>
    <mergeCell ref="A4:A5"/>
    <mergeCell ref="B4:C4"/>
    <mergeCell ref="D4:E4"/>
    <mergeCell ref="F4:G4"/>
    <mergeCell ref="H4:I4"/>
    <mergeCell ref="J4:K4"/>
    <mergeCell ref="L4:M4"/>
    <mergeCell ref="Z4:AA4"/>
    <mergeCell ref="AB4:AC4"/>
    <mergeCell ref="N4:O4"/>
    <mergeCell ref="P4:Q4"/>
    <mergeCell ref="R4:S4"/>
    <mergeCell ref="T4:U4"/>
    <mergeCell ref="V4:W4"/>
    <mergeCell ref="X4:Y4"/>
  </mergeCells>
  <phoneticPr fontId="2"/>
  <printOptions horizontalCentered="1"/>
  <pageMargins left="0.59055118110236227" right="0.59055118110236227" top="0.98425196850393704" bottom="0.98425196850393704" header="0.51181102362204722" footer="0.51181102362204722"/>
  <pageSetup paperSize="8" scale="64" fitToHeight="2" orientation="landscape" r:id="rId1"/>
  <headerFooter alignWithMargins="0"/>
  <colBreaks count="1" manualBreakCount="1">
    <brk id="15" max="4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57BCE-5866-497F-A165-131561934325}">
  <sheetPr>
    <pageSetUpPr fitToPage="1"/>
  </sheetPr>
  <dimension ref="A1:I43"/>
  <sheetViews>
    <sheetView zoomScale="90" zoomScaleNormal="90" workbookViewId="0">
      <pane xSplit="1" ySplit="5" topLeftCell="B29" activePane="bottomRight" state="frozen"/>
      <selection activeCell="H16" sqref="H16"/>
      <selection pane="topRight" activeCell="H16" sqref="H16"/>
      <selection pane="bottomLeft" activeCell="H16" sqref="H16"/>
      <selection pane="bottomRight" activeCell="H16" sqref="H16"/>
    </sheetView>
  </sheetViews>
  <sheetFormatPr defaultColWidth="13.25" defaultRowHeight="13.5" x14ac:dyDescent="0.4"/>
  <cols>
    <col min="1" max="1" width="9.375" style="1" bestFit="1" customWidth="1"/>
    <col min="2" max="3" width="9.375" style="1" customWidth="1"/>
    <col min="4" max="4" width="11.75" style="1" bestFit="1" customWidth="1"/>
    <col min="5" max="5" width="10.75" style="1" bestFit="1" customWidth="1"/>
    <col min="6" max="7" width="9.375" style="1" customWidth="1"/>
    <col min="8" max="8" width="11.75" style="1" bestFit="1" customWidth="1"/>
    <col min="9" max="9" width="10.75" style="1" bestFit="1" customWidth="1"/>
    <col min="10" max="256" width="13.25" style="1"/>
    <col min="257" max="257" width="9.375" style="1" bestFit="1" customWidth="1"/>
    <col min="258" max="259" width="9.375" style="1" customWidth="1"/>
    <col min="260" max="260" width="13.125" style="1" bestFit="1" customWidth="1"/>
    <col min="261" max="261" width="11.75" style="1" bestFit="1" customWidth="1"/>
    <col min="262" max="263" width="9.375" style="1" customWidth="1"/>
    <col min="264" max="264" width="13.125" style="1" bestFit="1" customWidth="1"/>
    <col min="265" max="265" width="11.75" style="1" bestFit="1" customWidth="1"/>
    <col min="266" max="512" width="13.25" style="1"/>
    <col min="513" max="513" width="9.375" style="1" bestFit="1" customWidth="1"/>
    <col min="514" max="515" width="9.375" style="1" customWidth="1"/>
    <col min="516" max="516" width="13.125" style="1" bestFit="1" customWidth="1"/>
    <col min="517" max="517" width="11.75" style="1" bestFit="1" customWidth="1"/>
    <col min="518" max="519" width="9.375" style="1" customWidth="1"/>
    <col min="520" max="520" width="13.125" style="1" bestFit="1" customWidth="1"/>
    <col min="521" max="521" width="11.75" style="1" bestFit="1" customWidth="1"/>
    <col min="522" max="768" width="13.25" style="1"/>
    <col min="769" max="769" width="9.375" style="1" bestFit="1" customWidth="1"/>
    <col min="770" max="771" width="9.375" style="1" customWidth="1"/>
    <col min="772" max="772" width="13.125" style="1" bestFit="1" customWidth="1"/>
    <col min="773" max="773" width="11.75" style="1" bestFit="1" customWidth="1"/>
    <col min="774" max="775" width="9.375" style="1" customWidth="1"/>
    <col min="776" max="776" width="13.125" style="1" bestFit="1" customWidth="1"/>
    <col min="777" max="777" width="11.75" style="1" bestFit="1" customWidth="1"/>
    <col min="778" max="1024" width="13.25" style="1"/>
    <col min="1025" max="1025" width="9.375" style="1" bestFit="1" customWidth="1"/>
    <col min="1026" max="1027" width="9.375" style="1" customWidth="1"/>
    <col min="1028" max="1028" width="13.125" style="1" bestFit="1" customWidth="1"/>
    <col min="1029" max="1029" width="11.75" style="1" bestFit="1" customWidth="1"/>
    <col min="1030" max="1031" width="9.375" style="1" customWidth="1"/>
    <col min="1032" max="1032" width="13.125" style="1" bestFit="1" customWidth="1"/>
    <col min="1033" max="1033" width="11.75" style="1" bestFit="1" customWidth="1"/>
    <col min="1034" max="1280" width="13.25" style="1"/>
    <col min="1281" max="1281" width="9.375" style="1" bestFit="1" customWidth="1"/>
    <col min="1282" max="1283" width="9.375" style="1" customWidth="1"/>
    <col min="1284" max="1284" width="13.125" style="1" bestFit="1" customWidth="1"/>
    <col min="1285" max="1285" width="11.75" style="1" bestFit="1" customWidth="1"/>
    <col min="1286" max="1287" width="9.375" style="1" customWidth="1"/>
    <col min="1288" max="1288" width="13.125" style="1" bestFit="1" customWidth="1"/>
    <col min="1289" max="1289" width="11.75" style="1" bestFit="1" customWidth="1"/>
    <col min="1290" max="1536" width="13.25" style="1"/>
    <col min="1537" max="1537" width="9.375" style="1" bestFit="1" customWidth="1"/>
    <col min="1538" max="1539" width="9.375" style="1" customWidth="1"/>
    <col min="1540" max="1540" width="13.125" style="1" bestFit="1" customWidth="1"/>
    <col min="1541" max="1541" width="11.75" style="1" bestFit="1" customWidth="1"/>
    <col min="1542" max="1543" width="9.375" style="1" customWidth="1"/>
    <col min="1544" max="1544" width="13.125" style="1" bestFit="1" customWidth="1"/>
    <col min="1545" max="1545" width="11.75" style="1" bestFit="1" customWidth="1"/>
    <col min="1546" max="1792" width="13.25" style="1"/>
    <col min="1793" max="1793" width="9.375" style="1" bestFit="1" customWidth="1"/>
    <col min="1794" max="1795" width="9.375" style="1" customWidth="1"/>
    <col min="1796" max="1796" width="13.125" style="1" bestFit="1" customWidth="1"/>
    <col min="1797" max="1797" width="11.75" style="1" bestFit="1" customWidth="1"/>
    <col min="1798" max="1799" width="9.375" style="1" customWidth="1"/>
    <col min="1800" max="1800" width="13.125" style="1" bestFit="1" customWidth="1"/>
    <col min="1801" max="1801" width="11.75" style="1" bestFit="1" customWidth="1"/>
    <col min="1802" max="2048" width="13.25" style="1"/>
    <col min="2049" max="2049" width="9.375" style="1" bestFit="1" customWidth="1"/>
    <col min="2050" max="2051" width="9.375" style="1" customWidth="1"/>
    <col min="2052" max="2052" width="13.125" style="1" bestFit="1" customWidth="1"/>
    <col min="2053" max="2053" width="11.75" style="1" bestFit="1" customWidth="1"/>
    <col min="2054" max="2055" width="9.375" style="1" customWidth="1"/>
    <col min="2056" max="2056" width="13.125" style="1" bestFit="1" customWidth="1"/>
    <col min="2057" max="2057" width="11.75" style="1" bestFit="1" customWidth="1"/>
    <col min="2058" max="2304" width="13.25" style="1"/>
    <col min="2305" max="2305" width="9.375" style="1" bestFit="1" customWidth="1"/>
    <col min="2306" max="2307" width="9.375" style="1" customWidth="1"/>
    <col min="2308" max="2308" width="13.125" style="1" bestFit="1" customWidth="1"/>
    <col min="2309" max="2309" width="11.75" style="1" bestFit="1" customWidth="1"/>
    <col min="2310" max="2311" width="9.375" style="1" customWidth="1"/>
    <col min="2312" max="2312" width="13.125" style="1" bestFit="1" customWidth="1"/>
    <col min="2313" max="2313" width="11.75" style="1" bestFit="1" customWidth="1"/>
    <col min="2314" max="2560" width="13.25" style="1"/>
    <col min="2561" max="2561" width="9.375" style="1" bestFit="1" customWidth="1"/>
    <col min="2562" max="2563" width="9.375" style="1" customWidth="1"/>
    <col min="2564" max="2564" width="13.125" style="1" bestFit="1" customWidth="1"/>
    <col min="2565" max="2565" width="11.75" style="1" bestFit="1" customWidth="1"/>
    <col min="2566" max="2567" width="9.375" style="1" customWidth="1"/>
    <col min="2568" max="2568" width="13.125" style="1" bestFit="1" customWidth="1"/>
    <col min="2569" max="2569" width="11.75" style="1" bestFit="1" customWidth="1"/>
    <col min="2570" max="2816" width="13.25" style="1"/>
    <col min="2817" max="2817" width="9.375" style="1" bestFit="1" customWidth="1"/>
    <col min="2818" max="2819" width="9.375" style="1" customWidth="1"/>
    <col min="2820" max="2820" width="13.125" style="1" bestFit="1" customWidth="1"/>
    <col min="2821" max="2821" width="11.75" style="1" bestFit="1" customWidth="1"/>
    <col min="2822" max="2823" width="9.375" style="1" customWidth="1"/>
    <col min="2824" max="2824" width="13.125" style="1" bestFit="1" customWidth="1"/>
    <col min="2825" max="2825" width="11.75" style="1" bestFit="1" customWidth="1"/>
    <col min="2826" max="3072" width="13.25" style="1"/>
    <col min="3073" max="3073" width="9.375" style="1" bestFit="1" customWidth="1"/>
    <col min="3074" max="3075" width="9.375" style="1" customWidth="1"/>
    <col min="3076" max="3076" width="13.125" style="1" bestFit="1" customWidth="1"/>
    <col min="3077" max="3077" width="11.75" style="1" bestFit="1" customWidth="1"/>
    <col min="3078" max="3079" width="9.375" style="1" customWidth="1"/>
    <col min="3080" max="3080" width="13.125" style="1" bestFit="1" customWidth="1"/>
    <col min="3081" max="3081" width="11.75" style="1" bestFit="1" customWidth="1"/>
    <col min="3082" max="3328" width="13.25" style="1"/>
    <col min="3329" max="3329" width="9.375" style="1" bestFit="1" customWidth="1"/>
    <col min="3330" max="3331" width="9.375" style="1" customWidth="1"/>
    <col min="3332" max="3332" width="13.125" style="1" bestFit="1" customWidth="1"/>
    <col min="3333" max="3333" width="11.75" style="1" bestFit="1" customWidth="1"/>
    <col min="3334" max="3335" width="9.375" style="1" customWidth="1"/>
    <col min="3336" max="3336" width="13.125" style="1" bestFit="1" customWidth="1"/>
    <col min="3337" max="3337" width="11.75" style="1" bestFit="1" customWidth="1"/>
    <col min="3338" max="3584" width="13.25" style="1"/>
    <col min="3585" max="3585" width="9.375" style="1" bestFit="1" customWidth="1"/>
    <col min="3586" max="3587" width="9.375" style="1" customWidth="1"/>
    <col min="3588" max="3588" width="13.125" style="1" bestFit="1" customWidth="1"/>
    <col min="3589" max="3589" width="11.75" style="1" bestFit="1" customWidth="1"/>
    <col min="3590" max="3591" width="9.375" style="1" customWidth="1"/>
    <col min="3592" max="3592" width="13.125" style="1" bestFit="1" customWidth="1"/>
    <col min="3593" max="3593" width="11.75" style="1" bestFit="1" customWidth="1"/>
    <col min="3594" max="3840" width="13.25" style="1"/>
    <col min="3841" max="3841" width="9.375" style="1" bestFit="1" customWidth="1"/>
    <col min="3842" max="3843" width="9.375" style="1" customWidth="1"/>
    <col min="3844" max="3844" width="13.125" style="1" bestFit="1" customWidth="1"/>
    <col min="3845" max="3845" width="11.75" style="1" bestFit="1" customWidth="1"/>
    <col min="3846" max="3847" width="9.375" style="1" customWidth="1"/>
    <col min="3848" max="3848" width="13.125" style="1" bestFit="1" customWidth="1"/>
    <col min="3849" max="3849" width="11.75" style="1" bestFit="1" customWidth="1"/>
    <col min="3850" max="4096" width="13.25" style="1"/>
    <col min="4097" max="4097" width="9.375" style="1" bestFit="1" customWidth="1"/>
    <col min="4098" max="4099" width="9.375" style="1" customWidth="1"/>
    <col min="4100" max="4100" width="13.125" style="1" bestFit="1" customWidth="1"/>
    <col min="4101" max="4101" width="11.75" style="1" bestFit="1" customWidth="1"/>
    <col min="4102" max="4103" width="9.375" style="1" customWidth="1"/>
    <col min="4104" max="4104" width="13.125" style="1" bestFit="1" customWidth="1"/>
    <col min="4105" max="4105" width="11.75" style="1" bestFit="1" customWidth="1"/>
    <col min="4106" max="4352" width="13.25" style="1"/>
    <col min="4353" max="4353" width="9.375" style="1" bestFit="1" customWidth="1"/>
    <col min="4354" max="4355" width="9.375" style="1" customWidth="1"/>
    <col min="4356" max="4356" width="13.125" style="1" bestFit="1" customWidth="1"/>
    <col min="4357" max="4357" width="11.75" style="1" bestFit="1" customWidth="1"/>
    <col min="4358" max="4359" width="9.375" style="1" customWidth="1"/>
    <col min="4360" max="4360" width="13.125" style="1" bestFit="1" customWidth="1"/>
    <col min="4361" max="4361" width="11.75" style="1" bestFit="1" customWidth="1"/>
    <col min="4362" max="4608" width="13.25" style="1"/>
    <col min="4609" max="4609" width="9.375" style="1" bestFit="1" customWidth="1"/>
    <col min="4610" max="4611" width="9.375" style="1" customWidth="1"/>
    <col min="4612" max="4612" width="13.125" style="1" bestFit="1" customWidth="1"/>
    <col min="4613" max="4613" width="11.75" style="1" bestFit="1" customWidth="1"/>
    <col min="4614" max="4615" width="9.375" style="1" customWidth="1"/>
    <col min="4616" max="4616" width="13.125" style="1" bestFit="1" customWidth="1"/>
    <col min="4617" max="4617" width="11.75" style="1" bestFit="1" customWidth="1"/>
    <col min="4618" max="4864" width="13.25" style="1"/>
    <col min="4865" max="4865" width="9.375" style="1" bestFit="1" customWidth="1"/>
    <col min="4866" max="4867" width="9.375" style="1" customWidth="1"/>
    <col min="4868" max="4868" width="13.125" style="1" bestFit="1" customWidth="1"/>
    <col min="4869" max="4869" width="11.75" style="1" bestFit="1" customWidth="1"/>
    <col min="4870" max="4871" width="9.375" style="1" customWidth="1"/>
    <col min="4872" max="4872" width="13.125" style="1" bestFit="1" customWidth="1"/>
    <col min="4873" max="4873" width="11.75" style="1" bestFit="1" customWidth="1"/>
    <col min="4874" max="5120" width="13.25" style="1"/>
    <col min="5121" max="5121" width="9.375" style="1" bestFit="1" customWidth="1"/>
    <col min="5122" max="5123" width="9.375" style="1" customWidth="1"/>
    <col min="5124" max="5124" width="13.125" style="1" bestFit="1" customWidth="1"/>
    <col min="5125" max="5125" width="11.75" style="1" bestFit="1" customWidth="1"/>
    <col min="5126" max="5127" width="9.375" style="1" customWidth="1"/>
    <col min="5128" max="5128" width="13.125" style="1" bestFit="1" customWidth="1"/>
    <col min="5129" max="5129" width="11.75" style="1" bestFit="1" customWidth="1"/>
    <col min="5130" max="5376" width="13.25" style="1"/>
    <col min="5377" max="5377" width="9.375" style="1" bestFit="1" customWidth="1"/>
    <col min="5378" max="5379" width="9.375" style="1" customWidth="1"/>
    <col min="5380" max="5380" width="13.125" style="1" bestFit="1" customWidth="1"/>
    <col min="5381" max="5381" width="11.75" style="1" bestFit="1" customWidth="1"/>
    <col min="5382" max="5383" width="9.375" style="1" customWidth="1"/>
    <col min="5384" max="5384" width="13.125" style="1" bestFit="1" customWidth="1"/>
    <col min="5385" max="5385" width="11.75" style="1" bestFit="1" customWidth="1"/>
    <col min="5386" max="5632" width="13.25" style="1"/>
    <col min="5633" max="5633" width="9.375" style="1" bestFit="1" customWidth="1"/>
    <col min="5634" max="5635" width="9.375" style="1" customWidth="1"/>
    <col min="5636" max="5636" width="13.125" style="1" bestFit="1" customWidth="1"/>
    <col min="5637" max="5637" width="11.75" style="1" bestFit="1" customWidth="1"/>
    <col min="5638" max="5639" width="9.375" style="1" customWidth="1"/>
    <col min="5640" max="5640" width="13.125" style="1" bestFit="1" customWidth="1"/>
    <col min="5641" max="5641" width="11.75" style="1" bestFit="1" customWidth="1"/>
    <col min="5642" max="5888" width="13.25" style="1"/>
    <col min="5889" max="5889" width="9.375" style="1" bestFit="1" customWidth="1"/>
    <col min="5890" max="5891" width="9.375" style="1" customWidth="1"/>
    <col min="5892" max="5892" width="13.125" style="1" bestFit="1" customWidth="1"/>
    <col min="5893" max="5893" width="11.75" style="1" bestFit="1" customWidth="1"/>
    <col min="5894" max="5895" width="9.375" style="1" customWidth="1"/>
    <col min="5896" max="5896" width="13.125" style="1" bestFit="1" customWidth="1"/>
    <col min="5897" max="5897" width="11.75" style="1" bestFit="1" customWidth="1"/>
    <col min="5898" max="6144" width="13.25" style="1"/>
    <col min="6145" max="6145" width="9.375" style="1" bestFit="1" customWidth="1"/>
    <col min="6146" max="6147" width="9.375" style="1" customWidth="1"/>
    <col min="6148" max="6148" width="13.125" style="1" bestFit="1" customWidth="1"/>
    <col min="6149" max="6149" width="11.75" style="1" bestFit="1" customWidth="1"/>
    <col min="6150" max="6151" width="9.375" style="1" customWidth="1"/>
    <col min="6152" max="6152" width="13.125" style="1" bestFit="1" customWidth="1"/>
    <col min="6153" max="6153" width="11.75" style="1" bestFit="1" customWidth="1"/>
    <col min="6154" max="6400" width="13.25" style="1"/>
    <col min="6401" max="6401" width="9.375" style="1" bestFit="1" customWidth="1"/>
    <col min="6402" max="6403" width="9.375" style="1" customWidth="1"/>
    <col min="6404" max="6404" width="13.125" style="1" bestFit="1" customWidth="1"/>
    <col min="6405" max="6405" width="11.75" style="1" bestFit="1" customWidth="1"/>
    <col min="6406" max="6407" width="9.375" style="1" customWidth="1"/>
    <col min="6408" max="6408" width="13.125" style="1" bestFit="1" customWidth="1"/>
    <col min="6409" max="6409" width="11.75" style="1" bestFit="1" customWidth="1"/>
    <col min="6410" max="6656" width="13.25" style="1"/>
    <col min="6657" max="6657" width="9.375" style="1" bestFit="1" customWidth="1"/>
    <col min="6658" max="6659" width="9.375" style="1" customWidth="1"/>
    <col min="6660" max="6660" width="13.125" style="1" bestFit="1" customWidth="1"/>
    <col min="6661" max="6661" width="11.75" style="1" bestFit="1" customWidth="1"/>
    <col min="6662" max="6663" width="9.375" style="1" customWidth="1"/>
    <col min="6664" max="6664" width="13.125" style="1" bestFit="1" customWidth="1"/>
    <col min="6665" max="6665" width="11.75" style="1" bestFit="1" customWidth="1"/>
    <col min="6666" max="6912" width="13.25" style="1"/>
    <col min="6913" max="6913" width="9.375" style="1" bestFit="1" customWidth="1"/>
    <col min="6914" max="6915" width="9.375" style="1" customWidth="1"/>
    <col min="6916" max="6916" width="13.125" style="1" bestFit="1" customWidth="1"/>
    <col min="6917" max="6917" width="11.75" style="1" bestFit="1" customWidth="1"/>
    <col min="6918" max="6919" width="9.375" style="1" customWidth="1"/>
    <col min="6920" max="6920" width="13.125" style="1" bestFit="1" customWidth="1"/>
    <col min="6921" max="6921" width="11.75" style="1" bestFit="1" customWidth="1"/>
    <col min="6922" max="7168" width="13.25" style="1"/>
    <col min="7169" max="7169" width="9.375" style="1" bestFit="1" customWidth="1"/>
    <col min="7170" max="7171" width="9.375" style="1" customWidth="1"/>
    <col min="7172" max="7172" width="13.125" style="1" bestFit="1" customWidth="1"/>
    <col min="7173" max="7173" width="11.75" style="1" bestFit="1" customWidth="1"/>
    <col min="7174" max="7175" width="9.375" style="1" customWidth="1"/>
    <col min="7176" max="7176" width="13.125" style="1" bestFit="1" customWidth="1"/>
    <col min="7177" max="7177" width="11.75" style="1" bestFit="1" customWidth="1"/>
    <col min="7178" max="7424" width="13.25" style="1"/>
    <col min="7425" max="7425" width="9.375" style="1" bestFit="1" customWidth="1"/>
    <col min="7426" max="7427" width="9.375" style="1" customWidth="1"/>
    <col min="7428" max="7428" width="13.125" style="1" bestFit="1" customWidth="1"/>
    <col min="7429" max="7429" width="11.75" style="1" bestFit="1" customWidth="1"/>
    <col min="7430" max="7431" width="9.375" style="1" customWidth="1"/>
    <col min="7432" max="7432" width="13.125" style="1" bestFit="1" customWidth="1"/>
    <col min="7433" max="7433" width="11.75" style="1" bestFit="1" customWidth="1"/>
    <col min="7434" max="7680" width="13.25" style="1"/>
    <col min="7681" max="7681" width="9.375" style="1" bestFit="1" customWidth="1"/>
    <col min="7682" max="7683" width="9.375" style="1" customWidth="1"/>
    <col min="7684" max="7684" width="13.125" style="1" bestFit="1" customWidth="1"/>
    <col min="7685" max="7685" width="11.75" style="1" bestFit="1" customWidth="1"/>
    <col min="7686" max="7687" width="9.375" style="1" customWidth="1"/>
    <col min="7688" max="7688" width="13.125" style="1" bestFit="1" customWidth="1"/>
    <col min="7689" max="7689" width="11.75" style="1" bestFit="1" customWidth="1"/>
    <col min="7690" max="7936" width="13.25" style="1"/>
    <col min="7937" max="7937" width="9.375" style="1" bestFit="1" customWidth="1"/>
    <col min="7938" max="7939" width="9.375" style="1" customWidth="1"/>
    <col min="7940" max="7940" width="13.125" style="1" bestFit="1" customWidth="1"/>
    <col min="7941" max="7941" width="11.75" style="1" bestFit="1" customWidth="1"/>
    <col min="7942" max="7943" width="9.375" style="1" customWidth="1"/>
    <col min="7944" max="7944" width="13.125" style="1" bestFit="1" customWidth="1"/>
    <col min="7945" max="7945" width="11.75" style="1" bestFit="1" customWidth="1"/>
    <col min="7946" max="8192" width="13.25" style="1"/>
    <col min="8193" max="8193" width="9.375" style="1" bestFit="1" customWidth="1"/>
    <col min="8194" max="8195" width="9.375" style="1" customWidth="1"/>
    <col min="8196" max="8196" width="13.125" style="1" bestFit="1" customWidth="1"/>
    <col min="8197" max="8197" width="11.75" style="1" bestFit="1" customWidth="1"/>
    <col min="8198" max="8199" width="9.375" style="1" customWidth="1"/>
    <col min="8200" max="8200" width="13.125" style="1" bestFit="1" customWidth="1"/>
    <col min="8201" max="8201" width="11.75" style="1" bestFit="1" customWidth="1"/>
    <col min="8202" max="8448" width="13.25" style="1"/>
    <col min="8449" max="8449" width="9.375" style="1" bestFit="1" customWidth="1"/>
    <col min="8450" max="8451" width="9.375" style="1" customWidth="1"/>
    <col min="8452" max="8452" width="13.125" style="1" bestFit="1" customWidth="1"/>
    <col min="8453" max="8453" width="11.75" style="1" bestFit="1" customWidth="1"/>
    <col min="8454" max="8455" width="9.375" style="1" customWidth="1"/>
    <col min="8456" max="8456" width="13.125" style="1" bestFit="1" customWidth="1"/>
    <col min="8457" max="8457" width="11.75" style="1" bestFit="1" customWidth="1"/>
    <col min="8458" max="8704" width="13.25" style="1"/>
    <col min="8705" max="8705" width="9.375" style="1" bestFit="1" customWidth="1"/>
    <col min="8706" max="8707" width="9.375" style="1" customWidth="1"/>
    <col min="8708" max="8708" width="13.125" style="1" bestFit="1" customWidth="1"/>
    <col min="8709" max="8709" width="11.75" style="1" bestFit="1" customWidth="1"/>
    <col min="8710" max="8711" width="9.375" style="1" customWidth="1"/>
    <col min="8712" max="8712" width="13.125" style="1" bestFit="1" customWidth="1"/>
    <col min="8713" max="8713" width="11.75" style="1" bestFit="1" customWidth="1"/>
    <col min="8714" max="8960" width="13.25" style="1"/>
    <col min="8961" max="8961" width="9.375" style="1" bestFit="1" customWidth="1"/>
    <col min="8962" max="8963" width="9.375" style="1" customWidth="1"/>
    <col min="8964" max="8964" width="13.125" style="1" bestFit="1" customWidth="1"/>
    <col min="8965" max="8965" width="11.75" style="1" bestFit="1" customWidth="1"/>
    <col min="8966" max="8967" width="9.375" style="1" customWidth="1"/>
    <col min="8968" max="8968" width="13.125" style="1" bestFit="1" customWidth="1"/>
    <col min="8969" max="8969" width="11.75" style="1" bestFit="1" customWidth="1"/>
    <col min="8970" max="9216" width="13.25" style="1"/>
    <col min="9217" max="9217" width="9.375" style="1" bestFit="1" customWidth="1"/>
    <col min="9218" max="9219" width="9.375" style="1" customWidth="1"/>
    <col min="9220" max="9220" width="13.125" style="1" bestFit="1" customWidth="1"/>
    <col min="9221" max="9221" width="11.75" style="1" bestFit="1" customWidth="1"/>
    <col min="9222" max="9223" width="9.375" style="1" customWidth="1"/>
    <col min="9224" max="9224" width="13.125" style="1" bestFit="1" customWidth="1"/>
    <col min="9225" max="9225" width="11.75" style="1" bestFit="1" customWidth="1"/>
    <col min="9226" max="9472" width="13.25" style="1"/>
    <col min="9473" max="9473" width="9.375" style="1" bestFit="1" customWidth="1"/>
    <col min="9474" max="9475" width="9.375" style="1" customWidth="1"/>
    <col min="9476" max="9476" width="13.125" style="1" bestFit="1" customWidth="1"/>
    <col min="9477" max="9477" width="11.75" style="1" bestFit="1" customWidth="1"/>
    <col min="9478" max="9479" width="9.375" style="1" customWidth="1"/>
    <col min="9480" max="9480" width="13.125" style="1" bestFit="1" customWidth="1"/>
    <col min="9481" max="9481" width="11.75" style="1" bestFit="1" customWidth="1"/>
    <col min="9482" max="9728" width="13.25" style="1"/>
    <col min="9729" max="9729" width="9.375" style="1" bestFit="1" customWidth="1"/>
    <col min="9730" max="9731" width="9.375" style="1" customWidth="1"/>
    <col min="9732" max="9732" width="13.125" style="1" bestFit="1" customWidth="1"/>
    <col min="9733" max="9733" width="11.75" style="1" bestFit="1" customWidth="1"/>
    <col min="9734" max="9735" width="9.375" style="1" customWidth="1"/>
    <col min="9736" max="9736" width="13.125" style="1" bestFit="1" customWidth="1"/>
    <col min="9737" max="9737" width="11.75" style="1" bestFit="1" customWidth="1"/>
    <col min="9738" max="9984" width="13.25" style="1"/>
    <col min="9985" max="9985" width="9.375" style="1" bestFit="1" customWidth="1"/>
    <col min="9986" max="9987" width="9.375" style="1" customWidth="1"/>
    <col min="9988" max="9988" width="13.125" style="1" bestFit="1" customWidth="1"/>
    <col min="9989" max="9989" width="11.75" style="1" bestFit="1" customWidth="1"/>
    <col min="9990" max="9991" width="9.375" style="1" customWidth="1"/>
    <col min="9992" max="9992" width="13.125" style="1" bestFit="1" customWidth="1"/>
    <col min="9993" max="9993" width="11.75" style="1" bestFit="1" customWidth="1"/>
    <col min="9994" max="10240" width="13.25" style="1"/>
    <col min="10241" max="10241" width="9.375" style="1" bestFit="1" customWidth="1"/>
    <col min="10242" max="10243" width="9.375" style="1" customWidth="1"/>
    <col min="10244" max="10244" width="13.125" style="1" bestFit="1" customWidth="1"/>
    <col min="10245" max="10245" width="11.75" style="1" bestFit="1" customWidth="1"/>
    <col min="10246" max="10247" width="9.375" style="1" customWidth="1"/>
    <col min="10248" max="10248" width="13.125" style="1" bestFit="1" customWidth="1"/>
    <col min="10249" max="10249" width="11.75" style="1" bestFit="1" customWidth="1"/>
    <col min="10250" max="10496" width="13.25" style="1"/>
    <col min="10497" max="10497" width="9.375" style="1" bestFit="1" customWidth="1"/>
    <col min="10498" max="10499" width="9.375" style="1" customWidth="1"/>
    <col min="10500" max="10500" width="13.125" style="1" bestFit="1" customWidth="1"/>
    <col min="10501" max="10501" width="11.75" style="1" bestFit="1" customWidth="1"/>
    <col min="10502" max="10503" width="9.375" style="1" customWidth="1"/>
    <col min="10504" max="10504" width="13.125" style="1" bestFit="1" customWidth="1"/>
    <col min="10505" max="10505" width="11.75" style="1" bestFit="1" customWidth="1"/>
    <col min="10506" max="10752" width="13.25" style="1"/>
    <col min="10753" max="10753" width="9.375" style="1" bestFit="1" customWidth="1"/>
    <col min="10754" max="10755" width="9.375" style="1" customWidth="1"/>
    <col min="10756" max="10756" width="13.125" style="1" bestFit="1" customWidth="1"/>
    <col min="10757" max="10757" width="11.75" style="1" bestFit="1" customWidth="1"/>
    <col min="10758" max="10759" width="9.375" style="1" customWidth="1"/>
    <col min="10760" max="10760" width="13.125" style="1" bestFit="1" customWidth="1"/>
    <col min="10761" max="10761" width="11.75" style="1" bestFit="1" customWidth="1"/>
    <col min="10762" max="11008" width="13.25" style="1"/>
    <col min="11009" max="11009" width="9.375" style="1" bestFit="1" customWidth="1"/>
    <col min="11010" max="11011" width="9.375" style="1" customWidth="1"/>
    <col min="11012" max="11012" width="13.125" style="1" bestFit="1" customWidth="1"/>
    <col min="11013" max="11013" width="11.75" style="1" bestFit="1" customWidth="1"/>
    <col min="11014" max="11015" width="9.375" style="1" customWidth="1"/>
    <col min="11016" max="11016" width="13.125" style="1" bestFit="1" customWidth="1"/>
    <col min="11017" max="11017" width="11.75" style="1" bestFit="1" customWidth="1"/>
    <col min="11018" max="11264" width="13.25" style="1"/>
    <col min="11265" max="11265" width="9.375" style="1" bestFit="1" customWidth="1"/>
    <col min="11266" max="11267" width="9.375" style="1" customWidth="1"/>
    <col min="11268" max="11268" width="13.125" style="1" bestFit="1" customWidth="1"/>
    <col min="11269" max="11269" width="11.75" style="1" bestFit="1" customWidth="1"/>
    <col min="11270" max="11271" width="9.375" style="1" customWidth="1"/>
    <col min="11272" max="11272" width="13.125" style="1" bestFit="1" customWidth="1"/>
    <col min="11273" max="11273" width="11.75" style="1" bestFit="1" customWidth="1"/>
    <col min="11274" max="11520" width="13.25" style="1"/>
    <col min="11521" max="11521" width="9.375" style="1" bestFit="1" customWidth="1"/>
    <col min="11522" max="11523" width="9.375" style="1" customWidth="1"/>
    <col min="11524" max="11524" width="13.125" style="1" bestFit="1" customWidth="1"/>
    <col min="11525" max="11525" width="11.75" style="1" bestFit="1" customWidth="1"/>
    <col min="11526" max="11527" width="9.375" style="1" customWidth="1"/>
    <col min="11528" max="11528" width="13.125" style="1" bestFit="1" customWidth="1"/>
    <col min="11529" max="11529" width="11.75" style="1" bestFit="1" customWidth="1"/>
    <col min="11530" max="11776" width="13.25" style="1"/>
    <col min="11777" max="11777" width="9.375" style="1" bestFit="1" customWidth="1"/>
    <col min="11778" max="11779" width="9.375" style="1" customWidth="1"/>
    <col min="11780" max="11780" width="13.125" style="1" bestFit="1" customWidth="1"/>
    <col min="11781" max="11781" width="11.75" style="1" bestFit="1" customWidth="1"/>
    <col min="11782" max="11783" width="9.375" style="1" customWidth="1"/>
    <col min="11784" max="11784" width="13.125" style="1" bestFit="1" customWidth="1"/>
    <col min="11785" max="11785" width="11.75" style="1" bestFit="1" customWidth="1"/>
    <col min="11786" max="12032" width="13.25" style="1"/>
    <col min="12033" max="12033" width="9.375" style="1" bestFit="1" customWidth="1"/>
    <col min="12034" max="12035" width="9.375" style="1" customWidth="1"/>
    <col min="12036" max="12036" width="13.125" style="1" bestFit="1" customWidth="1"/>
    <col min="12037" max="12037" width="11.75" style="1" bestFit="1" customWidth="1"/>
    <col min="12038" max="12039" width="9.375" style="1" customWidth="1"/>
    <col min="12040" max="12040" width="13.125" style="1" bestFit="1" customWidth="1"/>
    <col min="12041" max="12041" width="11.75" style="1" bestFit="1" customWidth="1"/>
    <col min="12042" max="12288" width="13.25" style="1"/>
    <col min="12289" max="12289" width="9.375" style="1" bestFit="1" customWidth="1"/>
    <col min="12290" max="12291" width="9.375" style="1" customWidth="1"/>
    <col min="12292" max="12292" width="13.125" style="1" bestFit="1" customWidth="1"/>
    <col min="12293" max="12293" width="11.75" style="1" bestFit="1" customWidth="1"/>
    <col min="12294" max="12295" width="9.375" style="1" customWidth="1"/>
    <col min="12296" max="12296" width="13.125" style="1" bestFit="1" customWidth="1"/>
    <col min="12297" max="12297" width="11.75" style="1" bestFit="1" customWidth="1"/>
    <col min="12298" max="12544" width="13.25" style="1"/>
    <col min="12545" max="12545" width="9.375" style="1" bestFit="1" customWidth="1"/>
    <col min="12546" max="12547" width="9.375" style="1" customWidth="1"/>
    <col min="12548" max="12548" width="13.125" style="1" bestFit="1" customWidth="1"/>
    <col min="12549" max="12549" width="11.75" style="1" bestFit="1" customWidth="1"/>
    <col min="12550" max="12551" width="9.375" style="1" customWidth="1"/>
    <col min="12552" max="12552" width="13.125" style="1" bestFit="1" customWidth="1"/>
    <col min="12553" max="12553" width="11.75" style="1" bestFit="1" customWidth="1"/>
    <col min="12554" max="12800" width="13.25" style="1"/>
    <col min="12801" max="12801" width="9.375" style="1" bestFit="1" customWidth="1"/>
    <col min="12802" max="12803" width="9.375" style="1" customWidth="1"/>
    <col min="12804" max="12804" width="13.125" style="1" bestFit="1" customWidth="1"/>
    <col min="12805" max="12805" width="11.75" style="1" bestFit="1" customWidth="1"/>
    <col min="12806" max="12807" width="9.375" style="1" customWidth="1"/>
    <col min="12808" max="12808" width="13.125" style="1" bestFit="1" customWidth="1"/>
    <col min="12809" max="12809" width="11.75" style="1" bestFit="1" customWidth="1"/>
    <col min="12810" max="13056" width="13.25" style="1"/>
    <col min="13057" max="13057" width="9.375" style="1" bestFit="1" customWidth="1"/>
    <col min="13058" max="13059" width="9.375" style="1" customWidth="1"/>
    <col min="13060" max="13060" width="13.125" style="1" bestFit="1" customWidth="1"/>
    <col min="13061" max="13061" width="11.75" style="1" bestFit="1" customWidth="1"/>
    <col min="13062" max="13063" width="9.375" style="1" customWidth="1"/>
    <col min="13064" max="13064" width="13.125" style="1" bestFit="1" customWidth="1"/>
    <col min="13065" max="13065" width="11.75" style="1" bestFit="1" customWidth="1"/>
    <col min="13066" max="13312" width="13.25" style="1"/>
    <col min="13313" max="13313" width="9.375" style="1" bestFit="1" customWidth="1"/>
    <col min="13314" max="13315" width="9.375" style="1" customWidth="1"/>
    <col min="13316" max="13316" width="13.125" style="1" bestFit="1" customWidth="1"/>
    <col min="13317" max="13317" width="11.75" style="1" bestFit="1" customWidth="1"/>
    <col min="13318" max="13319" width="9.375" style="1" customWidth="1"/>
    <col min="13320" max="13320" width="13.125" style="1" bestFit="1" customWidth="1"/>
    <col min="13321" max="13321" width="11.75" style="1" bestFit="1" customWidth="1"/>
    <col min="13322" max="13568" width="13.25" style="1"/>
    <col min="13569" max="13569" width="9.375" style="1" bestFit="1" customWidth="1"/>
    <col min="13570" max="13571" width="9.375" style="1" customWidth="1"/>
    <col min="13572" max="13572" width="13.125" style="1" bestFit="1" customWidth="1"/>
    <col min="13573" max="13573" width="11.75" style="1" bestFit="1" customWidth="1"/>
    <col min="13574" max="13575" width="9.375" style="1" customWidth="1"/>
    <col min="13576" max="13576" width="13.125" style="1" bestFit="1" customWidth="1"/>
    <col min="13577" max="13577" width="11.75" style="1" bestFit="1" customWidth="1"/>
    <col min="13578" max="13824" width="13.25" style="1"/>
    <col min="13825" max="13825" width="9.375" style="1" bestFit="1" customWidth="1"/>
    <col min="13826" max="13827" width="9.375" style="1" customWidth="1"/>
    <col min="13828" max="13828" width="13.125" style="1" bestFit="1" customWidth="1"/>
    <col min="13829" max="13829" width="11.75" style="1" bestFit="1" customWidth="1"/>
    <col min="13830" max="13831" width="9.375" style="1" customWidth="1"/>
    <col min="13832" max="13832" width="13.125" style="1" bestFit="1" customWidth="1"/>
    <col min="13833" max="13833" width="11.75" style="1" bestFit="1" customWidth="1"/>
    <col min="13834" max="14080" width="13.25" style="1"/>
    <col min="14081" max="14081" width="9.375" style="1" bestFit="1" customWidth="1"/>
    <col min="14082" max="14083" width="9.375" style="1" customWidth="1"/>
    <col min="14084" max="14084" width="13.125" style="1" bestFit="1" customWidth="1"/>
    <col min="14085" max="14085" width="11.75" style="1" bestFit="1" customWidth="1"/>
    <col min="14086" max="14087" width="9.375" style="1" customWidth="1"/>
    <col min="14088" max="14088" width="13.125" style="1" bestFit="1" customWidth="1"/>
    <col min="14089" max="14089" width="11.75" style="1" bestFit="1" customWidth="1"/>
    <col min="14090" max="14336" width="13.25" style="1"/>
    <col min="14337" max="14337" width="9.375" style="1" bestFit="1" customWidth="1"/>
    <col min="14338" max="14339" width="9.375" style="1" customWidth="1"/>
    <col min="14340" max="14340" width="13.125" style="1" bestFit="1" customWidth="1"/>
    <col min="14341" max="14341" width="11.75" style="1" bestFit="1" customWidth="1"/>
    <col min="14342" max="14343" width="9.375" style="1" customWidth="1"/>
    <col min="14344" max="14344" width="13.125" style="1" bestFit="1" customWidth="1"/>
    <col min="14345" max="14345" width="11.75" style="1" bestFit="1" customWidth="1"/>
    <col min="14346" max="14592" width="13.25" style="1"/>
    <col min="14593" max="14593" width="9.375" style="1" bestFit="1" customWidth="1"/>
    <col min="14594" max="14595" width="9.375" style="1" customWidth="1"/>
    <col min="14596" max="14596" width="13.125" style="1" bestFit="1" customWidth="1"/>
    <col min="14597" max="14597" width="11.75" style="1" bestFit="1" customWidth="1"/>
    <col min="14598" max="14599" width="9.375" style="1" customWidth="1"/>
    <col min="14600" max="14600" width="13.125" style="1" bestFit="1" customWidth="1"/>
    <col min="14601" max="14601" width="11.75" style="1" bestFit="1" customWidth="1"/>
    <col min="14602" max="14848" width="13.25" style="1"/>
    <col min="14849" max="14849" width="9.375" style="1" bestFit="1" customWidth="1"/>
    <col min="14850" max="14851" width="9.375" style="1" customWidth="1"/>
    <col min="14852" max="14852" width="13.125" style="1" bestFit="1" customWidth="1"/>
    <col min="14853" max="14853" width="11.75" style="1" bestFit="1" customWidth="1"/>
    <col min="14854" max="14855" width="9.375" style="1" customWidth="1"/>
    <col min="14856" max="14856" width="13.125" style="1" bestFit="1" customWidth="1"/>
    <col min="14857" max="14857" width="11.75" style="1" bestFit="1" customWidth="1"/>
    <col min="14858" max="15104" width="13.25" style="1"/>
    <col min="15105" max="15105" width="9.375" style="1" bestFit="1" customWidth="1"/>
    <col min="15106" max="15107" width="9.375" style="1" customWidth="1"/>
    <col min="15108" max="15108" width="13.125" style="1" bestFit="1" customWidth="1"/>
    <col min="15109" max="15109" width="11.75" style="1" bestFit="1" customWidth="1"/>
    <col min="15110" max="15111" width="9.375" style="1" customWidth="1"/>
    <col min="15112" max="15112" width="13.125" style="1" bestFit="1" customWidth="1"/>
    <col min="15113" max="15113" width="11.75" style="1" bestFit="1" customWidth="1"/>
    <col min="15114" max="15360" width="13.25" style="1"/>
    <col min="15361" max="15361" width="9.375" style="1" bestFit="1" customWidth="1"/>
    <col min="15362" max="15363" width="9.375" style="1" customWidth="1"/>
    <col min="15364" max="15364" width="13.125" style="1" bestFit="1" customWidth="1"/>
    <col min="15365" max="15365" width="11.75" style="1" bestFit="1" customWidth="1"/>
    <col min="15366" max="15367" width="9.375" style="1" customWidth="1"/>
    <col min="15368" max="15368" width="13.125" style="1" bestFit="1" customWidth="1"/>
    <col min="15369" max="15369" width="11.75" style="1" bestFit="1" customWidth="1"/>
    <col min="15370" max="15616" width="13.25" style="1"/>
    <col min="15617" max="15617" width="9.375" style="1" bestFit="1" customWidth="1"/>
    <col min="15618" max="15619" width="9.375" style="1" customWidth="1"/>
    <col min="15620" max="15620" width="13.125" style="1" bestFit="1" customWidth="1"/>
    <col min="15621" max="15621" width="11.75" style="1" bestFit="1" customWidth="1"/>
    <col min="15622" max="15623" width="9.375" style="1" customWidth="1"/>
    <col min="15624" max="15624" width="13.125" style="1" bestFit="1" customWidth="1"/>
    <col min="15625" max="15625" width="11.75" style="1" bestFit="1" customWidth="1"/>
    <col min="15626" max="15872" width="13.25" style="1"/>
    <col min="15873" max="15873" width="9.375" style="1" bestFit="1" customWidth="1"/>
    <col min="15874" max="15875" width="9.375" style="1" customWidth="1"/>
    <col min="15876" max="15876" width="13.125" style="1" bestFit="1" customWidth="1"/>
    <col min="15877" max="15877" width="11.75" style="1" bestFit="1" customWidth="1"/>
    <col min="15878" max="15879" width="9.375" style="1" customWidth="1"/>
    <col min="15880" max="15880" width="13.125" style="1" bestFit="1" customWidth="1"/>
    <col min="15881" max="15881" width="11.75" style="1" bestFit="1" customWidth="1"/>
    <col min="15882" max="16128" width="13.25" style="1"/>
    <col min="16129" max="16129" width="9.375" style="1" bestFit="1" customWidth="1"/>
    <col min="16130" max="16131" width="9.375" style="1" customWidth="1"/>
    <col min="16132" max="16132" width="13.125" style="1" bestFit="1" customWidth="1"/>
    <col min="16133" max="16133" width="11.75" style="1" bestFit="1" customWidth="1"/>
    <col min="16134" max="16135" width="9.375" style="1" customWidth="1"/>
    <col min="16136" max="16136" width="13.125" style="1" bestFit="1" customWidth="1"/>
    <col min="16137" max="16137" width="11.75" style="1" bestFit="1" customWidth="1"/>
    <col min="16138" max="16384" width="13.25" style="1"/>
  </cols>
  <sheetData>
    <row r="1" spans="1:9" ht="18.75" x14ac:dyDescent="0.4">
      <c r="A1" s="47" t="s">
        <v>130</v>
      </c>
    </row>
    <row r="2" spans="1:9" ht="16.149999999999999" customHeight="1" thickBot="1" x14ac:dyDescent="0.45">
      <c r="A2" s="46"/>
      <c r="B2" s="45"/>
      <c r="C2" s="45"/>
      <c r="F2" s="44"/>
      <c r="G2" s="44"/>
      <c r="H2" s="43"/>
      <c r="I2" s="43" t="s">
        <v>129</v>
      </c>
    </row>
    <row r="3" spans="1:9" ht="16.149999999999999" customHeight="1" thickTop="1" x14ac:dyDescent="0.4">
      <c r="A3" s="42"/>
      <c r="B3" s="41" t="s">
        <v>128</v>
      </c>
      <c r="C3" s="39"/>
      <c r="D3" s="39"/>
      <c r="E3" s="40"/>
      <c r="F3" s="39" t="s">
        <v>127</v>
      </c>
      <c r="G3" s="39"/>
      <c r="H3" s="39"/>
      <c r="I3" s="39"/>
    </row>
    <row r="4" spans="1:9" ht="16.149999999999999" customHeight="1" x14ac:dyDescent="0.4">
      <c r="A4" s="38"/>
      <c r="B4" s="35" t="s">
        <v>126</v>
      </c>
      <c r="C4" s="35" t="s">
        <v>122</v>
      </c>
      <c r="D4" s="34" t="s">
        <v>125</v>
      </c>
      <c r="E4" s="37" t="s">
        <v>124</v>
      </c>
      <c r="F4" s="36" t="s">
        <v>126</v>
      </c>
      <c r="G4" s="35" t="s">
        <v>122</v>
      </c>
      <c r="H4" s="34" t="s">
        <v>125</v>
      </c>
      <c r="I4" s="34" t="s">
        <v>124</v>
      </c>
    </row>
    <row r="5" spans="1:9" ht="16.149999999999999" customHeight="1" x14ac:dyDescent="0.4">
      <c r="A5" s="33"/>
      <c r="B5" s="30"/>
      <c r="C5" s="30"/>
      <c r="D5" s="29" t="s">
        <v>123</v>
      </c>
      <c r="E5" s="32" t="s">
        <v>122</v>
      </c>
      <c r="F5" s="31"/>
      <c r="G5" s="30"/>
      <c r="H5" s="29" t="s">
        <v>123</v>
      </c>
      <c r="I5" s="29" t="s">
        <v>122</v>
      </c>
    </row>
    <row r="6" spans="1:9" s="16" customFormat="1" ht="15.4" customHeight="1" x14ac:dyDescent="0.4">
      <c r="A6" s="28" t="s">
        <v>121</v>
      </c>
      <c r="B6" s="27">
        <v>13</v>
      </c>
      <c r="C6" s="25">
        <v>478</v>
      </c>
      <c r="D6" s="24">
        <v>23.769269020387867</v>
      </c>
      <c r="E6" s="26">
        <v>36.769230769230766</v>
      </c>
      <c r="F6" s="25">
        <v>1217</v>
      </c>
      <c r="G6" s="25">
        <v>46327</v>
      </c>
      <c r="H6" s="24">
        <v>36.799999999999997</v>
      </c>
      <c r="I6" s="24">
        <v>38.1</v>
      </c>
    </row>
    <row r="7" spans="1:9" s="16" customFormat="1" ht="15.4" customHeight="1" x14ac:dyDescent="0.4">
      <c r="A7" s="21">
        <v>9</v>
      </c>
      <c r="B7" s="20">
        <v>15</v>
      </c>
      <c r="C7" s="18">
        <v>1346</v>
      </c>
      <c r="D7" s="22">
        <v>66.699702675916754</v>
      </c>
      <c r="E7" s="23">
        <v>89.733333333333334</v>
      </c>
      <c r="F7" s="18">
        <v>1960</v>
      </c>
      <c r="G7" s="18">
        <v>39989</v>
      </c>
      <c r="H7" s="22">
        <v>31.7</v>
      </c>
      <c r="I7" s="22">
        <v>20.399999999999999</v>
      </c>
    </row>
    <row r="8" spans="1:9" s="16" customFormat="1" ht="15.4" customHeight="1" x14ac:dyDescent="0.4">
      <c r="A8" s="21"/>
      <c r="B8" s="20"/>
      <c r="C8" s="18"/>
      <c r="D8" s="22"/>
      <c r="E8" s="23"/>
      <c r="F8" s="18"/>
      <c r="G8" s="18"/>
      <c r="H8" s="22"/>
      <c r="I8" s="22"/>
    </row>
    <row r="9" spans="1:9" s="16" customFormat="1" ht="15.4" customHeight="1" x14ac:dyDescent="0.4">
      <c r="A9" s="21">
        <v>10</v>
      </c>
      <c r="B9" s="20">
        <v>16</v>
      </c>
      <c r="C9" s="18">
        <v>900</v>
      </c>
      <c r="D9" s="22">
        <v>44.5</v>
      </c>
      <c r="E9" s="23">
        <v>56.3</v>
      </c>
      <c r="F9" s="18">
        <v>3010</v>
      </c>
      <c r="G9" s="18">
        <v>46179</v>
      </c>
      <c r="H9" s="22">
        <v>36.5</v>
      </c>
      <c r="I9" s="22">
        <v>15.3</v>
      </c>
    </row>
    <row r="10" spans="1:9" s="16" customFormat="1" ht="15.4" customHeight="1" x14ac:dyDescent="0.4">
      <c r="A10" s="21">
        <v>11</v>
      </c>
      <c r="B10" s="20">
        <v>13</v>
      </c>
      <c r="C10" s="18">
        <v>445</v>
      </c>
      <c r="D10" s="22">
        <v>21.9</v>
      </c>
      <c r="E10" s="23">
        <v>34.200000000000003</v>
      </c>
      <c r="F10" s="18">
        <v>2697</v>
      </c>
      <c r="G10" s="18">
        <v>35214</v>
      </c>
      <c r="H10" s="22">
        <v>27.8</v>
      </c>
      <c r="I10" s="22">
        <v>13.1</v>
      </c>
    </row>
    <row r="11" spans="1:9" s="16" customFormat="1" ht="15.4" customHeight="1" x14ac:dyDescent="0.4">
      <c r="A11" s="21">
        <v>12</v>
      </c>
      <c r="B11" s="20">
        <v>7</v>
      </c>
      <c r="C11" s="18">
        <v>242</v>
      </c>
      <c r="D11" s="22">
        <v>12</v>
      </c>
      <c r="E11" s="23">
        <v>34.6</v>
      </c>
      <c r="F11" s="18">
        <v>2247</v>
      </c>
      <c r="G11" s="18">
        <v>43307</v>
      </c>
      <c r="H11" s="22">
        <v>34.200000000000003</v>
      </c>
      <c r="I11" s="22">
        <v>19.3</v>
      </c>
    </row>
    <row r="12" spans="1:9" s="16" customFormat="1" ht="15.4" customHeight="1" x14ac:dyDescent="0.4">
      <c r="A12" s="21">
        <v>13</v>
      </c>
      <c r="B12" s="20">
        <v>12</v>
      </c>
      <c r="C12" s="18">
        <v>381</v>
      </c>
      <c r="D12" s="22">
        <v>18.8</v>
      </c>
      <c r="E12" s="23">
        <v>31.8</v>
      </c>
      <c r="F12" s="18">
        <v>1928</v>
      </c>
      <c r="G12" s="18">
        <v>25862</v>
      </c>
      <c r="H12" s="22">
        <v>20.399999999999999</v>
      </c>
      <c r="I12" s="22">
        <v>13.4</v>
      </c>
    </row>
    <row r="13" spans="1:9" s="16" customFormat="1" ht="15.4" customHeight="1" x14ac:dyDescent="0.4">
      <c r="A13" s="21">
        <v>14</v>
      </c>
      <c r="B13" s="20">
        <v>9</v>
      </c>
      <c r="C13" s="18">
        <v>338</v>
      </c>
      <c r="D13" s="22">
        <v>16.600000000000001</v>
      </c>
      <c r="E13" s="23">
        <v>37.6</v>
      </c>
      <c r="F13" s="18">
        <v>1850</v>
      </c>
      <c r="G13" s="18">
        <v>27629</v>
      </c>
      <c r="H13" s="22">
        <v>21.9</v>
      </c>
      <c r="I13" s="22">
        <v>14.9</v>
      </c>
    </row>
    <row r="14" spans="1:9" s="16" customFormat="1" ht="15.4" customHeight="1" x14ac:dyDescent="0.4">
      <c r="A14" s="21"/>
      <c r="B14" s="20"/>
      <c r="C14" s="18"/>
      <c r="D14" s="22"/>
      <c r="E14" s="23"/>
      <c r="F14" s="18"/>
      <c r="G14" s="18"/>
      <c r="H14" s="22"/>
      <c r="I14" s="22"/>
    </row>
    <row r="15" spans="1:9" s="16" customFormat="1" ht="15.4" customHeight="1" x14ac:dyDescent="0.4">
      <c r="A15" s="21">
        <v>15</v>
      </c>
      <c r="B15" s="20">
        <v>12</v>
      </c>
      <c r="C15" s="18">
        <v>332</v>
      </c>
      <c r="D15" s="22">
        <v>16.3</v>
      </c>
      <c r="E15" s="23">
        <v>27.7</v>
      </c>
      <c r="F15" s="18">
        <v>1585</v>
      </c>
      <c r="G15" s="18">
        <v>29355</v>
      </c>
      <c r="H15" s="22">
        <v>23.3</v>
      </c>
      <c r="I15" s="22">
        <v>18.5</v>
      </c>
    </row>
    <row r="16" spans="1:9" s="16" customFormat="1" ht="15.4" customHeight="1" x14ac:dyDescent="0.4">
      <c r="A16" s="21">
        <v>16</v>
      </c>
      <c r="B16" s="20">
        <v>13</v>
      </c>
      <c r="C16" s="18">
        <v>565</v>
      </c>
      <c r="D16" s="22">
        <v>27.756735061226902</v>
      </c>
      <c r="E16" s="23">
        <v>43.5</v>
      </c>
      <c r="F16" s="18">
        <v>1666</v>
      </c>
      <c r="G16" s="18">
        <v>28175</v>
      </c>
      <c r="H16" s="22">
        <v>22.057557110870999</v>
      </c>
      <c r="I16" s="22">
        <v>16.899999999999999</v>
      </c>
    </row>
    <row r="17" spans="1:9" s="16" customFormat="1" ht="15.4" customHeight="1" x14ac:dyDescent="0.4">
      <c r="A17" s="21">
        <v>17</v>
      </c>
      <c r="B17" s="20">
        <v>12</v>
      </c>
      <c r="C17" s="18">
        <v>266</v>
      </c>
      <c r="D17" s="22">
        <v>13.1</v>
      </c>
      <c r="E17" s="23">
        <v>22.2</v>
      </c>
      <c r="F17" s="18">
        <v>1545</v>
      </c>
      <c r="G17" s="18">
        <v>27019</v>
      </c>
      <c r="H17" s="22">
        <v>21.2</v>
      </c>
      <c r="I17" s="22">
        <v>17.5</v>
      </c>
    </row>
    <row r="18" spans="1:9" s="16" customFormat="1" ht="15.4" customHeight="1" x14ac:dyDescent="0.4">
      <c r="A18" s="21">
        <v>18</v>
      </c>
      <c r="B18" s="20">
        <v>17</v>
      </c>
      <c r="C18" s="18">
        <v>740</v>
      </c>
      <c r="D18" s="22">
        <v>36.6</v>
      </c>
      <c r="E18" s="23">
        <v>43.5</v>
      </c>
      <c r="F18" s="18">
        <v>1491</v>
      </c>
      <c r="G18" s="18">
        <v>39026</v>
      </c>
      <c r="H18" s="22">
        <v>30.5</v>
      </c>
      <c r="I18" s="22">
        <v>26.2</v>
      </c>
    </row>
    <row r="19" spans="1:9" s="16" customFormat="1" ht="15.4" customHeight="1" x14ac:dyDescent="0.4">
      <c r="A19" s="21">
        <v>19</v>
      </c>
      <c r="B19" s="20">
        <v>19</v>
      </c>
      <c r="C19" s="18">
        <v>722</v>
      </c>
      <c r="D19" s="17">
        <v>36.5</v>
      </c>
      <c r="E19" s="19">
        <v>38</v>
      </c>
      <c r="F19" s="18">
        <v>1289</v>
      </c>
      <c r="G19" s="18">
        <v>33477</v>
      </c>
      <c r="H19" s="17">
        <v>26.6</v>
      </c>
      <c r="I19" s="17">
        <v>26</v>
      </c>
    </row>
    <row r="20" spans="1:9" s="16" customFormat="1" ht="15.4" customHeight="1" x14ac:dyDescent="0.4">
      <c r="A20" s="21"/>
      <c r="B20" s="20"/>
      <c r="C20" s="18"/>
      <c r="D20" s="17"/>
      <c r="E20" s="19"/>
      <c r="F20" s="18"/>
      <c r="G20" s="18"/>
      <c r="H20" s="17"/>
      <c r="I20" s="17"/>
    </row>
    <row r="21" spans="1:9" s="16" customFormat="1" ht="15.4" customHeight="1" x14ac:dyDescent="0.4">
      <c r="A21" s="21">
        <v>20</v>
      </c>
      <c r="B21" s="20">
        <v>25</v>
      </c>
      <c r="C21" s="18">
        <v>579</v>
      </c>
      <c r="D21" s="17">
        <v>29.3</v>
      </c>
      <c r="E21" s="19">
        <v>23.2</v>
      </c>
      <c r="F21" s="18">
        <v>1369</v>
      </c>
      <c r="G21" s="18">
        <v>24303</v>
      </c>
      <c r="H21" s="17">
        <v>19.3</v>
      </c>
      <c r="I21" s="17">
        <v>17.8</v>
      </c>
    </row>
    <row r="22" spans="1:9" ht="15.4" customHeight="1" x14ac:dyDescent="0.4">
      <c r="A22" s="15">
        <v>21</v>
      </c>
      <c r="B22" s="163">
        <v>14</v>
      </c>
      <c r="C22" s="7">
        <v>377</v>
      </c>
      <c r="D22" s="6">
        <v>18.8</v>
      </c>
      <c r="E22" s="8">
        <v>26.9</v>
      </c>
      <c r="F22" s="7">
        <v>1048</v>
      </c>
      <c r="G22" s="7">
        <v>20249</v>
      </c>
      <c r="H22" s="6">
        <v>15.9</v>
      </c>
      <c r="I22" s="6">
        <v>19.3</v>
      </c>
    </row>
    <row r="23" spans="1:9" ht="15.4" customHeight="1" x14ac:dyDescent="0.4">
      <c r="A23" s="15">
        <v>22</v>
      </c>
      <c r="B23" s="163">
        <v>10</v>
      </c>
      <c r="C23" s="7">
        <v>264</v>
      </c>
      <c r="D23" s="6">
        <v>13.1</v>
      </c>
      <c r="E23" s="8">
        <v>26.4</v>
      </c>
      <c r="F23" s="7">
        <v>1254</v>
      </c>
      <c r="G23" s="7">
        <v>25972</v>
      </c>
      <c r="H23" s="6">
        <v>20.3</v>
      </c>
      <c r="I23" s="6">
        <v>20.7</v>
      </c>
    </row>
    <row r="24" spans="1:9" ht="15.4" customHeight="1" x14ac:dyDescent="0.4">
      <c r="A24" s="15">
        <v>23</v>
      </c>
      <c r="B24" s="163">
        <v>13</v>
      </c>
      <c r="C24" s="7">
        <v>632</v>
      </c>
      <c r="D24" s="6">
        <v>31.6</v>
      </c>
      <c r="E24" s="8">
        <v>48.6</v>
      </c>
      <c r="F24" s="7">
        <v>1062</v>
      </c>
      <c r="G24" s="7">
        <v>21616</v>
      </c>
      <c r="H24" s="6">
        <v>16.899999999999999</v>
      </c>
      <c r="I24" s="6">
        <v>20.399999999999999</v>
      </c>
    </row>
    <row r="25" spans="1:9" ht="15.4" customHeight="1" x14ac:dyDescent="0.4">
      <c r="A25" s="15">
        <v>24</v>
      </c>
      <c r="B25" s="163">
        <v>14</v>
      </c>
      <c r="C25" s="7">
        <v>272</v>
      </c>
      <c r="D25" s="6">
        <v>13.7</v>
      </c>
      <c r="E25" s="8">
        <v>19.399999999999999</v>
      </c>
      <c r="F25" s="7">
        <v>1100</v>
      </c>
      <c r="G25" s="7">
        <v>26699</v>
      </c>
      <c r="H25" s="6">
        <v>21</v>
      </c>
      <c r="I25" s="6">
        <v>24.3</v>
      </c>
    </row>
    <row r="26" spans="1:9" ht="15.4" customHeight="1" x14ac:dyDescent="0.4">
      <c r="A26" s="15"/>
      <c r="B26" s="163"/>
      <c r="C26" s="7"/>
      <c r="D26" s="6"/>
      <c r="E26" s="8"/>
      <c r="F26" s="7"/>
      <c r="G26" s="7"/>
      <c r="H26" s="6"/>
      <c r="I26" s="6"/>
    </row>
    <row r="27" spans="1:9" ht="15.4" customHeight="1" x14ac:dyDescent="0.4">
      <c r="A27" s="15">
        <v>25</v>
      </c>
      <c r="B27" s="163">
        <v>10</v>
      </c>
      <c r="C27" s="7">
        <v>444</v>
      </c>
      <c r="D27" s="6">
        <v>22.4</v>
      </c>
      <c r="E27" s="8">
        <v>44.4</v>
      </c>
      <c r="F27" s="7">
        <v>931</v>
      </c>
      <c r="G27" s="7">
        <v>20802</v>
      </c>
      <c r="H27" s="6">
        <v>16.3</v>
      </c>
      <c r="I27" s="6">
        <v>22.3</v>
      </c>
    </row>
    <row r="28" spans="1:9" s="14" customFormat="1" ht="15.4" customHeight="1" x14ac:dyDescent="0.4">
      <c r="A28" s="13">
        <v>26</v>
      </c>
      <c r="B28" s="11">
        <v>13</v>
      </c>
      <c r="C28" s="12">
        <v>264</v>
      </c>
      <c r="D28" s="6">
        <v>13.4</v>
      </c>
      <c r="E28" s="8">
        <v>20.3</v>
      </c>
      <c r="F28" s="12">
        <v>976</v>
      </c>
      <c r="G28" s="10">
        <v>19355</v>
      </c>
      <c r="H28" s="6">
        <v>15.2</v>
      </c>
      <c r="I28" s="6">
        <v>19.8</v>
      </c>
    </row>
    <row r="29" spans="1:9" ht="15.4" customHeight="1" x14ac:dyDescent="0.4">
      <c r="A29" s="13">
        <v>27</v>
      </c>
      <c r="B29" s="11">
        <v>21</v>
      </c>
      <c r="C29" s="12">
        <v>745</v>
      </c>
      <c r="D29" s="6">
        <v>37.799999999999997</v>
      </c>
      <c r="E29" s="8">
        <v>35.5</v>
      </c>
      <c r="F29" s="12">
        <v>1202</v>
      </c>
      <c r="G29" s="10">
        <v>22718</v>
      </c>
      <c r="H29" s="6">
        <v>17.899999999999999</v>
      </c>
      <c r="I29" s="6">
        <v>18.899999999999999</v>
      </c>
    </row>
    <row r="30" spans="1:9" ht="15.4" customHeight="1" x14ac:dyDescent="0.4">
      <c r="A30" s="13">
        <v>28</v>
      </c>
      <c r="B30" s="11">
        <v>14</v>
      </c>
      <c r="C30" s="12">
        <v>197</v>
      </c>
      <c r="D30" s="6">
        <v>10</v>
      </c>
      <c r="E30" s="8">
        <v>14.1</v>
      </c>
      <c r="F30" s="12">
        <v>1139</v>
      </c>
      <c r="G30" s="10">
        <v>20252</v>
      </c>
      <c r="H30" s="6">
        <v>16</v>
      </c>
      <c r="I30" s="6">
        <v>17.8</v>
      </c>
    </row>
    <row r="31" spans="1:9" ht="15.4" customHeight="1" x14ac:dyDescent="0.4">
      <c r="A31" s="13">
        <v>29</v>
      </c>
      <c r="B31" s="11">
        <v>13</v>
      </c>
      <c r="C31" s="12">
        <v>219</v>
      </c>
      <c r="D31" s="6">
        <v>11.2</v>
      </c>
      <c r="E31" s="8">
        <v>16.8</v>
      </c>
      <c r="F31" s="12">
        <v>1014</v>
      </c>
      <c r="G31" s="10">
        <v>16464</v>
      </c>
      <c r="H31" s="6">
        <v>13.4</v>
      </c>
      <c r="I31" s="6">
        <v>16.2</v>
      </c>
    </row>
    <row r="32" spans="1:9" ht="15.4" customHeight="1" x14ac:dyDescent="0.4">
      <c r="A32" s="13"/>
      <c r="B32" s="11"/>
      <c r="C32" s="12"/>
      <c r="D32" s="6"/>
      <c r="E32" s="8"/>
      <c r="F32" s="12"/>
      <c r="G32" s="10"/>
      <c r="H32" s="6"/>
      <c r="I32" s="6"/>
    </row>
    <row r="33" spans="1:9" ht="15.4" customHeight="1" x14ac:dyDescent="0.4">
      <c r="A33" s="13">
        <v>30</v>
      </c>
      <c r="B33" s="11">
        <v>15</v>
      </c>
      <c r="C33" s="12">
        <v>91</v>
      </c>
      <c r="D33" s="6">
        <v>4.7</v>
      </c>
      <c r="E33" s="8">
        <v>6.1</v>
      </c>
      <c r="F33" s="12">
        <v>1330</v>
      </c>
      <c r="G33" s="10">
        <v>17282</v>
      </c>
      <c r="H33" s="6">
        <v>13.7</v>
      </c>
      <c r="I33" s="6">
        <v>13</v>
      </c>
    </row>
    <row r="34" spans="1:9" ht="15.4" customHeight="1" x14ac:dyDescent="0.4">
      <c r="A34" s="13" t="s">
        <v>120</v>
      </c>
      <c r="B34" s="11">
        <v>10</v>
      </c>
      <c r="C34" s="12">
        <v>158</v>
      </c>
      <c r="D34" s="6">
        <v>8.1999999999999993</v>
      </c>
      <c r="E34" s="6">
        <v>15.8</v>
      </c>
      <c r="F34" s="11">
        <v>1061</v>
      </c>
      <c r="G34" s="10">
        <v>13018</v>
      </c>
      <c r="H34" s="6">
        <v>10.3</v>
      </c>
      <c r="I34" s="6">
        <v>12.3</v>
      </c>
    </row>
    <row r="35" spans="1:9" ht="15.4" customHeight="1" x14ac:dyDescent="0.4">
      <c r="A35" s="13">
        <v>2</v>
      </c>
      <c r="B35" s="11">
        <v>9</v>
      </c>
      <c r="C35" s="12">
        <v>63</v>
      </c>
      <c r="D35" s="6">
        <v>3.3</v>
      </c>
      <c r="E35" s="6">
        <v>7</v>
      </c>
      <c r="F35" s="11">
        <v>887</v>
      </c>
      <c r="G35" s="10">
        <v>14613</v>
      </c>
      <c r="H35" s="6">
        <v>11.6</v>
      </c>
      <c r="I35" s="6">
        <v>16.5</v>
      </c>
    </row>
    <row r="36" spans="1:9" ht="15.4" customHeight="1" x14ac:dyDescent="0.4">
      <c r="A36" s="13">
        <v>3</v>
      </c>
      <c r="B36" s="11">
        <v>7</v>
      </c>
      <c r="C36" s="12">
        <v>74</v>
      </c>
      <c r="D36" s="6">
        <v>3.8</v>
      </c>
      <c r="E36" s="6">
        <v>10.6</v>
      </c>
      <c r="F36" s="11">
        <v>717</v>
      </c>
      <c r="G36" s="10">
        <v>11080</v>
      </c>
      <c r="H36" s="6">
        <v>8.8000000000000007</v>
      </c>
      <c r="I36" s="6">
        <v>15.5</v>
      </c>
    </row>
    <row r="37" spans="1:9" ht="15.4" customHeight="1" x14ac:dyDescent="0.4">
      <c r="A37" s="13">
        <v>4</v>
      </c>
      <c r="B37" s="11">
        <v>6</v>
      </c>
      <c r="C37" s="12">
        <v>59</v>
      </c>
      <c r="D37" s="6">
        <v>3.1</v>
      </c>
      <c r="E37" s="6">
        <v>9.8000000000000007</v>
      </c>
      <c r="F37" s="11">
        <v>962</v>
      </c>
      <c r="G37" s="10">
        <v>6856</v>
      </c>
      <c r="H37" s="6">
        <v>5.5</v>
      </c>
      <c r="I37" s="6">
        <v>7.1</v>
      </c>
    </row>
    <row r="38" spans="1:9" ht="15.4" customHeight="1" x14ac:dyDescent="0.4">
      <c r="A38" s="9">
        <v>5</v>
      </c>
      <c r="B38" s="7">
        <v>14</v>
      </c>
      <c r="C38" s="7">
        <v>169</v>
      </c>
      <c r="D38" s="6">
        <v>8.9</v>
      </c>
      <c r="E38" s="8">
        <v>12.1</v>
      </c>
      <c r="F38" s="7">
        <v>1021</v>
      </c>
      <c r="G38" s="7">
        <v>11803</v>
      </c>
      <c r="H38" s="6">
        <v>9.5</v>
      </c>
      <c r="I38" s="6">
        <v>11.6</v>
      </c>
    </row>
    <row r="39" spans="1:9" ht="15.4" customHeight="1" x14ac:dyDescent="0.4">
      <c r="A39" s="164">
        <v>6</v>
      </c>
      <c r="B39" s="165">
        <v>12</v>
      </c>
      <c r="C39" s="165">
        <v>401</v>
      </c>
      <c r="D39" s="166">
        <v>21.2</v>
      </c>
      <c r="E39" s="167">
        <v>33.4</v>
      </c>
      <c r="F39" s="165">
        <v>1037</v>
      </c>
      <c r="G39" s="165">
        <v>14229</v>
      </c>
      <c r="H39" s="166">
        <v>11.5</v>
      </c>
      <c r="I39" s="166">
        <v>13.7</v>
      </c>
    </row>
    <row r="40" spans="1:9" ht="21.4" customHeight="1" x14ac:dyDescent="0.4">
      <c r="A40" s="5" t="s">
        <v>119</v>
      </c>
    </row>
    <row r="41" spans="1:9" x14ac:dyDescent="0.4">
      <c r="D41" s="4"/>
      <c r="G41" s="3"/>
    </row>
    <row r="42" spans="1:9" x14ac:dyDescent="0.4">
      <c r="D42" s="3"/>
    </row>
    <row r="43" spans="1:9" x14ac:dyDescent="0.4">
      <c r="E43" s="2"/>
    </row>
  </sheetData>
  <mergeCells count="7">
    <mergeCell ref="B3:E3"/>
    <mergeCell ref="F3:I3"/>
    <mergeCell ref="A4:A5"/>
    <mergeCell ref="B4:B5"/>
    <mergeCell ref="C4:C5"/>
    <mergeCell ref="F4:F5"/>
    <mergeCell ref="G4:G5"/>
  </mergeCells>
  <phoneticPr fontId="2"/>
  <pageMargins left="0.98425196850393704" right="0.98425196850393704" top="0.98425196850393704" bottom="0.78740157480314965"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251A9-30EA-4F6B-98C6-DADBDD3E2BDE}">
  <sheetPr>
    <pageSetUpPr fitToPage="1"/>
  </sheetPr>
  <dimension ref="A1:N34"/>
  <sheetViews>
    <sheetView view="pageBreakPreview" zoomScaleNormal="100" zoomScaleSheetLayoutView="100" workbookViewId="0">
      <pane xSplit="1" ySplit="3" topLeftCell="B4" activePane="bottomRight" state="frozen"/>
      <selection activeCell="H16" sqref="H16"/>
      <selection pane="topRight" activeCell="H16" sqref="H16"/>
      <selection pane="bottomLeft" activeCell="H16" sqref="H16"/>
      <selection pane="bottomRight" activeCell="H16" sqref="H16"/>
    </sheetView>
  </sheetViews>
  <sheetFormatPr defaultColWidth="13.25" defaultRowHeight="13.5" x14ac:dyDescent="0.4"/>
  <cols>
    <col min="1" max="1" width="11.125" style="1" customWidth="1"/>
    <col min="2" max="2" width="9.125" style="1" customWidth="1"/>
    <col min="3" max="4" width="5.5" style="1" customWidth="1"/>
    <col min="5" max="5" width="6.625" style="1" customWidth="1"/>
    <col min="6" max="14" width="5.5" style="1" customWidth="1"/>
    <col min="15" max="16384" width="13.25" style="1"/>
  </cols>
  <sheetData>
    <row r="1" spans="1:14" ht="17.25" x14ac:dyDescent="0.4">
      <c r="A1" s="112" t="s">
        <v>200</v>
      </c>
    </row>
    <row r="2" spans="1:14" ht="16.899999999999999" customHeight="1" thickBot="1" x14ac:dyDescent="0.45">
      <c r="A2" s="46"/>
      <c r="B2" s="45"/>
      <c r="C2" s="45"/>
      <c r="D2" s="45"/>
      <c r="E2" s="45"/>
      <c r="F2" s="45"/>
      <c r="G2" s="45"/>
      <c r="H2" s="45"/>
      <c r="I2" s="45"/>
      <c r="J2" s="45"/>
      <c r="K2" s="45"/>
      <c r="L2" s="45"/>
      <c r="N2" s="43" t="s">
        <v>232</v>
      </c>
    </row>
    <row r="3" spans="1:14" ht="16.899999999999999" customHeight="1" thickTop="1" x14ac:dyDescent="0.4">
      <c r="A3" s="111"/>
      <c r="B3" s="108" t="s">
        <v>199</v>
      </c>
      <c r="C3" s="110" t="s">
        <v>198</v>
      </c>
      <c r="D3" s="110" t="s">
        <v>197</v>
      </c>
      <c r="E3" s="108" t="s">
        <v>196</v>
      </c>
      <c r="F3" s="109" t="s">
        <v>195</v>
      </c>
      <c r="G3" s="108" t="s">
        <v>194</v>
      </c>
      <c r="H3" s="108" t="s">
        <v>193</v>
      </c>
      <c r="I3" s="108" t="s">
        <v>192</v>
      </c>
      <c r="J3" s="108" t="s">
        <v>191</v>
      </c>
      <c r="K3" s="108" t="s">
        <v>190</v>
      </c>
      <c r="L3" s="108" t="s">
        <v>189</v>
      </c>
      <c r="M3" s="109" t="s">
        <v>188</v>
      </c>
      <c r="N3" s="108" t="s">
        <v>187</v>
      </c>
    </row>
    <row r="4" spans="1:14" ht="17.850000000000001" customHeight="1" x14ac:dyDescent="0.4">
      <c r="A4" s="107" t="s">
        <v>186</v>
      </c>
      <c r="B4" s="158">
        <f>SUM(C4:N4)</f>
        <v>401</v>
      </c>
      <c r="C4" s="158">
        <f>SUM(C5:C16)</f>
        <v>0</v>
      </c>
      <c r="D4" s="159">
        <f>SUM(D5:D16)</f>
        <v>50</v>
      </c>
      <c r="E4" s="159">
        <f>SUM(E5:E16)</f>
        <v>164</v>
      </c>
      <c r="F4" s="159">
        <f>SUM(F5:F16)</f>
        <v>2</v>
      </c>
      <c r="G4" s="159">
        <f>SUM(G5:G16)</f>
        <v>57</v>
      </c>
      <c r="H4" s="159">
        <f>SUM(H5:H16)</f>
        <v>1</v>
      </c>
      <c r="I4" s="159">
        <f>SUM(I5:I16)</f>
        <v>0</v>
      </c>
      <c r="J4" s="159">
        <f>SUM(J5:J16)</f>
        <v>42</v>
      </c>
      <c r="K4" s="159">
        <f>SUM(K5:K16)</f>
        <v>9</v>
      </c>
      <c r="L4" s="159">
        <f>SUM(L5:L16)</f>
        <v>0</v>
      </c>
      <c r="M4" s="159">
        <f>SUM(M5:M16)</f>
        <v>0</v>
      </c>
      <c r="N4" s="159">
        <f>SUM(N5:N16)</f>
        <v>76</v>
      </c>
    </row>
    <row r="5" spans="1:14" ht="17.850000000000001" customHeight="1" x14ac:dyDescent="0.4">
      <c r="A5" s="106" t="s">
        <v>185</v>
      </c>
      <c r="B5" s="160">
        <f>SUM(C5:N5)</f>
        <v>92</v>
      </c>
      <c r="C5" s="11" t="s">
        <v>134</v>
      </c>
      <c r="D5" s="12">
        <v>14</v>
      </c>
      <c r="E5" s="12" t="s">
        <v>134</v>
      </c>
      <c r="F5" s="12">
        <v>2</v>
      </c>
      <c r="G5" s="12" t="s">
        <v>134</v>
      </c>
      <c r="H5" s="12" t="s">
        <v>134</v>
      </c>
      <c r="I5" s="12" t="s">
        <v>134</v>
      </c>
      <c r="J5" s="12" t="s">
        <v>134</v>
      </c>
      <c r="K5" s="12" t="s">
        <v>134</v>
      </c>
      <c r="L5" s="12" t="s">
        <v>134</v>
      </c>
      <c r="M5" s="12" t="s">
        <v>134</v>
      </c>
      <c r="N5" s="12">
        <v>76</v>
      </c>
    </row>
    <row r="6" spans="1:14" ht="17.850000000000001" customHeight="1" x14ac:dyDescent="0.4">
      <c r="A6" s="106" t="s">
        <v>184</v>
      </c>
      <c r="B6" s="161">
        <f>SUM(C6:N6)</f>
        <v>0</v>
      </c>
      <c r="C6" s="11" t="s">
        <v>134</v>
      </c>
      <c r="D6" s="12" t="s">
        <v>134</v>
      </c>
      <c r="E6" s="12" t="s">
        <v>134</v>
      </c>
      <c r="F6" s="12" t="s">
        <v>134</v>
      </c>
      <c r="G6" s="12" t="s">
        <v>134</v>
      </c>
      <c r="H6" s="12" t="s">
        <v>134</v>
      </c>
      <c r="I6" s="12" t="s">
        <v>134</v>
      </c>
      <c r="J6" s="12" t="s">
        <v>134</v>
      </c>
      <c r="K6" s="12" t="s">
        <v>134</v>
      </c>
      <c r="L6" s="12" t="s">
        <v>134</v>
      </c>
      <c r="M6" s="12" t="s">
        <v>134</v>
      </c>
      <c r="N6" s="12" t="s">
        <v>134</v>
      </c>
    </row>
    <row r="7" spans="1:14" ht="17.850000000000001" customHeight="1" x14ac:dyDescent="0.4">
      <c r="A7" s="106" t="s">
        <v>183</v>
      </c>
      <c r="B7" s="161">
        <f>SUM(C7:N7)</f>
        <v>1</v>
      </c>
      <c r="C7" s="11" t="s">
        <v>134</v>
      </c>
      <c r="D7" s="12" t="s">
        <v>134</v>
      </c>
      <c r="E7" s="12" t="s">
        <v>134</v>
      </c>
      <c r="F7" s="12" t="s">
        <v>134</v>
      </c>
      <c r="G7" s="12" t="s">
        <v>134</v>
      </c>
      <c r="H7" s="12" t="s">
        <v>134</v>
      </c>
      <c r="I7" s="12" t="s">
        <v>134</v>
      </c>
      <c r="J7" s="12" t="s">
        <v>134</v>
      </c>
      <c r="K7" s="12">
        <v>1</v>
      </c>
      <c r="L7" s="12" t="s">
        <v>134</v>
      </c>
      <c r="M7" s="12" t="s">
        <v>134</v>
      </c>
      <c r="N7" s="12" t="s">
        <v>134</v>
      </c>
    </row>
    <row r="8" spans="1:14" ht="17.850000000000001" customHeight="1" x14ac:dyDescent="0.4">
      <c r="A8" s="106" t="s">
        <v>182</v>
      </c>
      <c r="B8" s="161">
        <f>SUM(C8:N8)</f>
        <v>39</v>
      </c>
      <c r="C8" s="11" t="s">
        <v>134</v>
      </c>
      <c r="D8" s="12" t="s">
        <v>134</v>
      </c>
      <c r="E8" s="12">
        <v>30</v>
      </c>
      <c r="F8" s="12" t="s">
        <v>134</v>
      </c>
      <c r="G8" s="12" t="s">
        <v>134</v>
      </c>
      <c r="H8" s="12">
        <v>1</v>
      </c>
      <c r="I8" s="12" t="s">
        <v>134</v>
      </c>
      <c r="J8" s="12" t="s">
        <v>134</v>
      </c>
      <c r="K8" s="12">
        <v>8</v>
      </c>
      <c r="L8" s="12" t="s">
        <v>134</v>
      </c>
      <c r="M8" s="12" t="s">
        <v>134</v>
      </c>
      <c r="N8" s="12" t="s">
        <v>134</v>
      </c>
    </row>
    <row r="9" spans="1:14" ht="17.850000000000001" customHeight="1" x14ac:dyDescent="0.4">
      <c r="A9" s="106" t="s">
        <v>181</v>
      </c>
      <c r="B9" s="161">
        <f>SUM(C9:N9)</f>
        <v>0</v>
      </c>
      <c r="C9" s="11" t="s">
        <v>134</v>
      </c>
      <c r="D9" s="12" t="s">
        <v>134</v>
      </c>
      <c r="E9" s="12" t="s">
        <v>134</v>
      </c>
      <c r="F9" s="12" t="s">
        <v>134</v>
      </c>
      <c r="G9" s="12" t="s">
        <v>134</v>
      </c>
      <c r="H9" s="12" t="s">
        <v>134</v>
      </c>
      <c r="I9" s="12" t="s">
        <v>134</v>
      </c>
      <c r="J9" s="12" t="s">
        <v>134</v>
      </c>
      <c r="K9" s="12" t="s">
        <v>134</v>
      </c>
      <c r="L9" s="12" t="s">
        <v>134</v>
      </c>
      <c r="M9" s="12" t="s">
        <v>134</v>
      </c>
      <c r="N9" s="12" t="s">
        <v>134</v>
      </c>
    </row>
    <row r="10" spans="1:14" ht="17.850000000000001" customHeight="1" x14ac:dyDescent="0.4">
      <c r="A10" s="106" t="s">
        <v>180</v>
      </c>
      <c r="B10" s="161">
        <f>SUM(C10:N10)</f>
        <v>0</v>
      </c>
      <c r="C10" s="11" t="s">
        <v>134</v>
      </c>
      <c r="D10" s="12" t="s">
        <v>134</v>
      </c>
      <c r="E10" s="12" t="s">
        <v>134</v>
      </c>
      <c r="F10" s="12" t="s">
        <v>134</v>
      </c>
      <c r="G10" s="12" t="s">
        <v>134</v>
      </c>
      <c r="H10" s="12" t="s">
        <v>134</v>
      </c>
      <c r="I10" s="12" t="s">
        <v>134</v>
      </c>
      <c r="J10" s="12" t="s">
        <v>134</v>
      </c>
      <c r="K10" s="12" t="s">
        <v>134</v>
      </c>
      <c r="L10" s="12" t="s">
        <v>134</v>
      </c>
      <c r="M10" s="12" t="s">
        <v>134</v>
      </c>
      <c r="N10" s="12" t="s">
        <v>134</v>
      </c>
    </row>
    <row r="11" spans="1:14" ht="17.850000000000001" customHeight="1" x14ac:dyDescent="0.4">
      <c r="A11" s="106" t="s">
        <v>179</v>
      </c>
      <c r="B11" s="161">
        <f>SUM(C11:N11)</f>
        <v>0</v>
      </c>
      <c r="C11" s="11" t="s">
        <v>134</v>
      </c>
      <c r="D11" s="12" t="s">
        <v>134</v>
      </c>
      <c r="E11" s="12" t="s">
        <v>134</v>
      </c>
      <c r="F11" s="12" t="s">
        <v>134</v>
      </c>
      <c r="G11" s="12" t="s">
        <v>134</v>
      </c>
      <c r="H11" s="12" t="s">
        <v>134</v>
      </c>
      <c r="I11" s="12" t="s">
        <v>134</v>
      </c>
      <c r="J11" s="12" t="s">
        <v>134</v>
      </c>
      <c r="K11" s="12" t="s">
        <v>134</v>
      </c>
      <c r="L11" s="12" t="s">
        <v>134</v>
      </c>
      <c r="M11" s="12" t="s">
        <v>134</v>
      </c>
      <c r="N11" s="12" t="s">
        <v>134</v>
      </c>
    </row>
    <row r="12" spans="1:14" ht="17.850000000000001" customHeight="1" x14ac:dyDescent="0.4">
      <c r="A12" s="106" t="s">
        <v>178</v>
      </c>
      <c r="B12" s="161">
        <f>SUM(C12:N12)</f>
        <v>0</v>
      </c>
      <c r="C12" s="11" t="s">
        <v>134</v>
      </c>
      <c r="D12" s="12" t="s">
        <v>134</v>
      </c>
      <c r="E12" s="12" t="s">
        <v>134</v>
      </c>
      <c r="F12" s="12" t="s">
        <v>134</v>
      </c>
      <c r="G12" s="12" t="s">
        <v>134</v>
      </c>
      <c r="H12" s="12" t="s">
        <v>134</v>
      </c>
      <c r="I12" s="12" t="s">
        <v>134</v>
      </c>
      <c r="J12" s="12" t="s">
        <v>134</v>
      </c>
      <c r="K12" s="12" t="s">
        <v>134</v>
      </c>
      <c r="L12" s="12" t="s">
        <v>134</v>
      </c>
      <c r="M12" s="12" t="s">
        <v>134</v>
      </c>
      <c r="N12" s="12" t="s">
        <v>134</v>
      </c>
    </row>
    <row r="13" spans="1:14" ht="17.850000000000001" customHeight="1" x14ac:dyDescent="0.4">
      <c r="A13" s="106" t="s">
        <v>177</v>
      </c>
      <c r="B13" s="161">
        <f>SUM(C13:N13)</f>
        <v>36</v>
      </c>
      <c r="C13" s="11" t="s">
        <v>134</v>
      </c>
      <c r="D13" s="12">
        <v>36</v>
      </c>
      <c r="E13" s="12" t="s">
        <v>134</v>
      </c>
      <c r="F13" s="12" t="s">
        <v>134</v>
      </c>
      <c r="G13" s="12" t="s">
        <v>134</v>
      </c>
      <c r="H13" s="12" t="s">
        <v>134</v>
      </c>
      <c r="I13" s="12" t="s">
        <v>134</v>
      </c>
      <c r="J13" s="12" t="s">
        <v>134</v>
      </c>
      <c r="K13" s="12" t="s">
        <v>134</v>
      </c>
      <c r="L13" s="12" t="s">
        <v>134</v>
      </c>
      <c r="M13" s="12" t="s">
        <v>134</v>
      </c>
      <c r="N13" s="12" t="s">
        <v>134</v>
      </c>
    </row>
    <row r="14" spans="1:14" ht="17.850000000000001" customHeight="1" x14ac:dyDescent="0.4">
      <c r="A14" s="106" t="s">
        <v>176</v>
      </c>
      <c r="B14" s="161">
        <f>SUM(C14:N14)</f>
        <v>42</v>
      </c>
      <c r="C14" s="11" t="s">
        <v>134</v>
      </c>
      <c r="D14" s="12" t="s">
        <v>134</v>
      </c>
      <c r="E14" s="12" t="s">
        <v>134</v>
      </c>
      <c r="F14" s="12" t="s">
        <v>134</v>
      </c>
      <c r="G14" s="12" t="s">
        <v>134</v>
      </c>
      <c r="H14" s="12" t="s">
        <v>134</v>
      </c>
      <c r="I14" s="12" t="s">
        <v>134</v>
      </c>
      <c r="J14" s="12">
        <v>42</v>
      </c>
      <c r="K14" s="12" t="s">
        <v>134</v>
      </c>
      <c r="L14" s="12" t="s">
        <v>134</v>
      </c>
      <c r="M14" s="12" t="s">
        <v>134</v>
      </c>
      <c r="N14" s="12" t="s">
        <v>134</v>
      </c>
    </row>
    <row r="15" spans="1:14" ht="17.850000000000001" customHeight="1" x14ac:dyDescent="0.4">
      <c r="A15" s="106" t="s">
        <v>175</v>
      </c>
      <c r="B15" s="161">
        <f>SUM(C15:N15)</f>
        <v>191</v>
      </c>
      <c r="C15" s="11" t="s">
        <v>134</v>
      </c>
      <c r="D15" s="12" t="s">
        <v>134</v>
      </c>
      <c r="E15" s="12">
        <v>134</v>
      </c>
      <c r="F15" s="12" t="s">
        <v>134</v>
      </c>
      <c r="G15" s="12">
        <v>57</v>
      </c>
      <c r="H15" s="12" t="s">
        <v>134</v>
      </c>
      <c r="I15" s="12" t="s">
        <v>134</v>
      </c>
      <c r="J15" s="12" t="s">
        <v>134</v>
      </c>
      <c r="K15" s="12" t="s">
        <v>134</v>
      </c>
      <c r="L15" s="12" t="s">
        <v>134</v>
      </c>
      <c r="M15" s="12" t="s">
        <v>134</v>
      </c>
      <c r="N15" s="12" t="s">
        <v>134</v>
      </c>
    </row>
    <row r="16" spans="1:14" ht="17.850000000000001" customHeight="1" x14ac:dyDescent="0.4">
      <c r="A16" s="105" t="s">
        <v>174</v>
      </c>
      <c r="B16" s="162">
        <f>SUM(C16:N16)</f>
        <v>0</v>
      </c>
      <c r="C16" s="104" t="s">
        <v>134</v>
      </c>
      <c r="D16" s="103" t="s">
        <v>134</v>
      </c>
      <c r="E16" s="103" t="s">
        <v>134</v>
      </c>
      <c r="F16" s="103" t="s">
        <v>134</v>
      </c>
      <c r="G16" s="103" t="s">
        <v>134</v>
      </c>
      <c r="H16" s="103" t="s">
        <v>134</v>
      </c>
      <c r="I16" s="103" t="s">
        <v>134</v>
      </c>
      <c r="J16" s="103" t="s">
        <v>134</v>
      </c>
      <c r="K16" s="103" t="s">
        <v>134</v>
      </c>
      <c r="L16" s="103" t="s">
        <v>134</v>
      </c>
      <c r="M16" s="103" t="s">
        <v>134</v>
      </c>
      <c r="N16" s="103" t="s">
        <v>134</v>
      </c>
    </row>
    <row r="17" spans="1:14" ht="17.850000000000001" customHeight="1" x14ac:dyDescent="0.4">
      <c r="A17" s="1" t="s">
        <v>173</v>
      </c>
    </row>
    <row r="19" spans="1:14" x14ac:dyDescent="0.4">
      <c r="G19" s="102"/>
    </row>
    <row r="23" spans="1:14" x14ac:dyDescent="0.4">
      <c r="C23" s="12"/>
      <c r="D23" s="12"/>
      <c r="E23" s="12"/>
      <c r="F23" s="12"/>
      <c r="G23" s="12"/>
      <c r="H23" s="12"/>
      <c r="I23" s="12"/>
      <c r="J23" s="12"/>
      <c r="K23" s="12"/>
      <c r="L23" s="12"/>
      <c r="M23" s="12"/>
      <c r="N23" s="12"/>
    </row>
    <row r="24" spans="1:14" x14ac:dyDescent="0.4">
      <c r="C24" s="12"/>
      <c r="D24" s="12"/>
      <c r="E24" s="12"/>
      <c r="F24" s="12"/>
      <c r="G24" s="12"/>
      <c r="H24" s="12"/>
      <c r="I24" s="12"/>
      <c r="J24" s="12"/>
      <c r="K24" s="12"/>
      <c r="L24" s="12"/>
      <c r="M24" s="12"/>
      <c r="N24" s="12"/>
    </row>
    <row r="25" spans="1:14" x14ac:dyDescent="0.4">
      <c r="C25" s="12"/>
      <c r="D25" s="12"/>
      <c r="E25" s="12"/>
      <c r="F25" s="12"/>
      <c r="G25" s="12"/>
      <c r="H25" s="12"/>
      <c r="I25" s="12"/>
      <c r="J25" s="12"/>
      <c r="K25" s="12"/>
      <c r="L25" s="12"/>
      <c r="M25" s="12"/>
      <c r="N25" s="12"/>
    </row>
    <row r="26" spans="1:14" x14ac:dyDescent="0.4">
      <c r="C26" s="12"/>
      <c r="D26" s="12"/>
      <c r="E26" s="12"/>
      <c r="F26" s="12"/>
      <c r="G26" s="12"/>
      <c r="H26" s="12"/>
      <c r="I26" s="12"/>
      <c r="J26" s="12"/>
      <c r="K26" s="12"/>
      <c r="L26" s="12"/>
      <c r="M26" s="12"/>
      <c r="N26" s="12"/>
    </row>
    <row r="27" spans="1:14" x14ac:dyDescent="0.4">
      <c r="C27" s="12"/>
      <c r="D27" s="12"/>
      <c r="E27" s="12"/>
      <c r="F27" s="12"/>
      <c r="G27" s="12"/>
      <c r="H27" s="12"/>
      <c r="I27" s="12"/>
      <c r="J27" s="12"/>
      <c r="K27" s="12"/>
      <c r="L27" s="12"/>
      <c r="M27" s="12"/>
      <c r="N27" s="12"/>
    </row>
    <row r="28" spans="1:14" x14ac:dyDescent="0.4">
      <c r="C28" s="12"/>
      <c r="D28" s="12"/>
      <c r="E28" s="12"/>
      <c r="F28" s="12"/>
      <c r="G28" s="12"/>
      <c r="H28" s="12"/>
      <c r="I28" s="12"/>
      <c r="J28" s="12"/>
      <c r="K28" s="12"/>
      <c r="L28" s="12"/>
      <c r="M28" s="12"/>
      <c r="N28" s="12"/>
    </row>
    <row r="29" spans="1:14" x14ac:dyDescent="0.4">
      <c r="C29" s="12"/>
      <c r="D29" s="12"/>
      <c r="E29" s="12"/>
      <c r="F29" s="12"/>
      <c r="G29" s="12"/>
      <c r="H29" s="12"/>
      <c r="I29" s="12"/>
      <c r="J29" s="12"/>
      <c r="K29" s="12"/>
      <c r="L29" s="12"/>
      <c r="M29" s="12"/>
      <c r="N29" s="12"/>
    </row>
    <row r="30" spans="1:14" x14ac:dyDescent="0.4">
      <c r="C30" s="12"/>
      <c r="D30" s="12"/>
      <c r="E30" s="12"/>
      <c r="F30" s="12"/>
      <c r="G30" s="12"/>
      <c r="H30" s="12"/>
      <c r="I30" s="12"/>
      <c r="J30" s="12"/>
      <c r="K30" s="12"/>
      <c r="L30" s="12"/>
      <c r="M30" s="12"/>
      <c r="N30" s="12"/>
    </row>
    <row r="31" spans="1:14" x14ac:dyDescent="0.4">
      <c r="C31" s="12"/>
      <c r="D31" s="12"/>
      <c r="E31" s="12"/>
      <c r="F31" s="12"/>
      <c r="G31" s="12"/>
      <c r="H31" s="12"/>
      <c r="I31" s="12"/>
      <c r="J31" s="12"/>
      <c r="K31" s="12"/>
      <c r="L31" s="12"/>
      <c r="M31" s="12"/>
      <c r="N31" s="12"/>
    </row>
    <row r="32" spans="1:14" x14ac:dyDescent="0.4">
      <c r="C32" s="12"/>
      <c r="D32" s="12"/>
      <c r="E32" s="12"/>
      <c r="F32" s="12"/>
      <c r="G32" s="12"/>
      <c r="H32" s="12"/>
      <c r="I32" s="12"/>
      <c r="J32" s="12"/>
      <c r="K32" s="12"/>
      <c r="L32" s="12"/>
      <c r="M32" s="12"/>
      <c r="N32" s="12"/>
    </row>
    <row r="33" spans="3:14" x14ac:dyDescent="0.4">
      <c r="C33" s="12"/>
      <c r="D33" s="12"/>
      <c r="E33" s="12"/>
      <c r="F33" s="12"/>
      <c r="G33" s="12"/>
      <c r="H33" s="12"/>
      <c r="I33" s="12"/>
      <c r="J33" s="12"/>
      <c r="K33" s="12"/>
      <c r="L33" s="12"/>
      <c r="M33" s="12"/>
      <c r="N33" s="12"/>
    </row>
    <row r="34" spans="3:14" x14ac:dyDescent="0.4">
      <c r="C34" s="12"/>
      <c r="D34" s="12"/>
      <c r="E34" s="12"/>
      <c r="F34" s="12"/>
      <c r="G34" s="12"/>
      <c r="H34" s="12"/>
      <c r="I34" s="12"/>
      <c r="J34" s="12"/>
      <c r="K34" s="12"/>
      <c r="L34" s="12"/>
      <c r="M34" s="12"/>
      <c r="N34" s="12"/>
    </row>
  </sheetData>
  <phoneticPr fontId="2"/>
  <pageMargins left="0.98425196850393704" right="0.98425196850393704" top="0.98425196850393704" bottom="0.78740157480314965" header="0.51181102362204722" footer="0.51181102362204722"/>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506B2-02C6-404E-8329-020821295A1F}">
  <sheetPr>
    <pageSetUpPr fitToPage="1"/>
  </sheetPr>
  <dimension ref="A1:F26"/>
  <sheetViews>
    <sheetView tabSelected="1" view="pageBreakPreview" zoomScale="60" zoomScaleNormal="70" workbookViewId="0">
      <pane xSplit="2" ySplit="5" topLeftCell="C6" activePane="bottomRight" state="frozen"/>
      <selection pane="topRight" activeCell="H77" sqref="H77"/>
      <selection pane="bottomLeft" activeCell="H77" sqref="H77"/>
      <selection pane="bottomRight" activeCell="H16" sqref="H16"/>
    </sheetView>
  </sheetViews>
  <sheetFormatPr defaultColWidth="13.25" defaultRowHeight="13.5" x14ac:dyDescent="0.4"/>
  <cols>
    <col min="1" max="1" width="5.25" style="114" customWidth="1"/>
    <col min="2" max="2" width="30.75" style="114" bestFit="1" customWidth="1"/>
    <col min="3" max="5" width="16.375" style="114" customWidth="1"/>
    <col min="6" max="6" width="16.375" style="115" customWidth="1"/>
    <col min="7" max="16384" width="13.25" style="114"/>
  </cols>
  <sheetData>
    <row r="1" spans="1:6" ht="17.25" x14ac:dyDescent="0.4">
      <c r="A1" s="113" t="s">
        <v>230</v>
      </c>
      <c r="E1" s="115"/>
      <c r="F1" s="114"/>
    </row>
    <row r="2" spans="1:6" ht="14.25" thickBot="1" x14ac:dyDescent="0.45">
      <c r="A2" s="116"/>
      <c r="B2" s="116"/>
      <c r="C2" s="116"/>
      <c r="D2" s="116"/>
      <c r="E2" s="116"/>
      <c r="F2" s="117" t="s">
        <v>231</v>
      </c>
    </row>
    <row r="3" spans="1:6" ht="17.25" customHeight="1" thickTop="1" x14ac:dyDescent="0.4">
      <c r="A3" s="118"/>
      <c r="B3" s="119"/>
      <c r="C3" s="120" t="s">
        <v>229</v>
      </c>
      <c r="D3" s="120" t="s">
        <v>228</v>
      </c>
      <c r="E3" s="120" t="s">
        <v>227</v>
      </c>
      <c r="F3" s="121" t="s">
        <v>226</v>
      </c>
    </row>
    <row r="4" spans="1:6" ht="17.25" customHeight="1" x14ac:dyDescent="0.4">
      <c r="A4" s="122"/>
      <c r="B4" s="123"/>
      <c r="C4" s="124"/>
      <c r="D4" s="124" t="s">
        <v>225</v>
      </c>
      <c r="E4" s="124" t="s">
        <v>224</v>
      </c>
      <c r="F4" s="125" t="s">
        <v>223</v>
      </c>
    </row>
    <row r="5" spans="1:6" s="131" customFormat="1" ht="26.65" customHeight="1" x14ac:dyDescent="0.4">
      <c r="A5" s="126" t="s">
        <v>222</v>
      </c>
      <c r="B5" s="127"/>
      <c r="C5" s="128">
        <f>SUM(C6:C13)</f>
        <v>12</v>
      </c>
      <c r="D5" s="129">
        <f>SUM(D6:D13)</f>
        <v>654</v>
      </c>
      <c r="E5" s="129">
        <f>SUM(E6:E13)</f>
        <v>401</v>
      </c>
      <c r="F5" s="130">
        <f>IFERROR(E5/D5*100,0)</f>
        <v>61.314984709480122</v>
      </c>
    </row>
    <row r="6" spans="1:6" ht="22.5" customHeight="1" x14ac:dyDescent="0.4">
      <c r="A6" s="132" t="s">
        <v>221</v>
      </c>
      <c r="B6" s="133" t="s">
        <v>220</v>
      </c>
      <c r="C6" s="134">
        <v>1</v>
      </c>
      <c r="D6" s="135">
        <v>2</v>
      </c>
      <c r="E6" s="135">
        <v>1</v>
      </c>
      <c r="F6" s="136">
        <f>IFERROR(E6/D6*100,0)</f>
        <v>50</v>
      </c>
    </row>
    <row r="7" spans="1:6" ht="22.5" customHeight="1" x14ac:dyDescent="0.4">
      <c r="A7" s="137"/>
      <c r="B7" s="138" t="s">
        <v>219</v>
      </c>
      <c r="C7" s="134">
        <v>1</v>
      </c>
      <c r="D7" s="135">
        <v>12</v>
      </c>
      <c r="E7" s="135">
        <v>8</v>
      </c>
      <c r="F7" s="136">
        <f>IFERROR(E7/D7*100,0)</f>
        <v>66.666666666666657</v>
      </c>
    </row>
    <row r="8" spans="1:6" ht="22.5" customHeight="1" x14ac:dyDescent="0.4">
      <c r="A8" s="137"/>
      <c r="B8" s="138" t="s">
        <v>218</v>
      </c>
      <c r="C8" s="134" t="s">
        <v>134</v>
      </c>
      <c r="D8" s="139" t="s">
        <v>134</v>
      </c>
      <c r="E8" s="139" t="s">
        <v>134</v>
      </c>
      <c r="F8" s="136">
        <f>IFERROR(E8/D8*100,0)</f>
        <v>0</v>
      </c>
    </row>
    <row r="9" spans="1:6" ht="22.5" customHeight="1" x14ac:dyDescent="0.4">
      <c r="A9" s="137"/>
      <c r="B9" s="138" t="s">
        <v>217</v>
      </c>
      <c r="C9" s="134" t="s">
        <v>134</v>
      </c>
      <c r="D9" s="139" t="s">
        <v>134</v>
      </c>
      <c r="E9" s="139" t="s">
        <v>134</v>
      </c>
      <c r="F9" s="136">
        <f>IFERROR(E9/D9*100,0)</f>
        <v>0</v>
      </c>
    </row>
    <row r="10" spans="1:6" ht="22.5" customHeight="1" x14ac:dyDescent="0.4">
      <c r="A10" s="137"/>
      <c r="B10" s="138" t="s">
        <v>216</v>
      </c>
      <c r="C10" s="134">
        <v>1</v>
      </c>
      <c r="D10" s="135">
        <v>2</v>
      </c>
      <c r="E10" s="135">
        <v>2</v>
      </c>
      <c r="F10" s="136">
        <f>IFERROR(E10/D10*100,0)</f>
        <v>100</v>
      </c>
    </row>
    <row r="11" spans="1:6" ht="22.5" customHeight="1" x14ac:dyDescent="0.4">
      <c r="A11" s="137"/>
      <c r="B11" s="138" t="s">
        <v>215</v>
      </c>
      <c r="C11" s="134">
        <v>1</v>
      </c>
      <c r="D11" s="139">
        <v>1</v>
      </c>
      <c r="E11" s="139">
        <v>1</v>
      </c>
      <c r="F11" s="136">
        <f>IFERROR(E11/D11*100,0)</f>
        <v>100</v>
      </c>
    </row>
    <row r="12" spans="1:6" ht="22.5" customHeight="1" x14ac:dyDescent="0.4">
      <c r="A12" s="137"/>
      <c r="B12" s="138" t="s">
        <v>214</v>
      </c>
      <c r="C12" s="134">
        <v>8</v>
      </c>
      <c r="D12" s="139">
        <v>637</v>
      </c>
      <c r="E12" s="139">
        <v>389</v>
      </c>
      <c r="F12" s="136">
        <f>IFERROR(E12/D12*100,0)</f>
        <v>61.067503924646779</v>
      </c>
    </row>
    <row r="13" spans="1:6" ht="22.5" customHeight="1" x14ac:dyDescent="0.4">
      <c r="A13" s="140"/>
      <c r="B13" s="141" t="s">
        <v>213</v>
      </c>
      <c r="C13" s="142" t="s">
        <v>134</v>
      </c>
      <c r="D13" s="143" t="s">
        <v>134</v>
      </c>
      <c r="E13" s="143" t="s">
        <v>134</v>
      </c>
      <c r="F13" s="144">
        <f>IFERROR(E13/D13*100,0)</f>
        <v>0</v>
      </c>
    </row>
    <row r="14" spans="1:6" ht="22.5" customHeight="1" x14ac:dyDescent="0.4">
      <c r="A14" s="145" t="s">
        <v>212</v>
      </c>
      <c r="B14" s="138" t="s">
        <v>211</v>
      </c>
      <c r="C14" s="146">
        <v>5</v>
      </c>
      <c r="D14" s="139">
        <v>402</v>
      </c>
      <c r="E14" s="139">
        <v>241</v>
      </c>
      <c r="F14" s="147">
        <f>IFERROR(E14/D14*100,0)</f>
        <v>59.950248756218905</v>
      </c>
    </row>
    <row r="15" spans="1:6" ht="22.5" customHeight="1" x14ac:dyDescent="0.4">
      <c r="A15" s="148"/>
      <c r="B15" s="149" t="s">
        <v>210</v>
      </c>
      <c r="C15" s="146">
        <v>1</v>
      </c>
      <c r="D15" s="139">
        <v>12</v>
      </c>
      <c r="E15" s="139">
        <v>8</v>
      </c>
      <c r="F15" s="147">
        <f>IFERROR(E15/D15*100,0)</f>
        <v>66.666666666666657</v>
      </c>
    </row>
    <row r="16" spans="1:6" ht="22.5" customHeight="1" x14ac:dyDescent="0.4">
      <c r="A16" s="148"/>
      <c r="B16" s="149" t="s">
        <v>209</v>
      </c>
      <c r="C16" s="146">
        <v>2</v>
      </c>
      <c r="D16" s="139">
        <v>169</v>
      </c>
      <c r="E16" s="139">
        <v>106</v>
      </c>
      <c r="F16" s="147">
        <f>IFERROR(E16/D16*100,0)</f>
        <v>62.721893491124256</v>
      </c>
    </row>
    <row r="17" spans="1:6" ht="22.5" customHeight="1" x14ac:dyDescent="0.4">
      <c r="A17" s="148"/>
      <c r="B17" s="149" t="s">
        <v>208</v>
      </c>
      <c r="C17" s="146">
        <v>1</v>
      </c>
      <c r="D17" s="139">
        <v>66</v>
      </c>
      <c r="E17" s="139">
        <v>42</v>
      </c>
      <c r="F17" s="147">
        <f>IFERROR(E17/D17*100,0)</f>
        <v>63.636363636363633</v>
      </c>
    </row>
    <row r="18" spans="1:6" ht="22.5" customHeight="1" x14ac:dyDescent="0.4">
      <c r="A18" s="148"/>
      <c r="B18" s="149" t="s">
        <v>207</v>
      </c>
      <c r="C18" s="146">
        <v>1</v>
      </c>
      <c r="D18" s="139">
        <v>2</v>
      </c>
      <c r="E18" s="139">
        <v>1</v>
      </c>
      <c r="F18" s="147">
        <f>IFERROR(E18/D18*100,0)</f>
        <v>50</v>
      </c>
    </row>
    <row r="19" spans="1:6" ht="22.5" customHeight="1" x14ac:dyDescent="0.4">
      <c r="A19" s="148"/>
      <c r="B19" s="138" t="s">
        <v>206</v>
      </c>
      <c r="C19" s="142">
        <v>2</v>
      </c>
      <c r="D19" s="143">
        <v>3</v>
      </c>
      <c r="E19" s="143">
        <v>3</v>
      </c>
      <c r="F19" s="147">
        <f>IFERROR(E19/D19*100,0)</f>
        <v>100</v>
      </c>
    </row>
    <row r="20" spans="1:6" ht="22.5" customHeight="1" x14ac:dyDescent="0.4">
      <c r="A20" s="150" t="s">
        <v>205</v>
      </c>
      <c r="B20" s="151" t="s">
        <v>204</v>
      </c>
      <c r="C20" s="152">
        <v>8</v>
      </c>
      <c r="D20" s="153">
        <v>529</v>
      </c>
      <c r="E20" s="153">
        <v>326</v>
      </c>
      <c r="F20" s="154">
        <f>IFERROR(E20/D20*100,0)</f>
        <v>61.625708884688088</v>
      </c>
    </row>
    <row r="21" spans="1:6" ht="22.5" customHeight="1" x14ac:dyDescent="0.4">
      <c r="A21" s="155"/>
      <c r="B21" s="138" t="s">
        <v>203</v>
      </c>
      <c r="C21" s="146">
        <v>1</v>
      </c>
      <c r="D21" s="139">
        <v>56</v>
      </c>
      <c r="E21" s="139">
        <v>30</v>
      </c>
      <c r="F21" s="147">
        <f>IFERROR(E21/D21*100,0)</f>
        <v>53.571428571428569</v>
      </c>
    </row>
    <row r="22" spans="1:6" ht="22.5" customHeight="1" x14ac:dyDescent="0.4">
      <c r="A22" s="155"/>
      <c r="B22" s="138" t="s">
        <v>202</v>
      </c>
      <c r="C22" s="146">
        <v>1</v>
      </c>
      <c r="D22" s="139">
        <v>66</v>
      </c>
      <c r="E22" s="139">
        <v>42</v>
      </c>
      <c r="F22" s="147">
        <f>IFERROR(E22/D22*100,0)</f>
        <v>63.636363636363633</v>
      </c>
    </row>
    <row r="23" spans="1:6" ht="22.5" customHeight="1" x14ac:dyDescent="0.4">
      <c r="A23" s="156"/>
      <c r="B23" s="141" t="s">
        <v>201</v>
      </c>
      <c r="C23" s="142">
        <v>2</v>
      </c>
      <c r="D23" s="143">
        <v>3</v>
      </c>
      <c r="E23" s="143">
        <v>3</v>
      </c>
      <c r="F23" s="157">
        <f>IFERROR(E23/D23*100,0)</f>
        <v>100</v>
      </c>
    </row>
    <row r="24" spans="1:6" ht="22.5" customHeight="1" x14ac:dyDescent="0.4">
      <c r="A24" s="114" t="s">
        <v>173</v>
      </c>
      <c r="E24" s="115"/>
      <c r="F24" s="114"/>
    </row>
    <row r="26" spans="1:6" x14ac:dyDescent="0.4">
      <c r="C26" s="115"/>
      <c r="D26" s="115"/>
      <c r="E26" s="115"/>
    </row>
  </sheetData>
  <mergeCells count="5">
    <mergeCell ref="A3:B4"/>
    <mergeCell ref="A5:B5"/>
    <mergeCell ref="A6:A13"/>
    <mergeCell ref="A14:A19"/>
    <mergeCell ref="A20:A23"/>
  </mergeCells>
  <phoneticPr fontId="2"/>
  <pageMargins left="0.98425196850393704" right="0.98425196850393704" top="0.98425196850393704" bottom="0.78740157480314965" header="0.51181102362204722" footer="0.51181102362204722"/>
  <pageSetup paperSize="9" scale="7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9e1a908343a34be7a5998c3bb219ecf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87a5ecce25976d39dc0ea0fc6f6af3d"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CDD23F-D26C-4AED-A181-52E04B153D24}">
  <ds:schemaRefs>
    <ds:schemaRef ds:uri="http://schemas.microsoft.com/office/2006/metadata/properties"/>
    <ds:schemaRef ds:uri="http://schemas.microsoft.com/office/infopath/2007/PartnerControls"/>
    <ds:schemaRef ds:uri="1f739fab-6d78-413b-bdfb-b8e4b081b506"/>
    <ds:schemaRef ds:uri="0cfd19f7-9a31-48f1-a827-fb01c45dd146"/>
  </ds:schemaRefs>
</ds:datastoreItem>
</file>

<file path=customXml/itemProps2.xml><?xml version="1.0" encoding="utf-8"?>
<ds:datastoreItem xmlns:ds="http://schemas.openxmlformats.org/officeDocument/2006/customXml" ds:itemID="{DFA1E5FB-B66C-4F6A-B566-70A3CB6F2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7D771E-A3A1-4A9D-A380-8D4CDC57B3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0401</vt:lpstr>
      <vt:lpstr>0402</vt:lpstr>
      <vt:lpstr>0403</vt:lpstr>
      <vt:lpstr>0404</vt:lpstr>
      <vt:lpstr>0405</vt:lpstr>
      <vt:lpstr>'0401'!Print_Area</vt:lpstr>
      <vt:lpstr>'0402'!Print_Area</vt:lpstr>
      <vt:lpstr>'0403'!Print_Area</vt:lpstr>
      <vt:lpstr>'0404'!Print_Area</vt:lpstr>
      <vt:lpstr>'0401'!Print_Titles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（健福）今井 実紅</dc:creator>
  <cp:keywords/>
  <dc:description/>
  <cp:lastModifiedBy>（健福）佐藤 麻衣子</cp:lastModifiedBy>
  <cp:revision/>
  <dcterms:created xsi:type="dcterms:W3CDTF">2023-11-15T06:20:06Z</dcterms:created>
  <dcterms:modified xsi:type="dcterms:W3CDTF">2026-05-21T07:57:31Z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