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8757926-C7B6-47D4-A94B-1D38EDF14E3D}" xr6:coauthVersionLast="47" xr6:coauthVersionMax="47" xr10:uidLastSave="{00000000-0000-0000-0000-000000000000}"/>
  <bookViews>
    <workbookView xWindow="0" yWindow="0" windowWidth="11520" windowHeight="12360" xr2:uid="{B08923C1-3BFA-4D05-8639-C5E3D12FA324}"/>
  </bookViews>
  <sheets>
    <sheet name="0601" sheetId="1" r:id="rId1"/>
    <sheet name="0602" sheetId="2" r:id="rId2"/>
    <sheet name="0603" sheetId="3" r:id="rId3"/>
    <sheet name="0604" sheetId="4" r:id="rId4"/>
    <sheet name="0605" sheetId="5" r:id="rId5"/>
    <sheet name="0608" sheetId="6" r:id="rId6"/>
    <sheet name="0609" sheetId="7" r:id="rId7"/>
    <sheet name="0610" sheetId="8" r:id="rId8"/>
    <sheet name="0614 " sheetId="9" r:id="rId9"/>
  </sheets>
  <definedNames>
    <definedName name="hyou3">#REF!</definedName>
    <definedName name="_xlnm.Print_Area" localSheetId="0">'0601'!$A$1:$J$66</definedName>
    <definedName name="_xlnm.Print_Area" localSheetId="1">'0602'!$A$1:$L$68</definedName>
    <definedName name="_xlnm.Print_Area" localSheetId="2">'0603'!$A$1:$I$67</definedName>
    <definedName name="_xlnm.Print_Area" localSheetId="3">'0604'!$A$1:$X$69</definedName>
    <definedName name="_xlnm.Print_Area" localSheetId="4">'0605'!$A$1:$W$69</definedName>
    <definedName name="_xlnm.Print_Area" localSheetId="6">'0609'!$A$1:$K$17</definedName>
    <definedName name="_xlnm.Print_Area" localSheetId="7">'0610'!$A$1:$M$7</definedName>
    <definedName name="_xlnm.Print_Titles" localSheetId="3">'0604'!$2:$5</definedName>
    <definedName name="_xlnm.Print_Titles" localSheetId="4">'0605'!$2:$5</definedName>
    <definedName name="県外転出入者当前月" localSheetId="3">#REF!</definedName>
    <definedName name="県外転出入者当前月" localSheetId="4">#REF!</definedName>
    <definedName name="県外転出入者当前月" localSheetId="5">#REF!</definedName>
    <definedName name="県外転出入者当前月" localSheetId="8">#REF!</definedName>
    <definedName name="県外転出入者当前月">#REF!</definedName>
    <definedName name="指示月統計結果" localSheetId="3">#REF!</definedName>
    <definedName name="指示月統計結果" localSheetId="4">#REF!</definedName>
    <definedName name="指示月統計結果" localSheetId="5">#REF!</definedName>
    <definedName name="指示月統計結果" localSheetId="8">#REF!</definedName>
    <definedName name="指示月統計結果">#REF!</definedName>
    <definedName name="出生数_その他_のクロス集計">#N/A</definedName>
    <definedName name="出生数_自宅_のクロス集計">#N/A</definedName>
    <definedName name="出生数_助産所_のクロス集計">#N/A</definedName>
    <definedName name="出生数_診療所_のクロス集計">#N/A</definedName>
    <definedName name="出生数_病院_のクロス集計">#N/A</definedName>
    <definedName name="図1">#REF!</definedName>
    <definedName name="表３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8" l="1"/>
  <c r="L6" i="8"/>
  <c r="K6" i="8"/>
  <c r="E6" i="8"/>
  <c r="B16" i="7"/>
  <c r="B15" i="7"/>
  <c r="B14" i="7"/>
  <c r="B13" i="7"/>
  <c r="B12" i="7"/>
  <c r="B11" i="7"/>
  <c r="B10" i="7"/>
  <c r="B9" i="7"/>
  <c r="B4" i="7" s="1"/>
  <c r="B8" i="7"/>
  <c r="B7" i="7"/>
  <c r="B6" i="7"/>
  <c r="B5" i="7"/>
  <c r="I4" i="7"/>
  <c r="H4" i="7"/>
  <c r="G4" i="7"/>
  <c r="F4" i="7"/>
  <c r="E4" i="7"/>
  <c r="D4" i="7"/>
  <c r="C4" i="7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E61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E58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E54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E47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E39" i="5"/>
  <c r="E38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E32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E27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E24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E21" i="5"/>
  <c r="W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W8" i="5"/>
  <c r="W6" i="5" s="1"/>
  <c r="V8" i="5"/>
  <c r="U8" i="5"/>
  <c r="T8" i="5"/>
  <c r="S8" i="5"/>
  <c r="R8" i="5"/>
  <c r="Q8" i="5"/>
  <c r="P8" i="5"/>
  <c r="P6" i="5" s="1"/>
  <c r="O8" i="5"/>
  <c r="O6" i="5" s="1"/>
  <c r="N8" i="5"/>
  <c r="M8" i="5"/>
  <c r="L8" i="5"/>
  <c r="K8" i="5"/>
  <c r="J8" i="5"/>
  <c r="I8" i="5"/>
  <c r="H8" i="5"/>
  <c r="H6" i="5" s="1"/>
  <c r="G8" i="5"/>
  <c r="G6" i="5" s="1"/>
  <c r="F8" i="5"/>
  <c r="E8" i="5"/>
  <c r="D8" i="5"/>
  <c r="W7" i="5"/>
  <c r="V7" i="5"/>
  <c r="U7" i="5"/>
  <c r="T7" i="5"/>
  <c r="T6" i="5" s="1"/>
  <c r="S7" i="5"/>
  <c r="S6" i="5" s="1"/>
  <c r="R7" i="5"/>
  <c r="R6" i="5" s="1"/>
  <c r="Q7" i="5"/>
  <c r="Q6" i="5" s="1"/>
  <c r="P7" i="5"/>
  <c r="O7" i="5"/>
  <c r="N7" i="5"/>
  <c r="M7" i="5"/>
  <c r="L7" i="5"/>
  <c r="L6" i="5" s="1"/>
  <c r="K7" i="5"/>
  <c r="K6" i="5" s="1"/>
  <c r="J7" i="5"/>
  <c r="J6" i="5" s="1"/>
  <c r="I7" i="5"/>
  <c r="I6" i="5" s="1"/>
  <c r="H7" i="5"/>
  <c r="G7" i="5"/>
  <c r="F7" i="5"/>
  <c r="E7" i="5"/>
  <c r="D7" i="5"/>
  <c r="D6" i="5" s="1"/>
  <c r="V6" i="5"/>
  <c r="U6" i="5"/>
  <c r="N6" i="5"/>
  <c r="M6" i="5"/>
  <c r="F6" i="5"/>
  <c r="E6" i="5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X8" i="4"/>
  <c r="X6" i="4" s="1"/>
  <c r="W8" i="4"/>
  <c r="W6" i="4" s="1"/>
  <c r="V8" i="4"/>
  <c r="U8" i="4"/>
  <c r="T8" i="4"/>
  <c r="S8" i="4"/>
  <c r="R8" i="4"/>
  <c r="Q8" i="4"/>
  <c r="Q6" i="4" s="1"/>
  <c r="P8" i="4"/>
  <c r="P6" i="4" s="1"/>
  <c r="O8" i="4"/>
  <c r="O6" i="4" s="1"/>
  <c r="N8" i="4"/>
  <c r="M8" i="4"/>
  <c r="L8" i="4"/>
  <c r="K8" i="4"/>
  <c r="J8" i="4"/>
  <c r="I8" i="4"/>
  <c r="I6" i="4" s="1"/>
  <c r="H8" i="4"/>
  <c r="H6" i="4" s="1"/>
  <c r="G8" i="4"/>
  <c r="G6" i="4" s="1"/>
  <c r="F8" i="4"/>
  <c r="E8" i="4"/>
  <c r="D8" i="4"/>
  <c r="X7" i="4"/>
  <c r="W7" i="4"/>
  <c r="V7" i="4"/>
  <c r="V6" i="4" s="1"/>
  <c r="U7" i="4"/>
  <c r="U6" i="4" s="1"/>
  <c r="T7" i="4"/>
  <c r="T6" i="4" s="1"/>
  <c r="S7" i="4"/>
  <c r="R7" i="4"/>
  <c r="Q7" i="4"/>
  <c r="P7" i="4"/>
  <c r="O7" i="4"/>
  <c r="N7" i="4"/>
  <c r="N6" i="4" s="1"/>
  <c r="M7" i="4"/>
  <c r="M6" i="4" s="1"/>
  <c r="L7" i="4"/>
  <c r="L6" i="4" s="1"/>
  <c r="K7" i="4"/>
  <c r="J7" i="4"/>
  <c r="I7" i="4"/>
  <c r="H7" i="4"/>
  <c r="G7" i="4"/>
  <c r="F7" i="4"/>
  <c r="F6" i="4" s="1"/>
  <c r="E7" i="4"/>
  <c r="E6" i="4" s="1"/>
  <c r="D7" i="4"/>
  <c r="D6" i="4" s="1"/>
  <c r="S6" i="4"/>
  <c r="R6" i="4"/>
  <c r="K6" i="4"/>
  <c r="J6" i="4"/>
  <c r="I60" i="3" l="1"/>
  <c r="H60" i="3"/>
  <c r="G60" i="3"/>
  <c r="F60" i="3"/>
  <c r="E60" i="3"/>
  <c r="D60" i="3"/>
  <c r="I57" i="3"/>
  <c r="H57" i="3"/>
  <c r="G57" i="3"/>
  <c r="F57" i="3"/>
  <c r="E57" i="3"/>
  <c r="D57" i="3"/>
  <c r="I53" i="3"/>
  <c r="H53" i="3"/>
  <c r="G53" i="3"/>
  <c r="F53" i="3"/>
  <c r="E53" i="3"/>
  <c r="D53" i="3"/>
  <c r="I46" i="3"/>
  <c r="H46" i="3"/>
  <c r="G46" i="3"/>
  <c r="F46" i="3"/>
  <c r="E46" i="3"/>
  <c r="D46" i="3"/>
  <c r="I38" i="3"/>
  <c r="H38" i="3"/>
  <c r="G38" i="3"/>
  <c r="F38" i="3"/>
  <c r="E38" i="3"/>
  <c r="D38" i="3"/>
  <c r="I32" i="3"/>
  <c r="H32" i="3"/>
  <c r="G32" i="3"/>
  <c r="F32" i="3"/>
  <c r="E32" i="3"/>
  <c r="D32" i="3"/>
  <c r="I27" i="3"/>
  <c r="H27" i="3"/>
  <c r="G27" i="3"/>
  <c r="F27" i="3"/>
  <c r="E27" i="3"/>
  <c r="D27" i="3"/>
  <c r="I24" i="3"/>
  <c r="H24" i="3"/>
  <c r="G24" i="3"/>
  <c r="F24" i="3"/>
  <c r="E24" i="3"/>
  <c r="D24" i="3"/>
  <c r="I21" i="3"/>
  <c r="H21" i="3"/>
  <c r="G21" i="3"/>
  <c r="F21" i="3"/>
  <c r="E21" i="3"/>
  <c r="D21" i="3"/>
  <c r="I17" i="3"/>
  <c r="H17" i="3"/>
  <c r="G17" i="3"/>
  <c r="F17" i="3"/>
  <c r="E17" i="3"/>
  <c r="D17" i="3"/>
  <c r="I12" i="3"/>
  <c r="H12" i="3"/>
  <c r="G12" i="3"/>
  <c r="F12" i="3"/>
  <c r="E12" i="3"/>
  <c r="D12" i="3"/>
  <c r="I9" i="3"/>
  <c r="H9" i="3"/>
  <c r="G9" i="3"/>
  <c r="F9" i="3"/>
  <c r="E9" i="3"/>
  <c r="D9" i="3"/>
  <c r="I7" i="3"/>
  <c r="H7" i="3"/>
  <c r="G7" i="3"/>
  <c r="F7" i="3"/>
  <c r="E7" i="3"/>
  <c r="D7" i="3"/>
  <c r="I6" i="3"/>
  <c r="I5" i="3" s="1"/>
  <c r="H6" i="3"/>
  <c r="H5" i="3" s="1"/>
  <c r="G6" i="3"/>
  <c r="F6" i="3"/>
  <c r="E6" i="3"/>
  <c r="E5" i="3" s="1"/>
  <c r="D6" i="3"/>
  <c r="G5" i="3"/>
  <c r="F5" i="3"/>
  <c r="D5" i="3"/>
  <c r="L61" i="2"/>
  <c r="K61" i="2"/>
  <c r="J61" i="2"/>
  <c r="I61" i="2"/>
  <c r="H61" i="2"/>
  <c r="G61" i="2"/>
  <c r="F61" i="2"/>
  <c r="D61" i="2"/>
  <c r="L58" i="2"/>
  <c r="K58" i="2"/>
  <c r="J58" i="2"/>
  <c r="I58" i="2"/>
  <c r="H58" i="2"/>
  <c r="F58" i="2"/>
  <c r="E58" i="2"/>
  <c r="D58" i="2"/>
  <c r="L54" i="2"/>
  <c r="K54" i="2"/>
  <c r="J54" i="2"/>
  <c r="I54" i="2"/>
  <c r="H54" i="2"/>
  <c r="G54" i="2"/>
  <c r="F54" i="2"/>
  <c r="D54" i="2"/>
  <c r="L47" i="2"/>
  <c r="K47" i="2"/>
  <c r="J47" i="2"/>
  <c r="I47" i="2"/>
  <c r="H47" i="2"/>
  <c r="G47" i="2"/>
  <c r="F47" i="2"/>
  <c r="E47" i="2"/>
  <c r="D47" i="2"/>
  <c r="L39" i="2"/>
  <c r="K39" i="2"/>
  <c r="J39" i="2"/>
  <c r="I39" i="2"/>
  <c r="H39" i="2"/>
  <c r="G39" i="2"/>
  <c r="F39" i="2"/>
  <c r="D39" i="2"/>
  <c r="L33" i="2"/>
  <c r="K33" i="2"/>
  <c r="J33" i="2"/>
  <c r="I33" i="2"/>
  <c r="H33" i="2"/>
  <c r="G33" i="2"/>
  <c r="F33" i="2"/>
  <c r="D33" i="2"/>
  <c r="L28" i="2"/>
  <c r="K28" i="2"/>
  <c r="J28" i="2"/>
  <c r="I28" i="2"/>
  <c r="H28" i="2"/>
  <c r="G28" i="2"/>
  <c r="F28" i="2"/>
  <c r="E28" i="2"/>
  <c r="D28" i="2"/>
  <c r="L25" i="2"/>
  <c r="K25" i="2"/>
  <c r="J25" i="2"/>
  <c r="I25" i="2"/>
  <c r="H25" i="2"/>
  <c r="F25" i="2"/>
  <c r="D25" i="2"/>
  <c r="L22" i="2"/>
  <c r="K22" i="2"/>
  <c r="J22" i="2"/>
  <c r="I22" i="2"/>
  <c r="H22" i="2"/>
  <c r="F22" i="2"/>
  <c r="E22" i="2"/>
  <c r="D22" i="2"/>
  <c r="L18" i="2"/>
  <c r="K18" i="2"/>
  <c r="J18" i="2"/>
  <c r="I18" i="2"/>
  <c r="H18" i="2"/>
  <c r="G18" i="2"/>
  <c r="F18" i="2"/>
  <c r="D18" i="2"/>
  <c r="L13" i="2"/>
  <c r="K13" i="2"/>
  <c r="J13" i="2"/>
  <c r="I13" i="2"/>
  <c r="H13" i="2"/>
  <c r="G13" i="2"/>
  <c r="F13" i="2"/>
  <c r="D13" i="2"/>
  <c r="L10" i="2"/>
  <c r="K10" i="2"/>
  <c r="J10" i="2"/>
  <c r="I10" i="2"/>
  <c r="H10" i="2"/>
  <c r="G10" i="2"/>
  <c r="F10" i="2"/>
  <c r="E10" i="2"/>
  <c r="D10" i="2"/>
  <c r="L8" i="2"/>
  <c r="L6" i="2" s="1"/>
  <c r="K8" i="2"/>
  <c r="J8" i="2"/>
  <c r="I8" i="2"/>
  <c r="I6" i="2" s="1"/>
  <c r="H8" i="2"/>
  <c r="G8" i="2"/>
  <c r="F8" i="2"/>
  <c r="E8" i="2"/>
  <c r="D8" i="2"/>
  <c r="L7" i="2"/>
  <c r="K7" i="2"/>
  <c r="J7" i="2"/>
  <c r="J6" i="2" s="1"/>
  <c r="I7" i="2"/>
  <c r="H7" i="2"/>
  <c r="G7" i="2"/>
  <c r="F7" i="2"/>
  <c r="E7" i="2"/>
  <c r="E6" i="2" s="1"/>
  <c r="D7" i="2"/>
  <c r="D6" i="2" s="1"/>
  <c r="K6" i="2"/>
  <c r="H6" i="2"/>
  <c r="G6" i="2"/>
  <c r="F6" i="2"/>
  <c r="F37" i="1" l="1"/>
  <c r="D9" i="1"/>
  <c r="E5" i="1" l="1"/>
  <c r="F5" i="1"/>
  <c r="G5" i="1"/>
  <c r="H5" i="1"/>
  <c r="I5" i="1"/>
  <c r="J5" i="1"/>
  <c r="E6" i="1"/>
  <c r="F6" i="1"/>
  <c r="G6" i="1"/>
  <c r="H6" i="1"/>
  <c r="I6" i="1"/>
  <c r="J6" i="1"/>
  <c r="E8" i="1"/>
  <c r="F8" i="1"/>
  <c r="G8" i="1"/>
  <c r="H8" i="1"/>
  <c r="I8" i="1"/>
  <c r="J8" i="1"/>
  <c r="D8" i="1"/>
  <c r="E11" i="1"/>
  <c r="F11" i="1"/>
  <c r="G11" i="1"/>
  <c r="H11" i="1"/>
  <c r="I11" i="1"/>
  <c r="J11" i="1"/>
  <c r="D12" i="1"/>
  <c r="D13" i="1"/>
  <c r="D14" i="1"/>
  <c r="E16" i="1"/>
  <c r="F16" i="1"/>
  <c r="G16" i="1"/>
  <c r="H16" i="1"/>
  <c r="I16" i="1"/>
  <c r="J16" i="1"/>
  <c r="D17" i="1"/>
  <c r="D18" i="1"/>
  <c r="E20" i="1"/>
  <c r="F20" i="1"/>
  <c r="G20" i="1"/>
  <c r="H20" i="1"/>
  <c r="I20" i="1"/>
  <c r="J20" i="1"/>
  <c r="D21" i="1"/>
  <c r="D20" i="1" s="1"/>
  <c r="E23" i="1"/>
  <c r="F23" i="1"/>
  <c r="G23" i="1"/>
  <c r="H23" i="1"/>
  <c r="I23" i="1"/>
  <c r="J23" i="1"/>
  <c r="D24" i="1"/>
  <c r="D23" i="1" s="1"/>
  <c r="E26" i="1"/>
  <c r="F26" i="1"/>
  <c r="G26" i="1"/>
  <c r="H26" i="1"/>
  <c r="I26" i="1"/>
  <c r="J26" i="1"/>
  <c r="D27" i="1"/>
  <c r="D28" i="1"/>
  <c r="D29" i="1"/>
  <c r="E31" i="1"/>
  <c r="F31" i="1"/>
  <c r="G31" i="1"/>
  <c r="H31" i="1"/>
  <c r="I31" i="1"/>
  <c r="J31" i="1"/>
  <c r="D32" i="1"/>
  <c r="D33" i="1"/>
  <c r="D34" i="1"/>
  <c r="D35" i="1"/>
  <c r="E37" i="1"/>
  <c r="G37" i="1"/>
  <c r="H37" i="1"/>
  <c r="I37" i="1"/>
  <c r="J37" i="1"/>
  <c r="D38" i="1"/>
  <c r="D39" i="1"/>
  <c r="D40" i="1"/>
  <c r="D41" i="1"/>
  <c r="D42" i="1"/>
  <c r="D43" i="1"/>
  <c r="E45" i="1"/>
  <c r="F45" i="1"/>
  <c r="G45" i="1"/>
  <c r="H45" i="1"/>
  <c r="I45" i="1"/>
  <c r="J45" i="1"/>
  <c r="D46" i="1"/>
  <c r="D47" i="1"/>
  <c r="D48" i="1"/>
  <c r="D49" i="1"/>
  <c r="D50" i="1"/>
  <c r="E52" i="1"/>
  <c r="F52" i="1"/>
  <c r="G52" i="1"/>
  <c r="H52" i="1"/>
  <c r="I52" i="1"/>
  <c r="J52" i="1"/>
  <c r="D53" i="1"/>
  <c r="D54" i="1"/>
  <c r="E56" i="1"/>
  <c r="F56" i="1"/>
  <c r="G56" i="1"/>
  <c r="H56" i="1"/>
  <c r="I56" i="1"/>
  <c r="J56" i="1"/>
  <c r="D57" i="1"/>
  <c r="D56" i="1" s="1"/>
  <c r="E59" i="1"/>
  <c r="F59" i="1"/>
  <c r="G59" i="1"/>
  <c r="H59" i="1"/>
  <c r="I59" i="1"/>
  <c r="J59" i="1"/>
  <c r="D60" i="1"/>
  <c r="D61" i="1"/>
  <c r="D62" i="1"/>
  <c r="D63" i="1"/>
  <c r="D64" i="1"/>
  <c r="D65" i="1"/>
  <c r="J4" i="1" l="1"/>
  <c r="D52" i="1"/>
  <c r="I4" i="1"/>
  <c r="D31" i="1"/>
  <c r="D37" i="1"/>
  <c r="D59" i="1"/>
  <c r="D26" i="1"/>
  <c r="D45" i="1"/>
  <c r="H4" i="1"/>
  <c r="E4" i="1"/>
  <c r="D6" i="1"/>
  <c r="D16" i="1"/>
  <c r="D5" i="1"/>
  <c r="F4" i="1"/>
  <c r="D11" i="1"/>
  <c r="G4" i="1"/>
  <c r="D4" i="1" l="1"/>
</calcChain>
</file>

<file path=xl/sharedStrings.xml><?xml version="1.0" encoding="utf-8"?>
<sst xmlns="http://schemas.openxmlformats.org/spreadsheetml/2006/main" count="439" uniqueCount="205">
  <si>
    <t>６－第１表　妊娠届出の状況，市町村・保健福祉事務所別</t>
    <rPh sb="18" eb="20">
      <t>ホケン</t>
    </rPh>
    <rPh sb="20" eb="22">
      <t>フクシ</t>
    </rPh>
    <rPh sb="22" eb="25">
      <t>ジムショ</t>
    </rPh>
    <phoneticPr fontId="5"/>
  </si>
  <si>
    <t>総　数</t>
  </si>
  <si>
    <t>11週以内</t>
    <phoneticPr fontId="4"/>
  </si>
  <si>
    <t>12週～19週</t>
    <rPh sb="6" eb="7">
      <t>シュウ</t>
    </rPh>
    <phoneticPr fontId="4"/>
  </si>
  <si>
    <t>20週～27週</t>
    <rPh sb="6" eb="7">
      <t>シュウ</t>
    </rPh>
    <phoneticPr fontId="5"/>
  </si>
  <si>
    <t>28週以上</t>
    <phoneticPr fontId="4"/>
  </si>
  <si>
    <t>出産後</t>
    <rPh sb="0" eb="2">
      <t>シュッサン</t>
    </rPh>
    <rPh sb="2" eb="3">
      <t>ゴ</t>
    </rPh>
    <phoneticPr fontId="5"/>
  </si>
  <si>
    <t>不詳</t>
  </si>
  <si>
    <t>県　計</t>
  </si>
  <si>
    <t>市　計</t>
  </si>
  <si>
    <t>町村計</t>
  </si>
  <si>
    <t>前橋市保健所</t>
    <rPh sb="3" eb="6">
      <t>ホケンショ</t>
    </rPh>
    <phoneticPr fontId="5"/>
  </si>
  <si>
    <t>前橋市</t>
  </si>
  <si>
    <t>渋川保健福祉事務所</t>
  </si>
  <si>
    <t>渋川市</t>
  </si>
  <si>
    <t>榛東村</t>
  </si>
  <si>
    <t>吉岡町</t>
  </si>
  <si>
    <t>伊勢崎保健福祉事務所</t>
  </si>
  <si>
    <t>伊勢崎市</t>
  </si>
  <si>
    <t>玉村町</t>
  </si>
  <si>
    <t>高崎市保健所</t>
    <rPh sb="0" eb="3">
      <t>タカサキシ</t>
    </rPh>
    <rPh sb="3" eb="6">
      <t>ホケンジョ</t>
    </rPh>
    <phoneticPr fontId="5"/>
  </si>
  <si>
    <t>高崎市</t>
  </si>
  <si>
    <t>安中保健福祉事務所</t>
    <rPh sb="0" eb="2">
      <t>アンナカ</t>
    </rPh>
    <rPh sb="2" eb="4">
      <t>ホケン</t>
    </rPh>
    <rPh sb="4" eb="6">
      <t>フクシ</t>
    </rPh>
    <rPh sb="6" eb="9">
      <t>ジムショ</t>
    </rPh>
    <phoneticPr fontId="5"/>
  </si>
  <si>
    <t>安中市</t>
  </si>
  <si>
    <t>藤岡保健福祉事務所</t>
  </si>
  <si>
    <t>藤岡市</t>
  </si>
  <si>
    <t>上野村</t>
  </si>
  <si>
    <t>神流町</t>
    <rPh sb="0" eb="1">
      <t>カミ</t>
    </rPh>
    <rPh sb="1" eb="2">
      <t>リュウ</t>
    </rPh>
    <phoneticPr fontId="5"/>
  </si>
  <si>
    <t>富岡保健福祉事務所</t>
  </si>
  <si>
    <t>富岡市</t>
  </si>
  <si>
    <t>下仁田町</t>
  </si>
  <si>
    <t>南牧村</t>
  </si>
  <si>
    <t>甘楽町</t>
  </si>
  <si>
    <t>吾妻保健福祉事務所</t>
    <rPh sb="0" eb="2">
      <t>アガツマ</t>
    </rPh>
    <phoneticPr fontId="5"/>
  </si>
  <si>
    <t>中之条町</t>
  </si>
  <si>
    <t>長野原町</t>
  </si>
  <si>
    <t>嬬恋村</t>
  </si>
  <si>
    <t>草津町</t>
  </si>
  <si>
    <t>高山村</t>
  </si>
  <si>
    <t>東吾妻町</t>
    <rPh sb="0" eb="1">
      <t>ヒガシ</t>
    </rPh>
    <rPh sb="1" eb="4">
      <t>アガツママチ</t>
    </rPh>
    <phoneticPr fontId="5"/>
  </si>
  <si>
    <t>利根沼田保健福祉事務所</t>
    <rPh sb="0" eb="2">
      <t>トネ</t>
    </rPh>
    <phoneticPr fontId="5"/>
  </si>
  <si>
    <t>沼田市</t>
  </si>
  <si>
    <t>片品村</t>
  </si>
  <si>
    <t>川場村</t>
  </si>
  <si>
    <t>昭和村</t>
  </si>
  <si>
    <t>みなかみ町</t>
    <rPh sb="4" eb="5">
      <t>マチ</t>
    </rPh>
    <phoneticPr fontId="5"/>
  </si>
  <si>
    <t>桐生保健福祉事務所</t>
  </si>
  <si>
    <t>桐生市</t>
  </si>
  <si>
    <t>みどり市</t>
    <rPh sb="3" eb="4">
      <t>シ</t>
    </rPh>
    <phoneticPr fontId="5"/>
  </si>
  <si>
    <t>太田保健福祉事務所</t>
    <rPh sb="0" eb="2">
      <t>オオタ</t>
    </rPh>
    <rPh sb="2" eb="4">
      <t>ホケン</t>
    </rPh>
    <phoneticPr fontId="5"/>
  </si>
  <si>
    <t>太田市</t>
  </si>
  <si>
    <t>館林保健福祉事務所</t>
  </si>
  <si>
    <t>館林市</t>
  </si>
  <si>
    <t>板倉町</t>
  </si>
  <si>
    <t>明和町</t>
  </si>
  <si>
    <t>千代田町</t>
  </si>
  <si>
    <t>大泉町</t>
  </si>
  <si>
    <t>邑楽町</t>
  </si>
  <si>
    <t>出典：母子保健事業報告</t>
    <rPh sb="0" eb="2">
      <t>シュッテン</t>
    </rPh>
    <rPh sb="3" eb="5">
      <t>ボシ</t>
    </rPh>
    <rPh sb="5" eb="7">
      <t>ホケン</t>
    </rPh>
    <rPh sb="7" eb="9">
      <t>ジギョウ</t>
    </rPh>
    <rPh sb="9" eb="11">
      <t>ホウコク</t>
    </rPh>
    <phoneticPr fontId="5"/>
  </si>
  <si>
    <t>令和５年度</t>
    <phoneticPr fontId="4"/>
  </si>
  <si>
    <t>６－第２表　健康診査及び母子保健指導の状況，市町村・保健福祉事務所別</t>
    <rPh sb="26" eb="28">
      <t>ホケン</t>
    </rPh>
    <rPh sb="28" eb="30">
      <t>フクシ</t>
    </rPh>
    <rPh sb="30" eb="33">
      <t>ジムショ</t>
    </rPh>
    <phoneticPr fontId="4"/>
  </si>
  <si>
    <t>健　康　診　査　件　数</t>
  </si>
  <si>
    <t>保　健　指　導　件　数</t>
  </si>
  <si>
    <t>妊　婦</t>
  </si>
  <si>
    <t>乳　児</t>
  </si>
  <si>
    <t>幼　児</t>
  </si>
  <si>
    <t>産　婦</t>
  </si>
  <si>
    <t>幼　児</t>
    <phoneticPr fontId="4"/>
  </si>
  <si>
    <t>その他</t>
  </si>
  <si>
    <t>（委託）</t>
  </si>
  <si>
    <t>（集団）</t>
  </si>
  <si>
    <t>前橋市保健所</t>
    <rPh sb="0" eb="3">
      <t>マエバシシ</t>
    </rPh>
    <rPh sb="3" eb="6">
      <t>ホケンショ</t>
    </rPh>
    <phoneticPr fontId="4"/>
  </si>
  <si>
    <t>高崎市保健所</t>
    <rPh sb="0" eb="3">
      <t>タカサキシ</t>
    </rPh>
    <rPh sb="3" eb="6">
      <t>ホケンジョ</t>
    </rPh>
    <phoneticPr fontId="4"/>
  </si>
  <si>
    <t>安中保健福祉事務所</t>
    <rPh sb="0" eb="2">
      <t>アンナカ</t>
    </rPh>
    <rPh sb="2" eb="4">
      <t>ホケン</t>
    </rPh>
    <rPh sb="4" eb="6">
      <t>フクシ</t>
    </rPh>
    <rPh sb="6" eb="9">
      <t>ジムショ</t>
    </rPh>
    <phoneticPr fontId="4"/>
  </si>
  <si>
    <t>神流町</t>
    <rPh sb="0" eb="1">
      <t>カミ</t>
    </rPh>
    <rPh sb="1" eb="2">
      <t>ナガ</t>
    </rPh>
    <rPh sb="2" eb="3">
      <t>マチ</t>
    </rPh>
    <phoneticPr fontId="4"/>
  </si>
  <si>
    <t>吾妻保健福祉事務所</t>
    <rPh sb="0" eb="2">
      <t>アガツマ</t>
    </rPh>
    <phoneticPr fontId="4"/>
  </si>
  <si>
    <t>東吾妻町</t>
    <rPh sb="0" eb="1">
      <t>ヒガシ</t>
    </rPh>
    <rPh sb="1" eb="4">
      <t>アガツママチ</t>
    </rPh>
    <phoneticPr fontId="4"/>
  </si>
  <si>
    <t>利根沼田保健福祉事務所</t>
    <rPh sb="0" eb="2">
      <t>トネ</t>
    </rPh>
    <rPh sb="2" eb="4">
      <t>ヌマタ</t>
    </rPh>
    <phoneticPr fontId="4"/>
  </si>
  <si>
    <t>みなかみ町</t>
    <rPh sb="4" eb="5">
      <t>マチ</t>
    </rPh>
    <phoneticPr fontId="4"/>
  </si>
  <si>
    <t>みどり市</t>
    <rPh sb="3" eb="4">
      <t>シ</t>
    </rPh>
    <phoneticPr fontId="4"/>
  </si>
  <si>
    <t>太田保健福祉事務所</t>
    <rPh sb="0" eb="2">
      <t>オオタ</t>
    </rPh>
    <rPh sb="2" eb="4">
      <t>ホケン</t>
    </rPh>
    <phoneticPr fontId="4"/>
  </si>
  <si>
    <t>-</t>
    <phoneticPr fontId="4"/>
  </si>
  <si>
    <t>出典：母子保健事業報告</t>
    <rPh sb="0" eb="2">
      <t>シュッテン</t>
    </rPh>
    <rPh sb="3" eb="5">
      <t>ボシ</t>
    </rPh>
    <rPh sb="5" eb="7">
      <t>ホケン</t>
    </rPh>
    <rPh sb="7" eb="9">
      <t>ジギョウ</t>
    </rPh>
    <rPh sb="9" eb="11">
      <t>ホウコク</t>
    </rPh>
    <phoneticPr fontId="4"/>
  </si>
  <si>
    <t>６－第３表　母子訪問指導の状況，市町村・保健福祉事務所別</t>
    <rPh sb="20" eb="22">
      <t>ホケン</t>
    </rPh>
    <rPh sb="22" eb="24">
      <t>フクシ</t>
    </rPh>
    <rPh sb="24" eb="27">
      <t>ジムショ</t>
    </rPh>
    <phoneticPr fontId="4"/>
  </si>
  <si>
    <t>令和５年度　</t>
    <phoneticPr fontId="4"/>
  </si>
  <si>
    <t>訪　問　指　導　件　数</t>
  </si>
  <si>
    <t>新生児</t>
  </si>
  <si>
    <t>乳 児</t>
  </si>
  <si>
    <t>未熟児</t>
  </si>
  <si>
    <t>前橋市保健所</t>
    <rPh sb="2" eb="3">
      <t>シ</t>
    </rPh>
    <rPh sb="3" eb="6">
      <t>ホケンショ</t>
    </rPh>
    <phoneticPr fontId="4"/>
  </si>
  <si>
    <t>上野村</t>
    <rPh sb="0" eb="3">
      <t>ウエノムラ</t>
    </rPh>
    <phoneticPr fontId="4"/>
  </si>
  <si>
    <t>神流町</t>
    <rPh sb="0" eb="1">
      <t>カミ</t>
    </rPh>
    <rPh sb="1" eb="2">
      <t>リュウ</t>
    </rPh>
    <rPh sb="2" eb="3">
      <t>マチ</t>
    </rPh>
    <phoneticPr fontId="4"/>
  </si>
  <si>
    <t>高山村</t>
    <rPh sb="0" eb="3">
      <t>タカヤマムラ</t>
    </rPh>
    <phoneticPr fontId="4"/>
  </si>
  <si>
    <t>東吾妻町</t>
    <rPh sb="0" eb="1">
      <t>ヒガシ</t>
    </rPh>
    <rPh sb="1" eb="3">
      <t>アガツマ</t>
    </rPh>
    <rPh sb="3" eb="4">
      <t>マチ</t>
    </rPh>
    <phoneticPr fontId="4"/>
  </si>
  <si>
    <t>６－第４表　１歳６か月児健康診査実施状況，市町村・保健福祉事務所別</t>
    <rPh sb="25" eb="27">
      <t>ホケン</t>
    </rPh>
    <rPh sb="27" eb="29">
      <t>フクシ</t>
    </rPh>
    <rPh sb="29" eb="32">
      <t>ジムショ</t>
    </rPh>
    <phoneticPr fontId="4"/>
  </si>
  <si>
    <t xml:space="preserve">令和５年度 </t>
    <rPh sb="0" eb="2">
      <t>レイワ</t>
    </rPh>
    <phoneticPr fontId="4"/>
  </si>
  <si>
    <t>１歳６か月
児総数</t>
    <phoneticPr fontId="4"/>
  </si>
  <si>
    <t>一　般　健　康　診　査</t>
    <phoneticPr fontId="4"/>
  </si>
  <si>
    <t>歯　　　科　　　健　　　康　　　診　　　査</t>
  </si>
  <si>
    <t>異常なし</t>
  </si>
  <si>
    <t>既医療</t>
    <rPh sb="0" eb="1">
      <t>キ</t>
    </rPh>
    <rPh sb="1" eb="3">
      <t>イリョウ</t>
    </rPh>
    <phoneticPr fontId="4"/>
  </si>
  <si>
    <t>要観察</t>
  </si>
  <si>
    <t>要医療</t>
    <rPh sb="0" eb="1">
      <t>ヨウ</t>
    </rPh>
    <rPh sb="1" eb="3">
      <t>イリョウ</t>
    </rPh>
    <phoneticPr fontId="4"/>
  </si>
  <si>
    <t>要精検</t>
    <rPh sb="2" eb="3">
      <t>ケンサ</t>
    </rPh>
    <phoneticPr fontId="4"/>
  </si>
  <si>
    <t>むし歯の判定</t>
    <rPh sb="2" eb="3">
      <t>ハ</t>
    </rPh>
    <rPh sb="4" eb="5">
      <t>ハン</t>
    </rPh>
    <rPh sb="5" eb="6">
      <t>サダム</t>
    </rPh>
    <phoneticPr fontId="4"/>
  </si>
  <si>
    <t>むし歯なしの者</t>
    <rPh sb="2" eb="3">
      <t>ハ</t>
    </rPh>
    <rPh sb="6" eb="7">
      <t>モノ</t>
    </rPh>
    <phoneticPr fontId="4"/>
  </si>
  <si>
    <t>むし歯</t>
  </si>
  <si>
    <t>口腔軟組織疾病者数</t>
  </si>
  <si>
    <t>Ａ型</t>
  </si>
  <si>
    <t>Ｂ型</t>
  </si>
  <si>
    <t>Ｃ型</t>
  </si>
  <si>
    <t>不詳</t>
    <rPh sb="0" eb="2">
      <t>フショウ</t>
    </rPh>
    <phoneticPr fontId="4"/>
  </si>
  <si>
    <t>Ｏ１型</t>
    <phoneticPr fontId="4"/>
  </si>
  <si>
    <t>Ｏ２型</t>
    <phoneticPr fontId="4"/>
  </si>
  <si>
    <t>の総数</t>
  </si>
  <si>
    <t>全身的</t>
  </si>
  <si>
    <t>局所的</t>
  </si>
  <si>
    <t>要指導</t>
  </si>
  <si>
    <t>前橋市保健所</t>
    <rPh sb="2" eb="3">
      <t>シ</t>
    </rPh>
    <phoneticPr fontId="4"/>
  </si>
  <si>
    <t>.</t>
    <phoneticPr fontId="4"/>
  </si>
  <si>
    <t>上野村</t>
    <phoneticPr fontId="4"/>
  </si>
  <si>
    <t>神流町</t>
    <rPh sb="0" eb="1">
      <t>カミ</t>
    </rPh>
    <rPh sb="1" eb="2">
      <t>リュウ</t>
    </rPh>
    <phoneticPr fontId="4"/>
  </si>
  <si>
    <t>利根沼田保健福祉事務所</t>
    <rPh sb="0" eb="2">
      <t>トネ</t>
    </rPh>
    <phoneticPr fontId="4"/>
  </si>
  <si>
    <t>６－第５表　３歳児健康診査実施状況，市町村・保健福祉事務所別</t>
    <rPh sb="22" eb="24">
      <t>ホケン</t>
    </rPh>
    <rPh sb="24" eb="26">
      <t>フクシ</t>
    </rPh>
    <rPh sb="26" eb="29">
      <t>ジムショ</t>
    </rPh>
    <rPh sb="29" eb="30">
      <t>ベツ</t>
    </rPh>
    <phoneticPr fontId="4"/>
  </si>
  <si>
    <t xml:space="preserve">令和５年度 </t>
    <phoneticPr fontId="4"/>
  </si>
  <si>
    <t>3歳児
総数</t>
    <phoneticPr fontId="4"/>
  </si>
  <si>
    <t>一　般　健　康　診　査</t>
  </si>
  <si>
    <t>要精密</t>
    <rPh sb="0" eb="1">
      <t>ヨウ</t>
    </rPh>
    <rPh sb="1" eb="3">
      <t>セイミツ</t>
    </rPh>
    <phoneticPr fontId="4"/>
  </si>
  <si>
    <t>むし歯の
ない児</t>
    <rPh sb="2" eb="3">
      <t>ハ</t>
    </rPh>
    <rPh sb="7" eb="8">
      <t>ジ</t>
    </rPh>
    <phoneticPr fontId="4"/>
  </si>
  <si>
    <t>むし歯のある者</t>
    <rPh sb="2" eb="3">
      <t>ハ</t>
    </rPh>
    <rPh sb="6" eb="7">
      <t>モノ</t>
    </rPh>
    <phoneticPr fontId="4"/>
  </si>
  <si>
    <t>不正咬合</t>
  </si>
  <si>
    <t>Ｃ１型</t>
    <phoneticPr fontId="4"/>
  </si>
  <si>
    <t>Ｃ２型</t>
    <phoneticPr fontId="4"/>
  </si>
  <si>
    <t>局所的</t>
    <phoneticPr fontId="4"/>
  </si>
  <si>
    <t>全身的</t>
    <rPh sb="0" eb="2">
      <t>ゼンシン</t>
    </rPh>
    <rPh sb="2" eb="3">
      <t>テキ</t>
    </rPh>
    <phoneticPr fontId="4"/>
  </si>
  <si>
    <t>前橋市保健所</t>
    <rPh sb="2" eb="3">
      <t>シ</t>
    </rPh>
    <rPh sb="3" eb="5">
      <t>ホケン</t>
    </rPh>
    <phoneticPr fontId="4"/>
  </si>
  <si>
    <t>安中保健福祉事務所</t>
    <rPh sb="0" eb="2">
      <t>アンナカ</t>
    </rPh>
    <rPh sb="2" eb="4">
      <t>ホケン</t>
    </rPh>
    <rPh sb="4" eb="6">
      <t>フクシ</t>
    </rPh>
    <rPh sb="6" eb="8">
      <t>ジム</t>
    </rPh>
    <rPh sb="8" eb="9">
      <t>ショ</t>
    </rPh>
    <phoneticPr fontId="4"/>
  </si>
  <si>
    <t>　</t>
  </si>
  <si>
    <t>太田保健福祉事務所</t>
    <rPh sb="0" eb="2">
      <t>オオタ</t>
    </rPh>
    <rPh sb="2" eb="9">
      <t>ホケンフクシジムショ</t>
    </rPh>
    <phoneticPr fontId="4"/>
  </si>
  <si>
    <t>６－第８表　人工妊娠中絶件数，年齢（５歳階級）・年次別</t>
    <rPh sb="2" eb="3">
      <t>ダイ</t>
    </rPh>
    <rPh sb="4" eb="5">
      <t>ヒョウ</t>
    </rPh>
    <rPh sb="6" eb="8">
      <t>ジンコウ</t>
    </rPh>
    <rPh sb="8" eb="10">
      <t>ニンシン</t>
    </rPh>
    <rPh sb="10" eb="12">
      <t>チュウゼツ</t>
    </rPh>
    <rPh sb="12" eb="14">
      <t>ケンスウ</t>
    </rPh>
    <rPh sb="15" eb="17">
      <t>ネンレイ</t>
    </rPh>
    <rPh sb="19" eb="20">
      <t>サイ</t>
    </rPh>
    <rPh sb="20" eb="22">
      <t>カイキュウ</t>
    </rPh>
    <rPh sb="24" eb="26">
      <t>ネンジ</t>
    </rPh>
    <rPh sb="26" eb="27">
      <t>ベツ</t>
    </rPh>
    <phoneticPr fontId="4"/>
  </si>
  <si>
    <t>総　数</t>
    <rPh sb="0" eb="3">
      <t>ソウスウ</t>
    </rPh>
    <phoneticPr fontId="4"/>
  </si>
  <si>
    <t>20歳未満</t>
    <rPh sb="2" eb="3">
      <t>サイ</t>
    </rPh>
    <rPh sb="3" eb="5">
      <t>ミマン</t>
    </rPh>
    <phoneticPr fontId="4"/>
  </si>
  <si>
    <t>20～24</t>
  </si>
  <si>
    <t>25～29</t>
  </si>
  <si>
    <t>30～34</t>
  </si>
  <si>
    <t>35～39</t>
  </si>
  <si>
    <t>40～44</t>
  </si>
  <si>
    <t>45～49</t>
  </si>
  <si>
    <t>50歳以上</t>
    <rPh sb="2" eb="3">
      <t>サイ</t>
    </rPh>
    <rPh sb="3" eb="5">
      <t>イジョウ</t>
    </rPh>
    <phoneticPr fontId="4"/>
  </si>
  <si>
    <t>不　詳</t>
    <rPh sb="0" eb="3">
      <t>フショウ</t>
    </rPh>
    <phoneticPr fontId="4"/>
  </si>
  <si>
    <t>平成10年　　</t>
    <rPh sb="0" eb="1">
      <t>ヘイセイ</t>
    </rPh>
    <rPh sb="3" eb="4">
      <t>ネン</t>
    </rPh>
    <phoneticPr fontId="19"/>
  </si>
  <si>
    <t>令和元</t>
    <rPh sb="0" eb="1">
      <t>レイワ</t>
    </rPh>
    <rPh sb="1" eb="2">
      <t>モト</t>
    </rPh>
    <phoneticPr fontId="19"/>
  </si>
  <si>
    <t>-</t>
  </si>
  <si>
    <t>出典：衛生行政報告例</t>
  </si>
  <si>
    <t>６－第９表　人工妊娠中絶件数，年齢（５歳階級）・保健所、保健福祉事務所別</t>
    <rPh sb="2" eb="3">
      <t>ダイ</t>
    </rPh>
    <rPh sb="4" eb="5">
      <t>ヒョウ</t>
    </rPh>
    <rPh sb="6" eb="8">
      <t>ジンコウ</t>
    </rPh>
    <rPh sb="8" eb="10">
      <t>ニンシン</t>
    </rPh>
    <rPh sb="10" eb="12">
      <t>チュウゼツ</t>
    </rPh>
    <rPh sb="12" eb="14">
      <t>ケンスウ</t>
    </rPh>
    <rPh sb="15" eb="17">
      <t>ネンレイ</t>
    </rPh>
    <rPh sb="19" eb="20">
      <t>サイ</t>
    </rPh>
    <rPh sb="20" eb="22">
      <t>カイキュウ</t>
    </rPh>
    <rPh sb="24" eb="27">
      <t>ホケンジョ</t>
    </rPh>
    <rPh sb="28" eb="35">
      <t>ホケンジョ</t>
    </rPh>
    <rPh sb="35" eb="36">
      <t>ベツ</t>
    </rPh>
    <phoneticPr fontId="4"/>
  </si>
  <si>
    <t>令和５年度　</t>
    <rPh sb="0" eb="2">
      <t>レイワ</t>
    </rPh>
    <rPh sb="3" eb="5">
      <t>ネンド</t>
    </rPh>
    <rPh sb="4" eb="5">
      <t>ド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</si>
  <si>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</si>
  <si>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</si>
  <si>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</si>
  <si>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</si>
  <si>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</si>
  <si>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</si>
  <si>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総　   数</t>
    <rPh sb="0" eb="6">
      <t>ソウスウ</t>
    </rPh>
    <phoneticPr fontId="4"/>
  </si>
  <si>
    <t>前橋市</t>
    <rPh sb="0" eb="2">
      <t>マエバシ</t>
    </rPh>
    <rPh sb="2" eb="3">
      <t>シ</t>
    </rPh>
    <phoneticPr fontId="4"/>
  </si>
  <si>
    <t>渋川</t>
    <rPh sb="0" eb="2">
      <t>シブカワ</t>
    </rPh>
    <phoneticPr fontId="4"/>
  </si>
  <si>
    <t>伊勢崎</t>
    <rPh sb="0" eb="3">
      <t>イセサキ</t>
    </rPh>
    <phoneticPr fontId="4"/>
  </si>
  <si>
    <t>高崎市</t>
    <rPh sb="0" eb="3">
      <t>タカサキシ</t>
    </rPh>
    <phoneticPr fontId="4"/>
  </si>
  <si>
    <t>安中</t>
    <rPh sb="0" eb="2">
      <t>アンナカ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</si>
  <si>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</si>
  <si>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</si>
  <si>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吾妻</t>
    <rPh sb="0" eb="2">
      <t>アガツマ</t>
    </rPh>
    <phoneticPr fontId="4"/>
  </si>
  <si>
    <t>利根沼田</t>
    <rPh sb="0" eb="2">
      <t>トネ</t>
    </rPh>
    <rPh sb="2" eb="4">
      <t>ヌマタ</t>
    </rPh>
    <phoneticPr fontId="4"/>
  </si>
  <si>
    <t>桐生</t>
    <rPh sb="0" eb="2">
      <t>キリュウ</t>
    </rPh>
    <phoneticPr fontId="4"/>
  </si>
  <si>
    <t>太田</t>
    <rPh sb="0" eb="2">
      <t>オオタ</t>
    </rPh>
    <phoneticPr fontId="4"/>
  </si>
  <si>
    <t>館林</t>
    <rPh sb="0" eb="2">
      <t>タテバヤシ</t>
    </rPh>
    <phoneticPr fontId="4"/>
  </si>
  <si>
    <t>出典：児童福祉課調べ</t>
    <rPh sb="0" eb="2">
      <t>シュッテン</t>
    </rPh>
    <rPh sb="3" eb="5">
      <t>ジドウ</t>
    </rPh>
    <rPh sb="5" eb="7">
      <t>フクシ</t>
    </rPh>
    <rPh sb="7" eb="8">
      <t>カ</t>
    </rPh>
    <rPh sb="8" eb="9">
      <t>シラ</t>
    </rPh>
    <phoneticPr fontId="4"/>
  </si>
  <si>
    <t>６－第１０表　被爆者健康手帳交付状況</t>
    <phoneticPr fontId="4"/>
  </si>
  <si>
    <t>令和5年度</t>
    <phoneticPr fontId="4"/>
  </si>
  <si>
    <t>前 年 度 末</t>
  </si>
  <si>
    <t>本 年 度 増</t>
  </si>
  <si>
    <t>本 年 度 減</t>
  </si>
  <si>
    <t>本 年 度 現 在</t>
  </si>
  <si>
    <t>総 数</t>
  </si>
  <si>
    <t>男</t>
  </si>
  <si>
    <t>女</t>
  </si>
  <si>
    <t>被爆者健康手帳</t>
  </si>
  <si>
    <t>健康診断受診者証</t>
    <rPh sb="7" eb="8">
      <t>ショウ</t>
    </rPh>
    <phoneticPr fontId="4"/>
  </si>
  <si>
    <t>出典：感染症・疾病対策課調べ</t>
    <rPh sb="0" eb="2">
      <t>シュッテン</t>
    </rPh>
    <rPh sb="3" eb="6">
      <t>カンセンショウ</t>
    </rPh>
    <rPh sb="7" eb="12">
      <t>シッペイタイサクカ</t>
    </rPh>
    <rPh sb="12" eb="13">
      <t>シラ</t>
    </rPh>
    <phoneticPr fontId="4"/>
  </si>
  <si>
    <t>６－第１４表　特定医療費（指定難病）・小児慢性特定疾病医療支給状況，</t>
    <rPh sb="7" eb="9">
      <t>トクテイ</t>
    </rPh>
    <rPh sb="9" eb="12">
      <t>イリョウヒ</t>
    </rPh>
    <rPh sb="13" eb="15">
      <t>シテイ</t>
    </rPh>
    <rPh sb="15" eb="17">
      <t>ナンビョウ</t>
    </rPh>
    <rPh sb="19" eb="21">
      <t>ショウニ</t>
    </rPh>
    <rPh sb="21" eb="23">
      <t>マンセイ</t>
    </rPh>
    <rPh sb="23" eb="25">
      <t>トクテイ</t>
    </rPh>
    <rPh sb="25" eb="27">
      <t>シッペイ</t>
    </rPh>
    <rPh sb="27" eb="29">
      <t>イリョウ</t>
    </rPh>
    <rPh sb="29" eb="31">
      <t>シキュウ</t>
    </rPh>
    <rPh sb="31" eb="33">
      <t>ジョウキョウ</t>
    </rPh>
    <phoneticPr fontId="4"/>
  </si>
  <si>
    <t>保健所、保健福祉事務所別</t>
  </si>
  <si>
    <t>令和５年度末　</t>
    <phoneticPr fontId="19"/>
  </si>
  <si>
    <t>特定医療費（指定難病）</t>
  </si>
  <si>
    <t>小児慢性特定疾病医療</t>
    <phoneticPr fontId="19"/>
  </si>
  <si>
    <t>総数</t>
    <rPh sb="0" eb="2">
      <t>ソウスウ</t>
    </rPh>
    <phoneticPr fontId="19"/>
  </si>
  <si>
    <t>渋川</t>
  </si>
  <si>
    <t>伊勢崎</t>
  </si>
  <si>
    <t>安中</t>
  </si>
  <si>
    <t>藤岡</t>
  </si>
  <si>
    <t>富岡</t>
  </si>
  <si>
    <t>吾妻</t>
  </si>
  <si>
    <t>利根沼田</t>
  </si>
  <si>
    <t>太田</t>
    <rPh sb="0" eb="1">
      <t>フトシ</t>
    </rPh>
    <rPh sb="1" eb="2">
      <t>タ</t>
    </rPh>
    <phoneticPr fontId="4"/>
  </si>
  <si>
    <t>桐生</t>
  </si>
  <si>
    <t>館林</t>
  </si>
  <si>
    <t>出典：感染症・疾病対策課調べ</t>
    <rPh sb="0" eb="2">
      <t>シュッテン</t>
    </rPh>
    <rPh sb="3" eb="6">
      <t>カンセンショウ</t>
    </rPh>
    <rPh sb="7" eb="9">
      <t>シッペイ</t>
    </rPh>
    <rPh sb="9" eb="12">
      <t>タイサクカ</t>
    </rPh>
    <rPh sb="12" eb="13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</si>
</sst>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.5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176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38" fontId="3" fillId="0" borderId="2" xfId="1" applyFont="1" applyFill="1" applyBorder="1" applyAlignment="1" applyProtection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41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38" fontId="3" fillId="0" borderId="0" xfId="1" applyFont="1" applyFill="1" applyBorder="1" applyAlignment="1" applyProtection="1">
      <alignment horizontal="distributed" vertical="center"/>
    </xf>
    <xf numFmtId="41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3" fontId="3" fillId="0" borderId="14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distributed"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41" fontId="12" fillId="0" borderId="9" xfId="0" applyNumberFormat="1" applyFont="1" applyBorder="1" applyAlignment="1">
      <alignment vertical="center"/>
    </xf>
    <xf numFmtId="41" fontId="12" fillId="0" borderId="8" xfId="0" applyNumberFormat="1" applyFont="1" applyBorder="1" applyAlignment="1">
      <alignment vertical="center"/>
    </xf>
    <xf numFmtId="41" fontId="13" fillId="0" borderId="8" xfId="0" applyNumberFormat="1" applyFont="1" applyBorder="1" applyAlignment="1">
      <alignment vertical="center"/>
    </xf>
    <xf numFmtId="41" fontId="13" fillId="0" borderId="29" xfId="0" applyNumberFormat="1" applyFont="1" applyBorder="1" applyAlignment="1">
      <alignment vertical="center"/>
    </xf>
    <xf numFmtId="41" fontId="13" fillId="0" borderId="9" xfId="0" applyNumberFormat="1" applyFont="1" applyBorder="1" applyAlignment="1">
      <alignment vertical="center"/>
    </xf>
    <xf numFmtId="41" fontId="12" fillId="0" borderId="4" xfId="0" applyNumberFormat="1" applyFont="1" applyBorder="1" applyAlignment="1">
      <alignment vertical="center"/>
    </xf>
    <xf numFmtId="41" fontId="1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6" xfId="0" applyNumberFormat="1" applyFont="1" applyBorder="1" applyAlignment="1">
      <alignment vertical="center"/>
    </xf>
    <xf numFmtId="41" fontId="13" fillId="0" borderId="4" xfId="0" applyNumberFormat="1" applyFont="1" applyBorder="1" applyAlignment="1">
      <alignment vertical="center"/>
    </xf>
    <xf numFmtId="41" fontId="12" fillId="0" borderId="4" xfId="0" applyNumberFormat="1" applyFont="1" applyBorder="1" applyAlignment="1">
      <alignment horizontal="center" vertical="center"/>
    </xf>
    <xf numFmtId="41" fontId="12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horizontal="center" vertical="center"/>
    </xf>
    <xf numFmtId="41" fontId="13" fillId="0" borderId="6" xfId="0" applyNumberFormat="1" applyFont="1" applyBorder="1" applyAlignment="1">
      <alignment horizontal="center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6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13" fillId="0" borderId="0" xfId="0" applyNumberFormat="1" applyFont="1" applyAlignment="1">
      <alignment horizontal="right" vertical="center"/>
    </xf>
    <xf numFmtId="41" fontId="12" fillId="0" borderId="3" xfId="0" applyNumberFormat="1" applyFont="1" applyBorder="1" applyAlignment="1">
      <alignment vertical="center"/>
    </xf>
    <xf numFmtId="41" fontId="12" fillId="0" borderId="2" xfId="0" applyNumberFormat="1" applyFont="1" applyBorder="1" applyAlignment="1">
      <alignment vertical="center"/>
    </xf>
    <xf numFmtId="41" fontId="13" fillId="0" borderId="2" xfId="0" applyNumberFormat="1" applyFont="1" applyBorder="1" applyAlignment="1">
      <alignment vertical="center"/>
    </xf>
    <xf numFmtId="41" fontId="13" fillId="0" borderId="30" xfId="0" applyNumberFormat="1" applyFont="1" applyBorder="1" applyAlignment="1">
      <alignment vertical="center"/>
    </xf>
    <xf numFmtId="41" fontId="13" fillId="0" borderId="3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41" fontId="3" fillId="0" borderId="3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37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38" fontId="15" fillId="0" borderId="0" xfId="1" applyFont="1" applyFill="1" applyAlignment="1">
      <alignment vertical="center"/>
    </xf>
    <xf numFmtId="37" fontId="15" fillId="0" borderId="36" xfId="0" applyNumberFormat="1" applyFont="1" applyBorder="1" applyAlignment="1">
      <alignment vertical="center"/>
    </xf>
    <xf numFmtId="37" fontId="15" fillId="0" borderId="36" xfId="0" quotePrefix="1" applyNumberFormat="1" applyFont="1" applyBorder="1" applyAlignment="1">
      <alignment horizontal="right" vertical="center"/>
    </xf>
    <xf numFmtId="37" fontId="15" fillId="0" borderId="36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7" fontId="15" fillId="0" borderId="0" xfId="0" applyNumberFormat="1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7" fontId="15" fillId="0" borderId="3" xfId="0" applyNumberFormat="1" applyFont="1" applyBorder="1" applyAlignment="1">
      <alignment horizontal="center" vertical="center"/>
    </xf>
    <xf numFmtId="37" fontId="15" fillId="0" borderId="46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37" fontId="15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distributed" vertical="center" shrinkToFit="1"/>
    </xf>
    <xf numFmtId="38" fontId="15" fillId="0" borderId="0" xfId="1" applyFont="1" applyFill="1" applyBorder="1" applyAlignment="1" applyProtection="1">
      <alignment horizontal="distributed" vertical="center" shrinkToFit="1"/>
    </xf>
    <xf numFmtId="41" fontId="0" fillId="0" borderId="42" xfId="0" applyNumberFormat="1" applyBorder="1" applyAlignment="1">
      <alignment vertical="center"/>
    </xf>
    <xf numFmtId="41" fontId="0" fillId="0" borderId="48" xfId="0" applyNumberFormat="1" applyBorder="1" applyAlignment="1">
      <alignment vertical="center"/>
    </xf>
    <xf numFmtId="41" fontId="0" fillId="0" borderId="1" xfId="0" applyNumberFormat="1" applyBorder="1" applyAlignment="1">
      <alignment vertical="center"/>
    </xf>
    <xf numFmtId="41" fontId="0" fillId="0" borderId="49" xfId="0" applyNumberFormat="1" applyBorder="1" applyAlignment="1">
      <alignment vertical="center"/>
    </xf>
    <xf numFmtId="41" fontId="15" fillId="0" borderId="0" xfId="0" applyNumberFormat="1" applyFont="1" applyAlignment="1">
      <alignment vertical="center"/>
    </xf>
    <xf numFmtId="41" fontId="0" fillId="0" borderId="41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0" xfId="0" applyNumberFormat="1" applyAlignment="1">
      <alignment vertical="center"/>
    </xf>
    <xf numFmtId="41" fontId="0" fillId="0" borderId="6" xfId="0" applyNumberFormat="1" applyBorder="1" applyAlignment="1">
      <alignment vertical="center"/>
    </xf>
    <xf numFmtId="38" fontId="15" fillId="0" borderId="0" xfId="1" applyFont="1" applyFill="1" applyBorder="1" applyAlignment="1">
      <alignment horizontal="distributed" vertical="center" shrinkToFit="1"/>
    </xf>
    <xf numFmtId="41" fontId="0" fillId="0" borderId="41" xfId="0" applyNumberFormat="1" applyBorder="1" applyAlignment="1">
      <alignment horizontal="left" vertical="center"/>
    </xf>
    <xf numFmtId="41" fontId="0" fillId="0" borderId="4" xfId="0" applyNumberFormat="1" applyBorder="1" applyAlignment="1">
      <alignment horizontal="left" vertical="center"/>
    </xf>
    <xf numFmtId="41" fontId="0" fillId="0" borderId="0" xfId="0" applyNumberFormat="1" applyAlignment="1">
      <alignment horizontal="left" vertical="center"/>
    </xf>
    <xf numFmtId="41" fontId="0" fillId="0" borderId="6" xfId="0" applyNumberFormat="1" applyBorder="1" applyAlignment="1">
      <alignment horizontal="left" vertical="center"/>
    </xf>
    <xf numFmtId="38" fontId="15" fillId="0" borderId="0" xfId="1" applyFont="1" applyFill="1" applyBorder="1" applyAlignment="1">
      <alignment vertical="center"/>
    </xf>
    <xf numFmtId="176" fontId="0" fillId="0" borderId="0" xfId="2" applyFont="1"/>
    <xf numFmtId="176" fontId="0" fillId="0" borderId="0" xfId="2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15" fillId="0" borderId="2" xfId="0" applyFont="1" applyBorder="1" applyAlignment="1">
      <alignment horizontal="distributed" vertical="center" shrinkToFit="1"/>
    </xf>
    <xf numFmtId="38" fontId="15" fillId="0" borderId="2" xfId="1" applyFont="1" applyFill="1" applyBorder="1" applyAlignment="1" applyProtection="1">
      <alignment horizontal="distributed" vertical="center" shrinkToFit="1"/>
    </xf>
    <xf numFmtId="41" fontId="0" fillId="0" borderId="46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0" xfId="0" applyNumberFormat="1" applyBorder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distributed" vertical="center" shrinkToFit="1"/>
    </xf>
    <xf numFmtId="0" fontId="15" fillId="0" borderId="30" xfId="0" applyFont="1" applyBorder="1" applyAlignment="1">
      <alignment horizontal="distributed" vertical="center" shrinkToFit="1"/>
    </xf>
    <xf numFmtId="37" fontId="15" fillId="0" borderId="36" xfId="0" quotePrefix="1" applyNumberFormat="1" applyFont="1" applyBorder="1" applyAlignment="1">
      <alignment vertical="center"/>
    </xf>
    <xf numFmtId="0" fontId="15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37" fontId="15" fillId="0" borderId="47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vertical="center"/>
    </xf>
    <xf numFmtId="0" fontId="15" fillId="0" borderId="1" xfId="0" applyFont="1" applyBorder="1" applyAlignment="1">
      <alignment horizontal="distributed" vertical="center" shrinkToFit="1"/>
    </xf>
    <xf numFmtId="38" fontId="15" fillId="0" borderId="1" xfId="1" applyFont="1" applyFill="1" applyBorder="1" applyAlignment="1" applyProtection="1">
      <alignment horizontal="distributed" vertical="center" shrinkToFit="1"/>
    </xf>
    <xf numFmtId="0" fontId="15" fillId="0" borderId="51" xfId="0" applyFont="1" applyBorder="1" applyAlignment="1">
      <alignment horizontal="distributed" vertical="center" shrinkToFit="1"/>
    </xf>
    <xf numFmtId="0" fontId="15" fillId="0" borderId="7" xfId="0" applyFont="1" applyBorder="1" applyAlignment="1">
      <alignment horizontal="distributed" vertical="center" shrinkToFit="1"/>
    </xf>
    <xf numFmtId="41" fontId="0" fillId="0" borderId="5" xfId="0" applyNumberFormat="1" applyBorder="1" applyAlignment="1">
      <alignment vertical="center"/>
    </xf>
    <xf numFmtId="41" fontId="0" fillId="0" borderId="0" xfId="0" applyNumberFormat="1" applyAlignment="1">
      <alignment horizontal="right" vertical="center"/>
    </xf>
    <xf numFmtId="0" fontId="0" fillId="0" borderId="41" xfId="0" applyBorder="1" applyAlignment="1">
      <alignment vertical="center"/>
    </xf>
    <xf numFmtId="0" fontId="15" fillId="0" borderId="0" xfId="0" applyFont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41" fontId="15" fillId="0" borderId="4" xfId="0" applyNumberFormat="1" applyFont="1" applyBorder="1" applyAlignment="1">
      <alignment vertical="center"/>
    </xf>
    <xf numFmtId="41" fontId="15" fillId="0" borderId="6" xfId="0" applyNumberFormat="1" applyFont="1" applyBorder="1" applyAlignment="1">
      <alignment vertical="center"/>
    </xf>
    <xf numFmtId="41" fontId="15" fillId="0" borderId="4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shrinkToFit="1"/>
    </xf>
    <xf numFmtId="0" fontId="15" fillId="0" borderId="49" xfId="0" applyFont="1" applyBorder="1" applyAlignment="1">
      <alignment vertical="center" shrinkToFit="1"/>
    </xf>
    <xf numFmtId="37" fontId="15" fillId="0" borderId="0" xfId="0" applyNumberFormat="1" applyFont="1" applyAlignment="1">
      <alignment horizontal="left" vertical="center"/>
    </xf>
    <xf numFmtId="41" fontId="16" fillId="0" borderId="4" xfId="0" applyNumberFormat="1" applyFont="1" applyBorder="1" applyAlignment="1">
      <alignment vertical="center"/>
    </xf>
    <xf numFmtId="0" fontId="17" fillId="0" borderId="0" xfId="3" applyFont="1" applyAlignment="1">
      <alignment horizontal="left" vertical="center"/>
    </xf>
    <xf numFmtId="0" fontId="2" fillId="0" borderId="0" xfId="3" applyAlignment="1">
      <alignment vertical="center"/>
    </xf>
    <xf numFmtId="0" fontId="18" fillId="0" borderId="0" xfId="3" quotePrefix="1" applyFont="1" applyAlignment="1">
      <alignment horizontal="left" vertical="center"/>
    </xf>
    <xf numFmtId="0" fontId="2" fillId="0" borderId="36" xfId="3" quotePrefix="1" applyBorder="1" applyAlignment="1">
      <alignment vertical="center"/>
    </xf>
    <xf numFmtId="0" fontId="2" fillId="0" borderId="36" xfId="3" quotePrefix="1" applyBorder="1" applyAlignment="1">
      <alignment horizontal="right" vertical="center"/>
    </xf>
    <xf numFmtId="177" fontId="2" fillId="0" borderId="40" xfId="4" applyNumberFormat="1" applyFont="1" applyFill="1" applyBorder="1" applyAlignment="1">
      <alignment horizontal="center" vertical="center"/>
    </xf>
    <xf numFmtId="177" fontId="2" fillId="0" borderId="38" xfId="4" applyNumberFormat="1" applyFont="1" applyFill="1" applyBorder="1" applyAlignment="1">
      <alignment horizontal="center" vertical="center"/>
    </xf>
    <xf numFmtId="177" fontId="2" fillId="0" borderId="52" xfId="4" applyNumberFormat="1" applyFont="1" applyFill="1" applyBorder="1" applyAlignment="1">
      <alignment horizontal="center" vertical="center"/>
    </xf>
    <xf numFmtId="0" fontId="2" fillId="0" borderId="0" xfId="3" applyAlignment="1">
      <alignment horizontal="center" vertical="center"/>
    </xf>
    <xf numFmtId="177" fontId="2" fillId="0" borderId="49" xfId="4" quotePrefix="1" applyNumberFormat="1" applyFont="1" applyFill="1" applyBorder="1" applyAlignment="1">
      <alignment horizontal="center" vertical="center"/>
    </xf>
    <xf numFmtId="41" fontId="2" fillId="0" borderId="48" xfId="4" applyNumberFormat="1" applyFont="1" applyFill="1" applyBorder="1" applyAlignment="1">
      <alignment horizontal="right" vertical="center"/>
    </xf>
    <xf numFmtId="41" fontId="2" fillId="0" borderId="1" xfId="4" applyNumberFormat="1" applyFont="1" applyFill="1" applyBorder="1" applyAlignment="1">
      <alignment horizontal="right" vertical="center"/>
    </xf>
    <xf numFmtId="177" fontId="2" fillId="0" borderId="6" xfId="4" quotePrefix="1" applyNumberFormat="1" applyFont="1" applyFill="1" applyBorder="1" applyAlignment="1">
      <alignment horizontal="center" vertical="center"/>
    </xf>
    <xf numFmtId="41" fontId="2" fillId="0" borderId="4" xfId="4" applyNumberFormat="1" applyFont="1" applyFill="1" applyBorder="1" applyAlignment="1">
      <alignment horizontal="right" vertical="center"/>
    </xf>
    <xf numFmtId="41" fontId="2" fillId="0" borderId="0" xfId="4" applyNumberFormat="1" applyFont="1" applyFill="1" applyBorder="1" applyAlignment="1">
      <alignment horizontal="right" vertical="center"/>
    </xf>
    <xf numFmtId="0" fontId="2" fillId="0" borderId="0" xfId="5" applyFont="1">
      <alignment vertical="center"/>
    </xf>
    <xf numFmtId="41" fontId="16" fillId="0" borderId="4" xfId="4" applyNumberFormat="1" applyFont="1" applyFill="1" applyBorder="1" applyAlignment="1">
      <alignment horizontal="right" vertical="center"/>
    </xf>
    <xf numFmtId="41" fontId="16" fillId="0" borderId="0" xfId="4" applyNumberFormat="1" applyFont="1" applyFill="1" applyBorder="1" applyAlignment="1">
      <alignment horizontal="right" vertical="center"/>
    </xf>
    <xf numFmtId="41" fontId="2" fillId="0" borderId="6" xfId="4" applyNumberFormat="1" applyFont="1" applyFill="1" applyBorder="1" applyAlignment="1">
      <alignment horizontal="right" vertical="center"/>
    </xf>
    <xf numFmtId="41" fontId="2" fillId="0" borderId="0" xfId="3" applyNumberFormat="1" applyAlignment="1">
      <alignment vertical="center"/>
    </xf>
    <xf numFmtId="177" fontId="2" fillId="0" borderId="30" xfId="4" quotePrefix="1" applyNumberFormat="1" applyFont="1" applyFill="1" applyBorder="1" applyAlignment="1">
      <alignment horizontal="center" vertical="center"/>
    </xf>
    <xf numFmtId="41" fontId="2" fillId="0" borderId="3" xfId="4" applyNumberFormat="1" applyFont="1" applyFill="1" applyBorder="1" applyAlignment="1">
      <alignment horizontal="right" vertical="center"/>
    </xf>
    <xf numFmtId="41" fontId="2" fillId="0" borderId="2" xfId="4" applyNumberFormat="1" applyFont="1" applyFill="1" applyBorder="1" applyAlignment="1">
      <alignment horizontal="right" vertical="center"/>
    </xf>
    <xf numFmtId="0" fontId="16" fillId="0" borderId="0" xfId="5" applyFont="1">
      <alignment vertical="center"/>
    </xf>
    <xf numFmtId="0" fontId="14" fillId="0" borderId="0" xfId="0" quotePrefix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38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distributed" vertical="center"/>
    </xf>
    <xf numFmtId="41" fontId="15" fillId="0" borderId="44" xfId="0" applyNumberFormat="1" applyFont="1" applyBorder="1" applyAlignment="1">
      <alignment horizontal="right" vertical="center"/>
    </xf>
    <xf numFmtId="41" fontId="15" fillId="0" borderId="43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indent="1"/>
    </xf>
    <xf numFmtId="41" fontId="15" fillId="0" borderId="0" xfId="0" applyNumberFormat="1" applyFont="1" applyAlignment="1">
      <alignment horizontal="right" vertical="center"/>
    </xf>
    <xf numFmtId="41" fontId="15" fillId="0" borderId="4" xfId="0" applyNumberFormat="1" applyFont="1" applyBorder="1" applyAlignment="1">
      <alignment horizontal="right" vertical="center"/>
    </xf>
    <xf numFmtId="0" fontId="15" fillId="0" borderId="30" xfId="0" applyFont="1" applyBorder="1" applyAlignment="1">
      <alignment horizontal="distributed" vertical="center" indent="1"/>
    </xf>
    <xf numFmtId="41" fontId="15" fillId="0" borderId="2" xfId="0" applyNumberFormat="1" applyFont="1" applyBorder="1" applyAlignment="1">
      <alignment horizontal="right" vertical="center"/>
    </xf>
    <xf numFmtId="41" fontId="15" fillId="0" borderId="3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 applyAlignment="1">
      <alignment vertical="center"/>
    </xf>
    <xf numFmtId="0" fontId="7" fillId="0" borderId="36" xfId="0" quotePrefix="1" applyFont="1" applyBorder="1" applyAlignment="1">
      <alignment vertical="center"/>
    </xf>
    <xf numFmtId="0" fontId="7" fillId="0" borderId="36" xfId="0" quotePrefix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distributed" vertical="center"/>
    </xf>
    <xf numFmtId="41" fontId="16" fillId="0" borderId="0" xfId="0" applyNumberFormat="1" applyFont="1" applyAlignment="1">
      <alignment vertical="center"/>
    </xf>
    <xf numFmtId="41" fontId="16" fillId="0" borderId="6" xfId="0" applyNumberFormat="1" applyFont="1" applyBorder="1" applyAlignment="1">
      <alignment vertical="center"/>
    </xf>
    <xf numFmtId="0" fontId="7" fillId="0" borderId="30" xfId="0" applyFont="1" applyBorder="1" applyAlignment="1">
      <alignment horizontal="distributed" vertical="center"/>
    </xf>
    <xf numFmtId="41" fontId="16" fillId="0" borderId="3" xfId="0" applyNumberFormat="1" applyFont="1" applyBorder="1" applyAlignment="1">
      <alignment vertical="center"/>
    </xf>
    <xf numFmtId="41" fontId="16" fillId="0" borderId="2" xfId="0" applyNumberFormat="1" applyFont="1" applyBorder="1" applyAlignment="1">
      <alignment horizontal="left" vertical="center"/>
    </xf>
    <xf numFmtId="41" fontId="16" fillId="0" borderId="2" xfId="0" applyNumberFormat="1" applyFont="1" applyBorder="1" applyAlignment="1">
      <alignment vertical="center"/>
    </xf>
    <xf numFmtId="41" fontId="16" fillId="0" borderId="3" xfId="0" applyNumberFormat="1" applyFont="1" applyBorder="1" applyAlignment="1">
      <alignment horizontal="left" vertical="center"/>
    </xf>
    <xf numFmtId="41" fontId="16" fillId="0" borderId="30" xfId="0" applyNumberFormat="1" applyFont="1" applyBorder="1" applyAlignment="1">
      <alignment horizontal="left" vertical="center"/>
    </xf>
    <xf numFmtId="0" fontId="7" fillId="0" borderId="0" xfId="0" applyFont="1"/>
    <xf numFmtId="0" fontId="14" fillId="0" borderId="0" xfId="6" applyFont="1">
      <alignment vertical="center"/>
    </xf>
    <xf numFmtId="0" fontId="14" fillId="0" borderId="0" xfId="6" applyFont="1" applyAlignment="1">
      <alignment vertical="center" wrapText="1"/>
    </xf>
    <xf numFmtId="0" fontId="15" fillId="0" borderId="0" xfId="5" applyFont="1">
      <alignment vertical="center"/>
    </xf>
    <xf numFmtId="0" fontId="15" fillId="0" borderId="36" xfId="5" applyFont="1" applyBorder="1">
      <alignment vertical="center"/>
    </xf>
    <xf numFmtId="0" fontId="15" fillId="0" borderId="39" xfId="5" applyFont="1" applyBorder="1">
      <alignment vertical="center"/>
    </xf>
    <xf numFmtId="0" fontId="15" fillId="0" borderId="38" xfId="5" applyFont="1" applyBorder="1" applyAlignment="1">
      <alignment horizontal="center" vertical="center"/>
    </xf>
    <xf numFmtId="0" fontId="15" fillId="0" borderId="39" xfId="5" applyFont="1" applyBorder="1" applyAlignment="1">
      <alignment horizontal="center" vertical="center"/>
    </xf>
    <xf numFmtId="0" fontId="15" fillId="0" borderId="0" xfId="5" applyFont="1" applyAlignment="1">
      <alignment horizontal="distributed" vertical="center" indent="1"/>
    </xf>
    <xf numFmtId="38" fontId="15" fillId="0" borderId="0" xfId="7" applyFont="1" applyFill="1" applyBorder="1" applyAlignment="1">
      <alignment horizontal="distributed" vertical="center" indent="2"/>
    </xf>
    <xf numFmtId="38" fontId="15" fillId="0" borderId="2" xfId="7" applyFont="1" applyFill="1" applyBorder="1" applyAlignment="1">
      <alignment horizontal="distributed" vertical="center" indent="2"/>
    </xf>
    <xf numFmtId="0" fontId="15" fillId="0" borderId="36" xfId="5" applyFont="1" applyBorder="1" applyAlignment="1">
      <alignment horizontal="right" vertical="center"/>
    </xf>
    <xf numFmtId="38" fontId="15" fillId="0" borderId="4" xfId="4" applyFont="1" applyBorder="1" applyAlignment="1">
      <alignment horizontal="right" vertical="center" indent="5"/>
    </xf>
    <xf numFmtId="38" fontId="15" fillId="0" borderId="0" xfId="4" applyFont="1" applyBorder="1" applyAlignment="1">
      <alignment horizontal="right" vertical="center" indent="5"/>
    </xf>
    <xf numFmtId="38" fontId="15" fillId="0" borderId="4" xfId="4" applyFont="1" applyFill="1" applyBorder="1" applyAlignment="1">
      <alignment horizontal="right" vertical="center" indent="5" shrinkToFit="1"/>
    </xf>
    <xf numFmtId="38" fontId="15" fillId="0" borderId="0" xfId="4" applyFont="1" applyFill="1" applyBorder="1" applyAlignment="1" applyProtection="1">
      <alignment horizontal="right" vertical="center" indent="5"/>
    </xf>
    <xf numFmtId="38" fontId="15" fillId="0" borderId="3" xfId="4" applyFont="1" applyFill="1" applyBorder="1" applyAlignment="1">
      <alignment horizontal="right" vertical="center" indent="5" shrinkToFit="1"/>
    </xf>
    <xf numFmtId="38" fontId="15" fillId="0" borderId="2" xfId="4" applyFont="1" applyFill="1" applyBorder="1" applyAlignment="1" applyProtection="1">
      <alignment horizontal="right" vertical="center" indent="5"/>
    </xf>
    <xf numFmtId="0" fontId="15" fillId="0" borderId="0" xfId="6" applyFont="1" applyAlignment="1">
      <alignment horizontal="left" vertical="center"/>
    </xf>
    <xf numFmtId="38" fontId="3" fillId="0" borderId="0" xfId="1" applyFont="1" applyFill="1" applyBorder="1" applyAlignment="1" applyProtection="1">
      <alignment horizontal="distributed" vertical="center"/>
    </xf>
    <xf numFmtId="38" fontId="3" fillId="0" borderId="7" xfId="1" applyFont="1" applyFill="1" applyBorder="1" applyAlignment="1" applyProtection="1">
      <alignment horizontal="distributed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38" fontId="6" fillId="0" borderId="0" xfId="1" applyFont="1" applyFill="1" applyBorder="1" applyAlignment="1" applyProtection="1">
      <alignment horizontal="distributed" vertical="center"/>
    </xf>
    <xf numFmtId="38" fontId="3" fillId="0" borderId="0" xfId="1" applyFont="1" applyFill="1" applyBorder="1" applyAlignment="1" applyProtection="1">
      <alignment horizontal="center" vertical="center" shrinkToFit="1"/>
    </xf>
    <xf numFmtId="3" fontId="11" fillId="0" borderId="14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8" fontId="3" fillId="0" borderId="6" xfId="1" applyFont="1" applyFill="1" applyBorder="1" applyAlignment="1" applyProtection="1">
      <alignment horizontal="distributed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8" fontId="15" fillId="0" borderId="0" xfId="1" applyFont="1" applyFill="1" applyBorder="1" applyAlignment="1" applyProtection="1">
      <alignment horizontal="distributed" vertical="center" shrinkToFit="1"/>
    </xf>
    <xf numFmtId="0" fontId="15" fillId="0" borderId="0" xfId="0" applyFont="1" applyAlignment="1">
      <alignment horizontal="distributed" vertical="center" shrinkToFit="1"/>
    </xf>
    <xf numFmtId="38" fontId="15" fillId="0" borderId="6" xfId="1" applyFont="1" applyFill="1" applyBorder="1" applyAlignment="1" applyProtection="1">
      <alignment horizontal="distributed" vertical="center" shrinkToFit="1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37" fontId="15" fillId="0" borderId="43" xfId="0" applyNumberFormat="1" applyFont="1" applyBorder="1" applyAlignment="1">
      <alignment horizontal="center" vertical="center"/>
    </xf>
    <xf numFmtId="37" fontId="15" fillId="0" borderId="44" xfId="0" applyNumberFormat="1" applyFont="1" applyBorder="1" applyAlignment="1">
      <alignment horizontal="center" vertical="center"/>
    </xf>
    <xf numFmtId="37" fontId="15" fillId="0" borderId="45" xfId="0" applyNumberFormat="1" applyFont="1" applyBorder="1" applyAlignment="1">
      <alignment horizontal="center" vertical="center"/>
    </xf>
    <xf numFmtId="37" fontId="15" fillId="0" borderId="37" xfId="0" quotePrefix="1" applyNumberFormat="1" applyFont="1" applyBorder="1" applyAlignment="1">
      <alignment horizontal="center" vertical="center" wrapText="1"/>
    </xf>
    <xf numFmtId="37" fontId="15" fillId="0" borderId="41" xfId="0" quotePrefix="1" applyNumberFormat="1" applyFont="1" applyBorder="1" applyAlignment="1">
      <alignment horizontal="center" vertical="center" wrapText="1"/>
    </xf>
    <xf numFmtId="37" fontId="15" fillId="0" borderId="46" xfId="0" quotePrefix="1" applyNumberFormat="1" applyFont="1" applyBorder="1" applyAlignment="1">
      <alignment horizontal="center" vertical="center" wrapText="1"/>
    </xf>
    <xf numFmtId="37" fontId="15" fillId="0" borderId="38" xfId="0" applyNumberFormat="1" applyFont="1" applyBorder="1" applyAlignment="1">
      <alignment horizontal="center" vertical="center"/>
    </xf>
    <xf numFmtId="37" fontId="15" fillId="0" borderId="39" xfId="0" applyNumberFormat="1" applyFont="1" applyBorder="1" applyAlignment="1">
      <alignment horizontal="center" vertical="center"/>
    </xf>
    <xf numFmtId="37" fontId="15" fillId="0" borderId="40" xfId="0" applyNumberFormat="1" applyFont="1" applyBorder="1" applyAlignment="1">
      <alignment horizontal="center" vertical="center"/>
    </xf>
    <xf numFmtId="37" fontId="15" fillId="0" borderId="42" xfId="0" applyNumberFormat="1" applyFont="1" applyBorder="1" applyAlignment="1">
      <alignment horizontal="center" vertical="center"/>
    </xf>
    <xf numFmtId="37" fontId="15" fillId="0" borderId="46" xfId="0" applyNumberFormat="1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8" fontId="9" fillId="0" borderId="0" xfId="1" applyFont="1" applyFill="1" applyBorder="1" applyAlignment="1" applyProtection="1">
      <alignment horizontal="distributed" vertical="center" shrinkToFit="1"/>
    </xf>
    <xf numFmtId="38" fontId="9" fillId="0" borderId="6" xfId="1" applyFont="1" applyFill="1" applyBorder="1" applyAlignment="1" applyProtection="1">
      <alignment horizontal="distributed" vertical="center" shrinkToFit="1"/>
    </xf>
    <xf numFmtId="38" fontId="15" fillId="0" borderId="7" xfId="1" applyFont="1" applyFill="1" applyBorder="1" applyAlignment="1" applyProtection="1">
      <alignment horizontal="distributed" vertical="center" shrinkToFit="1"/>
    </xf>
    <xf numFmtId="0" fontId="15" fillId="0" borderId="6" xfId="0" applyFont="1" applyBorder="1" applyAlignment="1">
      <alignment horizontal="distributed" vertical="center" shrinkToFit="1"/>
    </xf>
    <xf numFmtId="37" fontId="9" fillId="0" borderId="42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37" fontId="15" fillId="0" borderId="2" xfId="0" applyNumberFormat="1" applyFont="1" applyBorder="1" applyAlignment="1">
      <alignment horizontal="center" vertical="center"/>
    </xf>
    <xf numFmtId="37" fontId="15" fillId="0" borderId="37" xfId="0" applyNumberFormat="1" applyFont="1" applyBorder="1" applyAlignment="1">
      <alignment horizontal="center" vertical="center" wrapText="1"/>
    </xf>
    <xf numFmtId="37" fontId="15" fillId="0" borderId="41" xfId="0" applyNumberFormat="1" applyFont="1" applyBorder="1" applyAlignment="1">
      <alignment horizontal="center" vertical="center"/>
    </xf>
    <xf numFmtId="37" fontId="15" fillId="0" borderId="17" xfId="0" applyNumberFormat="1" applyFont="1" applyBorder="1" applyAlignment="1">
      <alignment horizontal="center" vertical="center"/>
    </xf>
    <xf numFmtId="37" fontId="15" fillId="0" borderId="48" xfId="0" applyNumberFormat="1" applyFont="1" applyBorder="1" applyAlignment="1">
      <alignment horizontal="center" vertical="center"/>
    </xf>
    <xf numFmtId="37" fontId="15" fillId="0" borderId="3" xfId="0" applyNumberFormat="1" applyFont="1" applyBorder="1" applyAlignment="1">
      <alignment horizontal="center" vertical="center"/>
    </xf>
    <xf numFmtId="0" fontId="15" fillId="0" borderId="36" xfId="0" quotePrefix="1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</cellXfs>
  <cellStyles count="8">
    <cellStyle name="桁区切り 2" xfId="4" xr:uid="{2F053B4F-E43C-44F7-BEFF-8285B6FEC433}"/>
    <cellStyle name="桁区切り 3" xfId="1" xr:uid="{5EAC5FD2-2D1B-48C1-B47E-4D63F77CF2B7}"/>
    <cellStyle name="桁区切り 4" xfId="7" xr:uid="{3D1B39DB-2327-4B56-A1AE-5864C1091C8C}"/>
    <cellStyle name="標準" xfId="0" builtinId="0"/>
    <cellStyle name="標準 2" xfId="3" xr:uid="{7B43947E-6E99-48B6-ACCF-236554221FEC}"/>
    <cellStyle name="標準 2 2" xfId="6" xr:uid="{6AE316ED-CA06-4AEA-9988-57B404C8DF25}"/>
    <cellStyle name="標準 3" xfId="5" xr:uid="{511DF3F8-A99D-4A30-8B24-1B490475E89B}"/>
    <cellStyle name="標準_平成１３年１歳６か月" xfId="2" xr:uid="{B4734CB3-32F6-40E6-B8E9-A510857AD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FB85-2971-4992-82DA-17C97E16743A}">
  <dimension ref="A1:J69"/>
  <sheetViews>
    <sheetView tabSelected="1" zoomScaleNormal="100" zoomScaleSheetLayoutView="100" workbookViewId="0">
      <pane xSplit="3" ySplit="3" topLeftCell="D4" activePane="bottomRight" state="frozen"/>
      <selection pane="topRight" activeCell="L3" sqref="L3"/>
      <selection pane="bottomLeft" activeCell="L3" sqref="L3"/>
      <selection pane="bottomRight" activeCell="H61" sqref="H61"/>
    </sheetView>
  </sheetViews>
  <sheetFormatPr defaultColWidth="10.88671875" defaultRowHeight="18.75" customHeight="1" x14ac:dyDescent="0.2"/>
  <cols>
    <col min="1" max="1" width="2.88671875" style="1" customWidth="1"/>
    <col min="2" max="2" width="13.88671875" style="1" customWidth="1"/>
    <col min="3" max="3" width="2.88671875" style="1" customWidth="1"/>
    <col min="4" max="10" width="10.109375" style="1" customWidth="1"/>
    <col min="11" max="16384" width="10.88671875" style="1"/>
  </cols>
  <sheetData>
    <row r="1" spans="1:10" ht="18.75" customHeight="1" x14ac:dyDescent="0.2">
      <c r="A1" s="29" t="s">
        <v>0</v>
      </c>
    </row>
    <row r="2" spans="1:10" ht="12.6" thickBot="1" x14ac:dyDescent="0.25">
      <c r="D2" s="28"/>
      <c r="E2" s="28"/>
      <c r="F2" s="28"/>
      <c r="G2" s="28"/>
      <c r="H2" s="27"/>
      <c r="I2" s="27"/>
      <c r="J2" s="26" t="s">
        <v>59</v>
      </c>
    </row>
    <row r="3" spans="1:10" ht="37.049999999999997" customHeight="1" thickTop="1" x14ac:dyDescent="0.2">
      <c r="A3" s="30"/>
      <c r="B3" s="30"/>
      <c r="C3" s="31"/>
      <c r="D3" s="25" t="s">
        <v>1</v>
      </c>
      <c r="E3" s="24" t="s">
        <v>2</v>
      </c>
      <c r="F3" s="23" t="s">
        <v>3</v>
      </c>
      <c r="G3" s="22" t="s">
        <v>4</v>
      </c>
      <c r="H3" s="21" t="s">
        <v>5</v>
      </c>
      <c r="I3" s="21" t="s">
        <v>6</v>
      </c>
      <c r="J3" s="20" t="s">
        <v>7</v>
      </c>
    </row>
    <row r="4" spans="1:10" ht="13.05" customHeight="1" x14ac:dyDescent="0.2">
      <c r="A4" s="12"/>
      <c r="B4" s="13" t="s">
        <v>8</v>
      </c>
      <c r="C4" s="16"/>
      <c r="D4" s="18">
        <f t="shared" ref="D4:J4" si="0">D5+D6</f>
        <v>10416</v>
      </c>
      <c r="E4" s="19">
        <f t="shared" si="0"/>
        <v>9727</v>
      </c>
      <c r="F4" s="18">
        <f t="shared" si="0"/>
        <v>547</v>
      </c>
      <c r="G4" s="18">
        <f t="shared" si="0"/>
        <v>75</v>
      </c>
      <c r="H4" s="18">
        <f t="shared" si="0"/>
        <v>53</v>
      </c>
      <c r="I4" s="18">
        <f t="shared" si="0"/>
        <v>13</v>
      </c>
      <c r="J4" s="18">
        <f t="shared" si="0"/>
        <v>1</v>
      </c>
    </row>
    <row r="5" spans="1:10" ht="13.05" customHeight="1" x14ac:dyDescent="0.2">
      <c r="A5" s="12"/>
      <c r="B5" s="13" t="s">
        <v>9</v>
      </c>
      <c r="C5" s="16"/>
      <c r="D5" s="10">
        <f t="shared" ref="D5:J5" si="1">D9+D12+D17+D21+D24+D27+D32+D46+D53+D54+D57+D60</f>
        <v>9067</v>
      </c>
      <c r="E5" s="11">
        <f t="shared" si="1"/>
        <v>8475</v>
      </c>
      <c r="F5" s="10">
        <f t="shared" si="1"/>
        <v>479</v>
      </c>
      <c r="G5" s="10">
        <f t="shared" si="1"/>
        <v>57</v>
      </c>
      <c r="H5" s="10">
        <f t="shared" si="1"/>
        <v>44</v>
      </c>
      <c r="I5" s="10">
        <f t="shared" si="1"/>
        <v>11</v>
      </c>
      <c r="J5" s="10">
        <f t="shared" si="1"/>
        <v>1</v>
      </c>
    </row>
    <row r="6" spans="1:10" ht="13.05" customHeight="1" x14ac:dyDescent="0.2">
      <c r="A6" s="12"/>
      <c r="B6" s="13" t="s">
        <v>10</v>
      </c>
      <c r="C6" s="16"/>
      <c r="D6" s="10">
        <f t="shared" ref="D6:J6" si="2">D13+D14+D18+D28+D29+D33+D34+D35+D38+D39+D40+D41+D42+D43+D47+D48+D49+D50+D61+D62+D63+D64+D65</f>
        <v>1349</v>
      </c>
      <c r="E6" s="11">
        <f t="shared" si="2"/>
        <v>1252</v>
      </c>
      <c r="F6" s="10">
        <f t="shared" si="2"/>
        <v>68</v>
      </c>
      <c r="G6" s="10">
        <f t="shared" si="2"/>
        <v>18</v>
      </c>
      <c r="H6" s="10">
        <f t="shared" si="2"/>
        <v>9</v>
      </c>
      <c r="I6" s="10">
        <f t="shared" si="2"/>
        <v>2</v>
      </c>
      <c r="J6" s="10">
        <f t="shared" si="2"/>
        <v>0</v>
      </c>
    </row>
    <row r="7" spans="1:10" ht="13.05" customHeight="1" x14ac:dyDescent="0.2">
      <c r="A7" s="12"/>
      <c r="B7" s="17"/>
      <c r="C7" s="16"/>
      <c r="D7" s="10"/>
      <c r="E7" s="11"/>
      <c r="F7" s="10"/>
      <c r="G7" s="10"/>
      <c r="H7" s="10"/>
      <c r="I7" s="10"/>
      <c r="J7" s="10"/>
    </row>
    <row r="8" spans="1:10" ht="13.05" customHeight="1" x14ac:dyDescent="0.2">
      <c r="A8" s="247" t="s">
        <v>11</v>
      </c>
      <c r="B8" s="247"/>
      <c r="C8" s="248"/>
      <c r="D8" s="10">
        <f t="shared" ref="D8:J8" si="3">D9</f>
        <v>1877</v>
      </c>
      <c r="E8" s="11">
        <f t="shared" si="3"/>
        <v>1738</v>
      </c>
      <c r="F8" s="10">
        <f t="shared" si="3"/>
        <v>123</v>
      </c>
      <c r="G8" s="10">
        <f t="shared" si="3"/>
        <v>10</v>
      </c>
      <c r="H8" s="10">
        <f t="shared" si="3"/>
        <v>5</v>
      </c>
      <c r="I8" s="10">
        <f t="shared" si="3"/>
        <v>1</v>
      </c>
      <c r="J8" s="10">
        <f t="shared" si="3"/>
        <v>0</v>
      </c>
    </row>
    <row r="9" spans="1:10" ht="13.05" customHeight="1" x14ac:dyDescent="0.2">
      <c r="A9" s="12"/>
      <c r="B9" s="13" t="s">
        <v>12</v>
      </c>
      <c r="C9" s="12"/>
      <c r="D9" s="11">
        <f>SUM(E9:J9)</f>
        <v>1877</v>
      </c>
      <c r="E9" s="11">
        <v>1738</v>
      </c>
      <c r="F9" s="10">
        <v>123</v>
      </c>
      <c r="G9" s="10">
        <v>10</v>
      </c>
      <c r="H9" s="10">
        <v>5</v>
      </c>
      <c r="I9" s="10">
        <v>1</v>
      </c>
      <c r="J9" s="10">
        <v>0</v>
      </c>
    </row>
    <row r="10" spans="1:10" ht="13.05" customHeight="1" x14ac:dyDescent="0.2">
      <c r="A10" s="12"/>
      <c r="B10" s="12"/>
      <c r="C10" s="12"/>
      <c r="D10" s="11"/>
      <c r="E10" s="11"/>
      <c r="F10" s="10"/>
      <c r="G10" s="10"/>
      <c r="H10" s="10"/>
      <c r="I10" s="10"/>
      <c r="J10" s="10"/>
    </row>
    <row r="11" spans="1:10" ht="13.05" customHeight="1" x14ac:dyDescent="0.2">
      <c r="A11" s="247" t="s">
        <v>13</v>
      </c>
      <c r="B11" s="247"/>
      <c r="C11" s="247"/>
      <c r="D11" s="11">
        <f t="shared" ref="D11:J11" si="4">D12+D13+D14</f>
        <v>578</v>
      </c>
      <c r="E11" s="11">
        <f t="shared" si="4"/>
        <v>541</v>
      </c>
      <c r="F11" s="10">
        <f t="shared" si="4"/>
        <v>29</v>
      </c>
      <c r="G11" s="10">
        <f t="shared" si="4"/>
        <v>5</v>
      </c>
      <c r="H11" s="10">
        <f t="shared" si="4"/>
        <v>1</v>
      </c>
      <c r="I11" s="10">
        <f t="shared" si="4"/>
        <v>2</v>
      </c>
      <c r="J11" s="10">
        <f t="shared" si="4"/>
        <v>0</v>
      </c>
    </row>
    <row r="12" spans="1:10" ht="13.05" customHeight="1" x14ac:dyDescent="0.2">
      <c r="A12" s="12"/>
      <c r="B12" s="13" t="s">
        <v>14</v>
      </c>
      <c r="C12" s="12"/>
      <c r="D12" s="11">
        <f>SUM(E12:J12)</f>
        <v>320</v>
      </c>
      <c r="E12" s="11">
        <v>302</v>
      </c>
      <c r="F12" s="10">
        <v>15</v>
      </c>
      <c r="G12" s="10">
        <v>2</v>
      </c>
      <c r="H12" s="10">
        <v>0</v>
      </c>
      <c r="I12" s="10">
        <v>1</v>
      </c>
      <c r="J12" s="10">
        <v>0</v>
      </c>
    </row>
    <row r="13" spans="1:10" ht="13.05" customHeight="1" x14ac:dyDescent="0.2">
      <c r="A13" s="12"/>
      <c r="B13" s="13" t="s">
        <v>15</v>
      </c>
      <c r="C13" s="12"/>
      <c r="D13" s="11">
        <f>SUM(E13:J13)</f>
        <v>91</v>
      </c>
      <c r="E13" s="11">
        <v>85</v>
      </c>
      <c r="F13" s="10">
        <v>5</v>
      </c>
      <c r="G13" s="10">
        <v>1</v>
      </c>
      <c r="H13" s="10">
        <v>0</v>
      </c>
      <c r="I13" s="10">
        <v>0</v>
      </c>
      <c r="J13" s="10">
        <v>0</v>
      </c>
    </row>
    <row r="14" spans="1:10" ht="13.05" customHeight="1" x14ac:dyDescent="0.2">
      <c r="A14" s="12"/>
      <c r="B14" s="13" t="s">
        <v>16</v>
      </c>
      <c r="C14" s="12"/>
      <c r="D14" s="11">
        <f>SUM(E14:J14)</f>
        <v>167</v>
      </c>
      <c r="E14" s="11">
        <v>154</v>
      </c>
      <c r="F14" s="10">
        <v>9</v>
      </c>
      <c r="G14" s="10">
        <v>2</v>
      </c>
      <c r="H14" s="10">
        <v>1</v>
      </c>
      <c r="I14" s="10">
        <v>1</v>
      </c>
      <c r="J14" s="10">
        <v>0</v>
      </c>
    </row>
    <row r="15" spans="1:10" ht="13.05" customHeight="1" x14ac:dyDescent="0.2">
      <c r="A15" s="12"/>
      <c r="B15" s="12"/>
      <c r="C15" s="12"/>
      <c r="D15" s="11"/>
      <c r="E15" s="11"/>
      <c r="F15" s="10"/>
      <c r="G15" s="10"/>
      <c r="H15" s="10"/>
      <c r="I15" s="10"/>
      <c r="J15" s="10"/>
    </row>
    <row r="16" spans="1:10" ht="13.05" customHeight="1" x14ac:dyDescent="0.2">
      <c r="A16" s="247" t="s">
        <v>17</v>
      </c>
      <c r="B16" s="247"/>
      <c r="C16" s="247"/>
      <c r="D16" s="11">
        <f t="shared" ref="D16:J16" si="5">D17+D18</f>
        <v>1605</v>
      </c>
      <c r="E16" s="11">
        <f t="shared" si="5"/>
        <v>1509</v>
      </c>
      <c r="F16" s="10">
        <f t="shared" si="5"/>
        <v>74</v>
      </c>
      <c r="G16" s="10">
        <f t="shared" si="5"/>
        <v>9</v>
      </c>
      <c r="H16" s="10">
        <f t="shared" si="5"/>
        <v>10</v>
      </c>
      <c r="I16" s="10">
        <f t="shared" si="5"/>
        <v>3</v>
      </c>
      <c r="J16" s="10">
        <f t="shared" si="5"/>
        <v>0</v>
      </c>
    </row>
    <row r="17" spans="1:10" ht="13.05" customHeight="1" x14ac:dyDescent="0.2">
      <c r="A17" s="12"/>
      <c r="B17" s="13" t="s">
        <v>18</v>
      </c>
      <c r="C17" s="12"/>
      <c r="D17" s="11">
        <f>SUM(E17:J17)</f>
        <v>1408</v>
      </c>
      <c r="E17" s="11">
        <v>1323</v>
      </c>
      <c r="F17" s="10">
        <v>65</v>
      </c>
      <c r="G17" s="10">
        <v>7</v>
      </c>
      <c r="H17" s="10">
        <v>10</v>
      </c>
      <c r="I17" s="10">
        <v>3</v>
      </c>
      <c r="J17" s="10">
        <v>0</v>
      </c>
    </row>
    <row r="18" spans="1:10" ht="13.05" customHeight="1" x14ac:dyDescent="0.2">
      <c r="A18" s="12"/>
      <c r="B18" s="13" t="s">
        <v>19</v>
      </c>
      <c r="C18" s="12"/>
      <c r="D18" s="11">
        <f>SUM(E18:J18)</f>
        <v>197</v>
      </c>
      <c r="E18" s="11">
        <v>186</v>
      </c>
      <c r="F18" s="10">
        <v>9</v>
      </c>
      <c r="G18" s="10">
        <v>2</v>
      </c>
      <c r="H18" s="10">
        <v>0</v>
      </c>
      <c r="I18" s="10">
        <v>0</v>
      </c>
      <c r="J18" s="10">
        <v>0</v>
      </c>
    </row>
    <row r="19" spans="1:10" ht="13.05" customHeight="1" x14ac:dyDescent="0.2">
      <c r="A19" s="12"/>
      <c r="B19" s="13"/>
      <c r="C19" s="12"/>
      <c r="D19" s="11"/>
      <c r="E19" s="11"/>
      <c r="F19" s="10"/>
      <c r="G19" s="10"/>
      <c r="H19" s="10"/>
      <c r="I19" s="10"/>
      <c r="J19" s="10"/>
    </row>
    <row r="20" spans="1:10" ht="13.05" customHeight="1" x14ac:dyDescent="0.2">
      <c r="A20" s="247" t="s">
        <v>20</v>
      </c>
      <c r="B20" s="247"/>
      <c r="C20" s="247"/>
      <c r="D20" s="11">
        <f t="shared" ref="D20:J20" si="6">D21</f>
        <v>2296</v>
      </c>
      <c r="E20" s="11">
        <f t="shared" si="6"/>
        <v>2173</v>
      </c>
      <c r="F20" s="10">
        <f t="shared" si="6"/>
        <v>99</v>
      </c>
      <c r="G20" s="10">
        <f t="shared" si="6"/>
        <v>13</v>
      </c>
      <c r="H20" s="10">
        <f t="shared" si="6"/>
        <v>10</v>
      </c>
      <c r="I20" s="10">
        <f t="shared" si="6"/>
        <v>1</v>
      </c>
      <c r="J20" s="10">
        <f t="shared" si="6"/>
        <v>0</v>
      </c>
    </row>
    <row r="21" spans="1:10" ht="13.05" customHeight="1" x14ac:dyDescent="0.2">
      <c r="A21" s="12"/>
      <c r="B21" s="13" t="s">
        <v>21</v>
      </c>
      <c r="C21" s="12"/>
      <c r="D21" s="11">
        <f>SUM(E21:J21)</f>
        <v>2296</v>
      </c>
      <c r="E21" s="11">
        <v>2173</v>
      </c>
      <c r="F21" s="10">
        <v>99</v>
      </c>
      <c r="G21" s="10">
        <v>13</v>
      </c>
      <c r="H21" s="10">
        <v>10</v>
      </c>
      <c r="I21" s="10">
        <v>1</v>
      </c>
      <c r="J21" s="10">
        <v>0</v>
      </c>
    </row>
    <row r="22" spans="1:10" ht="13.05" customHeight="1" x14ac:dyDescent="0.2">
      <c r="A22" s="12"/>
      <c r="B22" s="13"/>
      <c r="C22" s="12"/>
      <c r="D22" s="11"/>
      <c r="E22" s="11"/>
      <c r="F22" s="10"/>
      <c r="G22" s="10"/>
      <c r="H22" s="10"/>
      <c r="I22" s="10"/>
      <c r="J22" s="10"/>
    </row>
    <row r="23" spans="1:10" ht="13.05" customHeight="1" x14ac:dyDescent="0.2">
      <c r="A23" s="249" t="s">
        <v>22</v>
      </c>
      <c r="B23" s="250"/>
      <c r="C23" s="251"/>
      <c r="D23" s="11">
        <f t="shared" ref="D23:J23" si="7">D24</f>
        <v>188</v>
      </c>
      <c r="E23" s="11">
        <f t="shared" si="7"/>
        <v>168</v>
      </c>
      <c r="F23" s="10">
        <f t="shared" si="7"/>
        <v>17</v>
      </c>
      <c r="G23" s="10">
        <f t="shared" si="7"/>
        <v>2</v>
      </c>
      <c r="H23" s="10">
        <f t="shared" si="7"/>
        <v>1</v>
      </c>
      <c r="I23" s="10">
        <f t="shared" si="7"/>
        <v>0</v>
      </c>
      <c r="J23" s="10">
        <f t="shared" si="7"/>
        <v>0</v>
      </c>
    </row>
    <row r="24" spans="1:10" ht="13.05" customHeight="1" x14ac:dyDescent="0.2">
      <c r="A24" s="12"/>
      <c r="B24" s="13" t="s">
        <v>23</v>
      </c>
      <c r="C24" s="12"/>
      <c r="D24" s="11">
        <f>SUM(E24:J24)</f>
        <v>188</v>
      </c>
      <c r="E24" s="11">
        <v>168</v>
      </c>
      <c r="F24" s="10">
        <v>17</v>
      </c>
      <c r="G24" s="10">
        <v>2</v>
      </c>
      <c r="H24" s="10">
        <v>1</v>
      </c>
      <c r="I24" s="10">
        <v>0</v>
      </c>
      <c r="J24" s="10">
        <v>0</v>
      </c>
    </row>
    <row r="25" spans="1:10" ht="13.05" customHeight="1" x14ac:dyDescent="0.2">
      <c r="A25" s="12"/>
      <c r="B25" s="12"/>
      <c r="C25" s="12"/>
      <c r="D25" s="11"/>
      <c r="E25" s="11"/>
      <c r="F25" s="10"/>
      <c r="G25" s="10"/>
      <c r="H25" s="10"/>
      <c r="I25" s="10"/>
      <c r="J25" s="10"/>
    </row>
    <row r="26" spans="1:10" ht="13.05" customHeight="1" x14ac:dyDescent="0.2">
      <c r="A26" s="247" t="s">
        <v>24</v>
      </c>
      <c r="B26" s="247"/>
      <c r="C26" s="247"/>
      <c r="D26" s="11">
        <f t="shared" ref="D26:J26" si="8">D27+D28+D29</f>
        <v>295</v>
      </c>
      <c r="E26" s="11">
        <f t="shared" si="8"/>
        <v>288</v>
      </c>
      <c r="F26" s="10">
        <f t="shared" si="8"/>
        <v>4</v>
      </c>
      <c r="G26" s="10">
        <f t="shared" si="8"/>
        <v>3</v>
      </c>
      <c r="H26" s="10">
        <f t="shared" si="8"/>
        <v>0</v>
      </c>
      <c r="I26" s="10">
        <f t="shared" si="8"/>
        <v>0</v>
      </c>
      <c r="J26" s="10">
        <f t="shared" si="8"/>
        <v>0</v>
      </c>
    </row>
    <row r="27" spans="1:10" ht="13.05" customHeight="1" x14ac:dyDescent="0.2">
      <c r="A27" s="12"/>
      <c r="B27" s="13" t="s">
        <v>25</v>
      </c>
      <c r="C27" s="12"/>
      <c r="D27" s="11">
        <f>SUM(E27:J27)</f>
        <v>285</v>
      </c>
      <c r="E27" s="11">
        <v>278</v>
      </c>
      <c r="F27" s="10">
        <v>4</v>
      </c>
      <c r="G27" s="10">
        <v>3</v>
      </c>
      <c r="H27" s="10">
        <v>0</v>
      </c>
      <c r="I27" s="10">
        <v>0</v>
      </c>
      <c r="J27" s="10">
        <v>0</v>
      </c>
    </row>
    <row r="28" spans="1:10" ht="13.05" customHeight="1" x14ac:dyDescent="0.2">
      <c r="A28" s="12"/>
      <c r="B28" s="13" t="s">
        <v>26</v>
      </c>
      <c r="C28" s="12"/>
      <c r="D28" s="11">
        <f>SUM(E28:J28)</f>
        <v>8</v>
      </c>
      <c r="E28" s="11">
        <v>8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ht="13.05" customHeight="1" x14ac:dyDescent="0.2">
      <c r="A29" s="12"/>
      <c r="B29" s="13" t="s">
        <v>27</v>
      </c>
      <c r="C29" s="12"/>
      <c r="D29" s="11">
        <f>SUM(E29:J29)</f>
        <v>2</v>
      </c>
      <c r="E29" s="11">
        <v>2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ht="13.05" customHeight="1" x14ac:dyDescent="0.2">
      <c r="A30" s="12"/>
      <c r="C30" s="12"/>
      <c r="D30" s="11"/>
      <c r="E30" s="11"/>
      <c r="F30" s="10"/>
      <c r="G30" s="10"/>
      <c r="H30" s="10"/>
      <c r="I30" s="10"/>
      <c r="J30" s="10"/>
    </row>
    <row r="31" spans="1:10" ht="13.05" customHeight="1" x14ac:dyDescent="0.2">
      <c r="A31" s="247" t="s">
        <v>28</v>
      </c>
      <c r="B31" s="247"/>
      <c r="C31" s="247"/>
      <c r="D31" s="11">
        <f t="shared" ref="D31:J31" si="9">D32+D33+D34+D35</f>
        <v>270</v>
      </c>
      <c r="E31" s="11">
        <f t="shared" si="9"/>
        <v>252</v>
      </c>
      <c r="F31" s="10">
        <f t="shared" si="9"/>
        <v>15</v>
      </c>
      <c r="G31" s="10">
        <f t="shared" si="9"/>
        <v>1</v>
      </c>
      <c r="H31" s="10">
        <f t="shared" si="9"/>
        <v>2</v>
      </c>
      <c r="I31" s="10">
        <f t="shared" si="9"/>
        <v>0</v>
      </c>
      <c r="J31" s="10">
        <f t="shared" si="9"/>
        <v>0</v>
      </c>
    </row>
    <row r="32" spans="1:10" ht="13.05" customHeight="1" x14ac:dyDescent="0.2">
      <c r="A32" s="12"/>
      <c r="B32" s="13" t="s">
        <v>29</v>
      </c>
      <c r="C32" s="12"/>
      <c r="D32" s="11">
        <f>SUM(E32:J32)</f>
        <v>198</v>
      </c>
      <c r="E32" s="11">
        <v>184</v>
      </c>
      <c r="F32" s="10">
        <v>14</v>
      </c>
      <c r="G32" s="10">
        <v>0</v>
      </c>
      <c r="H32" s="10">
        <v>0</v>
      </c>
      <c r="I32" s="10">
        <v>0</v>
      </c>
      <c r="J32" s="10">
        <v>0</v>
      </c>
    </row>
    <row r="33" spans="1:10" ht="13.05" customHeight="1" x14ac:dyDescent="0.2">
      <c r="A33" s="12"/>
      <c r="B33" s="13" t="s">
        <v>30</v>
      </c>
      <c r="C33" s="12"/>
      <c r="D33" s="11">
        <f>SUM(E33:J33)</f>
        <v>11</v>
      </c>
      <c r="E33" s="11">
        <v>11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ht="13.05" customHeight="1" x14ac:dyDescent="0.2">
      <c r="A34" s="12"/>
      <c r="B34" s="13" t="s">
        <v>31</v>
      </c>
      <c r="C34" s="12"/>
      <c r="D34" s="11">
        <f>SUM(E34:J34)</f>
        <v>4</v>
      </c>
      <c r="E34" s="11">
        <v>4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ht="13.05" customHeight="1" x14ac:dyDescent="0.2">
      <c r="A35" s="12"/>
      <c r="B35" s="13" t="s">
        <v>32</v>
      </c>
      <c r="C35" s="12"/>
      <c r="D35" s="11">
        <f>SUM(E35:J35)</f>
        <v>57</v>
      </c>
      <c r="E35" s="11">
        <v>53</v>
      </c>
      <c r="F35" s="10">
        <v>1</v>
      </c>
      <c r="G35" s="10">
        <v>1</v>
      </c>
      <c r="H35" s="10">
        <v>2</v>
      </c>
      <c r="I35" s="10">
        <v>0</v>
      </c>
      <c r="J35" s="10">
        <v>0</v>
      </c>
    </row>
    <row r="36" spans="1:10" ht="13.05" customHeight="1" x14ac:dyDescent="0.2">
      <c r="D36" s="11"/>
      <c r="E36" s="11"/>
      <c r="F36" s="10"/>
      <c r="G36" s="10"/>
      <c r="H36" s="10"/>
      <c r="I36" s="10"/>
      <c r="J36" s="10"/>
    </row>
    <row r="37" spans="1:10" ht="13.05" customHeight="1" x14ac:dyDescent="0.2">
      <c r="A37" s="247" t="s">
        <v>33</v>
      </c>
      <c r="B37" s="247"/>
      <c r="C37" s="247"/>
      <c r="D37" s="11">
        <f t="shared" ref="D37:J37" si="10">D38+D39+D40+D41+D42+D43</f>
        <v>187</v>
      </c>
      <c r="E37" s="11">
        <f t="shared" si="10"/>
        <v>169</v>
      </c>
      <c r="F37" s="10">
        <f t="shared" si="10"/>
        <v>17</v>
      </c>
      <c r="G37" s="10">
        <f t="shared" si="10"/>
        <v>1</v>
      </c>
      <c r="H37" s="10">
        <f t="shared" si="10"/>
        <v>0</v>
      </c>
      <c r="I37" s="10">
        <f t="shared" si="10"/>
        <v>0</v>
      </c>
      <c r="J37" s="10">
        <f t="shared" si="10"/>
        <v>0</v>
      </c>
    </row>
    <row r="38" spans="1:10" ht="13.05" customHeight="1" x14ac:dyDescent="0.2">
      <c r="A38" s="12"/>
      <c r="B38" s="13" t="s">
        <v>34</v>
      </c>
      <c r="C38" s="12"/>
      <c r="D38" s="11">
        <f t="shared" ref="D38:D43" si="11">SUM(E38:J38)</f>
        <v>53</v>
      </c>
      <c r="E38" s="11">
        <v>48</v>
      </c>
      <c r="F38" s="10">
        <v>4</v>
      </c>
      <c r="G38" s="10">
        <v>1</v>
      </c>
      <c r="H38" s="10">
        <v>0</v>
      </c>
      <c r="I38" s="10">
        <v>0</v>
      </c>
      <c r="J38" s="10">
        <v>0</v>
      </c>
    </row>
    <row r="39" spans="1:10" ht="13.05" customHeight="1" x14ac:dyDescent="0.2">
      <c r="A39" s="12"/>
      <c r="B39" s="13" t="s">
        <v>35</v>
      </c>
      <c r="C39" s="12"/>
      <c r="D39" s="11">
        <f t="shared" si="11"/>
        <v>11</v>
      </c>
      <c r="E39" s="11">
        <v>10</v>
      </c>
      <c r="F39" s="10">
        <v>1</v>
      </c>
      <c r="G39" s="10">
        <v>0</v>
      </c>
      <c r="H39" s="10">
        <v>0</v>
      </c>
      <c r="I39" s="10">
        <v>0</v>
      </c>
      <c r="J39" s="10">
        <v>0</v>
      </c>
    </row>
    <row r="40" spans="1:10" ht="13.05" customHeight="1" x14ac:dyDescent="0.2">
      <c r="A40" s="12"/>
      <c r="B40" s="13" t="s">
        <v>36</v>
      </c>
      <c r="C40" s="12"/>
      <c r="D40" s="11">
        <f t="shared" si="11"/>
        <v>44</v>
      </c>
      <c r="E40" s="11">
        <v>39</v>
      </c>
      <c r="F40" s="10">
        <v>5</v>
      </c>
      <c r="G40" s="10">
        <v>0</v>
      </c>
      <c r="H40" s="10">
        <v>0</v>
      </c>
      <c r="I40" s="10">
        <v>0</v>
      </c>
      <c r="J40" s="10">
        <v>0</v>
      </c>
    </row>
    <row r="41" spans="1:10" ht="13.05" customHeight="1" x14ac:dyDescent="0.2">
      <c r="A41" s="12"/>
      <c r="B41" s="13" t="s">
        <v>37</v>
      </c>
      <c r="C41" s="12"/>
      <c r="D41" s="11">
        <f t="shared" si="11"/>
        <v>30</v>
      </c>
      <c r="E41" s="11">
        <v>25</v>
      </c>
      <c r="F41" s="10">
        <v>5</v>
      </c>
      <c r="G41" s="10">
        <v>0</v>
      </c>
      <c r="H41" s="10">
        <v>0</v>
      </c>
      <c r="I41" s="10">
        <v>0</v>
      </c>
      <c r="J41" s="10">
        <v>0</v>
      </c>
    </row>
    <row r="42" spans="1:10" ht="13.05" customHeight="1" x14ac:dyDescent="0.2">
      <c r="A42" s="12"/>
      <c r="B42" s="13" t="s">
        <v>38</v>
      </c>
      <c r="C42" s="12"/>
      <c r="D42" s="11">
        <f t="shared" si="11"/>
        <v>11</v>
      </c>
      <c r="E42" s="11">
        <v>9</v>
      </c>
      <c r="F42" s="10">
        <v>2</v>
      </c>
      <c r="G42" s="10">
        <v>0</v>
      </c>
      <c r="H42" s="10">
        <v>0</v>
      </c>
      <c r="I42" s="10">
        <v>0</v>
      </c>
      <c r="J42" s="10">
        <v>0</v>
      </c>
    </row>
    <row r="43" spans="1:10" ht="13.05" customHeight="1" x14ac:dyDescent="0.2">
      <c r="A43" s="12"/>
      <c r="B43" s="13" t="s">
        <v>39</v>
      </c>
      <c r="C43" s="12"/>
      <c r="D43" s="11">
        <f t="shared" si="11"/>
        <v>38</v>
      </c>
      <c r="E43" s="11">
        <v>38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0" ht="13.05" customHeight="1" x14ac:dyDescent="0.2">
      <c r="A44" s="12"/>
      <c r="B44" s="13"/>
      <c r="C44" s="15"/>
      <c r="D44" s="10"/>
      <c r="E44" s="11"/>
      <c r="F44" s="10"/>
      <c r="G44" s="10"/>
      <c r="H44" s="10"/>
      <c r="I44" s="10"/>
      <c r="J44" s="10"/>
    </row>
    <row r="45" spans="1:10" ht="13.05" customHeight="1" x14ac:dyDescent="0.2">
      <c r="A45" s="252" t="s">
        <v>40</v>
      </c>
      <c r="B45" s="252"/>
      <c r="C45" s="252"/>
      <c r="D45" s="14">
        <f t="shared" ref="D45:J45" si="12">D46+D47+D48+D49+D50</f>
        <v>302</v>
      </c>
      <c r="E45" s="11">
        <f t="shared" si="12"/>
        <v>275</v>
      </c>
      <c r="F45" s="10">
        <f t="shared" si="12"/>
        <v>22</v>
      </c>
      <c r="G45" s="10">
        <f t="shared" si="12"/>
        <v>1</v>
      </c>
      <c r="H45" s="10">
        <f t="shared" si="12"/>
        <v>3</v>
      </c>
      <c r="I45" s="10">
        <f t="shared" si="12"/>
        <v>1</v>
      </c>
      <c r="J45" s="10">
        <f t="shared" si="12"/>
        <v>0</v>
      </c>
    </row>
    <row r="46" spans="1:10" ht="13.05" customHeight="1" x14ac:dyDescent="0.2">
      <c r="A46" s="12"/>
      <c r="B46" s="13" t="s">
        <v>41</v>
      </c>
      <c r="C46" s="12"/>
      <c r="D46" s="11">
        <f>SUM(E46:J46)</f>
        <v>193</v>
      </c>
      <c r="E46" s="11">
        <v>169</v>
      </c>
      <c r="F46" s="10">
        <v>21</v>
      </c>
      <c r="G46" s="10">
        <v>1</v>
      </c>
      <c r="H46" s="10">
        <v>1</v>
      </c>
      <c r="I46" s="10">
        <v>1</v>
      </c>
      <c r="J46" s="10">
        <v>0</v>
      </c>
    </row>
    <row r="47" spans="1:10" ht="13.05" customHeight="1" x14ac:dyDescent="0.2">
      <c r="A47" s="12"/>
      <c r="B47" s="13" t="s">
        <v>42</v>
      </c>
      <c r="C47" s="12"/>
      <c r="D47" s="11">
        <f>SUM(E47:J47)</f>
        <v>17</v>
      </c>
      <c r="E47" s="11">
        <v>16</v>
      </c>
      <c r="F47" s="10">
        <v>1</v>
      </c>
      <c r="G47" s="10">
        <v>0</v>
      </c>
      <c r="H47" s="10">
        <v>0</v>
      </c>
      <c r="I47" s="10">
        <v>0</v>
      </c>
      <c r="J47" s="10">
        <v>0</v>
      </c>
    </row>
    <row r="48" spans="1:10" ht="13.05" customHeight="1" x14ac:dyDescent="0.2">
      <c r="A48" s="12"/>
      <c r="B48" s="13" t="s">
        <v>43</v>
      </c>
      <c r="C48" s="12"/>
      <c r="D48" s="11">
        <f>SUM(E48:J48)</f>
        <v>8</v>
      </c>
      <c r="E48" s="11">
        <v>8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</row>
    <row r="49" spans="1:10" ht="13.05" customHeight="1" x14ac:dyDescent="0.2">
      <c r="A49" s="12"/>
      <c r="B49" s="13" t="s">
        <v>44</v>
      </c>
      <c r="C49" s="12"/>
      <c r="D49" s="11">
        <f>SUM(E49:J49)</f>
        <v>28</v>
      </c>
      <c r="E49" s="11">
        <v>27</v>
      </c>
      <c r="F49" s="10">
        <v>0</v>
      </c>
      <c r="G49" s="10">
        <v>0</v>
      </c>
      <c r="H49" s="10">
        <v>1</v>
      </c>
      <c r="I49" s="10">
        <v>0</v>
      </c>
      <c r="J49" s="10">
        <v>0</v>
      </c>
    </row>
    <row r="50" spans="1:10" ht="13.05" customHeight="1" x14ac:dyDescent="0.2">
      <c r="A50" s="12"/>
      <c r="B50" s="13" t="s">
        <v>45</v>
      </c>
      <c r="C50" s="12"/>
      <c r="D50" s="11">
        <f>SUM(E50:J50)</f>
        <v>56</v>
      </c>
      <c r="E50" s="11">
        <v>55</v>
      </c>
      <c r="F50" s="10">
        <v>0</v>
      </c>
      <c r="G50" s="10">
        <v>0</v>
      </c>
      <c r="H50" s="10">
        <v>1</v>
      </c>
      <c r="I50" s="10">
        <v>0</v>
      </c>
      <c r="J50" s="10">
        <v>0</v>
      </c>
    </row>
    <row r="51" spans="1:10" ht="13.05" customHeight="1" x14ac:dyDescent="0.2">
      <c r="A51" s="12"/>
      <c r="B51" s="13"/>
      <c r="C51" s="12"/>
      <c r="D51" s="11"/>
      <c r="E51" s="11"/>
      <c r="F51" s="10"/>
      <c r="G51" s="10"/>
      <c r="H51" s="10"/>
      <c r="I51" s="10"/>
      <c r="J51" s="10"/>
    </row>
    <row r="52" spans="1:10" ht="13.05" customHeight="1" x14ac:dyDescent="0.2">
      <c r="A52" s="247" t="s">
        <v>46</v>
      </c>
      <c r="B52" s="247"/>
      <c r="C52" s="247"/>
      <c r="D52" s="11">
        <f t="shared" ref="D52:J52" si="13">D53+D54</f>
        <v>573</v>
      </c>
      <c r="E52" s="11">
        <f t="shared" si="13"/>
        <v>525</v>
      </c>
      <c r="F52" s="10">
        <f t="shared" si="13"/>
        <v>37</v>
      </c>
      <c r="G52" s="10">
        <f t="shared" si="13"/>
        <v>7</v>
      </c>
      <c r="H52" s="10">
        <f t="shared" si="13"/>
        <v>3</v>
      </c>
      <c r="I52" s="10">
        <f t="shared" si="13"/>
        <v>1</v>
      </c>
      <c r="J52" s="10">
        <f t="shared" si="13"/>
        <v>0</v>
      </c>
    </row>
    <row r="53" spans="1:10" ht="13.05" customHeight="1" x14ac:dyDescent="0.2">
      <c r="A53" s="12"/>
      <c r="B53" s="13" t="s">
        <v>47</v>
      </c>
      <c r="C53" s="12"/>
      <c r="D53" s="11">
        <f>SUM(E53:J53)</f>
        <v>315</v>
      </c>
      <c r="E53" s="11">
        <v>293</v>
      </c>
      <c r="F53" s="10">
        <v>14</v>
      </c>
      <c r="G53" s="10">
        <v>4</v>
      </c>
      <c r="H53" s="10">
        <v>3</v>
      </c>
      <c r="I53" s="10">
        <v>1</v>
      </c>
      <c r="J53" s="10">
        <v>0</v>
      </c>
    </row>
    <row r="54" spans="1:10" ht="13.05" customHeight="1" x14ac:dyDescent="0.2">
      <c r="A54" s="12"/>
      <c r="B54" s="13" t="s">
        <v>48</v>
      </c>
      <c r="C54" s="12"/>
      <c r="D54" s="11">
        <f>SUM(E54:J54)</f>
        <v>258</v>
      </c>
      <c r="E54" s="11">
        <v>232</v>
      </c>
      <c r="F54" s="10">
        <v>23</v>
      </c>
      <c r="G54" s="10">
        <v>3</v>
      </c>
      <c r="H54" s="10">
        <v>0</v>
      </c>
      <c r="I54" s="10">
        <v>0</v>
      </c>
      <c r="J54" s="10">
        <v>0</v>
      </c>
    </row>
    <row r="55" spans="1:10" ht="13.05" customHeight="1" x14ac:dyDescent="0.2">
      <c r="A55" s="12"/>
      <c r="B55" s="13"/>
      <c r="C55" s="12"/>
      <c r="D55" s="11"/>
      <c r="E55" s="11"/>
      <c r="F55" s="10"/>
      <c r="G55" s="10"/>
      <c r="H55" s="10"/>
      <c r="I55" s="10"/>
      <c r="J55" s="10"/>
    </row>
    <row r="56" spans="1:10" ht="13.05" customHeight="1" x14ac:dyDescent="0.2">
      <c r="A56" s="247" t="s">
        <v>49</v>
      </c>
      <c r="B56" s="247"/>
      <c r="C56" s="247"/>
      <c r="D56" s="11">
        <f t="shared" ref="D56:J56" si="14">D57</f>
        <v>1378</v>
      </c>
      <c r="E56" s="11">
        <f t="shared" si="14"/>
        <v>1278</v>
      </c>
      <c r="F56" s="10">
        <f t="shared" si="14"/>
        <v>72</v>
      </c>
      <c r="G56" s="10">
        <f t="shared" si="14"/>
        <v>11</v>
      </c>
      <c r="H56" s="10">
        <f t="shared" si="14"/>
        <v>13</v>
      </c>
      <c r="I56" s="10">
        <f t="shared" si="14"/>
        <v>3</v>
      </c>
      <c r="J56" s="10">
        <f t="shared" si="14"/>
        <v>1</v>
      </c>
    </row>
    <row r="57" spans="1:10" ht="13.05" customHeight="1" x14ac:dyDescent="0.2">
      <c r="A57" s="12"/>
      <c r="B57" s="13" t="s">
        <v>50</v>
      </c>
      <c r="C57" s="12"/>
      <c r="D57" s="11">
        <f>SUM(E57:J57)</f>
        <v>1378</v>
      </c>
      <c r="E57" s="11">
        <v>1278</v>
      </c>
      <c r="F57" s="10">
        <v>72</v>
      </c>
      <c r="G57" s="10">
        <v>11</v>
      </c>
      <c r="H57" s="10">
        <v>13</v>
      </c>
      <c r="I57" s="10">
        <v>3</v>
      </c>
      <c r="J57" s="10">
        <v>1</v>
      </c>
    </row>
    <row r="58" spans="1:10" ht="13.05" customHeight="1" x14ac:dyDescent="0.2">
      <c r="A58" s="12"/>
      <c r="B58" s="13"/>
      <c r="C58" s="12"/>
      <c r="D58" s="11"/>
      <c r="E58" s="11"/>
      <c r="F58" s="10"/>
      <c r="G58" s="10"/>
      <c r="H58" s="10"/>
      <c r="I58" s="10"/>
      <c r="J58" s="10"/>
    </row>
    <row r="59" spans="1:10" ht="13.05" customHeight="1" x14ac:dyDescent="0.2">
      <c r="A59" s="247" t="s">
        <v>51</v>
      </c>
      <c r="B59" s="247"/>
      <c r="C59" s="247"/>
      <c r="D59" s="11">
        <f t="shared" ref="D59:J59" si="15">D60+D61+D62+D63+D64+D65</f>
        <v>867</v>
      </c>
      <c r="E59" s="11">
        <f t="shared" si="15"/>
        <v>811</v>
      </c>
      <c r="F59" s="10">
        <f t="shared" si="15"/>
        <v>38</v>
      </c>
      <c r="G59" s="10">
        <f t="shared" si="15"/>
        <v>12</v>
      </c>
      <c r="H59" s="10">
        <f t="shared" si="15"/>
        <v>5</v>
      </c>
      <c r="I59" s="10">
        <f t="shared" si="15"/>
        <v>1</v>
      </c>
      <c r="J59" s="10">
        <f t="shared" si="15"/>
        <v>0</v>
      </c>
    </row>
    <row r="60" spans="1:10" ht="13.05" customHeight="1" x14ac:dyDescent="0.2">
      <c r="A60" s="12"/>
      <c r="B60" s="13" t="s">
        <v>52</v>
      </c>
      <c r="C60" s="12"/>
      <c r="D60" s="11">
        <f t="shared" ref="D60:D65" si="16">SUM(E60:J60)</f>
        <v>351</v>
      </c>
      <c r="E60" s="11">
        <v>337</v>
      </c>
      <c r="F60" s="10">
        <v>12</v>
      </c>
      <c r="G60" s="10">
        <v>1</v>
      </c>
      <c r="H60" s="10">
        <v>1</v>
      </c>
      <c r="I60" s="10">
        <v>0</v>
      </c>
      <c r="J60" s="10">
        <v>0</v>
      </c>
    </row>
    <row r="61" spans="1:10" ht="13.05" customHeight="1" x14ac:dyDescent="0.2">
      <c r="A61" s="12"/>
      <c r="B61" s="13" t="s">
        <v>53</v>
      </c>
      <c r="C61" s="12"/>
      <c r="D61" s="11">
        <f t="shared" si="16"/>
        <v>40</v>
      </c>
      <c r="E61" s="11">
        <v>37</v>
      </c>
      <c r="F61" s="10">
        <v>2</v>
      </c>
      <c r="G61" s="10">
        <v>0</v>
      </c>
      <c r="H61" s="10">
        <v>1</v>
      </c>
      <c r="I61" s="10">
        <v>0</v>
      </c>
      <c r="J61" s="10">
        <v>0</v>
      </c>
    </row>
    <row r="62" spans="1:10" ht="13.05" customHeight="1" x14ac:dyDescent="0.2">
      <c r="A62" s="12"/>
      <c r="B62" s="13" t="s">
        <v>54</v>
      </c>
      <c r="C62" s="12"/>
      <c r="D62" s="11">
        <f t="shared" si="16"/>
        <v>48</v>
      </c>
      <c r="E62" s="11">
        <v>46</v>
      </c>
      <c r="F62" s="10">
        <v>1</v>
      </c>
      <c r="G62" s="10">
        <v>0</v>
      </c>
      <c r="H62" s="10">
        <v>1</v>
      </c>
      <c r="I62" s="10">
        <v>0</v>
      </c>
      <c r="J62" s="10">
        <v>0</v>
      </c>
    </row>
    <row r="63" spans="1:10" ht="13.05" customHeight="1" x14ac:dyDescent="0.2">
      <c r="A63" s="12"/>
      <c r="B63" s="13" t="s">
        <v>55</v>
      </c>
      <c r="C63" s="12"/>
      <c r="D63" s="11">
        <f t="shared" si="16"/>
        <v>56</v>
      </c>
      <c r="E63" s="11">
        <v>51</v>
      </c>
      <c r="F63" s="10">
        <v>4</v>
      </c>
      <c r="G63" s="10">
        <v>1</v>
      </c>
      <c r="H63" s="10">
        <v>0</v>
      </c>
      <c r="I63" s="10">
        <v>0</v>
      </c>
      <c r="J63" s="10">
        <v>0</v>
      </c>
    </row>
    <row r="64" spans="1:10" ht="13.05" customHeight="1" x14ac:dyDescent="0.2">
      <c r="A64" s="12"/>
      <c r="B64" s="13" t="s">
        <v>56</v>
      </c>
      <c r="C64" s="12"/>
      <c r="D64" s="11">
        <f t="shared" si="16"/>
        <v>268</v>
      </c>
      <c r="E64" s="11">
        <v>244</v>
      </c>
      <c r="F64" s="10">
        <v>13</v>
      </c>
      <c r="G64" s="10">
        <v>9</v>
      </c>
      <c r="H64" s="10">
        <v>1</v>
      </c>
      <c r="I64" s="10">
        <v>1</v>
      </c>
      <c r="J64" s="10">
        <v>0</v>
      </c>
    </row>
    <row r="65" spans="1:10" ht="13.05" customHeight="1" x14ac:dyDescent="0.2">
      <c r="A65" s="8"/>
      <c r="B65" s="9" t="s">
        <v>57</v>
      </c>
      <c r="C65" s="8"/>
      <c r="D65" s="7">
        <f t="shared" si="16"/>
        <v>104</v>
      </c>
      <c r="E65" s="7">
        <v>96</v>
      </c>
      <c r="F65" s="6">
        <v>6</v>
      </c>
      <c r="G65" s="6">
        <v>1</v>
      </c>
      <c r="H65" s="6">
        <v>1</v>
      </c>
      <c r="I65" s="6">
        <v>0</v>
      </c>
      <c r="J65" s="6">
        <v>0</v>
      </c>
    </row>
    <row r="66" spans="1:10" ht="18.600000000000001" customHeight="1" x14ac:dyDescent="0.2">
      <c r="A66" s="5" t="s">
        <v>58</v>
      </c>
      <c r="B66" s="4"/>
      <c r="D66" s="3"/>
      <c r="E66" s="2"/>
      <c r="F66" s="2"/>
      <c r="G66" s="2"/>
      <c r="H66" s="2"/>
      <c r="I66" s="2"/>
      <c r="J66" s="2"/>
    </row>
    <row r="68" spans="1:10" ht="18.75" customHeight="1" x14ac:dyDescent="0.2">
      <c r="D68" s="2"/>
      <c r="E68" s="2"/>
      <c r="F68" s="2"/>
      <c r="G68" s="2"/>
      <c r="H68" s="2"/>
      <c r="I68" s="2"/>
      <c r="J68" s="2"/>
    </row>
    <row r="69" spans="1:10" ht="18.75" customHeight="1" x14ac:dyDescent="0.2">
      <c r="D69" s="2"/>
      <c r="E69" s="2"/>
      <c r="F69" s="2"/>
      <c r="G69" s="2"/>
      <c r="H69" s="2"/>
      <c r="I69" s="2"/>
      <c r="J69" s="2"/>
    </row>
  </sheetData>
  <mergeCells count="12">
    <mergeCell ref="A52:C52"/>
    <mergeCell ref="A56:C56"/>
    <mergeCell ref="A59:C59"/>
    <mergeCell ref="A8:C8"/>
    <mergeCell ref="A11:C11"/>
    <mergeCell ref="A16:C16"/>
    <mergeCell ref="A20:C20"/>
    <mergeCell ref="A23:C23"/>
    <mergeCell ref="A26:C26"/>
    <mergeCell ref="A31:C31"/>
    <mergeCell ref="A37:C37"/>
    <mergeCell ref="A45:C45"/>
  </mergeCells>
  <phoneticPr fontId="4"/>
  <printOptions horizontalCentered="1"/>
  <pageMargins left="0.98425196850393704" right="0.98425196850393704" top="0.78740157480314965" bottom="0.78740157480314965" header="0.51181102362204722" footer="0.51181102362204722"/>
  <pageSetup paperSize="9" scale="86" fitToHeight="2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990B-E369-4D3C-BFD6-E48F9C2D5182}">
  <dimension ref="A1:M114"/>
  <sheetViews>
    <sheetView zoomScaleNormal="100" zoomScaleSheetLayoutView="100" workbookViewId="0">
      <pane xSplit="3" ySplit="5" topLeftCell="D6" activePane="bottomRight" state="frozen"/>
      <selection pane="topRight" activeCell="L38" sqref="L38"/>
      <selection pane="bottomLeft" activeCell="L38" sqref="L38"/>
      <selection pane="bottomRight" activeCell="D6" sqref="D6"/>
    </sheetView>
  </sheetViews>
  <sheetFormatPr defaultColWidth="10.88671875" defaultRowHeight="12" x14ac:dyDescent="0.2"/>
  <cols>
    <col min="1" max="1" width="3.33203125" style="1" customWidth="1"/>
    <col min="2" max="2" width="15" style="1" customWidth="1"/>
    <col min="3" max="3" width="4" style="1" customWidth="1"/>
    <col min="4" max="4" width="9.33203125" style="34" customWidth="1"/>
    <col min="5" max="5" width="8.88671875" style="34" customWidth="1"/>
    <col min="6" max="6" width="10.109375" style="35" customWidth="1"/>
    <col min="7" max="7" width="7.88671875" style="35" customWidth="1"/>
    <col min="8" max="8" width="8.109375" style="35" customWidth="1"/>
    <col min="9" max="9" width="8.33203125" style="35" customWidth="1"/>
    <col min="10" max="10" width="8.88671875" style="35" customWidth="1"/>
    <col min="11" max="11" width="9.109375" style="35" customWidth="1"/>
    <col min="12" max="12" width="8.109375" style="35" customWidth="1"/>
    <col min="13" max="16384" width="10.88671875" style="1"/>
  </cols>
  <sheetData>
    <row r="1" spans="1:12" ht="16.2" x14ac:dyDescent="0.2">
      <c r="A1" s="29" t="s">
        <v>60</v>
      </c>
    </row>
    <row r="2" spans="1:12" ht="12.6" thickBot="1" x14ac:dyDescent="0.25">
      <c r="D2" s="36"/>
      <c r="E2" s="36"/>
      <c r="F2" s="254"/>
      <c r="G2" s="255"/>
      <c r="H2" s="37"/>
      <c r="I2" s="37"/>
      <c r="J2" s="37"/>
      <c r="K2" s="37"/>
      <c r="L2" s="38" t="s">
        <v>59</v>
      </c>
    </row>
    <row r="3" spans="1:12" ht="17.25" customHeight="1" thickTop="1" x14ac:dyDescent="0.2">
      <c r="A3" s="39"/>
      <c r="B3" s="39"/>
      <c r="C3" s="39"/>
      <c r="D3" s="256" t="s">
        <v>61</v>
      </c>
      <c r="E3" s="257"/>
      <c r="F3" s="257"/>
      <c r="G3" s="258"/>
      <c r="H3" s="259" t="s">
        <v>62</v>
      </c>
      <c r="I3" s="260"/>
      <c r="J3" s="260"/>
      <c r="K3" s="260"/>
      <c r="L3" s="260"/>
    </row>
    <row r="4" spans="1:12" ht="17.25" customHeight="1" x14ac:dyDescent="0.2">
      <c r="D4" s="40" t="s">
        <v>63</v>
      </c>
      <c r="E4" s="41" t="s">
        <v>64</v>
      </c>
      <c r="F4" s="42" t="s">
        <v>64</v>
      </c>
      <c r="G4" s="43" t="s">
        <v>65</v>
      </c>
      <c r="H4" s="261" t="s">
        <v>63</v>
      </c>
      <c r="I4" s="263" t="s">
        <v>66</v>
      </c>
      <c r="J4" s="263" t="s">
        <v>64</v>
      </c>
      <c r="K4" s="263" t="s">
        <v>67</v>
      </c>
      <c r="L4" s="265" t="s">
        <v>68</v>
      </c>
    </row>
    <row r="5" spans="1:12" ht="17.25" customHeight="1" x14ac:dyDescent="0.2">
      <c r="A5" s="44"/>
      <c r="B5" s="44"/>
      <c r="C5" s="44"/>
      <c r="D5" s="45" t="s">
        <v>69</v>
      </c>
      <c r="E5" s="46" t="s">
        <v>69</v>
      </c>
      <c r="F5" s="47" t="s">
        <v>70</v>
      </c>
      <c r="G5" s="48" t="s">
        <v>70</v>
      </c>
      <c r="H5" s="262"/>
      <c r="I5" s="264"/>
      <c r="J5" s="264"/>
      <c r="K5" s="264"/>
      <c r="L5" s="266"/>
    </row>
    <row r="6" spans="1:12" ht="13.5" customHeight="1" x14ac:dyDescent="0.2">
      <c r="A6" s="33"/>
      <c r="B6" s="32" t="s">
        <v>8</v>
      </c>
      <c r="C6" s="33"/>
      <c r="D6" s="49">
        <f t="shared" ref="D6:L6" si="0">D7+D8</f>
        <v>122356</v>
      </c>
      <c r="E6" s="50">
        <f t="shared" si="0"/>
        <v>11538</v>
      </c>
      <c r="F6" s="51">
        <f t="shared" si="0"/>
        <v>12668</v>
      </c>
      <c r="G6" s="52">
        <f t="shared" si="0"/>
        <v>4034</v>
      </c>
      <c r="H6" s="53">
        <f t="shared" si="0"/>
        <v>11817</v>
      </c>
      <c r="I6" s="51">
        <f t="shared" si="0"/>
        <v>5960</v>
      </c>
      <c r="J6" s="51">
        <f t="shared" si="0"/>
        <v>14374</v>
      </c>
      <c r="K6" s="51">
        <f t="shared" si="0"/>
        <v>11826</v>
      </c>
      <c r="L6" s="51">
        <f t="shared" si="0"/>
        <v>5612</v>
      </c>
    </row>
    <row r="7" spans="1:12" ht="13.5" customHeight="1" x14ac:dyDescent="0.2">
      <c r="A7" s="33"/>
      <c r="B7" s="32" t="s">
        <v>9</v>
      </c>
      <c r="C7" s="33"/>
      <c r="D7" s="54">
        <f>SUM(D11,D23,D26,D14,D29,D34,D48,D19,D55,D56,D59,D62,)</f>
        <v>107326</v>
      </c>
      <c r="E7" s="55">
        <f t="shared" ref="E7:K7" si="1">SUM(E11,E23,E26,E14,E29,E34,E48,E19,E55,E56,E59,E62)</f>
        <v>11526</v>
      </c>
      <c r="F7" s="56">
        <f t="shared" si="1"/>
        <v>9433</v>
      </c>
      <c r="G7" s="57">
        <f t="shared" si="1"/>
        <v>3287</v>
      </c>
      <c r="H7" s="58">
        <f t="shared" si="1"/>
        <v>10126</v>
      </c>
      <c r="I7" s="56">
        <f t="shared" si="1"/>
        <v>4516</v>
      </c>
      <c r="J7" s="56">
        <f t="shared" si="1"/>
        <v>11823</v>
      </c>
      <c r="K7" s="56">
        <f t="shared" si="1"/>
        <v>9336</v>
      </c>
      <c r="L7" s="56">
        <f>SUM(L11,L23,L26,L14,L29,L34,L48,L19,L55,L56,L59,L62)</f>
        <v>5104</v>
      </c>
    </row>
    <row r="8" spans="1:12" ht="13.5" customHeight="1" x14ac:dyDescent="0.2">
      <c r="A8" s="33"/>
      <c r="B8" s="32" t="s">
        <v>10</v>
      </c>
      <c r="C8" s="33"/>
      <c r="D8" s="54">
        <f>SUM(D15,D16,D30,D31,D35,D36,D37,D40,D41,D42,D43,D44,D45,D49,D50,D51,D52,D20,D63,D64,D65,D66,D67)</f>
        <v>15030</v>
      </c>
      <c r="E8" s="55">
        <f t="shared" ref="E8:L8" si="2">SUM(E15,E16,E30,E31,E35,E36,E37,E40,E41,E42,E43,E44,E45,E49,E50,E51,E52,E20,E63,E64,E65,E66,E67)</f>
        <v>12</v>
      </c>
      <c r="F8" s="56">
        <f t="shared" si="2"/>
        <v>3235</v>
      </c>
      <c r="G8" s="57">
        <f t="shared" si="2"/>
        <v>747</v>
      </c>
      <c r="H8" s="58">
        <f t="shared" si="2"/>
        <v>1691</v>
      </c>
      <c r="I8" s="56">
        <f t="shared" si="2"/>
        <v>1444</v>
      </c>
      <c r="J8" s="56">
        <f t="shared" si="2"/>
        <v>2551</v>
      </c>
      <c r="K8" s="56">
        <f t="shared" si="2"/>
        <v>2490</v>
      </c>
      <c r="L8" s="56">
        <f t="shared" si="2"/>
        <v>508</v>
      </c>
    </row>
    <row r="9" spans="1:12" ht="13.5" customHeight="1" x14ac:dyDescent="0.2">
      <c r="A9" s="33"/>
      <c r="B9" s="17"/>
      <c r="C9" s="33"/>
      <c r="D9" s="59"/>
      <c r="E9" s="60"/>
      <c r="F9" s="61"/>
      <c r="G9" s="62"/>
      <c r="H9" s="63"/>
      <c r="I9" s="61"/>
      <c r="J9" s="61"/>
      <c r="K9" s="61"/>
      <c r="L9" s="61"/>
    </row>
    <row r="10" spans="1:12" ht="13.5" customHeight="1" x14ac:dyDescent="0.2">
      <c r="A10" s="247" t="s">
        <v>71</v>
      </c>
      <c r="B10" s="247"/>
      <c r="C10" s="247"/>
      <c r="D10" s="54">
        <f t="shared" ref="D10:L10" si="3">D11</f>
        <v>22695</v>
      </c>
      <c r="E10" s="55">
        <f t="shared" si="3"/>
        <v>5546</v>
      </c>
      <c r="F10" s="56">
        <f t="shared" si="3"/>
        <v>0</v>
      </c>
      <c r="G10" s="57">
        <f t="shared" si="3"/>
        <v>1014</v>
      </c>
      <c r="H10" s="58">
        <f t="shared" si="3"/>
        <v>1879</v>
      </c>
      <c r="I10" s="56">
        <f t="shared" si="3"/>
        <v>940</v>
      </c>
      <c r="J10" s="56">
        <f t="shared" si="3"/>
        <v>1154</v>
      </c>
      <c r="K10" s="56">
        <f t="shared" si="3"/>
        <v>1194</v>
      </c>
      <c r="L10" s="56">
        <f t="shared" si="3"/>
        <v>1030</v>
      </c>
    </row>
    <row r="11" spans="1:12" ht="13.5" customHeight="1" x14ac:dyDescent="0.2">
      <c r="A11" s="33"/>
      <c r="B11" s="32" t="s">
        <v>12</v>
      </c>
      <c r="C11" s="33"/>
      <c r="D11" s="54">
        <v>22695</v>
      </c>
      <c r="E11" s="55">
        <v>5546</v>
      </c>
      <c r="F11" s="56">
        <v>0</v>
      </c>
      <c r="G11" s="57">
        <v>1014</v>
      </c>
      <c r="H11" s="58">
        <v>1879</v>
      </c>
      <c r="I11" s="56">
        <v>940</v>
      </c>
      <c r="J11" s="56">
        <v>1154</v>
      </c>
      <c r="K11" s="56">
        <v>1194</v>
      </c>
      <c r="L11" s="56">
        <v>1030</v>
      </c>
    </row>
    <row r="12" spans="1:12" ht="13.5" customHeight="1" x14ac:dyDescent="0.2">
      <c r="A12" s="33"/>
      <c r="B12" s="33"/>
      <c r="C12" s="33"/>
      <c r="D12" s="59"/>
      <c r="E12" s="60"/>
      <c r="F12" s="61"/>
      <c r="G12" s="62"/>
      <c r="H12" s="63"/>
      <c r="I12" s="61"/>
      <c r="J12" s="61"/>
      <c r="K12" s="61"/>
      <c r="L12" s="61"/>
    </row>
    <row r="13" spans="1:12" ht="13.5" customHeight="1" x14ac:dyDescent="0.2">
      <c r="A13" s="247" t="s">
        <v>13</v>
      </c>
      <c r="B13" s="247"/>
      <c r="C13" s="247"/>
      <c r="D13" s="54">
        <f>SUM(D14:D16)</f>
        <v>7045</v>
      </c>
      <c r="E13" s="55">
        <v>0</v>
      </c>
      <c r="F13" s="56">
        <f t="shared" ref="F13:L13" si="4">SUM(F14:F16)</f>
        <v>1431</v>
      </c>
      <c r="G13" s="57">
        <f t="shared" si="4"/>
        <v>331</v>
      </c>
      <c r="H13" s="58">
        <f t="shared" si="4"/>
        <v>654</v>
      </c>
      <c r="I13" s="56">
        <f t="shared" si="4"/>
        <v>172</v>
      </c>
      <c r="J13" s="56">
        <f t="shared" si="4"/>
        <v>1150</v>
      </c>
      <c r="K13" s="56">
        <f t="shared" si="4"/>
        <v>1266</v>
      </c>
      <c r="L13" s="56">
        <f t="shared" si="4"/>
        <v>241</v>
      </c>
    </row>
    <row r="14" spans="1:12" ht="13.5" customHeight="1" x14ac:dyDescent="0.2">
      <c r="A14" s="33"/>
      <c r="B14" s="32" t="s">
        <v>14</v>
      </c>
      <c r="C14" s="33"/>
      <c r="D14" s="54">
        <v>3885</v>
      </c>
      <c r="E14" s="55">
        <v>0</v>
      </c>
      <c r="F14" s="56">
        <v>682</v>
      </c>
      <c r="G14" s="57">
        <v>0</v>
      </c>
      <c r="H14" s="58">
        <v>382</v>
      </c>
      <c r="I14" s="56">
        <v>114</v>
      </c>
      <c r="J14" s="56">
        <v>776</v>
      </c>
      <c r="K14" s="56">
        <v>699</v>
      </c>
      <c r="L14" s="56">
        <v>232</v>
      </c>
    </row>
    <row r="15" spans="1:12" ht="13.5" customHeight="1" x14ac:dyDescent="0.2">
      <c r="A15" s="33"/>
      <c r="B15" s="32" t="s">
        <v>15</v>
      </c>
      <c r="C15" s="33"/>
      <c r="D15" s="54">
        <v>1017</v>
      </c>
      <c r="E15" s="55">
        <v>0</v>
      </c>
      <c r="F15" s="56">
        <v>299</v>
      </c>
      <c r="G15" s="57">
        <v>90</v>
      </c>
      <c r="H15" s="58">
        <v>115</v>
      </c>
      <c r="I15" s="56">
        <v>35</v>
      </c>
      <c r="J15" s="56">
        <v>228</v>
      </c>
      <c r="K15" s="56">
        <v>303</v>
      </c>
      <c r="L15" s="56">
        <v>9</v>
      </c>
    </row>
    <row r="16" spans="1:12" ht="13.5" customHeight="1" x14ac:dyDescent="0.2">
      <c r="A16" s="33"/>
      <c r="B16" s="32" t="s">
        <v>16</v>
      </c>
      <c r="C16" s="33"/>
      <c r="D16" s="54">
        <v>2143</v>
      </c>
      <c r="E16" s="55">
        <v>0</v>
      </c>
      <c r="F16" s="56">
        <v>450</v>
      </c>
      <c r="G16" s="64">
        <v>241</v>
      </c>
      <c r="H16" s="58">
        <v>157</v>
      </c>
      <c r="I16" s="56">
        <v>23</v>
      </c>
      <c r="J16" s="56">
        <v>146</v>
      </c>
      <c r="K16" s="56">
        <v>264</v>
      </c>
      <c r="L16" s="56">
        <v>0</v>
      </c>
    </row>
    <row r="17" spans="1:13" ht="13.5" customHeight="1" x14ac:dyDescent="0.2">
      <c r="A17" s="33"/>
      <c r="B17" s="33"/>
      <c r="C17" s="33"/>
      <c r="D17" s="59"/>
      <c r="E17" s="60"/>
      <c r="F17" s="61"/>
      <c r="G17" s="62"/>
      <c r="H17" s="63"/>
      <c r="I17" s="61"/>
      <c r="J17" s="61"/>
      <c r="K17" s="61"/>
      <c r="L17" s="61"/>
    </row>
    <row r="18" spans="1:13" ht="13.5" customHeight="1" x14ac:dyDescent="0.2">
      <c r="A18" s="247" t="s">
        <v>17</v>
      </c>
      <c r="B18" s="247"/>
      <c r="C18" s="247"/>
      <c r="D18" s="54">
        <f>SUM(D19:D20)</f>
        <v>18456</v>
      </c>
      <c r="E18" s="55">
        <v>0</v>
      </c>
      <c r="F18" s="56">
        <f t="shared" ref="F18:L18" si="5">SUM(F19:F20)</f>
        <v>1787</v>
      </c>
      <c r="G18" s="57">
        <f t="shared" si="5"/>
        <v>1732</v>
      </c>
      <c r="H18" s="58">
        <f t="shared" si="5"/>
        <v>1763</v>
      </c>
      <c r="I18" s="56">
        <f t="shared" si="5"/>
        <v>1630</v>
      </c>
      <c r="J18" s="56">
        <f t="shared" si="5"/>
        <v>3525</v>
      </c>
      <c r="K18" s="56">
        <f t="shared" si="5"/>
        <v>1204</v>
      </c>
      <c r="L18" s="56">
        <f t="shared" si="5"/>
        <v>45</v>
      </c>
    </row>
    <row r="19" spans="1:13" ht="13.5" customHeight="1" x14ac:dyDescent="0.2">
      <c r="A19" s="33"/>
      <c r="B19" s="32" t="s">
        <v>18</v>
      </c>
      <c r="C19" s="33"/>
      <c r="D19" s="54">
        <v>16072</v>
      </c>
      <c r="E19" s="55">
        <v>0</v>
      </c>
      <c r="F19" s="56">
        <v>1373</v>
      </c>
      <c r="G19" s="57">
        <v>1496</v>
      </c>
      <c r="H19" s="58">
        <v>1436</v>
      </c>
      <c r="I19" s="56">
        <v>1278</v>
      </c>
      <c r="J19" s="56">
        <v>2996</v>
      </c>
      <c r="K19" s="56">
        <v>841</v>
      </c>
      <c r="L19" s="56">
        <v>19</v>
      </c>
    </row>
    <row r="20" spans="1:13" ht="13.5" customHeight="1" x14ac:dyDescent="0.2">
      <c r="A20" s="33"/>
      <c r="B20" s="32" t="s">
        <v>19</v>
      </c>
      <c r="C20" s="33"/>
      <c r="D20" s="54">
        <v>2384</v>
      </c>
      <c r="E20" s="55">
        <v>0</v>
      </c>
      <c r="F20" s="56">
        <v>414</v>
      </c>
      <c r="G20" s="57">
        <v>236</v>
      </c>
      <c r="H20" s="58">
        <v>327</v>
      </c>
      <c r="I20" s="56">
        <v>352</v>
      </c>
      <c r="J20" s="56">
        <v>529</v>
      </c>
      <c r="K20" s="56">
        <v>363</v>
      </c>
      <c r="L20" s="56">
        <v>26</v>
      </c>
    </row>
    <row r="21" spans="1:13" ht="13.5" customHeight="1" x14ac:dyDescent="0.2">
      <c r="A21" s="33"/>
      <c r="B21" s="32"/>
      <c r="C21" s="33"/>
      <c r="D21" s="59"/>
      <c r="E21" s="60"/>
      <c r="F21" s="61"/>
      <c r="G21" s="62"/>
      <c r="H21" s="63"/>
      <c r="I21" s="61"/>
      <c r="J21" s="61"/>
      <c r="K21" s="61"/>
      <c r="L21" s="61"/>
    </row>
    <row r="22" spans="1:13" ht="13.5" customHeight="1" x14ac:dyDescent="0.2">
      <c r="A22" s="247" t="s">
        <v>72</v>
      </c>
      <c r="B22" s="247"/>
      <c r="C22" s="247"/>
      <c r="D22" s="54">
        <f>D23</f>
        <v>27448</v>
      </c>
      <c r="E22" s="55">
        <f>E23</f>
        <v>4664</v>
      </c>
      <c r="F22" s="56">
        <f>F23</f>
        <v>2306</v>
      </c>
      <c r="G22" s="57">
        <v>0</v>
      </c>
      <c r="H22" s="58">
        <f>H23</f>
        <v>2562</v>
      </c>
      <c r="I22" s="56">
        <f>I23</f>
        <v>81</v>
      </c>
      <c r="J22" s="56">
        <f>J23</f>
        <v>3324</v>
      </c>
      <c r="K22" s="56">
        <f>K23</f>
        <v>457</v>
      </c>
      <c r="L22" s="56">
        <f>L23</f>
        <v>1777</v>
      </c>
      <c r="M22" s="2"/>
    </row>
    <row r="23" spans="1:13" ht="13.5" customHeight="1" x14ac:dyDescent="0.2">
      <c r="A23" s="33"/>
      <c r="B23" s="32" t="s">
        <v>21</v>
      </c>
      <c r="C23" s="33"/>
      <c r="D23" s="54">
        <v>27448</v>
      </c>
      <c r="E23" s="55">
        <v>4664</v>
      </c>
      <c r="F23" s="56">
        <v>2306</v>
      </c>
      <c r="G23" s="57">
        <v>0</v>
      </c>
      <c r="H23" s="58">
        <v>2562</v>
      </c>
      <c r="I23" s="56">
        <v>81</v>
      </c>
      <c r="J23" s="56">
        <v>3324</v>
      </c>
      <c r="K23" s="56">
        <v>457</v>
      </c>
      <c r="L23" s="56">
        <v>1777</v>
      </c>
    </row>
    <row r="24" spans="1:13" ht="13.5" customHeight="1" x14ac:dyDescent="0.2">
      <c r="A24" s="33"/>
      <c r="B24" s="32"/>
      <c r="C24" s="33"/>
      <c r="D24" s="54"/>
      <c r="E24" s="55"/>
      <c r="F24" s="56"/>
      <c r="G24" s="57"/>
      <c r="H24" s="58"/>
      <c r="I24" s="56"/>
      <c r="J24" s="56"/>
      <c r="K24" s="56"/>
      <c r="L24" s="56"/>
    </row>
    <row r="25" spans="1:13" ht="13.5" customHeight="1" x14ac:dyDescent="0.2">
      <c r="A25" s="249" t="s">
        <v>73</v>
      </c>
      <c r="B25" s="250"/>
      <c r="C25" s="250"/>
      <c r="D25" s="54">
        <f>D26</f>
        <v>2396</v>
      </c>
      <c r="E25" s="55">
        <v>0</v>
      </c>
      <c r="F25" s="56">
        <f>F26</f>
        <v>440</v>
      </c>
      <c r="G25" s="57">
        <v>0</v>
      </c>
      <c r="H25" s="58">
        <f>H26</f>
        <v>257</v>
      </c>
      <c r="I25" s="56">
        <f>I26</f>
        <v>293</v>
      </c>
      <c r="J25" s="56">
        <f>J26</f>
        <v>331</v>
      </c>
      <c r="K25" s="56">
        <f>K26</f>
        <v>1187</v>
      </c>
      <c r="L25" s="56">
        <f>L26</f>
        <v>107</v>
      </c>
    </row>
    <row r="26" spans="1:13" ht="13.5" customHeight="1" x14ac:dyDescent="0.2">
      <c r="A26" s="33"/>
      <c r="B26" s="32" t="s">
        <v>23</v>
      </c>
      <c r="C26" s="33"/>
      <c r="D26" s="54">
        <v>2396</v>
      </c>
      <c r="E26" s="55">
        <v>0</v>
      </c>
      <c r="F26" s="56">
        <v>440</v>
      </c>
      <c r="G26" s="57">
        <v>0</v>
      </c>
      <c r="H26" s="58">
        <v>257</v>
      </c>
      <c r="I26" s="56">
        <v>293</v>
      </c>
      <c r="J26" s="56">
        <v>331</v>
      </c>
      <c r="K26" s="56">
        <v>1187</v>
      </c>
      <c r="L26" s="56">
        <v>107</v>
      </c>
    </row>
    <row r="27" spans="1:13" ht="13.5" customHeight="1" x14ac:dyDescent="0.2">
      <c r="A27" s="33"/>
      <c r="B27" s="33"/>
      <c r="C27" s="33"/>
      <c r="D27" s="65"/>
      <c r="E27" s="66"/>
      <c r="F27" s="67"/>
      <c r="G27" s="68"/>
      <c r="H27" s="69"/>
      <c r="I27" s="67"/>
      <c r="J27" s="67"/>
      <c r="K27" s="67"/>
      <c r="L27" s="67"/>
    </row>
    <row r="28" spans="1:13" ht="13.5" customHeight="1" x14ac:dyDescent="0.2">
      <c r="A28" s="247" t="s">
        <v>24</v>
      </c>
      <c r="B28" s="247"/>
      <c r="C28" s="247"/>
      <c r="D28" s="54">
        <f>SUM(D29:D31)</f>
        <v>3474</v>
      </c>
      <c r="E28" s="55">
        <f t="shared" ref="E28:L28" si="6">SUM(E29:E31)</f>
        <v>5</v>
      </c>
      <c r="F28" s="56">
        <f t="shared" si="6"/>
        <v>605</v>
      </c>
      <c r="G28" s="57">
        <f t="shared" si="6"/>
        <v>370</v>
      </c>
      <c r="H28" s="58">
        <f t="shared" si="6"/>
        <v>422</v>
      </c>
      <c r="I28" s="56">
        <f t="shared" si="6"/>
        <v>182</v>
      </c>
      <c r="J28" s="56">
        <f t="shared" si="6"/>
        <v>176</v>
      </c>
      <c r="K28" s="56">
        <f t="shared" si="6"/>
        <v>301</v>
      </c>
      <c r="L28" s="56">
        <f t="shared" si="6"/>
        <v>270</v>
      </c>
    </row>
    <row r="29" spans="1:13" ht="13.5" customHeight="1" x14ac:dyDescent="0.2">
      <c r="A29" s="33"/>
      <c r="B29" s="32" t="s">
        <v>25</v>
      </c>
      <c r="C29" s="33"/>
      <c r="D29" s="54">
        <v>3346</v>
      </c>
      <c r="E29" s="55">
        <v>0</v>
      </c>
      <c r="F29" s="56">
        <v>584</v>
      </c>
      <c r="G29" s="57">
        <v>367</v>
      </c>
      <c r="H29" s="58">
        <v>418</v>
      </c>
      <c r="I29" s="56">
        <v>170</v>
      </c>
      <c r="J29" s="56">
        <v>170</v>
      </c>
      <c r="K29" s="56">
        <v>301</v>
      </c>
      <c r="L29" s="56">
        <v>270</v>
      </c>
    </row>
    <row r="30" spans="1:13" ht="13.5" customHeight="1" x14ac:dyDescent="0.2">
      <c r="A30" s="33"/>
      <c r="B30" s="32" t="s">
        <v>26</v>
      </c>
      <c r="C30" s="33"/>
      <c r="D30" s="54">
        <v>102</v>
      </c>
      <c r="E30" s="55">
        <v>3</v>
      </c>
      <c r="F30" s="56">
        <v>16</v>
      </c>
      <c r="G30" s="57">
        <v>0</v>
      </c>
      <c r="H30" s="58">
        <v>0</v>
      </c>
      <c r="I30" s="56">
        <v>11</v>
      </c>
      <c r="J30" s="56">
        <v>6</v>
      </c>
      <c r="K30" s="56">
        <v>0</v>
      </c>
      <c r="L30" s="56">
        <v>0</v>
      </c>
    </row>
    <row r="31" spans="1:13" ht="13.5" customHeight="1" x14ac:dyDescent="0.2">
      <c r="A31" s="33"/>
      <c r="B31" s="32" t="s">
        <v>74</v>
      </c>
      <c r="C31" s="33"/>
      <c r="D31" s="54">
        <v>26</v>
      </c>
      <c r="E31" s="55">
        <v>2</v>
      </c>
      <c r="F31" s="56">
        <v>5</v>
      </c>
      <c r="G31" s="57">
        <v>3</v>
      </c>
      <c r="H31" s="58">
        <v>4</v>
      </c>
      <c r="I31" s="56">
        <v>1</v>
      </c>
      <c r="J31" s="56">
        <v>0</v>
      </c>
      <c r="K31" s="56">
        <v>0</v>
      </c>
      <c r="L31" s="56">
        <v>0</v>
      </c>
    </row>
    <row r="32" spans="1:13" ht="13.5" customHeight="1" x14ac:dyDescent="0.2">
      <c r="A32" s="33"/>
      <c r="B32" s="33"/>
      <c r="C32" s="33"/>
      <c r="D32" s="59"/>
      <c r="E32" s="60"/>
      <c r="F32" s="61"/>
      <c r="G32" s="62"/>
      <c r="H32" s="63"/>
      <c r="I32" s="61"/>
      <c r="J32" s="61"/>
      <c r="K32" s="61"/>
      <c r="L32" s="61"/>
    </row>
    <row r="33" spans="1:12" ht="13.5" customHeight="1" x14ac:dyDescent="0.2">
      <c r="A33" s="247" t="s">
        <v>28</v>
      </c>
      <c r="B33" s="247"/>
      <c r="C33" s="247"/>
      <c r="D33" s="54">
        <f>SUM(D34:D37)</f>
        <v>2806</v>
      </c>
      <c r="E33" s="55">
        <v>0</v>
      </c>
      <c r="F33" s="56">
        <f t="shared" ref="F33:L33" si="7">SUM(F34:F37)</f>
        <v>566</v>
      </c>
      <c r="G33" s="57">
        <f t="shared" si="7"/>
        <v>50</v>
      </c>
      <c r="H33" s="58">
        <f t="shared" si="7"/>
        <v>293</v>
      </c>
      <c r="I33" s="56">
        <f t="shared" si="7"/>
        <v>459</v>
      </c>
      <c r="J33" s="56">
        <f t="shared" si="7"/>
        <v>646</v>
      </c>
      <c r="K33" s="56">
        <f t="shared" si="7"/>
        <v>497</v>
      </c>
      <c r="L33" s="56">
        <f t="shared" si="7"/>
        <v>373</v>
      </c>
    </row>
    <row r="34" spans="1:12" ht="13.5" customHeight="1" x14ac:dyDescent="0.2">
      <c r="A34" s="33"/>
      <c r="B34" s="32" t="s">
        <v>29</v>
      </c>
      <c r="C34" s="33"/>
      <c r="D34" s="54">
        <v>2054</v>
      </c>
      <c r="E34" s="55">
        <v>0</v>
      </c>
      <c r="F34" s="56">
        <v>373</v>
      </c>
      <c r="G34" s="57">
        <v>0</v>
      </c>
      <c r="H34" s="58">
        <v>206</v>
      </c>
      <c r="I34" s="56">
        <v>430</v>
      </c>
      <c r="J34" s="56">
        <v>430</v>
      </c>
      <c r="K34" s="56">
        <v>350</v>
      </c>
      <c r="L34" s="56">
        <v>365</v>
      </c>
    </row>
    <row r="35" spans="1:12" ht="13.5" customHeight="1" x14ac:dyDescent="0.2">
      <c r="A35" s="33"/>
      <c r="B35" s="32" t="s">
        <v>30</v>
      </c>
      <c r="C35" s="33"/>
      <c r="D35" s="54">
        <v>132</v>
      </c>
      <c r="E35" s="55">
        <v>0</v>
      </c>
      <c r="F35" s="56">
        <v>25</v>
      </c>
      <c r="G35" s="57">
        <v>48</v>
      </c>
      <c r="H35" s="58">
        <v>12</v>
      </c>
      <c r="I35" s="56">
        <v>0</v>
      </c>
      <c r="J35" s="56">
        <v>0</v>
      </c>
      <c r="K35" s="56">
        <v>0</v>
      </c>
      <c r="L35" s="56">
        <v>0</v>
      </c>
    </row>
    <row r="36" spans="1:12" ht="13.5" customHeight="1" x14ac:dyDescent="0.2">
      <c r="A36" s="33"/>
      <c r="B36" s="32" t="s">
        <v>31</v>
      </c>
      <c r="C36" s="33"/>
      <c r="D36" s="54">
        <v>28</v>
      </c>
      <c r="E36" s="55">
        <v>7</v>
      </c>
      <c r="F36" s="56">
        <v>7</v>
      </c>
      <c r="G36" s="57">
        <v>2</v>
      </c>
      <c r="H36" s="58">
        <v>0</v>
      </c>
      <c r="I36" s="56">
        <v>2</v>
      </c>
      <c r="J36" s="56">
        <v>0</v>
      </c>
      <c r="K36" s="56">
        <v>0</v>
      </c>
      <c r="L36" s="56">
        <v>0</v>
      </c>
    </row>
    <row r="37" spans="1:12" ht="13.5" customHeight="1" x14ac:dyDescent="0.2">
      <c r="A37" s="33"/>
      <c r="B37" s="32" t="s">
        <v>32</v>
      </c>
      <c r="C37" s="33"/>
      <c r="D37" s="54">
        <v>592</v>
      </c>
      <c r="E37" s="55">
        <v>0</v>
      </c>
      <c r="F37" s="56">
        <v>161</v>
      </c>
      <c r="G37" s="57">
        <v>0</v>
      </c>
      <c r="H37" s="58">
        <v>75</v>
      </c>
      <c r="I37" s="56">
        <v>27</v>
      </c>
      <c r="J37" s="56">
        <v>216</v>
      </c>
      <c r="K37" s="56">
        <v>147</v>
      </c>
      <c r="L37" s="56">
        <v>8</v>
      </c>
    </row>
    <row r="38" spans="1:12" ht="13.5" customHeight="1" x14ac:dyDescent="0.2">
      <c r="D38" s="59"/>
      <c r="E38" s="60"/>
      <c r="F38" s="61"/>
      <c r="G38" s="62"/>
      <c r="H38" s="63"/>
      <c r="I38" s="61"/>
      <c r="J38" s="61"/>
      <c r="K38" s="61"/>
      <c r="L38" s="61"/>
    </row>
    <row r="39" spans="1:12" ht="13.5" customHeight="1" x14ac:dyDescent="0.2">
      <c r="A39" s="247" t="s">
        <v>75</v>
      </c>
      <c r="B39" s="247"/>
      <c r="C39" s="247"/>
      <c r="D39" s="54">
        <f>SUM(D40:D45)</f>
        <v>2041</v>
      </c>
      <c r="E39" s="55">
        <v>0</v>
      </c>
      <c r="F39" s="56">
        <f t="shared" ref="F39:L39" si="8">SUM(F40:F45)</f>
        <v>450</v>
      </c>
      <c r="G39" s="57">
        <f t="shared" si="8"/>
        <v>0</v>
      </c>
      <c r="H39" s="58">
        <f t="shared" si="8"/>
        <v>265</v>
      </c>
      <c r="I39" s="56">
        <f t="shared" si="8"/>
        <v>221</v>
      </c>
      <c r="J39" s="56">
        <f t="shared" si="8"/>
        <v>359</v>
      </c>
      <c r="K39" s="56">
        <f t="shared" si="8"/>
        <v>502</v>
      </c>
      <c r="L39" s="56">
        <f t="shared" si="8"/>
        <v>252</v>
      </c>
    </row>
    <row r="40" spans="1:12" ht="13.5" customHeight="1" x14ac:dyDescent="0.2">
      <c r="A40" s="33"/>
      <c r="B40" s="32" t="s">
        <v>34</v>
      </c>
      <c r="C40" s="33"/>
      <c r="D40" s="54">
        <v>673</v>
      </c>
      <c r="E40" s="55">
        <v>0</v>
      </c>
      <c r="F40" s="56">
        <v>111</v>
      </c>
      <c r="G40" s="57">
        <v>0</v>
      </c>
      <c r="H40" s="58">
        <v>92</v>
      </c>
      <c r="I40" s="56">
        <v>126</v>
      </c>
      <c r="J40" s="56">
        <v>148</v>
      </c>
      <c r="K40" s="56">
        <v>227</v>
      </c>
      <c r="L40" s="56">
        <v>20</v>
      </c>
    </row>
    <row r="41" spans="1:12" ht="13.5" customHeight="1" x14ac:dyDescent="0.2">
      <c r="A41" s="33"/>
      <c r="B41" s="32" t="s">
        <v>35</v>
      </c>
      <c r="C41" s="33"/>
      <c r="D41" s="54">
        <v>105</v>
      </c>
      <c r="E41" s="55">
        <v>0</v>
      </c>
      <c r="F41" s="56">
        <v>37</v>
      </c>
      <c r="G41" s="57">
        <v>0</v>
      </c>
      <c r="H41" s="58">
        <v>25</v>
      </c>
      <c r="I41" s="56">
        <v>14</v>
      </c>
      <c r="J41" s="56">
        <v>34</v>
      </c>
      <c r="K41" s="56">
        <v>44</v>
      </c>
      <c r="L41" s="56">
        <v>22</v>
      </c>
    </row>
    <row r="42" spans="1:12" ht="13.5" customHeight="1" x14ac:dyDescent="0.2">
      <c r="A42" s="33"/>
      <c r="B42" s="32" t="s">
        <v>36</v>
      </c>
      <c r="C42" s="33"/>
      <c r="D42" s="54">
        <v>381</v>
      </c>
      <c r="E42" s="55">
        <v>0</v>
      </c>
      <c r="F42" s="56">
        <v>136</v>
      </c>
      <c r="G42" s="57">
        <v>0</v>
      </c>
      <c r="H42" s="58">
        <v>58</v>
      </c>
      <c r="I42" s="56">
        <v>0</v>
      </c>
      <c r="J42" s="56">
        <v>76</v>
      </c>
      <c r="K42" s="56">
        <v>190</v>
      </c>
      <c r="L42" s="56">
        <v>176</v>
      </c>
    </row>
    <row r="43" spans="1:12" ht="13.5" customHeight="1" x14ac:dyDescent="0.2">
      <c r="A43" s="33"/>
      <c r="B43" s="32" t="s">
        <v>37</v>
      </c>
      <c r="C43" s="33"/>
      <c r="D43" s="54">
        <v>330</v>
      </c>
      <c r="E43" s="55">
        <v>0</v>
      </c>
      <c r="F43" s="56">
        <v>44</v>
      </c>
      <c r="G43" s="57">
        <v>0</v>
      </c>
      <c r="H43" s="58">
        <v>30</v>
      </c>
      <c r="I43" s="56">
        <v>65</v>
      </c>
      <c r="J43" s="56">
        <v>41</v>
      </c>
      <c r="K43" s="56">
        <v>24</v>
      </c>
      <c r="L43" s="56">
        <v>23</v>
      </c>
    </row>
    <row r="44" spans="1:12" ht="13.5" customHeight="1" x14ac:dyDescent="0.2">
      <c r="A44" s="33"/>
      <c r="B44" s="32" t="s">
        <v>38</v>
      </c>
      <c r="C44" s="33"/>
      <c r="D44" s="54">
        <v>130</v>
      </c>
      <c r="E44" s="55">
        <v>0</v>
      </c>
      <c r="F44" s="56">
        <v>28</v>
      </c>
      <c r="G44" s="57">
        <v>0</v>
      </c>
      <c r="H44" s="58">
        <v>20</v>
      </c>
      <c r="I44" s="56">
        <v>15</v>
      </c>
      <c r="J44" s="56">
        <v>45</v>
      </c>
      <c r="K44" s="56">
        <v>2</v>
      </c>
      <c r="L44" s="56">
        <v>0</v>
      </c>
    </row>
    <row r="45" spans="1:12" ht="13.5" customHeight="1" x14ac:dyDescent="0.2">
      <c r="A45" s="33"/>
      <c r="B45" s="32" t="s">
        <v>76</v>
      </c>
      <c r="C45" s="33"/>
      <c r="D45" s="54">
        <v>422</v>
      </c>
      <c r="E45" s="55">
        <v>0</v>
      </c>
      <c r="F45" s="56">
        <v>94</v>
      </c>
      <c r="G45" s="57">
        <v>0</v>
      </c>
      <c r="H45" s="58">
        <v>40</v>
      </c>
      <c r="I45" s="56">
        <v>1</v>
      </c>
      <c r="J45" s="56">
        <v>15</v>
      </c>
      <c r="K45" s="56">
        <v>15</v>
      </c>
      <c r="L45" s="56">
        <v>11</v>
      </c>
    </row>
    <row r="46" spans="1:12" ht="13.5" customHeight="1" x14ac:dyDescent="0.2">
      <c r="A46" s="33"/>
      <c r="B46" s="32"/>
      <c r="C46" s="33"/>
      <c r="D46" s="54"/>
      <c r="E46" s="55"/>
      <c r="F46" s="56"/>
      <c r="G46" s="57"/>
      <c r="H46" s="58"/>
      <c r="I46" s="56"/>
      <c r="J46" s="56"/>
      <c r="K46" s="56"/>
      <c r="L46" s="56"/>
    </row>
    <row r="47" spans="1:12" ht="13.5" customHeight="1" x14ac:dyDescent="0.2">
      <c r="A47" s="253" t="s">
        <v>77</v>
      </c>
      <c r="B47" s="253"/>
      <c r="C47" s="253"/>
      <c r="D47" s="54">
        <f>SUM(D48:D52)</f>
        <v>3505</v>
      </c>
      <c r="E47" s="55">
        <f t="shared" ref="E47:L47" si="9">SUM(E48:E52)</f>
        <v>0</v>
      </c>
      <c r="F47" s="56">
        <f t="shared" si="9"/>
        <v>764</v>
      </c>
      <c r="G47" s="57">
        <f t="shared" si="9"/>
        <v>33</v>
      </c>
      <c r="H47" s="58">
        <f t="shared" si="9"/>
        <v>271</v>
      </c>
      <c r="I47" s="56">
        <f t="shared" si="9"/>
        <v>139</v>
      </c>
      <c r="J47" s="56">
        <f t="shared" si="9"/>
        <v>313</v>
      </c>
      <c r="K47" s="56">
        <f t="shared" si="9"/>
        <v>232</v>
      </c>
      <c r="L47" s="56">
        <f t="shared" si="9"/>
        <v>122</v>
      </c>
    </row>
    <row r="48" spans="1:12" ht="13.5" customHeight="1" x14ac:dyDescent="0.2">
      <c r="A48" s="33"/>
      <c r="B48" s="32" t="s">
        <v>41</v>
      </c>
      <c r="C48" s="33"/>
      <c r="D48" s="54">
        <v>2199</v>
      </c>
      <c r="E48" s="55">
        <v>0</v>
      </c>
      <c r="F48" s="56">
        <v>377</v>
      </c>
      <c r="G48" s="57">
        <v>0</v>
      </c>
      <c r="H48" s="58">
        <v>210</v>
      </c>
      <c r="I48" s="56">
        <v>20</v>
      </c>
      <c r="J48" s="56">
        <v>181</v>
      </c>
      <c r="K48" s="56">
        <v>117</v>
      </c>
      <c r="L48" s="56">
        <v>27</v>
      </c>
    </row>
    <row r="49" spans="1:12" ht="13.5" customHeight="1" x14ac:dyDescent="0.2">
      <c r="A49" s="33"/>
      <c r="B49" s="32" t="s">
        <v>42</v>
      </c>
      <c r="C49" s="33"/>
      <c r="D49" s="54">
        <v>179</v>
      </c>
      <c r="E49" s="55">
        <v>0</v>
      </c>
      <c r="F49" s="56">
        <v>43</v>
      </c>
      <c r="G49" s="57">
        <v>0</v>
      </c>
      <c r="H49" s="58">
        <v>41</v>
      </c>
      <c r="I49" s="56">
        <v>36</v>
      </c>
      <c r="J49" s="56">
        <v>36</v>
      </c>
      <c r="K49" s="56">
        <v>25</v>
      </c>
      <c r="L49" s="56">
        <v>23</v>
      </c>
    </row>
    <row r="50" spans="1:12" ht="13.5" customHeight="1" x14ac:dyDescent="0.2">
      <c r="A50" s="33"/>
      <c r="B50" s="32" t="s">
        <v>43</v>
      </c>
      <c r="C50" s="33"/>
      <c r="D50" s="54">
        <v>114</v>
      </c>
      <c r="E50" s="55">
        <v>0</v>
      </c>
      <c r="F50" s="56">
        <v>60</v>
      </c>
      <c r="G50" s="57">
        <v>29</v>
      </c>
      <c r="H50" s="58">
        <v>8</v>
      </c>
      <c r="I50" s="56">
        <v>1</v>
      </c>
      <c r="J50" s="56">
        <v>40</v>
      </c>
      <c r="K50" s="56">
        <v>17</v>
      </c>
      <c r="L50" s="56">
        <v>49</v>
      </c>
    </row>
    <row r="51" spans="1:12" ht="13.5" customHeight="1" x14ac:dyDescent="0.2">
      <c r="A51" s="33"/>
      <c r="B51" s="32" t="s">
        <v>44</v>
      </c>
      <c r="C51" s="33"/>
      <c r="D51" s="54">
        <v>338</v>
      </c>
      <c r="E51" s="55">
        <v>0</v>
      </c>
      <c r="F51" s="56">
        <v>89</v>
      </c>
      <c r="G51" s="57">
        <v>0</v>
      </c>
      <c r="H51" s="58">
        <v>12</v>
      </c>
      <c r="I51" s="56">
        <v>31</v>
      </c>
      <c r="J51" s="56">
        <v>51</v>
      </c>
      <c r="K51" s="56">
        <v>56</v>
      </c>
      <c r="L51" s="56">
        <v>0</v>
      </c>
    </row>
    <row r="52" spans="1:12" ht="13.5" customHeight="1" x14ac:dyDescent="0.2">
      <c r="A52" s="33"/>
      <c r="B52" s="32" t="s">
        <v>78</v>
      </c>
      <c r="C52" s="33"/>
      <c r="D52" s="54">
        <v>675</v>
      </c>
      <c r="E52" s="55">
        <v>0</v>
      </c>
      <c r="F52" s="56">
        <v>195</v>
      </c>
      <c r="G52" s="57">
        <v>4</v>
      </c>
      <c r="H52" s="58">
        <v>0</v>
      </c>
      <c r="I52" s="56">
        <v>51</v>
      </c>
      <c r="J52" s="56">
        <v>5</v>
      </c>
      <c r="K52" s="56">
        <v>17</v>
      </c>
      <c r="L52" s="56">
        <v>23</v>
      </c>
    </row>
    <row r="53" spans="1:12" ht="13.5" customHeight="1" x14ac:dyDescent="0.2">
      <c r="A53" s="33"/>
      <c r="B53" s="32"/>
      <c r="C53" s="33"/>
      <c r="D53" s="59"/>
      <c r="E53" s="60"/>
      <c r="F53" s="61"/>
      <c r="G53" s="62"/>
      <c r="H53" s="63"/>
      <c r="I53" s="61"/>
      <c r="J53" s="61"/>
      <c r="K53" s="61"/>
      <c r="L53" s="61"/>
    </row>
    <row r="54" spans="1:12" ht="13.5" customHeight="1" x14ac:dyDescent="0.2">
      <c r="A54" s="247" t="s">
        <v>46</v>
      </c>
      <c r="B54" s="247"/>
      <c r="C54" s="247"/>
      <c r="D54" s="54">
        <f>SUM(D55:D56)</f>
        <v>7027</v>
      </c>
      <c r="E54" s="55">
        <v>0</v>
      </c>
      <c r="F54" s="56">
        <f t="shared" ref="F54:K54" si="10">SUM(F55:F56)</f>
        <v>1222</v>
      </c>
      <c r="G54" s="57">
        <f t="shared" si="10"/>
        <v>0</v>
      </c>
      <c r="H54" s="58">
        <f t="shared" si="10"/>
        <v>737</v>
      </c>
      <c r="I54" s="56">
        <f t="shared" si="10"/>
        <v>264</v>
      </c>
      <c r="J54" s="56">
        <f t="shared" si="10"/>
        <v>611</v>
      </c>
      <c r="K54" s="56">
        <f t="shared" si="10"/>
        <v>712</v>
      </c>
      <c r="L54" s="56">
        <f>SUM(L55:L56)</f>
        <v>874</v>
      </c>
    </row>
    <row r="55" spans="1:12" ht="13.5" customHeight="1" x14ac:dyDescent="0.2">
      <c r="A55" s="33"/>
      <c r="B55" s="32" t="s">
        <v>47</v>
      </c>
      <c r="C55" s="33"/>
      <c r="D55" s="54">
        <v>4013</v>
      </c>
      <c r="E55" s="55">
        <v>0</v>
      </c>
      <c r="F55" s="56">
        <v>718</v>
      </c>
      <c r="G55" s="57">
        <v>0</v>
      </c>
      <c r="H55" s="58">
        <v>415</v>
      </c>
      <c r="I55" s="56">
        <v>10</v>
      </c>
      <c r="J55" s="56">
        <v>276</v>
      </c>
      <c r="K55" s="56">
        <v>336</v>
      </c>
      <c r="L55" s="56">
        <v>310</v>
      </c>
    </row>
    <row r="56" spans="1:12" ht="13.5" customHeight="1" x14ac:dyDescent="0.2">
      <c r="A56" s="33"/>
      <c r="B56" s="32" t="s">
        <v>79</v>
      </c>
      <c r="C56" s="33"/>
      <c r="D56" s="54">
        <v>3014</v>
      </c>
      <c r="E56" s="55">
        <v>0</v>
      </c>
      <c r="F56" s="56">
        <v>504</v>
      </c>
      <c r="G56" s="57">
        <v>0</v>
      </c>
      <c r="H56" s="58">
        <v>322</v>
      </c>
      <c r="I56" s="56">
        <v>254</v>
      </c>
      <c r="J56" s="56">
        <v>335</v>
      </c>
      <c r="K56" s="56">
        <v>376</v>
      </c>
      <c r="L56" s="56">
        <v>564</v>
      </c>
    </row>
    <row r="57" spans="1:12" ht="13.5" customHeight="1" x14ac:dyDescent="0.2">
      <c r="A57" s="33"/>
      <c r="C57" s="33"/>
      <c r="D57" s="59"/>
      <c r="E57" s="60"/>
      <c r="F57" s="61"/>
      <c r="G57" s="62"/>
      <c r="H57" s="63"/>
      <c r="I57" s="61"/>
      <c r="J57" s="61"/>
      <c r="K57" s="61"/>
      <c r="L57" s="61"/>
    </row>
    <row r="58" spans="1:12" ht="13.5" customHeight="1" x14ac:dyDescent="0.2">
      <c r="A58" s="247" t="s">
        <v>80</v>
      </c>
      <c r="B58" s="247"/>
      <c r="C58" s="247"/>
      <c r="D58" s="54">
        <f>D59</f>
        <v>15911</v>
      </c>
      <c r="E58" s="55">
        <f>E59</f>
        <v>1316</v>
      </c>
      <c r="F58" s="70">
        <f>F59</f>
        <v>1342</v>
      </c>
      <c r="G58" s="57">
        <v>0</v>
      </c>
      <c r="H58" s="58">
        <f>H59</f>
        <v>1503</v>
      </c>
      <c r="I58" s="56">
        <f>I59</f>
        <v>756</v>
      </c>
      <c r="J58" s="56">
        <f>J59</f>
        <v>1481</v>
      </c>
      <c r="K58" s="56">
        <f>K59</f>
        <v>2841</v>
      </c>
      <c r="L58" s="56">
        <f>L59</f>
        <v>72</v>
      </c>
    </row>
    <row r="59" spans="1:12" ht="13.5" customHeight="1" x14ac:dyDescent="0.2">
      <c r="A59" s="33"/>
      <c r="B59" s="32" t="s">
        <v>50</v>
      </c>
      <c r="C59" s="33"/>
      <c r="D59" s="54">
        <v>15911</v>
      </c>
      <c r="E59" s="55">
        <v>1316</v>
      </c>
      <c r="F59" s="70">
        <v>1342</v>
      </c>
      <c r="G59" s="64" t="s">
        <v>81</v>
      </c>
      <c r="H59" s="58">
        <v>1503</v>
      </c>
      <c r="I59" s="56">
        <v>756</v>
      </c>
      <c r="J59" s="56">
        <v>1481</v>
      </c>
      <c r="K59" s="56">
        <v>2841</v>
      </c>
      <c r="L59" s="56">
        <v>72</v>
      </c>
    </row>
    <row r="60" spans="1:12" ht="13.5" customHeight="1" x14ac:dyDescent="0.2">
      <c r="A60" s="33"/>
      <c r="B60" s="32"/>
      <c r="C60" s="33"/>
      <c r="D60" s="65"/>
      <c r="E60" s="66"/>
      <c r="F60" s="67"/>
      <c r="G60" s="68"/>
      <c r="H60" s="69"/>
      <c r="I60" s="67"/>
      <c r="J60" s="67"/>
      <c r="K60" s="67"/>
      <c r="L60" s="67"/>
    </row>
    <row r="61" spans="1:12" ht="13.5" customHeight="1" x14ac:dyDescent="0.2">
      <c r="A61" s="247" t="s">
        <v>51</v>
      </c>
      <c r="B61" s="247"/>
      <c r="C61" s="247"/>
      <c r="D61" s="54">
        <f>SUM(D62:D67)</f>
        <v>9552</v>
      </c>
      <c r="E61" s="55">
        <v>0</v>
      </c>
      <c r="F61" s="56">
        <f t="shared" ref="F61:L61" si="11">SUM(F62:F67)</f>
        <v>1755</v>
      </c>
      <c r="G61" s="57">
        <f t="shared" si="11"/>
        <v>504</v>
      </c>
      <c r="H61" s="58">
        <f t="shared" si="11"/>
        <v>1211</v>
      </c>
      <c r="I61" s="56">
        <f t="shared" si="11"/>
        <v>823</v>
      </c>
      <c r="J61" s="56">
        <f t="shared" si="11"/>
        <v>1304</v>
      </c>
      <c r="K61" s="56">
        <f t="shared" si="11"/>
        <v>1433</v>
      </c>
      <c r="L61" s="56">
        <f t="shared" si="11"/>
        <v>449</v>
      </c>
    </row>
    <row r="62" spans="1:12" ht="13.5" customHeight="1" x14ac:dyDescent="0.2">
      <c r="A62" s="33"/>
      <c r="B62" s="32" t="s">
        <v>52</v>
      </c>
      <c r="C62" s="33"/>
      <c r="D62" s="54">
        <v>4293</v>
      </c>
      <c r="E62" s="55">
        <v>0</v>
      </c>
      <c r="F62" s="56">
        <v>734</v>
      </c>
      <c r="G62" s="57">
        <v>410</v>
      </c>
      <c r="H62" s="58">
        <v>536</v>
      </c>
      <c r="I62" s="56">
        <v>170</v>
      </c>
      <c r="J62" s="56">
        <v>369</v>
      </c>
      <c r="K62" s="56">
        <v>637</v>
      </c>
      <c r="L62" s="56">
        <v>331</v>
      </c>
    </row>
    <row r="63" spans="1:12" ht="13.5" customHeight="1" x14ac:dyDescent="0.2">
      <c r="A63" s="33"/>
      <c r="B63" s="32" t="s">
        <v>53</v>
      </c>
      <c r="C63" s="33"/>
      <c r="D63" s="54">
        <v>316</v>
      </c>
      <c r="E63" s="55">
        <v>0</v>
      </c>
      <c r="F63" s="56">
        <v>101</v>
      </c>
      <c r="G63" s="57">
        <v>36</v>
      </c>
      <c r="H63" s="58">
        <v>64</v>
      </c>
      <c r="I63" s="56">
        <v>39</v>
      </c>
      <c r="J63" s="56">
        <v>137</v>
      </c>
      <c r="K63" s="56">
        <v>178</v>
      </c>
      <c r="L63" s="56">
        <v>55</v>
      </c>
    </row>
    <row r="64" spans="1:12" ht="13.5" customHeight="1" x14ac:dyDescent="0.2">
      <c r="A64" s="33"/>
      <c r="B64" s="32" t="s">
        <v>54</v>
      </c>
      <c r="C64" s="33"/>
      <c r="D64" s="54">
        <v>573</v>
      </c>
      <c r="E64" s="55">
        <v>0</v>
      </c>
      <c r="F64" s="56">
        <v>85</v>
      </c>
      <c r="G64" s="57">
        <v>0</v>
      </c>
      <c r="H64" s="58">
        <v>59</v>
      </c>
      <c r="I64" s="56">
        <v>2</v>
      </c>
      <c r="J64" s="56">
        <v>49</v>
      </c>
      <c r="K64" s="56">
        <v>84</v>
      </c>
      <c r="L64" s="56">
        <v>3</v>
      </c>
    </row>
    <row r="65" spans="1:12" ht="13.5" customHeight="1" x14ac:dyDescent="0.2">
      <c r="A65" s="33"/>
      <c r="B65" s="32" t="s">
        <v>55</v>
      </c>
      <c r="C65" s="33"/>
      <c r="D65" s="54">
        <v>607</v>
      </c>
      <c r="E65" s="55">
        <v>0</v>
      </c>
      <c r="F65" s="56">
        <v>87</v>
      </c>
      <c r="G65" s="57">
        <v>58</v>
      </c>
      <c r="H65" s="58">
        <v>68</v>
      </c>
      <c r="I65" s="56">
        <v>2</v>
      </c>
      <c r="J65" s="56">
        <v>57</v>
      </c>
      <c r="K65" s="56">
        <v>41</v>
      </c>
      <c r="L65" s="56">
        <v>19</v>
      </c>
    </row>
    <row r="66" spans="1:12" ht="13.5" customHeight="1" x14ac:dyDescent="0.2">
      <c r="A66" s="33"/>
      <c r="B66" s="32" t="s">
        <v>56</v>
      </c>
      <c r="C66" s="33"/>
      <c r="D66" s="54">
        <v>2722</v>
      </c>
      <c r="E66" s="55">
        <v>0</v>
      </c>
      <c r="F66" s="56">
        <v>523</v>
      </c>
      <c r="G66" s="57">
        <v>0</v>
      </c>
      <c r="H66" s="58">
        <v>276</v>
      </c>
      <c r="I66" s="56">
        <v>382</v>
      </c>
      <c r="J66" s="56">
        <v>382</v>
      </c>
      <c r="K66" s="56">
        <v>128</v>
      </c>
      <c r="L66" s="56">
        <v>1</v>
      </c>
    </row>
    <row r="67" spans="1:12" ht="13.5" customHeight="1" x14ac:dyDescent="0.2">
      <c r="A67" s="8"/>
      <c r="B67" s="9" t="s">
        <v>57</v>
      </c>
      <c r="C67" s="8"/>
      <c r="D67" s="71">
        <v>1041</v>
      </c>
      <c r="E67" s="72">
        <v>0</v>
      </c>
      <c r="F67" s="73">
        <v>225</v>
      </c>
      <c r="G67" s="74">
        <v>0</v>
      </c>
      <c r="H67" s="75">
        <v>208</v>
      </c>
      <c r="I67" s="73">
        <v>228</v>
      </c>
      <c r="J67" s="73">
        <v>310</v>
      </c>
      <c r="K67" s="73">
        <v>365</v>
      </c>
      <c r="L67" s="73">
        <v>40</v>
      </c>
    </row>
    <row r="68" spans="1:12" ht="13.5" customHeight="1" x14ac:dyDescent="0.2">
      <c r="A68" s="5" t="s">
        <v>82</v>
      </c>
      <c r="D68" s="76"/>
      <c r="E68" s="76"/>
      <c r="F68" s="77"/>
      <c r="G68" s="77"/>
      <c r="H68" s="77"/>
      <c r="I68" s="77"/>
      <c r="J68" s="77"/>
      <c r="K68" s="77"/>
      <c r="L68" s="77"/>
    </row>
    <row r="70" spans="1:12" x14ac:dyDescent="0.2">
      <c r="D70" s="76"/>
      <c r="E70" s="76"/>
      <c r="F70" s="77"/>
      <c r="G70" s="77"/>
      <c r="H70" s="77"/>
      <c r="I70" s="77"/>
      <c r="J70" s="77"/>
      <c r="K70" s="77"/>
      <c r="L70" s="77"/>
    </row>
    <row r="71" spans="1:12" x14ac:dyDescent="0.2">
      <c r="D71" s="76"/>
      <c r="E71" s="76"/>
      <c r="F71" s="77"/>
      <c r="G71" s="77"/>
      <c r="H71" s="77"/>
      <c r="I71" s="77"/>
      <c r="J71" s="77"/>
      <c r="K71" s="77"/>
      <c r="L71" s="77"/>
    </row>
    <row r="114" spans="4:7" x14ac:dyDescent="0.2">
      <c r="D114" s="78"/>
      <c r="E114" s="78"/>
      <c r="F114" s="79"/>
      <c r="G114" s="79"/>
    </row>
  </sheetData>
  <mergeCells count="20">
    <mergeCell ref="F2:G2"/>
    <mergeCell ref="D3:G3"/>
    <mergeCell ref="H3:L3"/>
    <mergeCell ref="H4:H5"/>
    <mergeCell ref="I4:I5"/>
    <mergeCell ref="J4:J5"/>
    <mergeCell ref="K4:K5"/>
    <mergeCell ref="L4:L5"/>
    <mergeCell ref="A61:C61"/>
    <mergeCell ref="A10:C10"/>
    <mergeCell ref="A13:C13"/>
    <mergeCell ref="A18:C18"/>
    <mergeCell ref="A22:C22"/>
    <mergeCell ref="A25:C25"/>
    <mergeCell ref="A28:C28"/>
    <mergeCell ref="A33:C33"/>
    <mergeCell ref="A39:C39"/>
    <mergeCell ref="A47:C47"/>
    <mergeCell ref="A54:C54"/>
    <mergeCell ref="A58:C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82" fitToHeight="2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FDD5-2CD4-456D-AD5B-064D34BA4225}">
  <dimension ref="A1:I69"/>
  <sheetViews>
    <sheetView zoomScaleNormal="100" zoomScaleSheetLayoutView="100" workbookViewId="0">
      <pane xSplit="3" ySplit="4" topLeftCell="D5" activePane="bottomRight" state="frozen"/>
      <selection pane="topRight" activeCell="N14" sqref="N14"/>
      <selection pane="bottomLeft" activeCell="N14" sqref="N14"/>
      <selection pane="bottomRight" activeCell="M20" sqref="M20"/>
    </sheetView>
  </sheetViews>
  <sheetFormatPr defaultColWidth="10.88671875" defaultRowHeight="12" x14ac:dyDescent="0.2"/>
  <cols>
    <col min="1" max="1" width="3.88671875" style="1" customWidth="1"/>
    <col min="2" max="2" width="13.88671875" style="1" customWidth="1"/>
    <col min="3" max="3" width="6.109375" style="1" customWidth="1"/>
    <col min="4" max="9" width="11.88671875" style="1" customWidth="1"/>
    <col min="10" max="16384" width="10.88671875" style="1"/>
  </cols>
  <sheetData>
    <row r="1" spans="1:9" ht="16.2" x14ac:dyDescent="0.2">
      <c r="A1" s="29" t="s">
        <v>83</v>
      </c>
    </row>
    <row r="2" spans="1:9" ht="12.6" thickBot="1" x14ac:dyDescent="0.25">
      <c r="D2" s="28"/>
      <c r="E2" s="28"/>
      <c r="F2" s="28"/>
      <c r="G2" s="28"/>
      <c r="H2" s="268" t="s">
        <v>84</v>
      </c>
      <c r="I2" s="269"/>
    </row>
    <row r="3" spans="1:9" ht="18" customHeight="1" thickTop="1" x14ac:dyDescent="0.2">
      <c r="A3" s="80"/>
      <c r="B3" s="80"/>
      <c r="C3" s="81"/>
      <c r="D3" s="20"/>
      <c r="E3" s="25"/>
      <c r="F3" s="82" t="s">
        <v>85</v>
      </c>
      <c r="G3" s="25"/>
      <c r="H3" s="25"/>
      <c r="I3" s="25"/>
    </row>
    <row r="4" spans="1:9" ht="21" customHeight="1" x14ac:dyDescent="0.2">
      <c r="A4" s="83"/>
      <c r="B4" s="83"/>
      <c r="C4" s="84"/>
      <c r="D4" s="85" t="s">
        <v>63</v>
      </c>
      <c r="E4" s="85" t="s">
        <v>66</v>
      </c>
      <c r="F4" s="86" t="s">
        <v>86</v>
      </c>
      <c r="G4" s="86" t="s">
        <v>87</v>
      </c>
      <c r="H4" s="85" t="s">
        <v>65</v>
      </c>
      <c r="I4" s="87" t="s">
        <v>88</v>
      </c>
    </row>
    <row r="5" spans="1:9" ht="13.35" customHeight="1" x14ac:dyDescent="0.2">
      <c r="A5" s="33"/>
      <c r="B5" s="32" t="s">
        <v>8</v>
      </c>
      <c r="C5" s="88"/>
      <c r="D5" s="89">
        <f t="shared" ref="D5:I5" si="0">D6+D7</f>
        <v>1164</v>
      </c>
      <c r="E5" s="89">
        <f t="shared" si="0"/>
        <v>11162</v>
      </c>
      <c r="F5" s="90">
        <f t="shared" si="0"/>
        <v>2340</v>
      </c>
      <c r="G5" s="90">
        <f t="shared" si="0"/>
        <v>9324</v>
      </c>
      <c r="H5" s="89">
        <f t="shared" si="0"/>
        <v>2480</v>
      </c>
      <c r="I5" s="90">
        <f t="shared" si="0"/>
        <v>430</v>
      </c>
    </row>
    <row r="6" spans="1:9" ht="13.35" customHeight="1" x14ac:dyDescent="0.2">
      <c r="A6" s="33"/>
      <c r="B6" s="32" t="s">
        <v>9</v>
      </c>
      <c r="C6" s="33"/>
      <c r="D6" s="91">
        <f t="shared" ref="D6:I6" si="1">D10+D13+D18+D22+D25+D28+D33+D47+D54+D55+D58+D61</f>
        <v>963</v>
      </c>
      <c r="E6" s="90">
        <f t="shared" si="1"/>
        <v>9878</v>
      </c>
      <c r="F6" s="90">
        <f t="shared" si="1"/>
        <v>1834</v>
      </c>
      <c r="G6" s="90">
        <f t="shared" si="1"/>
        <v>8501</v>
      </c>
      <c r="H6" s="90">
        <f t="shared" si="1"/>
        <v>2262</v>
      </c>
      <c r="I6" s="90">
        <f t="shared" si="1"/>
        <v>344</v>
      </c>
    </row>
    <row r="7" spans="1:9" ht="13.35" customHeight="1" x14ac:dyDescent="0.2">
      <c r="A7" s="33"/>
      <c r="B7" s="32" t="s">
        <v>10</v>
      </c>
      <c r="C7" s="33"/>
      <c r="D7" s="91">
        <f>D14+D15+D19+D29+D30+D34+D35+D36+D39+D40+D41+D42+D43+D44+D48+D49+D50+D51+D62+D63+D64+D65+D66</f>
        <v>201</v>
      </c>
      <c r="E7" s="90">
        <f t="shared" ref="E7:I7" si="2">E14+E15+E19+E29+E30+E34+E35+E36+E39+E40+E41+E42+E43+E44+E48+E49+E50+E51+E62+E63+E64+E65+E66</f>
        <v>1284</v>
      </c>
      <c r="F7" s="90">
        <f t="shared" si="2"/>
        <v>506</v>
      </c>
      <c r="G7" s="90">
        <f t="shared" si="2"/>
        <v>823</v>
      </c>
      <c r="H7" s="90">
        <f t="shared" si="2"/>
        <v>218</v>
      </c>
      <c r="I7" s="90">
        <f t="shared" si="2"/>
        <v>86</v>
      </c>
    </row>
    <row r="8" spans="1:9" ht="13.35" customHeight="1" x14ac:dyDescent="0.2">
      <c r="A8" s="33"/>
      <c r="B8" s="17"/>
      <c r="C8" s="16"/>
      <c r="D8" s="92"/>
      <c r="E8" s="2"/>
      <c r="F8" s="2"/>
      <c r="G8" s="2"/>
      <c r="H8" s="2"/>
      <c r="I8" s="2"/>
    </row>
    <row r="9" spans="1:9" ht="13.35" customHeight="1" x14ac:dyDescent="0.2">
      <c r="A9" s="247" t="s">
        <v>89</v>
      </c>
      <c r="B9" s="247"/>
      <c r="C9" s="248"/>
      <c r="D9" s="93">
        <f t="shared" ref="D9:I9" si="3">D10</f>
        <v>231</v>
      </c>
      <c r="E9" s="90">
        <f t="shared" si="3"/>
        <v>2382</v>
      </c>
      <c r="F9" s="90">
        <f t="shared" si="3"/>
        <v>191</v>
      </c>
      <c r="G9" s="90">
        <f t="shared" si="3"/>
        <v>2172</v>
      </c>
      <c r="H9" s="90">
        <f t="shared" si="3"/>
        <v>644</v>
      </c>
      <c r="I9" s="90">
        <f t="shared" si="3"/>
        <v>58</v>
      </c>
    </row>
    <row r="10" spans="1:9" ht="13.35" customHeight="1" x14ac:dyDescent="0.2">
      <c r="A10" s="33"/>
      <c r="B10" s="32" t="s">
        <v>12</v>
      </c>
      <c r="C10" s="16"/>
      <c r="D10" s="93">
        <v>231</v>
      </c>
      <c r="E10" s="90">
        <v>2382</v>
      </c>
      <c r="F10" s="90">
        <v>191</v>
      </c>
      <c r="G10" s="90">
        <v>2172</v>
      </c>
      <c r="H10" s="90">
        <v>644</v>
      </c>
      <c r="I10" s="90">
        <v>58</v>
      </c>
    </row>
    <row r="11" spans="1:9" ht="13.35" customHeight="1" x14ac:dyDescent="0.2">
      <c r="A11" s="33"/>
      <c r="B11" s="33"/>
      <c r="C11" s="16"/>
      <c r="D11" s="92"/>
      <c r="E11" s="2"/>
      <c r="F11" s="2"/>
      <c r="G11" s="2"/>
      <c r="H11" s="2"/>
      <c r="I11" s="2"/>
    </row>
    <row r="12" spans="1:9" ht="13.35" customHeight="1" x14ac:dyDescent="0.2">
      <c r="A12" s="247" t="s">
        <v>13</v>
      </c>
      <c r="B12" s="247"/>
      <c r="C12" s="248"/>
      <c r="D12" s="93">
        <f t="shared" ref="D12:I12" si="4">D13+D14+D15</f>
        <v>39</v>
      </c>
      <c r="E12" s="90">
        <f t="shared" si="4"/>
        <v>650</v>
      </c>
      <c r="F12" s="90">
        <f t="shared" si="4"/>
        <v>120</v>
      </c>
      <c r="G12" s="90">
        <f t="shared" si="4"/>
        <v>560</v>
      </c>
      <c r="H12" s="90">
        <f t="shared" si="4"/>
        <v>113</v>
      </c>
      <c r="I12" s="90">
        <f t="shared" si="4"/>
        <v>17</v>
      </c>
    </row>
    <row r="13" spans="1:9" ht="13.35" customHeight="1" x14ac:dyDescent="0.2">
      <c r="A13" s="33"/>
      <c r="B13" s="32" t="s">
        <v>14</v>
      </c>
      <c r="C13" s="16"/>
      <c r="D13" s="93">
        <v>35</v>
      </c>
      <c r="E13" s="90">
        <v>368</v>
      </c>
      <c r="F13" s="90">
        <v>81</v>
      </c>
      <c r="G13" s="90">
        <v>320</v>
      </c>
      <c r="H13" s="90">
        <v>71</v>
      </c>
      <c r="I13" s="90">
        <v>10</v>
      </c>
    </row>
    <row r="14" spans="1:9" ht="13.35" customHeight="1" x14ac:dyDescent="0.2">
      <c r="A14" s="33"/>
      <c r="B14" s="32" t="s">
        <v>15</v>
      </c>
      <c r="C14" s="16"/>
      <c r="D14" s="93">
        <v>1</v>
      </c>
      <c r="E14" s="90">
        <v>100</v>
      </c>
      <c r="F14" s="90">
        <v>16</v>
      </c>
      <c r="G14" s="90">
        <v>85</v>
      </c>
      <c r="H14" s="90">
        <v>38</v>
      </c>
      <c r="I14" s="90">
        <v>1</v>
      </c>
    </row>
    <row r="15" spans="1:9" ht="13.35" customHeight="1" x14ac:dyDescent="0.2">
      <c r="A15" s="33"/>
      <c r="B15" s="32" t="s">
        <v>16</v>
      </c>
      <c r="C15" s="15"/>
      <c r="D15" s="90">
        <v>3</v>
      </c>
      <c r="E15" s="90">
        <v>182</v>
      </c>
      <c r="F15" s="90">
        <v>23</v>
      </c>
      <c r="G15" s="90">
        <v>155</v>
      </c>
      <c r="H15" s="90">
        <v>4</v>
      </c>
      <c r="I15" s="90">
        <v>6</v>
      </c>
    </row>
    <row r="16" spans="1:9" ht="13.35" customHeight="1" x14ac:dyDescent="0.2">
      <c r="A16" s="33"/>
      <c r="B16" s="33"/>
      <c r="C16" s="15"/>
      <c r="D16" s="2"/>
      <c r="E16" s="2"/>
      <c r="F16" s="2"/>
      <c r="G16" s="2"/>
      <c r="H16" s="2"/>
      <c r="I16" s="2"/>
    </row>
    <row r="17" spans="1:9" ht="13.35" customHeight="1" x14ac:dyDescent="0.2">
      <c r="A17" s="247" t="s">
        <v>17</v>
      </c>
      <c r="B17" s="247"/>
      <c r="C17" s="247"/>
      <c r="D17" s="91">
        <f t="shared" ref="D17:I17" si="5">D18+D19</f>
        <v>48</v>
      </c>
      <c r="E17" s="90">
        <f t="shared" si="5"/>
        <v>859</v>
      </c>
      <c r="F17" s="90">
        <f t="shared" si="5"/>
        <v>87</v>
      </c>
      <c r="G17" s="90">
        <f t="shared" si="5"/>
        <v>789</v>
      </c>
      <c r="H17" s="90">
        <f t="shared" si="5"/>
        <v>274</v>
      </c>
      <c r="I17" s="90">
        <f t="shared" si="5"/>
        <v>57</v>
      </c>
    </row>
    <row r="18" spans="1:9" ht="13.35" customHeight="1" x14ac:dyDescent="0.2">
      <c r="A18" s="33"/>
      <c r="B18" s="32" t="s">
        <v>18</v>
      </c>
      <c r="C18" s="15"/>
      <c r="D18" s="91">
        <v>46</v>
      </c>
      <c r="E18" s="90">
        <v>613</v>
      </c>
      <c r="F18" s="90">
        <v>76</v>
      </c>
      <c r="G18" s="90">
        <v>570</v>
      </c>
      <c r="H18" s="90">
        <v>268</v>
      </c>
      <c r="I18" s="90">
        <v>51</v>
      </c>
    </row>
    <row r="19" spans="1:9" ht="13.35" customHeight="1" x14ac:dyDescent="0.2">
      <c r="A19" s="33"/>
      <c r="B19" s="32" t="s">
        <v>19</v>
      </c>
      <c r="C19" s="15"/>
      <c r="D19" s="91">
        <v>2</v>
      </c>
      <c r="E19" s="90">
        <v>246</v>
      </c>
      <c r="F19" s="90">
        <v>11</v>
      </c>
      <c r="G19" s="90">
        <v>219</v>
      </c>
      <c r="H19" s="90">
        <v>6</v>
      </c>
      <c r="I19" s="90">
        <v>6</v>
      </c>
    </row>
    <row r="20" spans="1:9" ht="13.35" customHeight="1" x14ac:dyDescent="0.2">
      <c r="A20" s="33"/>
      <c r="B20" s="32"/>
      <c r="C20" s="15"/>
      <c r="D20" s="94"/>
      <c r="E20" s="2"/>
      <c r="F20" s="2"/>
      <c r="G20" s="2"/>
      <c r="H20" s="2"/>
      <c r="I20" s="2"/>
    </row>
    <row r="21" spans="1:9" ht="13.35" customHeight="1" x14ac:dyDescent="0.2">
      <c r="A21" s="247" t="s">
        <v>72</v>
      </c>
      <c r="B21" s="247"/>
      <c r="C21" s="248"/>
      <c r="D21" s="93">
        <f t="shared" ref="D21:I21" si="6">D22</f>
        <v>26</v>
      </c>
      <c r="E21" s="90">
        <f t="shared" si="6"/>
        <v>2340</v>
      </c>
      <c r="F21" s="90">
        <f t="shared" si="6"/>
        <v>341</v>
      </c>
      <c r="G21" s="90">
        <f t="shared" si="6"/>
        <v>2068</v>
      </c>
      <c r="H21" s="90">
        <f t="shared" si="6"/>
        <v>154</v>
      </c>
      <c r="I21" s="90">
        <f t="shared" si="6"/>
        <v>65</v>
      </c>
    </row>
    <row r="22" spans="1:9" ht="13.35" customHeight="1" x14ac:dyDescent="0.2">
      <c r="A22" s="33"/>
      <c r="B22" s="32" t="s">
        <v>21</v>
      </c>
      <c r="C22" s="16"/>
      <c r="D22" s="93">
        <v>26</v>
      </c>
      <c r="E22" s="90">
        <v>2340</v>
      </c>
      <c r="F22" s="90">
        <v>341</v>
      </c>
      <c r="G22" s="90">
        <v>2068</v>
      </c>
      <c r="H22" s="90">
        <v>154</v>
      </c>
      <c r="I22" s="90">
        <v>65</v>
      </c>
    </row>
    <row r="23" spans="1:9" ht="13.35" customHeight="1" x14ac:dyDescent="0.2">
      <c r="A23" s="33"/>
      <c r="B23" s="32"/>
      <c r="C23" s="16"/>
      <c r="D23" s="93"/>
      <c r="E23" s="90"/>
      <c r="F23" s="90"/>
      <c r="G23" s="90"/>
      <c r="H23" s="90"/>
      <c r="I23" s="90"/>
    </row>
    <row r="24" spans="1:9" ht="13.35" customHeight="1" x14ac:dyDescent="0.2">
      <c r="A24" s="249" t="s">
        <v>73</v>
      </c>
      <c r="B24" s="250"/>
      <c r="C24" s="250"/>
      <c r="D24" s="91">
        <f t="shared" ref="D24:I24" si="7">D25</f>
        <v>38</v>
      </c>
      <c r="E24" s="90">
        <f t="shared" si="7"/>
        <v>371</v>
      </c>
      <c r="F24" s="90">
        <f t="shared" si="7"/>
        <v>140</v>
      </c>
      <c r="G24" s="90">
        <f t="shared" si="7"/>
        <v>214</v>
      </c>
      <c r="H24" s="90">
        <f t="shared" si="7"/>
        <v>53</v>
      </c>
      <c r="I24" s="90">
        <f t="shared" si="7"/>
        <v>4</v>
      </c>
    </row>
    <row r="25" spans="1:9" ht="13.35" customHeight="1" x14ac:dyDescent="0.2">
      <c r="A25" s="33"/>
      <c r="B25" s="32" t="s">
        <v>23</v>
      </c>
      <c r="C25" s="16"/>
      <c r="D25" s="93">
        <v>38</v>
      </c>
      <c r="E25" s="90">
        <v>371</v>
      </c>
      <c r="F25" s="90">
        <v>140</v>
      </c>
      <c r="G25" s="90">
        <v>214</v>
      </c>
      <c r="H25" s="90">
        <v>53</v>
      </c>
      <c r="I25" s="90">
        <v>4</v>
      </c>
    </row>
    <row r="26" spans="1:9" ht="13.35" customHeight="1" x14ac:dyDescent="0.2">
      <c r="A26" s="33"/>
      <c r="B26" s="33"/>
      <c r="C26" s="16"/>
      <c r="D26" s="95"/>
    </row>
    <row r="27" spans="1:9" ht="13.35" customHeight="1" x14ac:dyDescent="0.2">
      <c r="A27" s="247" t="s">
        <v>24</v>
      </c>
      <c r="B27" s="247"/>
      <c r="C27" s="247"/>
      <c r="D27" s="91">
        <f t="shared" ref="D27:I27" si="8">D28+D29+D30</f>
        <v>55</v>
      </c>
      <c r="E27" s="90">
        <f t="shared" si="8"/>
        <v>326</v>
      </c>
      <c r="F27" s="90">
        <f t="shared" si="8"/>
        <v>158</v>
      </c>
      <c r="G27" s="90">
        <f t="shared" si="8"/>
        <v>30</v>
      </c>
      <c r="H27" s="90">
        <f t="shared" si="8"/>
        <v>137</v>
      </c>
      <c r="I27" s="90">
        <f t="shared" si="8"/>
        <v>14</v>
      </c>
    </row>
    <row r="28" spans="1:9" ht="13.35" customHeight="1" x14ac:dyDescent="0.2">
      <c r="A28" s="33"/>
      <c r="B28" s="32" t="s">
        <v>25</v>
      </c>
      <c r="C28" s="15"/>
      <c r="D28" s="90">
        <v>55</v>
      </c>
      <c r="E28" s="90">
        <v>313</v>
      </c>
      <c r="F28" s="90">
        <v>151</v>
      </c>
      <c r="G28" s="90">
        <v>24</v>
      </c>
      <c r="H28" s="90">
        <v>136</v>
      </c>
      <c r="I28" s="90">
        <v>14</v>
      </c>
    </row>
    <row r="29" spans="1:9" ht="13.35" customHeight="1" x14ac:dyDescent="0.2">
      <c r="A29" s="33"/>
      <c r="B29" s="32" t="s">
        <v>90</v>
      </c>
      <c r="C29" s="15"/>
      <c r="D29" s="90">
        <v>0</v>
      </c>
      <c r="E29" s="90">
        <v>11</v>
      </c>
      <c r="F29" s="90">
        <v>5</v>
      </c>
      <c r="G29" s="90">
        <v>6</v>
      </c>
      <c r="H29" s="90">
        <v>0</v>
      </c>
      <c r="I29" s="90">
        <v>0</v>
      </c>
    </row>
    <row r="30" spans="1:9" ht="13.35" customHeight="1" x14ac:dyDescent="0.2">
      <c r="A30" s="33"/>
      <c r="B30" s="32" t="s">
        <v>91</v>
      </c>
      <c r="C30" s="15"/>
      <c r="D30" s="90">
        <v>0</v>
      </c>
      <c r="E30" s="90">
        <v>2</v>
      </c>
      <c r="F30" s="90">
        <v>2</v>
      </c>
      <c r="G30" s="90">
        <v>0</v>
      </c>
      <c r="H30" s="90">
        <v>1</v>
      </c>
      <c r="I30" s="90">
        <v>0</v>
      </c>
    </row>
    <row r="31" spans="1:9" ht="13.35" customHeight="1" x14ac:dyDescent="0.2">
      <c r="A31" s="33"/>
      <c r="B31" s="33"/>
      <c r="C31" s="15"/>
      <c r="D31" s="2"/>
      <c r="E31" s="2"/>
      <c r="F31" s="2"/>
      <c r="G31" s="2"/>
      <c r="H31" s="2"/>
      <c r="I31" s="2"/>
    </row>
    <row r="32" spans="1:9" ht="13.35" customHeight="1" x14ac:dyDescent="0.2">
      <c r="A32" s="247" t="s">
        <v>28</v>
      </c>
      <c r="B32" s="247"/>
      <c r="C32" s="267"/>
      <c r="D32" s="90">
        <f t="shared" ref="D32:I32" si="9">D33+D34+D35+D36</f>
        <v>11</v>
      </c>
      <c r="E32" s="90">
        <f t="shared" si="9"/>
        <v>268</v>
      </c>
      <c r="F32" s="90">
        <f t="shared" si="9"/>
        <v>83</v>
      </c>
      <c r="G32" s="90">
        <f t="shared" si="9"/>
        <v>248</v>
      </c>
      <c r="H32" s="90">
        <f t="shared" si="9"/>
        <v>77</v>
      </c>
      <c r="I32" s="90">
        <f t="shared" si="9"/>
        <v>5</v>
      </c>
    </row>
    <row r="33" spans="1:9" ht="13.35" customHeight="1" x14ac:dyDescent="0.2">
      <c r="A33" s="33"/>
      <c r="B33" s="32" t="s">
        <v>29</v>
      </c>
      <c r="C33" s="15"/>
      <c r="D33" s="90">
        <v>2</v>
      </c>
      <c r="E33" s="90">
        <v>193</v>
      </c>
      <c r="F33" s="90">
        <v>32</v>
      </c>
      <c r="G33" s="90">
        <v>160</v>
      </c>
      <c r="H33" s="90">
        <v>6</v>
      </c>
      <c r="I33" s="90">
        <v>3</v>
      </c>
    </row>
    <row r="34" spans="1:9" ht="13.35" customHeight="1" x14ac:dyDescent="0.2">
      <c r="A34" s="33"/>
      <c r="B34" s="32" t="s">
        <v>30</v>
      </c>
      <c r="C34" s="15"/>
      <c r="D34" s="90">
        <v>0</v>
      </c>
      <c r="E34" s="90">
        <v>0</v>
      </c>
      <c r="F34" s="90">
        <v>6</v>
      </c>
      <c r="G34" s="90">
        <v>7</v>
      </c>
      <c r="H34" s="90">
        <v>0</v>
      </c>
      <c r="I34" s="90">
        <v>1</v>
      </c>
    </row>
    <row r="35" spans="1:9" ht="13.35" customHeight="1" x14ac:dyDescent="0.2">
      <c r="A35" s="33"/>
      <c r="B35" s="32" t="s">
        <v>31</v>
      </c>
      <c r="C35" s="15"/>
      <c r="D35" s="90">
        <v>2</v>
      </c>
      <c r="E35" s="90">
        <v>4</v>
      </c>
      <c r="F35" s="90">
        <v>3</v>
      </c>
      <c r="G35" s="90">
        <v>1</v>
      </c>
      <c r="H35" s="90">
        <v>0</v>
      </c>
      <c r="I35" s="90">
        <v>0</v>
      </c>
    </row>
    <row r="36" spans="1:9" ht="13.35" customHeight="1" x14ac:dyDescent="0.2">
      <c r="A36" s="33"/>
      <c r="B36" s="32" t="s">
        <v>32</v>
      </c>
      <c r="C36" s="15"/>
      <c r="D36" s="90">
        <v>7</v>
      </c>
      <c r="E36" s="90">
        <v>71</v>
      </c>
      <c r="F36" s="90">
        <v>42</v>
      </c>
      <c r="G36" s="90">
        <v>80</v>
      </c>
      <c r="H36" s="90">
        <v>71</v>
      </c>
      <c r="I36" s="90">
        <v>1</v>
      </c>
    </row>
    <row r="37" spans="1:9" ht="13.35" customHeight="1" x14ac:dyDescent="0.2">
      <c r="C37" s="96"/>
      <c r="D37" s="2"/>
      <c r="E37" s="2"/>
      <c r="F37" s="2"/>
      <c r="G37" s="2"/>
      <c r="H37" s="2"/>
      <c r="I37" s="2"/>
    </row>
    <row r="38" spans="1:9" ht="13.35" customHeight="1" x14ac:dyDescent="0.2">
      <c r="A38" s="247" t="s">
        <v>75</v>
      </c>
      <c r="B38" s="247"/>
      <c r="C38" s="247"/>
      <c r="D38" s="91">
        <f t="shared" ref="D38:I38" si="10">D39+D40+D41+D42+D43+D44</f>
        <v>78</v>
      </c>
      <c r="E38" s="90">
        <f t="shared" si="10"/>
        <v>205</v>
      </c>
      <c r="F38" s="90">
        <f t="shared" si="10"/>
        <v>94</v>
      </c>
      <c r="G38" s="90">
        <f t="shared" si="10"/>
        <v>111</v>
      </c>
      <c r="H38" s="90">
        <f t="shared" si="10"/>
        <v>30</v>
      </c>
      <c r="I38" s="90">
        <f t="shared" si="10"/>
        <v>24</v>
      </c>
    </row>
    <row r="39" spans="1:9" ht="13.35" customHeight="1" x14ac:dyDescent="0.2">
      <c r="A39" s="33"/>
      <c r="B39" s="32" t="s">
        <v>34</v>
      </c>
      <c r="C39" s="16"/>
      <c r="D39" s="93">
        <v>1</v>
      </c>
      <c r="E39" s="90">
        <v>58</v>
      </c>
      <c r="F39" s="90">
        <v>31</v>
      </c>
      <c r="G39" s="90">
        <v>23</v>
      </c>
      <c r="H39" s="90">
        <v>3</v>
      </c>
      <c r="I39" s="90">
        <v>0</v>
      </c>
    </row>
    <row r="40" spans="1:9" ht="13.35" customHeight="1" x14ac:dyDescent="0.2">
      <c r="A40" s="33"/>
      <c r="B40" s="32" t="s">
        <v>35</v>
      </c>
      <c r="C40" s="16"/>
      <c r="D40" s="93">
        <v>11</v>
      </c>
      <c r="E40" s="90">
        <v>14</v>
      </c>
      <c r="F40" s="90">
        <v>10</v>
      </c>
      <c r="G40" s="90">
        <v>5</v>
      </c>
      <c r="H40" s="90">
        <v>10</v>
      </c>
      <c r="I40" s="90">
        <v>0</v>
      </c>
    </row>
    <row r="41" spans="1:9" ht="13.35" customHeight="1" x14ac:dyDescent="0.2">
      <c r="A41" s="33"/>
      <c r="B41" s="32" t="s">
        <v>36</v>
      </c>
      <c r="C41" s="16"/>
      <c r="D41" s="93">
        <v>32</v>
      </c>
      <c r="E41" s="90">
        <v>51</v>
      </c>
      <c r="F41" s="90">
        <v>23</v>
      </c>
      <c r="G41" s="90">
        <v>30</v>
      </c>
      <c r="H41" s="90">
        <v>7</v>
      </c>
      <c r="I41" s="90">
        <v>0</v>
      </c>
    </row>
    <row r="42" spans="1:9" ht="13.35" customHeight="1" x14ac:dyDescent="0.2">
      <c r="A42" s="33"/>
      <c r="B42" s="32" t="s">
        <v>37</v>
      </c>
      <c r="C42" s="16"/>
      <c r="D42" s="93">
        <v>24</v>
      </c>
      <c r="E42" s="90">
        <v>25</v>
      </c>
      <c r="F42" s="90">
        <v>5</v>
      </c>
      <c r="G42" s="90">
        <v>19</v>
      </c>
      <c r="H42" s="90">
        <v>1</v>
      </c>
      <c r="I42" s="90">
        <v>24</v>
      </c>
    </row>
    <row r="43" spans="1:9" ht="13.35" customHeight="1" x14ac:dyDescent="0.2">
      <c r="A43" s="33"/>
      <c r="B43" s="32" t="s">
        <v>92</v>
      </c>
      <c r="C43" s="16"/>
      <c r="D43" s="93">
        <v>10</v>
      </c>
      <c r="E43" s="90">
        <v>16</v>
      </c>
      <c r="F43" s="90">
        <v>8</v>
      </c>
      <c r="G43" s="90">
        <v>8</v>
      </c>
      <c r="H43" s="90">
        <v>2</v>
      </c>
      <c r="I43" s="90">
        <v>0</v>
      </c>
    </row>
    <row r="44" spans="1:9" ht="13.35" customHeight="1" x14ac:dyDescent="0.2">
      <c r="A44" s="33"/>
      <c r="B44" s="32" t="s">
        <v>93</v>
      </c>
      <c r="C44" s="16"/>
      <c r="D44" s="93">
        <v>0</v>
      </c>
      <c r="E44" s="90">
        <v>41</v>
      </c>
      <c r="F44" s="90">
        <v>17</v>
      </c>
      <c r="G44" s="90">
        <v>26</v>
      </c>
      <c r="H44" s="90">
        <v>7</v>
      </c>
      <c r="I44" s="90">
        <v>0</v>
      </c>
    </row>
    <row r="45" spans="1:9" ht="13.35" customHeight="1" x14ac:dyDescent="0.2">
      <c r="A45" s="33"/>
      <c r="B45" s="32"/>
      <c r="C45" s="33"/>
      <c r="D45" s="94"/>
      <c r="E45" s="2"/>
      <c r="F45" s="2"/>
      <c r="G45" s="2"/>
      <c r="H45" s="2"/>
      <c r="I45" s="2"/>
    </row>
    <row r="46" spans="1:9" ht="13.35" customHeight="1" x14ac:dyDescent="0.2">
      <c r="A46" s="247" t="s">
        <v>77</v>
      </c>
      <c r="B46" s="247"/>
      <c r="C46" s="267"/>
      <c r="D46" s="90">
        <f t="shared" ref="D46:I46" si="11">D47+D48+D49+D50+D51</f>
        <v>9</v>
      </c>
      <c r="E46" s="90">
        <f t="shared" si="11"/>
        <v>359</v>
      </c>
      <c r="F46" s="90">
        <f t="shared" si="11"/>
        <v>208</v>
      </c>
      <c r="G46" s="90">
        <f t="shared" si="11"/>
        <v>147</v>
      </c>
      <c r="H46" s="90">
        <f t="shared" si="11"/>
        <v>44</v>
      </c>
      <c r="I46" s="90">
        <f t="shared" si="11"/>
        <v>39</v>
      </c>
    </row>
    <row r="47" spans="1:9" ht="13.35" customHeight="1" x14ac:dyDescent="0.2">
      <c r="A47" s="33"/>
      <c r="B47" s="32" t="s">
        <v>41</v>
      </c>
      <c r="C47" s="15"/>
      <c r="D47" s="91">
        <v>8</v>
      </c>
      <c r="E47" s="90">
        <v>246</v>
      </c>
      <c r="F47" s="90">
        <v>125</v>
      </c>
      <c r="G47" s="90">
        <v>109</v>
      </c>
      <c r="H47" s="90">
        <v>19</v>
      </c>
      <c r="I47" s="90">
        <v>6</v>
      </c>
    </row>
    <row r="48" spans="1:9" ht="13.35" customHeight="1" x14ac:dyDescent="0.2">
      <c r="A48" s="33"/>
      <c r="B48" s="32" t="s">
        <v>42</v>
      </c>
      <c r="C48" s="15"/>
      <c r="D48" s="91">
        <v>1</v>
      </c>
      <c r="E48" s="90">
        <v>22</v>
      </c>
      <c r="F48" s="90">
        <v>9</v>
      </c>
      <c r="G48" s="90">
        <v>20</v>
      </c>
      <c r="H48" s="90">
        <v>6</v>
      </c>
      <c r="I48" s="90">
        <v>0</v>
      </c>
    </row>
    <row r="49" spans="1:9" ht="13.35" customHeight="1" x14ac:dyDescent="0.2">
      <c r="A49" s="33"/>
      <c r="B49" s="32" t="s">
        <v>43</v>
      </c>
      <c r="C49" s="15"/>
      <c r="D49" s="91">
        <v>0</v>
      </c>
      <c r="E49" s="90">
        <v>9</v>
      </c>
      <c r="F49" s="90">
        <v>7</v>
      </c>
      <c r="G49" s="90">
        <v>2</v>
      </c>
      <c r="H49" s="90">
        <v>1</v>
      </c>
      <c r="I49" s="90">
        <v>0</v>
      </c>
    </row>
    <row r="50" spans="1:9" ht="13.35" customHeight="1" x14ac:dyDescent="0.2">
      <c r="A50" s="33"/>
      <c r="B50" s="32" t="s">
        <v>44</v>
      </c>
      <c r="C50" s="15"/>
      <c r="D50" s="91">
        <v>0</v>
      </c>
      <c r="E50" s="90">
        <v>31</v>
      </c>
      <c r="F50" s="90">
        <v>22</v>
      </c>
      <c r="G50" s="90">
        <v>11</v>
      </c>
      <c r="H50" s="90">
        <v>1</v>
      </c>
      <c r="I50" s="90">
        <v>29</v>
      </c>
    </row>
    <row r="51" spans="1:9" ht="13.35" customHeight="1" x14ac:dyDescent="0.2">
      <c r="A51" s="33"/>
      <c r="B51" s="32" t="s">
        <v>78</v>
      </c>
      <c r="C51" s="15"/>
      <c r="D51" s="91">
        <v>0</v>
      </c>
      <c r="E51" s="90">
        <v>51</v>
      </c>
      <c r="F51" s="90">
        <v>45</v>
      </c>
      <c r="G51" s="90">
        <v>5</v>
      </c>
      <c r="H51" s="90">
        <v>17</v>
      </c>
      <c r="I51" s="90">
        <v>4</v>
      </c>
    </row>
    <row r="52" spans="1:9" ht="13.35" customHeight="1" x14ac:dyDescent="0.2">
      <c r="A52" s="33"/>
      <c r="B52" s="32"/>
      <c r="C52" s="33"/>
      <c r="D52" s="94"/>
      <c r="E52" s="2"/>
      <c r="F52" s="2"/>
      <c r="G52" s="2"/>
      <c r="H52" s="2"/>
      <c r="I52" s="2"/>
    </row>
    <row r="53" spans="1:9" ht="13.35" customHeight="1" x14ac:dyDescent="0.2">
      <c r="A53" s="247" t="s">
        <v>46</v>
      </c>
      <c r="B53" s="247"/>
      <c r="C53" s="267"/>
      <c r="D53" s="90">
        <f t="shared" ref="D53:I53" si="12">D54+D55</f>
        <v>16</v>
      </c>
      <c r="E53" s="90">
        <f t="shared" si="12"/>
        <v>667</v>
      </c>
      <c r="F53" s="90">
        <f t="shared" si="12"/>
        <v>93</v>
      </c>
      <c r="G53" s="90">
        <f t="shared" si="12"/>
        <v>541</v>
      </c>
      <c r="H53" s="90">
        <f t="shared" si="12"/>
        <v>44</v>
      </c>
      <c r="I53" s="90">
        <f t="shared" si="12"/>
        <v>26</v>
      </c>
    </row>
    <row r="54" spans="1:9" ht="13.35" customHeight="1" x14ac:dyDescent="0.2">
      <c r="A54" s="33"/>
      <c r="B54" s="32" t="s">
        <v>47</v>
      </c>
      <c r="C54" s="15"/>
      <c r="D54" s="91">
        <v>13</v>
      </c>
      <c r="E54" s="90">
        <v>417</v>
      </c>
      <c r="F54" s="90">
        <v>69</v>
      </c>
      <c r="G54" s="90">
        <v>319</v>
      </c>
      <c r="H54" s="90">
        <v>17</v>
      </c>
      <c r="I54" s="90">
        <v>22</v>
      </c>
    </row>
    <row r="55" spans="1:9" ht="13.35" customHeight="1" x14ac:dyDescent="0.2">
      <c r="A55" s="33"/>
      <c r="B55" s="32" t="s">
        <v>79</v>
      </c>
      <c r="C55" s="15"/>
      <c r="D55" s="91">
        <v>3</v>
      </c>
      <c r="E55" s="90">
        <v>250</v>
      </c>
      <c r="F55" s="90">
        <v>24</v>
      </c>
      <c r="G55" s="90">
        <v>222</v>
      </c>
      <c r="H55" s="90">
        <v>27</v>
      </c>
      <c r="I55" s="90">
        <v>4</v>
      </c>
    </row>
    <row r="56" spans="1:9" ht="13.35" customHeight="1" x14ac:dyDescent="0.2">
      <c r="A56" s="33"/>
      <c r="C56" s="15"/>
      <c r="D56" s="94"/>
      <c r="E56" s="2"/>
      <c r="F56" s="2"/>
      <c r="G56" s="2"/>
      <c r="H56" s="2"/>
      <c r="I56" s="2"/>
    </row>
    <row r="57" spans="1:9" ht="13.35" customHeight="1" x14ac:dyDescent="0.2">
      <c r="A57" s="247" t="s">
        <v>80</v>
      </c>
      <c r="B57" s="247"/>
      <c r="C57" s="247"/>
      <c r="D57" s="91">
        <f t="shared" ref="D57:I57" si="13">D58</f>
        <v>134</v>
      </c>
      <c r="E57" s="90">
        <f t="shared" si="13"/>
        <v>1931</v>
      </c>
      <c r="F57" s="90">
        <f t="shared" si="13"/>
        <v>311</v>
      </c>
      <c r="G57" s="90">
        <f t="shared" si="13"/>
        <v>1842</v>
      </c>
      <c r="H57" s="90">
        <f t="shared" si="13"/>
        <v>751</v>
      </c>
      <c r="I57" s="90">
        <f t="shared" si="13"/>
        <v>88</v>
      </c>
    </row>
    <row r="58" spans="1:9" ht="13.35" customHeight="1" x14ac:dyDescent="0.2">
      <c r="A58" s="33"/>
      <c r="B58" s="32" t="s">
        <v>50</v>
      </c>
      <c r="C58" s="33"/>
      <c r="D58" s="91">
        <v>134</v>
      </c>
      <c r="E58" s="90">
        <v>1931</v>
      </c>
      <c r="F58" s="90">
        <v>311</v>
      </c>
      <c r="G58" s="90">
        <v>1842</v>
      </c>
      <c r="H58" s="90">
        <v>751</v>
      </c>
      <c r="I58" s="90">
        <v>88</v>
      </c>
    </row>
    <row r="59" spans="1:9" ht="13.35" customHeight="1" x14ac:dyDescent="0.2">
      <c r="A59" s="33"/>
      <c r="B59" s="32"/>
      <c r="C59" s="15"/>
      <c r="D59" s="97"/>
    </row>
    <row r="60" spans="1:9" ht="13.35" customHeight="1" x14ac:dyDescent="0.2">
      <c r="A60" s="247" t="s">
        <v>51</v>
      </c>
      <c r="B60" s="247"/>
      <c r="C60" s="267"/>
      <c r="D60" s="90">
        <f t="shared" ref="D60:I60" si="14">D61+D62+D63+D64+D65+D66</f>
        <v>479</v>
      </c>
      <c r="E60" s="90">
        <f t="shared" si="14"/>
        <v>804</v>
      </c>
      <c r="F60" s="90">
        <f t="shared" si="14"/>
        <v>514</v>
      </c>
      <c r="G60" s="90">
        <f t="shared" si="14"/>
        <v>602</v>
      </c>
      <c r="H60" s="90">
        <f t="shared" si="14"/>
        <v>159</v>
      </c>
      <c r="I60" s="90">
        <f t="shared" si="14"/>
        <v>33</v>
      </c>
    </row>
    <row r="61" spans="1:9" ht="13.35" customHeight="1" x14ac:dyDescent="0.2">
      <c r="A61" s="33"/>
      <c r="B61" s="32" t="s">
        <v>52</v>
      </c>
      <c r="C61" s="15"/>
      <c r="D61" s="90">
        <v>372</v>
      </c>
      <c r="E61" s="90">
        <v>454</v>
      </c>
      <c r="F61" s="90">
        <v>293</v>
      </c>
      <c r="G61" s="90">
        <v>481</v>
      </c>
      <c r="H61" s="90">
        <v>116</v>
      </c>
      <c r="I61" s="90">
        <v>19</v>
      </c>
    </row>
    <row r="62" spans="1:9" ht="13.35" customHeight="1" x14ac:dyDescent="0.2">
      <c r="A62" s="33"/>
      <c r="B62" s="32" t="s">
        <v>53</v>
      </c>
      <c r="C62" s="15"/>
      <c r="D62" s="91">
        <v>0</v>
      </c>
      <c r="E62" s="90">
        <v>28</v>
      </c>
      <c r="F62" s="90">
        <v>13</v>
      </c>
      <c r="G62" s="90">
        <v>15</v>
      </c>
      <c r="H62" s="90">
        <v>2</v>
      </c>
      <c r="I62" s="90">
        <v>1</v>
      </c>
    </row>
    <row r="63" spans="1:9" ht="13.35" customHeight="1" x14ac:dyDescent="0.2">
      <c r="A63" s="33"/>
      <c r="B63" s="32" t="s">
        <v>54</v>
      </c>
      <c r="C63" s="15"/>
      <c r="D63" s="91">
        <v>54</v>
      </c>
      <c r="E63" s="90">
        <v>53</v>
      </c>
      <c r="F63" s="90">
        <v>52</v>
      </c>
      <c r="G63" s="90">
        <v>1</v>
      </c>
      <c r="H63" s="90">
        <v>3</v>
      </c>
      <c r="I63" s="90">
        <v>2</v>
      </c>
    </row>
    <row r="64" spans="1:9" ht="13.35" customHeight="1" x14ac:dyDescent="0.2">
      <c r="A64" s="33"/>
      <c r="B64" s="32" t="s">
        <v>55</v>
      </c>
      <c r="C64" s="15"/>
      <c r="D64" s="91">
        <v>38</v>
      </c>
      <c r="E64" s="90">
        <v>58</v>
      </c>
      <c r="F64" s="90">
        <v>11</v>
      </c>
      <c r="G64" s="90">
        <v>49</v>
      </c>
      <c r="H64" s="90">
        <v>8</v>
      </c>
      <c r="I64" s="90">
        <v>0</v>
      </c>
    </row>
    <row r="65" spans="1:9" ht="13.35" customHeight="1" x14ac:dyDescent="0.2">
      <c r="A65" s="33"/>
      <c r="B65" s="32" t="s">
        <v>56</v>
      </c>
      <c r="C65" s="15"/>
      <c r="D65" s="91">
        <v>13</v>
      </c>
      <c r="E65" s="90">
        <v>97</v>
      </c>
      <c r="F65" s="90">
        <v>42</v>
      </c>
      <c r="G65" s="90">
        <v>44</v>
      </c>
      <c r="H65" s="90">
        <v>9</v>
      </c>
      <c r="I65" s="90">
        <v>8</v>
      </c>
    </row>
    <row r="66" spans="1:9" ht="13.35" customHeight="1" x14ac:dyDescent="0.2">
      <c r="A66" s="8"/>
      <c r="B66" s="9" t="s">
        <v>57</v>
      </c>
      <c r="C66" s="98"/>
      <c r="D66" s="99">
        <v>2</v>
      </c>
      <c r="E66" s="100">
        <v>114</v>
      </c>
      <c r="F66" s="100">
        <v>103</v>
      </c>
      <c r="G66" s="100">
        <v>12</v>
      </c>
      <c r="H66" s="100">
        <v>21</v>
      </c>
      <c r="I66" s="100">
        <v>3</v>
      </c>
    </row>
    <row r="67" spans="1:9" ht="13.35" customHeight="1" x14ac:dyDescent="0.2">
      <c r="A67" s="5" t="s">
        <v>82</v>
      </c>
      <c r="D67" s="2"/>
      <c r="E67" s="2"/>
      <c r="F67" s="2"/>
      <c r="G67" s="2"/>
      <c r="H67" s="2"/>
      <c r="I67" s="2"/>
    </row>
    <row r="68" spans="1:9" x14ac:dyDescent="0.2">
      <c r="D68" s="2"/>
      <c r="E68" s="2"/>
      <c r="F68" s="2"/>
      <c r="G68" s="2"/>
      <c r="H68" s="2"/>
      <c r="I68" s="2"/>
    </row>
    <row r="69" spans="1:9" x14ac:dyDescent="0.2">
      <c r="D69" s="2"/>
      <c r="E69" s="2"/>
      <c r="F69" s="2"/>
      <c r="G69" s="2"/>
      <c r="H69" s="2"/>
      <c r="I69" s="2"/>
    </row>
  </sheetData>
  <mergeCells count="13">
    <mergeCell ref="A24:C24"/>
    <mergeCell ref="H2:I2"/>
    <mergeCell ref="A9:C9"/>
    <mergeCell ref="A12:C12"/>
    <mergeCell ref="A17:C17"/>
    <mergeCell ref="A21:C21"/>
    <mergeCell ref="A60:C60"/>
    <mergeCell ref="A27:C27"/>
    <mergeCell ref="A32:C32"/>
    <mergeCell ref="A38:C38"/>
    <mergeCell ref="A46:C46"/>
    <mergeCell ref="A53:C53"/>
    <mergeCell ref="A57:C57"/>
  </mergeCells>
  <phoneticPr fontId="4"/>
  <printOptions horizontalCentered="1"/>
  <pageMargins left="0.98425196850393704" right="0.98425196850393704" top="0.98425196850393704" bottom="0.98425196850393704" header="0.51181102362204722" footer="0.51181102362204722"/>
  <pageSetup paperSize="9" scale="80" fitToHeight="0" orientation="portrait" blackAndWhite="1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710F0-2CDF-4936-B2B8-0A04A4FF9082}">
  <sheetPr>
    <pageSetUpPr fitToPage="1"/>
  </sheetPr>
  <dimension ref="A1:AH69"/>
  <sheetViews>
    <sheetView zoomScaleNormal="100" zoomScaleSheetLayoutView="70" workbookViewId="0">
      <pane xSplit="3" ySplit="5" topLeftCell="D6" activePane="bottomRight" state="frozen"/>
      <selection pane="topRight" activeCell="N14" sqref="N14"/>
      <selection pane="bottomLeft" activeCell="N14" sqref="N14"/>
      <selection pane="bottomRight" activeCell="X27" sqref="X27"/>
    </sheetView>
  </sheetViews>
  <sheetFormatPr defaultColWidth="13.109375" defaultRowHeight="15" customHeight="1" x14ac:dyDescent="0.2"/>
  <cols>
    <col min="1" max="1" width="4.109375" style="102" customWidth="1"/>
    <col min="2" max="2" width="14" style="102" customWidth="1"/>
    <col min="3" max="3" width="5.109375" style="102" customWidth="1"/>
    <col min="4" max="4" width="11" style="102" customWidth="1"/>
    <col min="5" max="5" width="8.109375" style="102" bestFit="1" customWidth="1"/>
    <col min="6" max="6" width="9.33203125" style="102" bestFit="1" customWidth="1"/>
    <col min="7" max="7" width="7.33203125" style="102" bestFit="1" customWidth="1"/>
    <col min="8" max="8" width="7.88671875" style="102" bestFit="1" customWidth="1"/>
    <col min="9" max="10" width="7.33203125" style="102" bestFit="1" customWidth="1"/>
    <col min="11" max="11" width="8.109375" style="102" bestFit="1" customWidth="1"/>
    <col min="12" max="12" width="7.109375" style="102" bestFit="1" customWidth="1"/>
    <col min="13" max="15" width="5.33203125" style="102" bestFit="1" customWidth="1"/>
    <col min="16" max="16" width="9.109375" style="102" bestFit="1" customWidth="1"/>
    <col min="17" max="17" width="7.33203125" style="102" bestFit="1" customWidth="1"/>
    <col min="18" max="18" width="7.109375" style="102" bestFit="1" customWidth="1"/>
    <col min="19" max="22" width="7.33203125" style="102" bestFit="1" customWidth="1"/>
    <col min="23" max="23" width="5.88671875" style="102" bestFit="1" customWidth="1"/>
    <col min="24" max="24" width="7.33203125" style="102" customWidth="1"/>
    <col min="25" max="26" width="10.88671875" style="102" customWidth="1"/>
    <col min="27" max="34" width="10.88671875" style="103" customWidth="1"/>
    <col min="35" max="16384" width="13.109375" style="102"/>
  </cols>
  <sheetData>
    <row r="1" spans="1:31" ht="17.25" customHeight="1" x14ac:dyDescent="0.2">
      <c r="A1" s="101" t="s">
        <v>94</v>
      </c>
    </row>
    <row r="2" spans="1:31" ht="13.8" thickBot="1" x14ac:dyDescent="0.25"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  <c r="W2" s="105"/>
      <c r="X2" s="106" t="s">
        <v>95</v>
      </c>
    </row>
    <row r="3" spans="1:31" ht="16.8" customHeight="1" thickTop="1" x14ac:dyDescent="0.2">
      <c r="A3" s="107"/>
      <c r="B3" s="107"/>
      <c r="C3" s="107"/>
      <c r="D3" s="279" t="s">
        <v>96</v>
      </c>
      <c r="E3" s="282" t="s">
        <v>97</v>
      </c>
      <c r="F3" s="283"/>
      <c r="G3" s="283"/>
      <c r="H3" s="283"/>
      <c r="I3" s="283"/>
      <c r="J3" s="284"/>
      <c r="K3" s="283" t="s">
        <v>98</v>
      </c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</row>
    <row r="4" spans="1:31" ht="16.8" customHeight="1" x14ac:dyDescent="0.2">
      <c r="A4" s="108"/>
      <c r="B4" s="108"/>
      <c r="C4" s="108"/>
      <c r="D4" s="280"/>
      <c r="E4" s="285" t="s">
        <v>1</v>
      </c>
      <c r="F4" s="285" t="s">
        <v>99</v>
      </c>
      <c r="G4" s="285" t="s">
        <v>100</v>
      </c>
      <c r="H4" s="285" t="s">
        <v>101</v>
      </c>
      <c r="I4" s="285" t="s">
        <v>102</v>
      </c>
      <c r="J4" s="285" t="s">
        <v>103</v>
      </c>
      <c r="K4" s="287" t="s">
        <v>1</v>
      </c>
      <c r="L4" s="273" t="s">
        <v>104</v>
      </c>
      <c r="M4" s="274"/>
      <c r="N4" s="274"/>
      <c r="O4" s="275"/>
      <c r="P4" s="276" t="s">
        <v>105</v>
      </c>
      <c r="Q4" s="274"/>
      <c r="R4" s="275"/>
      <c r="S4" s="109" t="s">
        <v>106</v>
      </c>
      <c r="T4" s="276" t="s">
        <v>107</v>
      </c>
      <c r="U4" s="277"/>
      <c r="V4" s="277"/>
      <c r="W4" s="278"/>
      <c r="X4" s="110" t="s">
        <v>68</v>
      </c>
    </row>
    <row r="5" spans="1:31" ht="16.8" customHeight="1" x14ac:dyDescent="0.2">
      <c r="A5" s="111"/>
      <c r="B5" s="111"/>
      <c r="C5" s="111"/>
      <c r="D5" s="281"/>
      <c r="E5" s="286"/>
      <c r="F5" s="286"/>
      <c r="G5" s="286"/>
      <c r="H5" s="286"/>
      <c r="I5" s="286"/>
      <c r="J5" s="286"/>
      <c r="K5" s="288"/>
      <c r="L5" s="112" t="s">
        <v>108</v>
      </c>
      <c r="M5" s="112" t="s">
        <v>109</v>
      </c>
      <c r="N5" s="112" t="s">
        <v>110</v>
      </c>
      <c r="O5" s="113" t="s">
        <v>111</v>
      </c>
      <c r="P5" s="112" t="s">
        <v>112</v>
      </c>
      <c r="Q5" s="112" t="s">
        <v>113</v>
      </c>
      <c r="R5" s="114" t="s">
        <v>111</v>
      </c>
      <c r="S5" s="115" t="s">
        <v>114</v>
      </c>
      <c r="T5" s="112" t="s">
        <v>1</v>
      </c>
      <c r="U5" s="112" t="s">
        <v>115</v>
      </c>
      <c r="V5" s="112" t="s">
        <v>116</v>
      </c>
      <c r="W5" s="113" t="s">
        <v>111</v>
      </c>
      <c r="X5" s="115" t="s">
        <v>117</v>
      </c>
    </row>
    <row r="6" spans="1:31" ht="16.8" customHeight="1" x14ac:dyDescent="0.2">
      <c r="A6" s="116"/>
      <c r="B6" s="117" t="s">
        <v>8</v>
      </c>
      <c r="C6" s="116"/>
      <c r="D6" s="118">
        <f t="shared" ref="D6:X6" si="0">D7+D8</f>
        <v>11614</v>
      </c>
      <c r="E6" s="119">
        <f t="shared" si="0"/>
        <v>11324</v>
      </c>
      <c r="F6" s="120">
        <f t="shared" si="0"/>
        <v>7796</v>
      </c>
      <c r="G6" s="120">
        <f t="shared" si="0"/>
        <v>384</v>
      </c>
      <c r="H6" s="120">
        <f t="shared" si="0"/>
        <v>2579</v>
      </c>
      <c r="I6" s="120">
        <f t="shared" si="0"/>
        <v>29</v>
      </c>
      <c r="J6" s="121">
        <f t="shared" si="0"/>
        <v>536</v>
      </c>
      <c r="K6" s="120">
        <f t="shared" si="0"/>
        <v>11321</v>
      </c>
      <c r="L6" s="119">
        <f t="shared" si="0"/>
        <v>62</v>
      </c>
      <c r="M6" s="120">
        <f t="shared" si="0"/>
        <v>5</v>
      </c>
      <c r="N6" s="120">
        <f t="shared" si="0"/>
        <v>3</v>
      </c>
      <c r="O6" s="121">
        <f t="shared" si="0"/>
        <v>2</v>
      </c>
      <c r="P6" s="119">
        <f t="shared" si="0"/>
        <v>10575</v>
      </c>
      <c r="Q6" s="120">
        <f t="shared" si="0"/>
        <v>647</v>
      </c>
      <c r="R6" s="121">
        <f t="shared" si="0"/>
        <v>26</v>
      </c>
      <c r="S6" s="120">
        <f t="shared" si="0"/>
        <v>188</v>
      </c>
      <c r="T6" s="119">
        <f t="shared" si="0"/>
        <v>744</v>
      </c>
      <c r="U6" s="120">
        <f t="shared" si="0"/>
        <v>16</v>
      </c>
      <c r="V6" s="120">
        <f t="shared" si="0"/>
        <v>726</v>
      </c>
      <c r="W6" s="121">
        <f t="shared" si="0"/>
        <v>2</v>
      </c>
      <c r="X6" s="120">
        <f t="shared" si="0"/>
        <v>2967</v>
      </c>
      <c r="Y6" s="122"/>
      <c r="Z6" s="122"/>
    </row>
    <row r="7" spans="1:31" ht="16.8" customHeight="1" x14ac:dyDescent="0.2">
      <c r="A7" s="116"/>
      <c r="B7" s="117" t="s">
        <v>9</v>
      </c>
      <c r="C7" s="116"/>
      <c r="D7" s="123">
        <f t="shared" ref="D7:X7" si="1">D11+D14+D19+D23+D26+D29+D34+D49+D56+D57+D60+D63</f>
        <v>9905</v>
      </c>
      <c r="E7" s="124">
        <f t="shared" si="1"/>
        <v>9736</v>
      </c>
      <c r="F7" s="125">
        <f t="shared" si="1"/>
        <v>6717</v>
      </c>
      <c r="G7" s="125">
        <f t="shared" si="1"/>
        <v>292</v>
      </c>
      <c r="H7" s="125">
        <f t="shared" si="1"/>
        <v>2184</v>
      </c>
      <c r="I7" s="125">
        <f t="shared" si="1"/>
        <v>24</v>
      </c>
      <c r="J7" s="126">
        <f t="shared" si="1"/>
        <v>519</v>
      </c>
      <c r="K7" s="125">
        <f t="shared" si="1"/>
        <v>9736</v>
      </c>
      <c r="L7" s="124">
        <f t="shared" si="1"/>
        <v>58</v>
      </c>
      <c r="M7" s="125">
        <f t="shared" si="1"/>
        <v>4</v>
      </c>
      <c r="N7" s="125">
        <f t="shared" si="1"/>
        <v>2</v>
      </c>
      <c r="O7" s="126">
        <f t="shared" si="1"/>
        <v>2</v>
      </c>
      <c r="P7" s="124">
        <f t="shared" si="1"/>
        <v>9209</v>
      </c>
      <c r="Q7" s="125">
        <f t="shared" si="1"/>
        <v>460</v>
      </c>
      <c r="R7" s="126">
        <f t="shared" si="1"/>
        <v>1</v>
      </c>
      <c r="S7" s="125">
        <f t="shared" si="1"/>
        <v>166</v>
      </c>
      <c r="T7" s="124">
        <f t="shared" si="1"/>
        <v>669</v>
      </c>
      <c r="U7" s="125">
        <f t="shared" si="1"/>
        <v>16</v>
      </c>
      <c r="V7" s="125">
        <f t="shared" si="1"/>
        <v>651</v>
      </c>
      <c r="W7" s="126">
        <f t="shared" si="1"/>
        <v>2</v>
      </c>
      <c r="X7" s="125">
        <f t="shared" si="1"/>
        <v>2463</v>
      </c>
      <c r="Z7" s="122"/>
    </row>
    <row r="8" spans="1:31" ht="16.8" customHeight="1" x14ac:dyDescent="0.2">
      <c r="A8" s="116"/>
      <c r="B8" s="117" t="s">
        <v>10</v>
      </c>
      <c r="C8" s="116"/>
      <c r="D8" s="123">
        <f t="shared" ref="D8:X8" si="2">D15+D16+D20+D31+D30+D35+D36+D37+D41+D42+D43+D44+D45+D46+D50+D51+D52+D53+D64+D65+D66+D67+D68</f>
        <v>1709</v>
      </c>
      <c r="E8" s="124">
        <f t="shared" si="2"/>
        <v>1588</v>
      </c>
      <c r="F8" s="125">
        <f t="shared" si="2"/>
        <v>1079</v>
      </c>
      <c r="G8" s="125">
        <f t="shared" si="2"/>
        <v>92</v>
      </c>
      <c r="H8" s="125">
        <f t="shared" si="2"/>
        <v>395</v>
      </c>
      <c r="I8" s="125">
        <f t="shared" si="2"/>
        <v>5</v>
      </c>
      <c r="J8" s="126">
        <f t="shared" si="2"/>
        <v>17</v>
      </c>
      <c r="K8" s="125">
        <f t="shared" si="2"/>
        <v>1585</v>
      </c>
      <c r="L8" s="124">
        <f t="shared" si="2"/>
        <v>4</v>
      </c>
      <c r="M8" s="125">
        <f t="shared" si="2"/>
        <v>1</v>
      </c>
      <c r="N8" s="125">
        <f t="shared" si="2"/>
        <v>1</v>
      </c>
      <c r="O8" s="126">
        <f t="shared" si="2"/>
        <v>0</v>
      </c>
      <c r="P8" s="124">
        <f t="shared" si="2"/>
        <v>1366</v>
      </c>
      <c r="Q8" s="125">
        <f t="shared" si="2"/>
        <v>187</v>
      </c>
      <c r="R8" s="126">
        <f t="shared" si="2"/>
        <v>25</v>
      </c>
      <c r="S8" s="125">
        <f t="shared" si="2"/>
        <v>22</v>
      </c>
      <c r="T8" s="124">
        <f t="shared" si="2"/>
        <v>75</v>
      </c>
      <c r="U8" s="125">
        <f t="shared" si="2"/>
        <v>0</v>
      </c>
      <c r="V8" s="125">
        <f t="shared" si="2"/>
        <v>75</v>
      </c>
      <c r="W8" s="126">
        <f t="shared" si="2"/>
        <v>0</v>
      </c>
      <c r="X8" s="125">
        <f t="shared" si="2"/>
        <v>504</v>
      </c>
      <c r="Z8" s="122"/>
    </row>
    <row r="9" spans="1:31" ht="16.8" customHeight="1" x14ac:dyDescent="0.2">
      <c r="A9" s="116"/>
      <c r="B9" s="127"/>
      <c r="C9" s="116"/>
      <c r="D9" s="128"/>
      <c r="E9" s="129"/>
      <c r="F9" s="130"/>
      <c r="G9" s="130"/>
      <c r="H9" s="130"/>
      <c r="I9" s="130"/>
      <c r="J9" s="131"/>
      <c r="K9" s="130"/>
      <c r="L9" s="129"/>
      <c r="M9" s="130"/>
      <c r="N9" s="130"/>
      <c r="O9" s="131"/>
      <c r="P9" s="129"/>
      <c r="Q9" s="130"/>
      <c r="R9" s="131"/>
      <c r="S9" s="130"/>
      <c r="T9" s="129"/>
      <c r="U9" s="130"/>
      <c r="V9" s="130"/>
      <c r="W9" s="131"/>
      <c r="X9" s="130"/>
    </row>
    <row r="10" spans="1:31" ht="16.8" customHeight="1" x14ac:dyDescent="0.2">
      <c r="A10" s="270" t="s">
        <v>118</v>
      </c>
      <c r="B10" s="270"/>
      <c r="C10" s="270"/>
      <c r="D10" s="123">
        <f t="shared" ref="D10:X10" si="3">D11</f>
        <v>2125</v>
      </c>
      <c r="E10" s="124">
        <f t="shared" si="3"/>
        <v>2080</v>
      </c>
      <c r="F10" s="125">
        <f t="shared" si="3"/>
        <v>1397</v>
      </c>
      <c r="G10" s="125">
        <f t="shared" si="3"/>
        <v>34</v>
      </c>
      <c r="H10" s="125">
        <f t="shared" si="3"/>
        <v>268</v>
      </c>
      <c r="I10" s="125">
        <f t="shared" si="3"/>
        <v>0</v>
      </c>
      <c r="J10" s="126">
        <f t="shared" si="3"/>
        <v>381</v>
      </c>
      <c r="K10" s="125">
        <f t="shared" si="3"/>
        <v>2080</v>
      </c>
      <c r="L10" s="124">
        <f t="shared" si="3"/>
        <v>8</v>
      </c>
      <c r="M10" s="125">
        <f t="shared" si="3"/>
        <v>2</v>
      </c>
      <c r="N10" s="125">
        <f t="shared" si="3"/>
        <v>0</v>
      </c>
      <c r="O10" s="126">
        <f t="shared" si="3"/>
        <v>0</v>
      </c>
      <c r="P10" s="124">
        <f t="shared" si="3"/>
        <v>1994</v>
      </c>
      <c r="Q10" s="125">
        <f t="shared" si="3"/>
        <v>76</v>
      </c>
      <c r="R10" s="126">
        <f t="shared" si="3"/>
        <v>0</v>
      </c>
      <c r="S10" s="125">
        <f t="shared" si="3"/>
        <v>28</v>
      </c>
      <c r="T10" s="124">
        <f t="shared" si="3"/>
        <v>147</v>
      </c>
      <c r="U10" s="125">
        <f t="shared" si="3"/>
        <v>0</v>
      </c>
      <c r="V10" s="125">
        <f t="shared" si="3"/>
        <v>147</v>
      </c>
      <c r="W10" s="126">
        <f t="shared" si="3"/>
        <v>0</v>
      </c>
      <c r="X10" s="125">
        <f t="shared" si="3"/>
        <v>858</v>
      </c>
      <c r="AA10" s="132"/>
      <c r="AB10" s="132"/>
      <c r="AC10" s="132"/>
    </row>
    <row r="11" spans="1:31" ht="16.8" customHeight="1" x14ac:dyDescent="0.2">
      <c r="A11" s="116"/>
      <c r="B11" s="117" t="s">
        <v>12</v>
      </c>
      <c r="C11" s="116"/>
      <c r="D11" s="123">
        <v>2125</v>
      </c>
      <c r="E11" s="124">
        <v>2080</v>
      </c>
      <c r="F11" s="125">
        <v>1397</v>
      </c>
      <c r="G11" s="125">
        <v>34</v>
      </c>
      <c r="H11" s="125">
        <v>268</v>
      </c>
      <c r="I11" s="125">
        <v>0</v>
      </c>
      <c r="J11" s="126">
        <v>381</v>
      </c>
      <c r="K11" s="125">
        <v>2080</v>
      </c>
      <c r="L11" s="124">
        <v>8</v>
      </c>
      <c r="M11" s="125">
        <v>2</v>
      </c>
      <c r="N11" s="125">
        <v>0</v>
      </c>
      <c r="O11" s="126">
        <v>0</v>
      </c>
      <c r="P11" s="124">
        <v>1994</v>
      </c>
      <c r="Q11" s="125">
        <v>76</v>
      </c>
      <c r="R11" s="126">
        <v>0</v>
      </c>
      <c r="S11" s="125">
        <v>28</v>
      </c>
      <c r="T11" s="124">
        <v>147</v>
      </c>
      <c r="U11" s="125">
        <v>0</v>
      </c>
      <c r="V11" s="125">
        <v>147</v>
      </c>
      <c r="W11" s="126">
        <v>0</v>
      </c>
      <c r="X11" s="125">
        <v>858</v>
      </c>
      <c r="AA11" s="132"/>
      <c r="AB11" s="132"/>
      <c r="AC11" s="132"/>
    </row>
    <row r="12" spans="1:31" ht="16.8" customHeight="1" x14ac:dyDescent="0.2">
      <c r="A12" s="116"/>
      <c r="B12" s="116"/>
      <c r="C12" s="116"/>
      <c r="D12" s="123"/>
      <c r="E12" s="124"/>
      <c r="F12" s="125"/>
      <c r="G12" s="125"/>
      <c r="H12" s="125"/>
      <c r="I12" s="125"/>
      <c r="J12" s="126"/>
      <c r="K12" s="125"/>
      <c r="L12" s="124"/>
      <c r="M12" s="125"/>
      <c r="N12" s="125"/>
      <c r="O12" s="126"/>
      <c r="P12" s="124"/>
      <c r="Q12" s="125"/>
      <c r="R12" s="126"/>
      <c r="S12" s="125" t="s">
        <v>119</v>
      </c>
      <c r="T12" s="124"/>
      <c r="U12" s="125"/>
      <c r="V12" s="125"/>
      <c r="W12" s="126"/>
      <c r="X12" s="125"/>
    </row>
    <row r="13" spans="1:31" ht="16.8" customHeight="1" x14ac:dyDescent="0.2">
      <c r="A13" s="270" t="s">
        <v>13</v>
      </c>
      <c r="B13" s="270"/>
      <c r="C13" s="270"/>
      <c r="D13" s="123">
        <f t="shared" ref="D13:X13" si="4">D14+D15+D16</f>
        <v>704</v>
      </c>
      <c r="E13" s="124">
        <f t="shared" si="4"/>
        <v>688</v>
      </c>
      <c r="F13" s="125">
        <f t="shared" si="4"/>
        <v>352</v>
      </c>
      <c r="G13" s="125">
        <f t="shared" si="4"/>
        <v>32</v>
      </c>
      <c r="H13" s="125">
        <f t="shared" si="4"/>
        <v>295</v>
      </c>
      <c r="I13" s="125">
        <f t="shared" si="4"/>
        <v>1</v>
      </c>
      <c r="J13" s="126">
        <f t="shared" si="4"/>
        <v>8</v>
      </c>
      <c r="K13" s="125">
        <f t="shared" si="4"/>
        <v>688</v>
      </c>
      <c r="L13" s="124">
        <f t="shared" si="4"/>
        <v>4</v>
      </c>
      <c r="M13" s="125">
        <f t="shared" si="4"/>
        <v>0</v>
      </c>
      <c r="N13" s="125">
        <f t="shared" si="4"/>
        <v>1</v>
      </c>
      <c r="O13" s="126">
        <f t="shared" si="4"/>
        <v>0</v>
      </c>
      <c r="P13" s="124">
        <f t="shared" si="4"/>
        <v>677</v>
      </c>
      <c r="Q13" s="125">
        <f t="shared" si="4"/>
        <v>5</v>
      </c>
      <c r="R13" s="126">
        <f t="shared" si="4"/>
        <v>1</v>
      </c>
      <c r="S13" s="125">
        <f t="shared" si="4"/>
        <v>12</v>
      </c>
      <c r="T13" s="124">
        <f t="shared" si="4"/>
        <v>65</v>
      </c>
      <c r="U13" s="125">
        <f t="shared" si="4"/>
        <v>0</v>
      </c>
      <c r="V13" s="125">
        <f t="shared" si="4"/>
        <v>65</v>
      </c>
      <c r="W13" s="126">
        <f t="shared" si="4"/>
        <v>0</v>
      </c>
      <c r="X13" s="125">
        <f t="shared" si="4"/>
        <v>119</v>
      </c>
      <c r="AA13" s="132"/>
      <c r="AB13" s="132"/>
      <c r="AC13" s="132"/>
      <c r="AD13" s="132"/>
      <c r="AE13" s="132"/>
    </row>
    <row r="14" spans="1:31" ht="16.8" customHeight="1" x14ac:dyDescent="0.2">
      <c r="A14" s="116"/>
      <c r="B14" s="117" t="s">
        <v>14</v>
      </c>
      <c r="C14" s="116"/>
      <c r="D14" s="123">
        <v>369</v>
      </c>
      <c r="E14" s="124">
        <v>352</v>
      </c>
      <c r="F14" s="125">
        <v>159</v>
      </c>
      <c r="G14" s="125">
        <v>10</v>
      </c>
      <c r="H14" s="125">
        <v>179</v>
      </c>
      <c r="I14" s="125">
        <v>0</v>
      </c>
      <c r="J14" s="126">
        <v>4</v>
      </c>
      <c r="K14" s="125">
        <v>352</v>
      </c>
      <c r="L14" s="124">
        <v>3</v>
      </c>
      <c r="M14" s="125">
        <v>0</v>
      </c>
      <c r="N14" s="125">
        <v>1</v>
      </c>
      <c r="O14" s="126">
        <v>0</v>
      </c>
      <c r="P14" s="124">
        <v>342</v>
      </c>
      <c r="Q14" s="125">
        <v>5</v>
      </c>
      <c r="R14" s="126">
        <v>1</v>
      </c>
      <c r="S14" s="125">
        <v>10</v>
      </c>
      <c r="T14" s="124">
        <v>18</v>
      </c>
      <c r="U14" s="125">
        <v>0</v>
      </c>
      <c r="V14" s="125">
        <v>18</v>
      </c>
      <c r="W14" s="126">
        <v>0</v>
      </c>
      <c r="X14" s="125">
        <v>38</v>
      </c>
    </row>
    <row r="15" spans="1:31" ht="16.8" customHeight="1" x14ac:dyDescent="0.2">
      <c r="A15" s="116"/>
      <c r="B15" s="117" t="s">
        <v>15</v>
      </c>
      <c r="C15" s="116"/>
      <c r="D15" s="123">
        <v>92</v>
      </c>
      <c r="E15" s="124">
        <v>90</v>
      </c>
      <c r="F15" s="125">
        <v>62</v>
      </c>
      <c r="G15" s="125">
        <v>13</v>
      </c>
      <c r="H15" s="125">
        <v>15</v>
      </c>
      <c r="I15" s="125">
        <v>0</v>
      </c>
      <c r="J15" s="126">
        <v>0</v>
      </c>
      <c r="K15" s="125">
        <v>90</v>
      </c>
      <c r="L15" s="124">
        <v>1</v>
      </c>
      <c r="M15" s="125">
        <v>0</v>
      </c>
      <c r="N15" s="125">
        <v>0</v>
      </c>
      <c r="O15" s="126">
        <v>0</v>
      </c>
      <c r="P15" s="124">
        <v>89</v>
      </c>
      <c r="Q15" s="125">
        <v>0</v>
      </c>
      <c r="R15" s="126">
        <v>0</v>
      </c>
      <c r="S15" s="125">
        <v>2</v>
      </c>
      <c r="T15" s="124">
        <v>10</v>
      </c>
      <c r="U15" s="125">
        <v>0</v>
      </c>
      <c r="V15" s="125">
        <v>10</v>
      </c>
      <c r="W15" s="126">
        <v>0</v>
      </c>
      <c r="X15" s="125">
        <v>7</v>
      </c>
    </row>
    <row r="16" spans="1:31" ht="16.8" customHeight="1" x14ac:dyDescent="0.2">
      <c r="A16" s="116"/>
      <c r="B16" s="117" t="s">
        <v>16</v>
      </c>
      <c r="C16" s="116"/>
      <c r="D16" s="123">
        <v>243</v>
      </c>
      <c r="E16" s="124">
        <v>246</v>
      </c>
      <c r="F16" s="125">
        <v>131</v>
      </c>
      <c r="G16" s="125">
        <v>9</v>
      </c>
      <c r="H16" s="125">
        <v>101</v>
      </c>
      <c r="I16" s="125">
        <v>1</v>
      </c>
      <c r="J16" s="126">
        <v>4</v>
      </c>
      <c r="K16" s="125">
        <v>246</v>
      </c>
      <c r="L16" s="124">
        <v>0</v>
      </c>
      <c r="M16" s="125">
        <v>0</v>
      </c>
      <c r="N16" s="125">
        <v>0</v>
      </c>
      <c r="O16" s="126">
        <v>0</v>
      </c>
      <c r="P16" s="124">
        <v>246</v>
      </c>
      <c r="Q16" s="125">
        <v>0</v>
      </c>
      <c r="R16" s="126">
        <v>0</v>
      </c>
      <c r="S16" s="125">
        <v>0</v>
      </c>
      <c r="T16" s="124">
        <v>37</v>
      </c>
      <c r="U16" s="125">
        <v>0</v>
      </c>
      <c r="V16" s="125">
        <v>37</v>
      </c>
      <c r="W16" s="126">
        <v>0</v>
      </c>
      <c r="X16" s="125">
        <v>74</v>
      </c>
    </row>
    <row r="17" spans="1:34" ht="16.8" customHeight="1" x14ac:dyDescent="0.2">
      <c r="A17" s="116"/>
      <c r="B17" s="116"/>
      <c r="C17" s="116"/>
      <c r="D17" s="123"/>
      <c r="E17" s="124"/>
      <c r="F17" s="125"/>
      <c r="G17" s="125"/>
      <c r="H17" s="125"/>
      <c r="I17" s="125"/>
      <c r="J17" s="126"/>
      <c r="K17" s="125"/>
      <c r="L17" s="124"/>
      <c r="M17" s="125"/>
      <c r="N17" s="125"/>
      <c r="O17" s="126"/>
      <c r="P17" s="124"/>
      <c r="Q17" s="125"/>
      <c r="R17" s="126"/>
      <c r="S17" s="125"/>
      <c r="T17" s="124"/>
      <c r="U17" s="125"/>
      <c r="V17" s="125"/>
      <c r="W17" s="126"/>
      <c r="X17" s="125"/>
    </row>
    <row r="18" spans="1:34" ht="16.8" customHeight="1" x14ac:dyDescent="0.2">
      <c r="A18" s="270" t="s">
        <v>17</v>
      </c>
      <c r="B18" s="270"/>
      <c r="C18" s="270"/>
      <c r="D18" s="123">
        <f t="shared" ref="D18:X18" si="5">D19+D20</f>
        <v>1700</v>
      </c>
      <c r="E18" s="124">
        <f t="shared" si="5"/>
        <v>1628</v>
      </c>
      <c r="F18" s="125">
        <f t="shared" si="5"/>
        <v>1026</v>
      </c>
      <c r="G18" s="125">
        <f t="shared" si="5"/>
        <v>0</v>
      </c>
      <c r="H18" s="125">
        <f t="shared" si="5"/>
        <v>593</v>
      </c>
      <c r="I18" s="125">
        <f t="shared" si="5"/>
        <v>0</v>
      </c>
      <c r="J18" s="126">
        <f t="shared" si="5"/>
        <v>9</v>
      </c>
      <c r="K18" s="125">
        <f t="shared" si="5"/>
        <v>1628</v>
      </c>
      <c r="L18" s="124">
        <f t="shared" si="5"/>
        <v>7</v>
      </c>
      <c r="M18" s="125">
        <f t="shared" si="5"/>
        <v>1</v>
      </c>
      <c r="N18" s="125">
        <f t="shared" si="5"/>
        <v>0</v>
      </c>
      <c r="O18" s="126">
        <f t="shared" si="5"/>
        <v>0</v>
      </c>
      <c r="P18" s="124">
        <f t="shared" si="5"/>
        <v>1500</v>
      </c>
      <c r="Q18" s="125">
        <f t="shared" si="5"/>
        <v>120</v>
      </c>
      <c r="R18" s="126">
        <f t="shared" si="5"/>
        <v>0</v>
      </c>
      <c r="S18" s="125">
        <f t="shared" si="5"/>
        <v>16</v>
      </c>
      <c r="T18" s="124">
        <f t="shared" si="5"/>
        <v>24</v>
      </c>
      <c r="U18" s="125">
        <f t="shared" si="5"/>
        <v>0</v>
      </c>
      <c r="V18" s="125">
        <f t="shared" si="5"/>
        <v>24</v>
      </c>
      <c r="W18" s="126">
        <f t="shared" si="5"/>
        <v>0</v>
      </c>
      <c r="X18" s="125">
        <f t="shared" si="5"/>
        <v>138</v>
      </c>
    </row>
    <row r="19" spans="1:34" ht="16.8" customHeight="1" x14ac:dyDescent="0.2">
      <c r="A19" s="116"/>
      <c r="B19" s="117" t="s">
        <v>18</v>
      </c>
      <c r="C19" s="116"/>
      <c r="D19" s="123">
        <v>1449</v>
      </c>
      <c r="E19" s="124">
        <v>1385</v>
      </c>
      <c r="F19" s="125">
        <v>866</v>
      </c>
      <c r="G19" s="125">
        <v>0</v>
      </c>
      <c r="H19" s="125">
        <v>510</v>
      </c>
      <c r="I19" s="125">
        <v>0</v>
      </c>
      <c r="J19" s="126">
        <v>9</v>
      </c>
      <c r="K19" s="125">
        <v>1385</v>
      </c>
      <c r="L19" s="124">
        <v>7</v>
      </c>
      <c r="M19" s="125">
        <v>1</v>
      </c>
      <c r="N19" s="125">
        <v>0</v>
      </c>
      <c r="O19" s="126">
        <v>0</v>
      </c>
      <c r="P19" s="124">
        <v>1326</v>
      </c>
      <c r="Q19" s="125">
        <v>51</v>
      </c>
      <c r="R19" s="126">
        <v>0</v>
      </c>
      <c r="S19" s="125">
        <v>16</v>
      </c>
      <c r="T19" s="124">
        <v>24</v>
      </c>
      <c r="U19" s="125">
        <v>0</v>
      </c>
      <c r="V19" s="125">
        <v>24</v>
      </c>
      <c r="W19" s="126">
        <v>0</v>
      </c>
      <c r="X19" s="133">
        <v>27</v>
      </c>
    </row>
    <row r="20" spans="1:34" ht="16.8" customHeight="1" x14ac:dyDescent="0.2">
      <c r="A20" s="116"/>
      <c r="B20" s="117" t="s">
        <v>19</v>
      </c>
      <c r="C20" s="116"/>
      <c r="D20" s="123">
        <v>251</v>
      </c>
      <c r="E20" s="124">
        <v>243</v>
      </c>
      <c r="F20" s="125">
        <v>160</v>
      </c>
      <c r="G20" s="125">
        <v>0</v>
      </c>
      <c r="H20" s="125">
        <v>83</v>
      </c>
      <c r="I20" s="125">
        <v>0</v>
      </c>
      <c r="J20" s="126">
        <v>0</v>
      </c>
      <c r="K20" s="125">
        <v>243</v>
      </c>
      <c r="L20" s="124">
        <v>0</v>
      </c>
      <c r="M20" s="125">
        <v>0</v>
      </c>
      <c r="N20" s="125">
        <v>0</v>
      </c>
      <c r="O20" s="126">
        <v>0</v>
      </c>
      <c r="P20" s="124">
        <v>174</v>
      </c>
      <c r="Q20" s="125">
        <v>69</v>
      </c>
      <c r="R20" s="126">
        <v>0</v>
      </c>
      <c r="S20" s="125">
        <v>0</v>
      </c>
      <c r="T20" s="124">
        <v>0</v>
      </c>
      <c r="U20" s="125">
        <v>0</v>
      </c>
      <c r="V20" s="125">
        <v>0</v>
      </c>
      <c r="W20" s="126">
        <v>0</v>
      </c>
      <c r="X20" s="125">
        <v>111</v>
      </c>
    </row>
    <row r="21" spans="1:34" ht="16.8" customHeight="1" x14ac:dyDescent="0.2">
      <c r="A21" s="116"/>
      <c r="B21" s="117"/>
      <c r="C21" s="116"/>
      <c r="D21" s="123"/>
      <c r="E21" s="124"/>
      <c r="F21" s="125"/>
      <c r="G21" s="125"/>
      <c r="H21" s="125"/>
      <c r="I21" s="125"/>
      <c r="J21" s="126"/>
      <c r="K21" s="125"/>
      <c r="L21" s="124"/>
      <c r="M21" s="125"/>
      <c r="N21" s="125"/>
      <c r="O21" s="126"/>
      <c r="P21" s="124"/>
      <c r="Q21" s="125"/>
      <c r="R21" s="126"/>
      <c r="S21" s="125"/>
      <c r="T21" s="124"/>
      <c r="U21" s="125"/>
      <c r="V21" s="125"/>
      <c r="W21" s="126"/>
      <c r="X21" s="125"/>
    </row>
    <row r="22" spans="1:34" ht="16.8" customHeight="1" x14ac:dyDescent="0.2">
      <c r="A22" s="270" t="s">
        <v>72</v>
      </c>
      <c r="B22" s="270"/>
      <c r="C22" s="270"/>
      <c r="D22" s="123">
        <f t="shared" ref="D22:X22" si="6">D23</f>
        <v>2407</v>
      </c>
      <c r="E22" s="124">
        <f t="shared" si="6"/>
        <v>2373</v>
      </c>
      <c r="F22" s="125">
        <f t="shared" si="6"/>
        <v>2002</v>
      </c>
      <c r="G22" s="125">
        <f t="shared" si="6"/>
        <v>119</v>
      </c>
      <c r="H22" s="125">
        <f t="shared" si="6"/>
        <v>201</v>
      </c>
      <c r="I22" s="125">
        <f t="shared" si="6"/>
        <v>2</v>
      </c>
      <c r="J22" s="126">
        <f t="shared" si="6"/>
        <v>49</v>
      </c>
      <c r="K22" s="125">
        <f t="shared" si="6"/>
        <v>2373</v>
      </c>
      <c r="L22" s="124">
        <f t="shared" si="6"/>
        <v>9</v>
      </c>
      <c r="M22" s="125">
        <f t="shared" si="6"/>
        <v>1</v>
      </c>
      <c r="N22" s="125">
        <f t="shared" si="6"/>
        <v>0</v>
      </c>
      <c r="O22" s="126">
        <f t="shared" si="6"/>
        <v>0</v>
      </c>
      <c r="P22" s="124">
        <f t="shared" si="6"/>
        <v>2292</v>
      </c>
      <c r="Q22" s="125">
        <f t="shared" si="6"/>
        <v>71</v>
      </c>
      <c r="R22" s="126">
        <f t="shared" si="6"/>
        <v>0</v>
      </c>
      <c r="S22" s="125">
        <f t="shared" si="6"/>
        <v>23</v>
      </c>
      <c r="T22" s="124">
        <f t="shared" si="6"/>
        <v>193</v>
      </c>
      <c r="U22" s="125">
        <f t="shared" si="6"/>
        <v>3</v>
      </c>
      <c r="V22" s="125">
        <f t="shared" si="6"/>
        <v>188</v>
      </c>
      <c r="W22" s="126">
        <f t="shared" si="6"/>
        <v>2</v>
      </c>
      <c r="X22" s="125">
        <f t="shared" si="6"/>
        <v>898</v>
      </c>
      <c r="Y22" s="125"/>
      <c r="AA22" s="132"/>
    </row>
    <row r="23" spans="1:34" ht="16.8" customHeight="1" x14ac:dyDescent="0.2">
      <c r="A23" s="116"/>
      <c r="B23" s="117" t="s">
        <v>21</v>
      </c>
      <c r="C23" s="116"/>
      <c r="D23" s="123">
        <v>2407</v>
      </c>
      <c r="E23" s="124">
        <v>2373</v>
      </c>
      <c r="F23" s="125">
        <v>2002</v>
      </c>
      <c r="G23" s="125">
        <v>119</v>
      </c>
      <c r="H23" s="125">
        <v>201</v>
      </c>
      <c r="I23" s="125">
        <v>2</v>
      </c>
      <c r="J23" s="126">
        <v>49</v>
      </c>
      <c r="K23" s="125">
        <v>2373</v>
      </c>
      <c r="L23" s="124">
        <v>9</v>
      </c>
      <c r="M23" s="125">
        <v>1</v>
      </c>
      <c r="N23" s="125">
        <v>0</v>
      </c>
      <c r="O23" s="126">
        <v>0</v>
      </c>
      <c r="P23" s="124">
        <v>2292</v>
      </c>
      <c r="Q23" s="125">
        <v>71</v>
      </c>
      <c r="R23" s="126">
        <v>0</v>
      </c>
      <c r="S23" s="125">
        <v>23</v>
      </c>
      <c r="T23" s="124">
        <v>193</v>
      </c>
      <c r="U23" s="125">
        <v>3</v>
      </c>
      <c r="V23" s="125">
        <v>188</v>
      </c>
      <c r="W23" s="126">
        <v>2</v>
      </c>
      <c r="X23" s="125">
        <v>898</v>
      </c>
    </row>
    <row r="24" spans="1:34" ht="16.8" customHeight="1" x14ac:dyDescent="0.2">
      <c r="A24" s="116"/>
      <c r="B24" s="117"/>
      <c r="C24" s="116"/>
      <c r="D24" s="123"/>
      <c r="E24" s="124"/>
      <c r="F24" s="125"/>
      <c r="G24" s="125"/>
      <c r="H24" s="125"/>
      <c r="I24" s="125"/>
      <c r="J24" s="126"/>
      <c r="K24" s="125"/>
      <c r="L24" s="124"/>
      <c r="M24" s="125"/>
      <c r="N24" s="125"/>
      <c r="O24" s="126"/>
      <c r="P24" s="124"/>
      <c r="Q24" s="125"/>
      <c r="R24" s="126"/>
      <c r="S24" s="125"/>
      <c r="T24" s="124"/>
      <c r="U24" s="125"/>
      <c r="V24" s="134"/>
      <c r="W24" s="126"/>
      <c r="X24" s="125"/>
      <c r="AA24" s="132"/>
      <c r="AB24" s="132"/>
      <c r="AC24" s="132"/>
      <c r="AD24" s="132"/>
      <c r="AE24" s="132"/>
      <c r="AF24" s="132"/>
      <c r="AG24" s="132"/>
      <c r="AH24" s="132"/>
    </row>
    <row r="25" spans="1:34" ht="16.8" customHeight="1" x14ac:dyDescent="0.2">
      <c r="A25" s="271" t="s">
        <v>73</v>
      </c>
      <c r="B25" s="271"/>
      <c r="C25" s="271"/>
      <c r="D25" s="123">
        <f t="shared" ref="D25:X25" si="7">D26</f>
        <v>243</v>
      </c>
      <c r="E25" s="124">
        <f t="shared" si="7"/>
        <v>236</v>
      </c>
      <c r="F25" s="125">
        <f t="shared" si="7"/>
        <v>121</v>
      </c>
      <c r="G25" s="125">
        <f t="shared" si="7"/>
        <v>22</v>
      </c>
      <c r="H25" s="125">
        <f t="shared" si="7"/>
        <v>90</v>
      </c>
      <c r="I25" s="125">
        <f t="shared" si="7"/>
        <v>3</v>
      </c>
      <c r="J25" s="126">
        <f t="shared" si="7"/>
        <v>0</v>
      </c>
      <c r="K25" s="125">
        <f t="shared" si="7"/>
        <v>236</v>
      </c>
      <c r="L25" s="124">
        <f t="shared" si="7"/>
        <v>2</v>
      </c>
      <c r="M25" s="125">
        <f t="shared" si="7"/>
        <v>0</v>
      </c>
      <c r="N25" s="125">
        <f t="shared" si="7"/>
        <v>0</v>
      </c>
      <c r="O25" s="126">
        <f t="shared" si="7"/>
        <v>0</v>
      </c>
      <c r="P25" s="124">
        <f t="shared" si="7"/>
        <v>234</v>
      </c>
      <c r="Q25" s="125">
        <f t="shared" si="7"/>
        <v>0</v>
      </c>
      <c r="R25" s="126">
        <f t="shared" si="7"/>
        <v>0</v>
      </c>
      <c r="S25" s="125">
        <f t="shared" si="7"/>
        <v>5</v>
      </c>
      <c r="T25" s="124">
        <f t="shared" si="7"/>
        <v>15</v>
      </c>
      <c r="U25" s="125">
        <f t="shared" si="7"/>
        <v>0</v>
      </c>
      <c r="V25" s="125">
        <f t="shared" si="7"/>
        <v>15</v>
      </c>
      <c r="W25" s="126">
        <f t="shared" si="7"/>
        <v>0</v>
      </c>
      <c r="X25" s="125">
        <f t="shared" si="7"/>
        <v>65</v>
      </c>
      <c r="Y25" s="125"/>
      <c r="AA25" s="132"/>
      <c r="AB25" s="132"/>
      <c r="AC25" s="132"/>
      <c r="AD25" s="132"/>
      <c r="AE25" s="132"/>
      <c r="AF25" s="132"/>
      <c r="AG25" s="132"/>
      <c r="AH25" s="132"/>
    </row>
    <row r="26" spans="1:34" ht="16.8" customHeight="1" x14ac:dyDescent="0.2">
      <c r="A26" s="116"/>
      <c r="B26" s="117" t="s">
        <v>23</v>
      </c>
      <c r="C26" s="116"/>
      <c r="D26" s="123">
        <v>243</v>
      </c>
      <c r="E26" s="124">
        <v>236</v>
      </c>
      <c r="F26" s="125">
        <v>121</v>
      </c>
      <c r="G26" s="125">
        <v>22</v>
      </c>
      <c r="H26" s="125">
        <v>90</v>
      </c>
      <c r="I26" s="125">
        <v>3</v>
      </c>
      <c r="J26" s="126">
        <v>0</v>
      </c>
      <c r="K26" s="125">
        <v>236</v>
      </c>
      <c r="L26" s="124">
        <v>2</v>
      </c>
      <c r="M26" s="125">
        <v>0</v>
      </c>
      <c r="N26" s="125">
        <v>0</v>
      </c>
      <c r="O26" s="126">
        <v>0</v>
      </c>
      <c r="P26" s="124">
        <v>234</v>
      </c>
      <c r="Q26" s="125">
        <v>0</v>
      </c>
      <c r="R26" s="126">
        <v>0</v>
      </c>
      <c r="S26" s="125">
        <v>5</v>
      </c>
      <c r="T26" s="124">
        <v>15</v>
      </c>
      <c r="U26" s="125">
        <v>0</v>
      </c>
      <c r="V26" s="125">
        <v>15</v>
      </c>
      <c r="W26" s="126">
        <v>0</v>
      </c>
      <c r="X26" s="125">
        <v>65</v>
      </c>
    </row>
    <row r="27" spans="1:34" ht="16.8" customHeight="1" x14ac:dyDescent="0.2">
      <c r="A27" s="116"/>
      <c r="B27" s="116"/>
      <c r="C27" s="116"/>
      <c r="D27" s="123"/>
      <c r="E27" s="135"/>
      <c r="F27" s="136"/>
      <c r="G27" s="136"/>
      <c r="H27" s="136"/>
      <c r="I27" s="136"/>
      <c r="J27" s="137"/>
      <c r="K27" s="136"/>
      <c r="L27" s="135"/>
      <c r="M27" s="136"/>
      <c r="N27" s="136"/>
      <c r="O27" s="137"/>
      <c r="P27" s="135"/>
      <c r="Q27" s="136"/>
      <c r="R27" s="137"/>
      <c r="S27" s="125"/>
      <c r="T27" s="135"/>
      <c r="U27" s="136"/>
      <c r="V27" s="136"/>
      <c r="W27" s="137"/>
      <c r="X27" s="136"/>
    </row>
    <row r="28" spans="1:34" ht="16.8" customHeight="1" x14ac:dyDescent="0.2">
      <c r="A28" s="270" t="s">
        <v>24</v>
      </c>
      <c r="B28" s="270"/>
      <c r="C28" s="270"/>
      <c r="D28" s="123">
        <f t="shared" ref="D28:X28" si="8">D29+D30+D31</f>
        <v>289</v>
      </c>
      <c r="E28" s="124">
        <f t="shared" si="8"/>
        <v>280</v>
      </c>
      <c r="F28" s="125">
        <f t="shared" si="8"/>
        <v>53</v>
      </c>
      <c r="G28" s="125">
        <f t="shared" si="8"/>
        <v>13</v>
      </c>
      <c r="H28" s="125">
        <f t="shared" si="8"/>
        <v>205</v>
      </c>
      <c r="I28" s="125">
        <f t="shared" si="8"/>
        <v>1</v>
      </c>
      <c r="J28" s="126">
        <f t="shared" si="8"/>
        <v>8</v>
      </c>
      <c r="K28" s="125">
        <f t="shared" si="8"/>
        <v>280</v>
      </c>
      <c r="L28" s="124">
        <f t="shared" si="8"/>
        <v>0</v>
      </c>
      <c r="M28" s="125">
        <f t="shared" si="8"/>
        <v>0</v>
      </c>
      <c r="N28" s="125">
        <f t="shared" si="8"/>
        <v>0</v>
      </c>
      <c r="O28" s="126">
        <f t="shared" si="8"/>
        <v>2</v>
      </c>
      <c r="P28" s="124">
        <f t="shared" si="8"/>
        <v>246</v>
      </c>
      <c r="Q28" s="125">
        <f t="shared" si="8"/>
        <v>32</v>
      </c>
      <c r="R28" s="126">
        <f t="shared" si="8"/>
        <v>0</v>
      </c>
      <c r="S28" s="125">
        <f t="shared" si="8"/>
        <v>6</v>
      </c>
      <c r="T28" s="124">
        <f t="shared" si="8"/>
        <v>16</v>
      </c>
      <c r="U28" s="125">
        <f t="shared" si="8"/>
        <v>0</v>
      </c>
      <c r="V28" s="125">
        <f t="shared" si="8"/>
        <v>16</v>
      </c>
      <c r="W28" s="126">
        <f t="shared" si="8"/>
        <v>0</v>
      </c>
      <c r="X28" s="125">
        <f t="shared" si="8"/>
        <v>60</v>
      </c>
      <c r="AA28" s="132"/>
      <c r="AB28" s="132"/>
      <c r="AC28" s="132"/>
      <c r="AD28" s="132"/>
      <c r="AE28" s="132"/>
      <c r="AF28" s="132"/>
      <c r="AG28" s="132"/>
      <c r="AH28" s="132"/>
    </row>
    <row r="29" spans="1:34" ht="16.8" customHeight="1" x14ac:dyDescent="0.2">
      <c r="A29" s="116"/>
      <c r="B29" s="117" t="s">
        <v>25</v>
      </c>
      <c r="C29" s="116"/>
      <c r="D29" s="123">
        <v>282</v>
      </c>
      <c r="E29" s="124">
        <v>273</v>
      </c>
      <c r="F29" s="125">
        <v>46</v>
      </c>
      <c r="G29" s="125">
        <v>13</v>
      </c>
      <c r="H29" s="125">
        <v>205</v>
      </c>
      <c r="I29" s="125">
        <v>1</v>
      </c>
      <c r="J29" s="126">
        <v>8</v>
      </c>
      <c r="K29" s="125">
        <v>273</v>
      </c>
      <c r="L29" s="124">
        <v>0</v>
      </c>
      <c r="M29" s="125">
        <v>0</v>
      </c>
      <c r="N29" s="125">
        <v>0</v>
      </c>
      <c r="O29" s="126">
        <v>2</v>
      </c>
      <c r="P29" s="124">
        <v>239</v>
      </c>
      <c r="Q29" s="125">
        <v>32</v>
      </c>
      <c r="R29" s="126">
        <v>0</v>
      </c>
      <c r="S29" s="125">
        <v>6</v>
      </c>
      <c r="T29" s="124">
        <v>16</v>
      </c>
      <c r="U29" s="125">
        <v>0</v>
      </c>
      <c r="V29" s="125">
        <v>16</v>
      </c>
      <c r="W29" s="126">
        <v>0</v>
      </c>
      <c r="X29" s="125">
        <v>60</v>
      </c>
    </row>
    <row r="30" spans="1:34" ht="16.8" customHeight="1" x14ac:dyDescent="0.2">
      <c r="A30" s="116"/>
      <c r="B30" s="117" t="s">
        <v>120</v>
      </c>
      <c r="C30" s="116"/>
      <c r="D30" s="123">
        <v>4</v>
      </c>
      <c r="E30" s="124">
        <v>4</v>
      </c>
      <c r="F30" s="125">
        <v>4</v>
      </c>
      <c r="G30" s="125">
        <v>0</v>
      </c>
      <c r="H30" s="125">
        <v>0</v>
      </c>
      <c r="I30" s="125">
        <v>0</v>
      </c>
      <c r="J30" s="126">
        <v>0</v>
      </c>
      <c r="K30" s="125">
        <v>4</v>
      </c>
      <c r="L30" s="124">
        <v>0</v>
      </c>
      <c r="M30" s="125">
        <v>0</v>
      </c>
      <c r="N30" s="125">
        <v>0</v>
      </c>
      <c r="O30" s="126">
        <v>0</v>
      </c>
      <c r="P30" s="124">
        <v>4</v>
      </c>
      <c r="Q30" s="125">
        <v>0</v>
      </c>
      <c r="R30" s="126">
        <v>0</v>
      </c>
      <c r="S30" s="125">
        <v>0</v>
      </c>
      <c r="T30" s="124">
        <v>0</v>
      </c>
      <c r="U30" s="125">
        <v>0</v>
      </c>
      <c r="V30" s="125">
        <v>0</v>
      </c>
      <c r="W30" s="126">
        <v>0</v>
      </c>
      <c r="X30" s="125">
        <v>0</v>
      </c>
    </row>
    <row r="31" spans="1:34" ht="16.8" customHeight="1" x14ac:dyDescent="0.2">
      <c r="A31" s="116"/>
      <c r="B31" s="117" t="s">
        <v>121</v>
      </c>
      <c r="C31" s="116"/>
      <c r="D31" s="123">
        <v>3</v>
      </c>
      <c r="E31" s="124">
        <v>3</v>
      </c>
      <c r="F31" s="125">
        <v>3</v>
      </c>
      <c r="G31" s="125">
        <v>0</v>
      </c>
      <c r="H31" s="125">
        <v>0</v>
      </c>
      <c r="I31" s="125">
        <v>0</v>
      </c>
      <c r="J31" s="126">
        <v>0</v>
      </c>
      <c r="K31" s="125">
        <v>3</v>
      </c>
      <c r="L31" s="124">
        <v>0</v>
      </c>
      <c r="M31" s="125">
        <v>0</v>
      </c>
      <c r="N31" s="125">
        <v>0</v>
      </c>
      <c r="O31" s="126">
        <v>0</v>
      </c>
      <c r="P31" s="124">
        <v>3</v>
      </c>
      <c r="Q31" s="125">
        <v>0</v>
      </c>
      <c r="R31" s="126">
        <v>0</v>
      </c>
      <c r="S31" s="125">
        <v>0</v>
      </c>
      <c r="T31" s="124">
        <v>0</v>
      </c>
      <c r="U31" s="125">
        <v>0</v>
      </c>
      <c r="V31" s="125">
        <v>0</v>
      </c>
      <c r="W31" s="126">
        <v>0</v>
      </c>
      <c r="X31" s="125">
        <v>0</v>
      </c>
    </row>
    <row r="32" spans="1:34" ht="16.8" customHeight="1" x14ac:dyDescent="0.2">
      <c r="A32" s="116"/>
      <c r="B32" s="117"/>
      <c r="C32" s="116"/>
      <c r="D32" s="123"/>
      <c r="E32" s="124"/>
      <c r="F32" s="125"/>
      <c r="G32" s="125"/>
      <c r="H32" s="125"/>
      <c r="I32" s="125"/>
      <c r="J32" s="126"/>
      <c r="K32" s="125"/>
      <c r="L32" s="124"/>
      <c r="M32" s="125"/>
      <c r="N32" s="125"/>
      <c r="O32" s="126"/>
      <c r="P32" s="124"/>
      <c r="Q32" s="125"/>
      <c r="R32" s="126"/>
      <c r="S32" s="125"/>
      <c r="T32" s="124"/>
      <c r="U32" s="125"/>
      <c r="V32" s="125"/>
      <c r="W32" s="126"/>
      <c r="X32" s="125"/>
    </row>
    <row r="33" spans="1:34" ht="16.8" customHeight="1" x14ac:dyDescent="0.2">
      <c r="A33" s="270" t="s">
        <v>28</v>
      </c>
      <c r="B33" s="270"/>
      <c r="C33" s="270"/>
      <c r="D33" s="123">
        <f t="shared" ref="D33:X33" si="9">D34+D35+D36+D37</f>
        <v>287</v>
      </c>
      <c r="E33" s="124">
        <f t="shared" si="9"/>
        <v>286</v>
      </c>
      <c r="F33" s="125">
        <f t="shared" si="9"/>
        <v>172</v>
      </c>
      <c r="G33" s="125">
        <f t="shared" si="9"/>
        <v>24</v>
      </c>
      <c r="H33" s="125">
        <f t="shared" si="9"/>
        <v>88</v>
      </c>
      <c r="I33" s="125">
        <f t="shared" si="9"/>
        <v>1</v>
      </c>
      <c r="J33" s="126">
        <f t="shared" si="9"/>
        <v>1</v>
      </c>
      <c r="K33" s="125">
        <f t="shared" si="9"/>
        <v>285</v>
      </c>
      <c r="L33" s="124">
        <f t="shared" si="9"/>
        <v>2</v>
      </c>
      <c r="M33" s="125">
        <f t="shared" si="9"/>
        <v>0</v>
      </c>
      <c r="N33" s="125">
        <f t="shared" si="9"/>
        <v>0</v>
      </c>
      <c r="O33" s="126">
        <f t="shared" si="9"/>
        <v>0</v>
      </c>
      <c r="P33" s="124">
        <f t="shared" si="9"/>
        <v>275</v>
      </c>
      <c r="Q33" s="125">
        <f t="shared" si="9"/>
        <v>6</v>
      </c>
      <c r="R33" s="126">
        <f t="shared" si="9"/>
        <v>2</v>
      </c>
      <c r="S33" s="125">
        <f t="shared" si="9"/>
        <v>7</v>
      </c>
      <c r="T33" s="124">
        <f t="shared" si="9"/>
        <v>18</v>
      </c>
      <c r="U33" s="125">
        <f t="shared" si="9"/>
        <v>0</v>
      </c>
      <c r="V33" s="125">
        <f t="shared" si="9"/>
        <v>18</v>
      </c>
      <c r="W33" s="126">
        <f t="shared" si="9"/>
        <v>0</v>
      </c>
      <c r="X33" s="125">
        <f t="shared" si="9"/>
        <v>41</v>
      </c>
      <c r="AA33" s="132"/>
      <c r="AB33" s="132"/>
      <c r="AC33" s="132"/>
      <c r="AD33" s="132"/>
      <c r="AE33" s="132"/>
      <c r="AF33" s="132"/>
      <c r="AG33" s="132"/>
      <c r="AH33" s="132"/>
    </row>
    <row r="34" spans="1:34" ht="16.8" customHeight="1" x14ac:dyDescent="0.2">
      <c r="A34" s="116"/>
      <c r="B34" s="117" t="s">
        <v>29</v>
      </c>
      <c r="C34" s="138"/>
      <c r="D34" s="123">
        <v>206</v>
      </c>
      <c r="E34" s="124">
        <v>207</v>
      </c>
      <c r="F34" s="125">
        <v>110</v>
      </c>
      <c r="G34" s="125">
        <v>17</v>
      </c>
      <c r="H34" s="125">
        <v>78</v>
      </c>
      <c r="I34" s="125">
        <v>1</v>
      </c>
      <c r="J34" s="126">
        <v>1</v>
      </c>
      <c r="K34" s="125">
        <v>207</v>
      </c>
      <c r="L34" s="124">
        <v>2</v>
      </c>
      <c r="M34" s="125">
        <v>0</v>
      </c>
      <c r="N34" s="125">
        <v>0</v>
      </c>
      <c r="O34" s="126">
        <v>0</v>
      </c>
      <c r="P34" s="124">
        <v>204</v>
      </c>
      <c r="Q34" s="125">
        <v>1</v>
      </c>
      <c r="R34" s="126">
        <v>0</v>
      </c>
      <c r="S34" s="125">
        <v>7</v>
      </c>
      <c r="T34" s="124">
        <v>7</v>
      </c>
      <c r="U34" s="125">
        <v>0</v>
      </c>
      <c r="V34" s="134">
        <v>7</v>
      </c>
      <c r="W34" s="126">
        <v>0</v>
      </c>
      <c r="X34" s="125">
        <v>26</v>
      </c>
    </row>
    <row r="35" spans="1:34" ht="16.8" customHeight="1" x14ac:dyDescent="0.2">
      <c r="A35" s="116"/>
      <c r="B35" s="117" t="s">
        <v>30</v>
      </c>
      <c r="C35" s="116"/>
      <c r="D35" s="123">
        <v>13</v>
      </c>
      <c r="E35" s="124">
        <v>13</v>
      </c>
      <c r="F35" s="125">
        <v>8</v>
      </c>
      <c r="G35" s="125">
        <v>2</v>
      </c>
      <c r="H35" s="125">
        <v>3</v>
      </c>
      <c r="I35" s="125">
        <v>0</v>
      </c>
      <c r="J35" s="126">
        <v>0</v>
      </c>
      <c r="K35" s="125">
        <v>13</v>
      </c>
      <c r="L35" s="124">
        <v>0</v>
      </c>
      <c r="M35" s="125">
        <v>0</v>
      </c>
      <c r="N35" s="125">
        <v>0</v>
      </c>
      <c r="O35" s="126">
        <v>0</v>
      </c>
      <c r="P35" s="124">
        <v>8</v>
      </c>
      <c r="Q35" s="125">
        <v>3</v>
      </c>
      <c r="R35" s="126">
        <v>2</v>
      </c>
      <c r="S35" s="125">
        <v>0</v>
      </c>
      <c r="T35" s="124">
        <v>11</v>
      </c>
      <c r="U35" s="125">
        <v>0</v>
      </c>
      <c r="V35" s="125">
        <v>11</v>
      </c>
      <c r="W35" s="126">
        <v>0</v>
      </c>
      <c r="X35" s="125">
        <v>4</v>
      </c>
    </row>
    <row r="36" spans="1:34" ht="16.8" customHeight="1" x14ac:dyDescent="0.2">
      <c r="A36" s="116"/>
      <c r="B36" s="117" t="s">
        <v>31</v>
      </c>
      <c r="C36" s="116"/>
      <c r="D36" s="123">
        <v>1</v>
      </c>
      <c r="E36" s="124">
        <v>1</v>
      </c>
      <c r="F36" s="125">
        <v>0</v>
      </c>
      <c r="G36" s="125">
        <v>0</v>
      </c>
      <c r="H36" s="125">
        <v>1</v>
      </c>
      <c r="I36" s="125">
        <v>0</v>
      </c>
      <c r="J36" s="126">
        <v>0</v>
      </c>
      <c r="K36" s="125">
        <v>0</v>
      </c>
      <c r="L36" s="124">
        <v>0</v>
      </c>
      <c r="M36" s="125">
        <v>0</v>
      </c>
      <c r="N36" s="125">
        <v>0</v>
      </c>
      <c r="O36" s="126">
        <v>0</v>
      </c>
      <c r="P36" s="124">
        <v>0</v>
      </c>
      <c r="Q36" s="125">
        <v>0</v>
      </c>
      <c r="R36" s="126">
        <v>0</v>
      </c>
      <c r="S36" s="125">
        <v>0</v>
      </c>
      <c r="T36" s="124">
        <v>0</v>
      </c>
      <c r="U36" s="125">
        <v>0</v>
      </c>
      <c r="V36" s="125">
        <v>0</v>
      </c>
      <c r="W36" s="126">
        <v>0</v>
      </c>
      <c r="X36" s="125">
        <v>0</v>
      </c>
    </row>
    <row r="37" spans="1:34" ht="16.8" customHeight="1" x14ac:dyDescent="0.2">
      <c r="A37" s="116"/>
      <c r="B37" s="117" t="s">
        <v>32</v>
      </c>
      <c r="C37" s="116"/>
      <c r="D37" s="123">
        <v>67</v>
      </c>
      <c r="E37" s="124">
        <v>65</v>
      </c>
      <c r="F37" s="125">
        <v>54</v>
      </c>
      <c r="G37" s="125">
        <v>5</v>
      </c>
      <c r="H37" s="125">
        <v>6</v>
      </c>
      <c r="I37" s="125">
        <v>0</v>
      </c>
      <c r="J37" s="126">
        <v>0</v>
      </c>
      <c r="K37" s="125">
        <v>65</v>
      </c>
      <c r="L37" s="124">
        <v>0</v>
      </c>
      <c r="M37" s="125">
        <v>0</v>
      </c>
      <c r="N37" s="125">
        <v>0</v>
      </c>
      <c r="O37" s="126">
        <v>0</v>
      </c>
      <c r="P37" s="124">
        <v>63</v>
      </c>
      <c r="Q37" s="125">
        <v>2</v>
      </c>
      <c r="R37" s="126">
        <v>0</v>
      </c>
      <c r="S37" s="125">
        <v>0</v>
      </c>
      <c r="T37" s="124">
        <v>0</v>
      </c>
      <c r="U37" s="125">
        <v>0</v>
      </c>
      <c r="V37" s="125">
        <v>0</v>
      </c>
      <c r="W37" s="126">
        <v>0</v>
      </c>
      <c r="X37" s="125">
        <v>11</v>
      </c>
    </row>
    <row r="38" spans="1:34" ht="16.8" customHeight="1" x14ac:dyDescent="0.2">
      <c r="A38" s="139"/>
      <c r="B38" s="140"/>
      <c r="C38" s="139"/>
      <c r="D38" s="141"/>
      <c r="E38" s="142"/>
      <c r="F38" s="143"/>
      <c r="G38" s="143"/>
      <c r="H38" s="143"/>
      <c r="I38" s="143"/>
      <c r="J38" s="144"/>
      <c r="K38" s="143"/>
      <c r="L38" s="142"/>
      <c r="M38" s="143"/>
      <c r="N38" s="143"/>
      <c r="O38" s="144"/>
      <c r="P38" s="142"/>
      <c r="Q38" s="143"/>
      <c r="R38" s="144"/>
      <c r="S38" s="143"/>
      <c r="T38" s="142"/>
      <c r="U38" s="143"/>
      <c r="V38" s="143"/>
      <c r="W38" s="144"/>
      <c r="X38" s="143"/>
      <c r="AA38" s="132"/>
      <c r="AB38" s="132"/>
      <c r="AC38" s="132"/>
      <c r="AD38" s="132"/>
      <c r="AE38" s="132"/>
      <c r="AF38" s="132"/>
      <c r="AG38" s="132"/>
      <c r="AH38" s="132"/>
    </row>
    <row r="39" spans="1:34" ht="16.8" customHeight="1" x14ac:dyDescent="0.2">
      <c r="A39" s="145"/>
      <c r="B39" s="145"/>
      <c r="C39" s="145"/>
      <c r="D39" s="123"/>
      <c r="E39" s="124"/>
      <c r="F39" s="125"/>
      <c r="G39" s="125"/>
      <c r="H39" s="125"/>
      <c r="I39" s="125"/>
      <c r="J39" s="126"/>
      <c r="K39" s="125"/>
      <c r="L39" s="124"/>
      <c r="M39" s="125"/>
      <c r="N39" s="125"/>
      <c r="O39" s="126"/>
      <c r="P39" s="124"/>
      <c r="Q39" s="125"/>
      <c r="R39" s="126"/>
      <c r="S39" s="125"/>
      <c r="T39" s="124"/>
      <c r="U39" s="125"/>
      <c r="V39" s="125"/>
      <c r="W39" s="126"/>
      <c r="X39" s="125"/>
    </row>
    <row r="40" spans="1:34" ht="16.8" customHeight="1" x14ac:dyDescent="0.2">
      <c r="A40" s="270" t="s">
        <v>75</v>
      </c>
      <c r="B40" s="270"/>
      <c r="C40" s="270"/>
      <c r="D40" s="123">
        <f t="shared" ref="D40:X40" si="10">D41+D42+D43+D44+D45+D46</f>
        <v>220</v>
      </c>
      <c r="E40" s="124">
        <f t="shared" si="10"/>
        <v>209</v>
      </c>
      <c r="F40" s="125">
        <f t="shared" si="10"/>
        <v>156</v>
      </c>
      <c r="G40" s="125">
        <f t="shared" si="10"/>
        <v>6</v>
      </c>
      <c r="H40" s="125">
        <f t="shared" si="10"/>
        <v>45</v>
      </c>
      <c r="I40" s="125">
        <f t="shared" si="10"/>
        <v>1</v>
      </c>
      <c r="J40" s="126">
        <f t="shared" si="10"/>
        <v>1</v>
      </c>
      <c r="K40" s="125">
        <f t="shared" si="10"/>
        <v>208</v>
      </c>
      <c r="L40" s="124">
        <f t="shared" si="10"/>
        <v>1</v>
      </c>
      <c r="M40" s="125">
        <f t="shared" si="10"/>
        <v>0</v>
      </c>
      <c r="N40" s="125">
        <f t="shared" si="10"/>
        <v>1</v>
      </c>
      <c r="O40" s="126">
        <f t="shared" si="10"/>
        <v>0</v>
      </c>
      <c r="P40" s="124">
        <f t="shared" si="10"/>
        <v>202</v>
      </c>
      <c r="Q40" s="125">
        <f t="shared" si="10"/>
        <v>4</v>
      </c>
      <c r="R40" s="126">
        <f t="shared" si="10"/>
        <v>0</v>
      </c>
      <c r="S40" s="125">
        <f t="shared" si="10"/>
        <v>8</v>
      </c>
      <c r="T40" s="124">
        <f t="shared" si="10"/>
        <v>0</v>
      </c>
      <c r="U40" s="125">
        <f t="shared" si="10"/>
        <v>0</v>
      </c>
      <c r="V40" s="125">
        <f t="shared" si="10"/>
        <v>0</v>
      </c>
      <c r="W40" s="126">
        <f t="shared" si="10"/>
        <v>0</v>
      </c>
      <c r="X40" s="125">
        <f t="shared" si="10"/>
        <v>84</v>
      </c>
    </row>
    <row r="41" spans="1:34" ht="16.8" customHeight="1" x14ac:dyDescent="0.2">
      <c r="A41" s="116"/>
      <c r="B41" s="117" t="s">
        <v>34</v>
      </c>
      <c r="C41" s="116"/>
      <c r="D41" s="123">
        <v>66</v>
      </c>
      <c r="E41" s="124">
        <v>70</v>
      </c>
      <c r="F41" s="125">
        <v>45</v>
      </c>
      <c r="G41" s="125">
        <v>2</v>
      </c>
      <c r="H41" s="125">
        <v>23</v>
      </c>
      <c r="I41" s="125">
        <v>0</v>
      </c>
      <c r="J41" s="126">
        <v>0</v>
      </c>
      <c r="K41" s="125">
        <v>70</v>
      </c>
      <c r="L41" s="124">
        <v>0</v>
      </c>
      <c r="M41" s="125">
        <v>0</v>
      </c>
      <c r="N41" s="125">
        <v>0</v>
      </c>
      <c r="O41" s="126">
        <v>0</v>
      </c>
      <c r="P41" s="124">
        <v>69</v>
      </c>
      <c r="Q41" s="125">
        <v>1</v>
      </c>
      <c r="R41" s="126">
        <v>0</v>
      </c>
      <c r="S41" s="125">
        <v>0</v>
      </c>
      <c r="T41" s="124">
        <v>0</v>
      </c>
      <c r="U41" s="125">
        <v>0</v>
      </c>
      <c r="V41" s="125">
        <v>0</v>
      </c>
      <c r="W41" s="126">
        <v>0</v>
      </c>
      <c r="X41" s="125">
        <v>37</v>
      </c>
    </row>
    <row r="42" spans="1:34" ht="16.8" customHeight="1" x14ac:dyDescent="0.2">
      <c r="A42" s="116"/>
      <c r="B42" s="117" t="s">
        <v>35</v>
      </c>
      <c r="C42" s="116"/>
      <c r="D42" s="123">
        <v>25</v>
      </c>
      <c r="E42" s="124">
        <v>23</v>
      </c>
      <c r="F42" s="125">
        <v>23</v>
      </c>
      <c r="G42" s="125">
        <v>0</v>
      </c>
      <c r="H42" s="125">
        <v>0</v>
      </c>
      <c r="I42" s="125">
        <v>0</v>
      </c>
      <c r="J42" s="126">
        <v>0</v>
      </c>
      <c r="K42" s="125">
        <v>23</v>
      </c>
      <c r="L42" s="124">
        <v>1</v>
      </c>
      <c r="M42" s="125">
        <v>0</v>
      </c>
      <c r="N42" s="125">
        <v>0</v>
      </c>
      <c r="O42" s="126">
        <v>0</v>
      </c>
      <c r="P42" s="124">
        <v>22</v>
      </c>
      <c r="Q42" s="125">
        <v>0</v>
      </c>
      <c r="R42" s="126">
        <v>0</v>
      </c>
      <c r="S42" s="125">
        <v>6</v>
      </c>
      <c r="T42" s="124">
        <v>0</v>
      </c>
      <c r="U42" s="125">
        <v>0</v>
      </c>
      <c r="V42" s="125">
        <v>0</v>
      </c>
      <c r="W42" s="126">
        <v>0</v>
      </c>
      <c r="X42" s="125">
        <v>8</v>
      </c>
    </row>
    <row r="43" spans="1:34" ht="16.8" customHeight="1" x14ac:dyDescent="0.2">
      <c r="A43" s="116"/>
      <c r="B43" s="117" t="s">
        <v>36</v>
      </c>
      <c r="C43" s="116"/>
      <c r="D43" s="123">
        <v>49</v>
      </c>
      <c r="E43" s="124">
        <v>43</v>
      </c>
      <c r="F43" s="125">
        <v>29</v>
      </c>
      <c r="G43" s="125">
        <v>0</v>
      </c>
      <c r="H43" s="125">
        <v>13</v>
      </c>
      <c r="I43" s="125">
        <v>1</v>
      </c>
      <c r="J43" s="126">
        <v>0</v>
      </c>
      <c r="K43" s="125">
        <v>42</v>
      </c>
      <c r="L43" s="124">
        <v>0</v>
      </c>
      <c r="M43" s="125">
        <v>0</v>
      </c>
      <c r="N43" s="125">
        <v>0</v>
      </c>
      <c r="O43" s="126">
        <v>0</v>
      </c>
      <c r="P43" s="124">
        <v>40</v>
      </c>
      <c r="Q43" s="125">
        <v>2</v>
      </c>
      <c r="R43" s="126">
        <v>0</v>
      </c>
      <c r="S43" s="125">
        <v>0</v>
      </c>
      <c r="T43" s="124">
        <v>0</v>
      </c>
      <c r="U43" s="125">
        <v>0</v>
      </c>
      <c r="V43" s="125">
        <v>0</v>
      </c>
      <c r="W43" s="126">
        <v>0</v>
      </c>
      <c r="X43" s="125">
        <v>19</v>
      </c>
    </row>
    <row r="44" spans="1:34" ht="16.8" customHeight="1" x14ac:dyDescent="0.2">
      <c r="A44" s="116"/>
      <c r="B44" s="117" t="s">
        <v>37</v>
      </c>
      <c r="C44" s="116"/>
      <c r="D44" s="123">
        <v>31</v>
      </c>
      <c r="E44" s="124">
        <v>26</v>
      </c>
      <c r="F44" s="125">
        <v>17</v>
      </c>
      <c r="G44" s="125">
        <v>3</v>
      </c>
      <c r="H44" s="125">
        <v>6</v>
      </c>
      <c r="I44" s="125">
        <v>0</v>
      </c>
      <c r="J44" s="126">
        <v>0</v>
      </c>
      <c r="K44" s="125">
        <v>26</v>
      </c>
      <c r="L44" s="124">
        <v>0</v>
      </c>
      <c r="M44" s="125">
        <v>0</v>
      </c>
      <c r="N44" s="125">
        <v>1</v>
      </c>
      <c r="O44" s="126">
        <v>0</v>
      </c>
      <c r="P44" s="124">
        <v>24</v>
      </c>
      <c r="Q44" s="125">
        <v>1</v>
      </c>
      <c r="R44" s="126">
        <v>0</v>
      </c>
      <c r="S44" s="125">
        <v>2</v>
      </c>
      <c r="T44" s="124">
        <v>0</v>
      </c>
      <c r="U44" s="125">
        <v>0</v>
      </c>
      <c r="V44" s="125">
        <v>0</v>
      </c>
      <c r="W44" s="126">
        <v>0</v>
      </c>
      <c r="X44" s="125">
        <v>3</v>
      </c>
    </row>
    <row r="45" spans="1:34" ht="16.8" customHeight="1" x14ac:dyDescent="0.2">
      <c r="A45" s="116"/>
      <c r="B45" s="117" t="s">
        <v>92</v>
      </c>
      <c r="C45" s="116"/>
      <c r="D45" s="123">
        <v>13</v>
      </c>
      <c r="E45" s="124">
        <v>13</v>
      </c>
      <c r="F45" s="125">
        <v>12</v>
      </c>
      <c r="G45" s="125">
        <v>0</v>
      </c>
      <c r="H45" s="125">
        <v>1</v>
      </c>
      <c r="I45" s="125">
        <v>0</v>
      </c>
      <c r="J45" s="126">
        <v>0</v>
      </c>
      <c r="K45" s="125">
        <v>13</v>
      </c>
      <c r="L45" s="124">
        <v>0</v>
      </c>
      <c r="M45" s="125">
        <v>0</v>
      </c>
      <c r="N45" s="125">
        <v>0</v>
      </c>
      <c r="O45" s="126">
        <v>0</v>
      </c>
      <c r="P45" s="124">
        <v>13</v>
      </c>
      <c r="Q45" s="125">
        <v>0</v>
      </c>
      <c r="R45" s="126">
        <v>0</v>
      </c>
      <c r="S45" s="125">
        <v>0</v>
      </c>
      <c r="T45" s="124">
        <v>0</v>
      </c>
      <c r="U45" s="125">
        <v>0</v>
      </c>
      <c r="V45" s="125">
        <v>0</v>
      </c>
      <c r="W45" s="126">
        <v>0</v>
      </c>
      <c r="X45" s="125">
        <v>8</v>
      </c>
    </row>
    <row r="46" spans="1:34" ht="16.8" customHeight="1" x14ac:dyDescent="0.2">
      <c r="A46" s="116"/>
      <c r="B46" s="117" t="s">
        <v>76</v>
      </c>
      <c r="C46" s="116"/>
      <c r="D46" s="123">
        <v>36</v>
      </c>
      <c r="E46" s="124">
        <v>34</v>
      </c>
      <c r="F46" s="125">
        <v>30</v>
      </c>
      <c r="G46" s="125">
        <v>1</v>
      </c>
      <c r="H46" s="125">
        <v>2</v>
      </c>
      <c r="I46" s="125">
        <v>0</v>
      </c>
      <c r="J46" s="126">
        <v>1</v>
      </c>
      <c r="K46" s="125">
        <v>34</v>
      </c>
      <c r="L46" s="124">
        <v>0</v>
      </c>
      <c r="M46" s="125">
        <v>0</v>
      </c>
      <c r="N46" s="125">
        <v>0</v>
      </c>
      <c r="O46" s="126">
        <v>0</v>
      </c>
      <c r="P46" s="124">
        <v>34</v>
      </c>
      <c r="Q46" s="125">
        <v>0</v>
      </c>
      <c r="R46" s="126">
        <v>0</v>
      </c>
      <c r="S46" s="125">
        <v>0</v>
      </c>
      <c r="T46" s="124">
        <v>0</v>
      </c>
      <c r="U46" s="125">
        <v>0</v>
      </c>
      <c r="V46" s="125">
        <v>0</v>
      </c>
      <c r="W46" s="126">
        <v>0</v>
      </c>
      <c r="X46" s="125">
        <v>9</v>
      </c>
      <c r="AA46" s="132"/>
      <c r="AB46" s="132"/>
      <c r="AC46" s="132"/>
      <c r="AD46" s="132"/>
      <c r="AE46" s="132"/>
      <c r="AF46" s="132"/>
      <c r="AG46" s="132"/>
      <c r="AH46" s="132"/>
    </row>
    <row r="47" spans="1:34" ht="16.8" customHeight="1" x14ac:dyDescent="0.2">
      <c r="A47" s="116"/>
      <c r="B47" s="117"/>
      <c r="C47" s="116"/>
      <c r="D47" s="124"/>
      <c r="E47" s="124"/>
      <c r="F47" s="125"/>
      <c r="G47" s="125"/>
      <c r="H47" s="125"/>
      <c r="I47" s="125"/>
      <c r="J47" s="126"/>
      <c r="K47" s="125"/>
      <c r="L47" s="124"/>
      <c r="M47" s="125"/>
      <c r="N47" s="125"/>
      <c r="O47" s="126"/>
      <c r="P47" s="124"/>
      <c r="Q47" s="125"/>
      <c r="R47" s="126"/>
      <c r="S47" s="125"/>
      <c r="T47" s="124"/>
      <c r="U47" s="125"/>
      <c r="V47" s="125"/>
      <c r="W47" s="126"/>
      <c r="X47" s="125"/>
      <c r="AA47" s="132"/>
      <c r="AB47" s="132"/>
      <c r="AC47" s="132"/>
      <c r="AD47" s="132"/>
      <c r="AE47" s="132"/>
      <c r="AF47" s="132"/>
      <c r="AG47" s="132"/>
      <c r="AH47" s="132"/>
    </row>
    <row r="48" spans="1:34" ht="16.8" customHeight="1" x14ac:dyDescent="0.2">
      <c r="A48" s="270" t="s">
        <v>122</v>
      </c>
      <c r="B48" s="270"/>
      <c r="C48" s="272"/>
      <c r="D48" s="124">
        <f>D49+D50+D51+D52+D53</f>
        <v>349</v>
      </c>
      <c r="E48" s="124">
        <f>SUM(E49:E53)</f>
        <v>369</v>
      </c>
      <c r="F48" s="125">
        <f t="shared" ref="F48:X48" si="11">F49+F50+F51+F52+F53</f>
        <v>204</v>
      </c>
      <c r="G48" s="125">
        <f t="shared" si="11"/>
        <v>9</v>
      </c>
      <c r="H48" s="125">
        <f t="shared" si="11"/>
        <v>146</v>
      </c>
      <c r="I48" s="125">
        <f t="shared" si="11"/>
        <v>1</v>
      </c>
      <c r="J48" s="126">
        <f t="shared" si="11"/>
        <v>9</v>
      </c>
      <c r="K48" s="125">
        <f t="shared" si="11"/>
        <v>369</v>
      </c>
      <c r="L48" s="124">
        <f t="shared" si="11"/>
        <v>2</v>
      </c>
      <c r="M48" s="125">
        <f t="shared" si="11"/>
        <v>0</v>
      </c>
      <c r="N48" s="125">
        <f t="shared" si="11"/>
        <v>0</v>
      </c>
      <c r="O48" s="126">
        <f t="shared" si="11"/>
        <v>0</v>
      </c>
      <c r="P48" s="124">
        <f t="shared" si="11"/>
        <v>367</v>
      </c>
      <c r="Q48" s="125">
        <f t="shared" si="11"/>
        <v>0</v>
      </c>
      <c r="R48" s="126">
        <f t="shared" si="11"/>
        <v>0</v>
      </c>
      <c r="S48" s="125">
        <f t="shared" si="11"/>
        <v>6</v>
      </c>
      <c r="T48" s="124">
        <f t="shared" si="11"/>
        <v>14</v>
      </c>
      <c r="U48" s="125">
        <f t="shared" si="11"/>
        <v>13</v>
      </c>
      <c r="V48" s="125">
        <f t="shared" si="11"/>
        <v>1</v>
      </c>
      <c r="W48" s="126">
        <f t="shared" si="11"/>
        <v>0</v>
      </c>
      <c r="X48" s="125">
        <f t="shared" si="11"/>
        <v>147</v>
      </c>
    </row>
    <row r="49" spans="1:24" ht="16.8" customHeight="1" x14ac:dyDescent="0.2">
      <c r="A49" s="116"/>
      <c r="B49" s="117" t="s">
        <v>41</v>
      </c>
      <c r="C49" s="146"/>
      <c r="D49" s="124">
        <v>214</v>
      </c>
      <c r="E49" s="124">
        <v>239</v>
      </c>
      <c r="F49" s="125">
        <v>139</v>
      </c>
      <c r="G49" s="125">
        <v>6</v>
      </c>
      <c r="H49" s="125">
        <v>87</v>
      </c>
      <c r="I49" s="125">
        <v>0</v>
      </c>
      <c r="J49" s="126">
        <v>7</v>
      </c>
      <c r="K49" s="125">
        <v>239</v>
      </c>
      <c r="L49" s="124">
        <v>2</v>
      </c>
      <c r="M49" s="125">
        <v>0</v>
      </c>
      <c r="N49" s="125">
        <v>0</v>
      </c>
      <c r="O49" s="126">
        <v>0</v>
      </c>
      <c r="P49" s="124">
        <v>237</v>
      </c>
      <c r="Q49" s="125">
        <v>0</v>
      </c>
      <c r="R49" s="126">
        <v>0</v>
      </c>
      <c r="S49" s="125">
        <v>6</v>
      </c>
      <c r="T49" s="124">
        <v>14</v>
      </c>
      <c r="U49" s="125">
        <v>13</v>
      </c>
      <c r="V49" s="125">
        <v>1</v>
      </c>
      <c r="W49" s="126">
        <v>0</v>
      </c>
      <c r="X49" s="125">
        <v>126</v>
      </c>
    </row>
    <row r="50" spans="1:24" ht="16.8" customHeight="1" x14ac:dyDescent="0.2">
      <c r="A50" s="116"/>
      <c r="B50" s="117" t="s">
        <v>42</v>
      </c>
      <c r="C50" s="146"/>
      <c r="D50" s="124">
        <v>15</v>
      </c>
      <c r="E50" s="124">
        <v>14</v>
      </c>
      <c r="F50" s="125">
        <v>4</v>
      </c>
      <c r="G50" s="125">
        <v>0</v>
      </c>
      <c r="H50" s="125">
        <v>8</v>
      </c>
      <c r="I50" s="125">
        <v>0</v>
      </c>
      <c r="J50" s="126">
        <v>2</v>
      </c>
      <c r="K50" s="125">
        <v>14</v>
      </c>
      <c r="L50" s="124">
        <v>0</v>
      </c>
      <c r="M50" s="125">
        <v>0</v>
      </c>
      <c r="N50" s="125">
        <v>0</v>
      </c>
      <c r="O50" s="126">
        <v>0</v>
      </c>
      <c r="P50" s="124">
        <v>14</v>
      </c>
      <c r="Q50" s="125">
        <v>0</v>
      </c>
      <c r="R50" s="126">
        <v>0</v>
      </c>
      <c r="S50" s="125">
        <v>0</v>
      </c>
      <c r="T50" s="124">
        <v>0</v>
      </c>
      <c r="U50" s="125">
        <v>0</v>
      </c>
      <c r="V50" s="125">
        <v>0</v>
      </c>
      <c r="W50" s="126">
        <v>0</v>
      </c>
      <c r="X50" s="125">
        <v>3</v>
      </c>
    </row>
    <row r="51" spans="1:24" ht="16.8" customHeight="1" x14ac:dyDescent="0.2">
      <c r="A51" s="116"/>
      <c r="B51" s="117" t="s">
        <v>43</v>
      </c>
      <c r="C51" s="146"/>
      <c r="D51" s="124">
        <v>17</v>
      </c>
      <c r="E51" s="124">
        <v>17</v>
      </c>
      <c r="F51" s="125">
        <v>13</v>
      </c>
      <c r="G51" s="125">
        <v>0</v>
      </c>
      <c r="H51" s="125">
        <v>3</v>
      </c>
      <c r="I51" s="125">
        <v>1</v>
      </c>
      <c r="J51" s="126">
        <v>0</v>
      </c>
      <c r="K51" s="125">
        <v>17</v>
      </c>
      <c r="L51" s="124">
        <v>0</v>
      </c>
      <c r="M51" s="125">
        <v>0</v>
      </c>
      <c r="N51" s="125">
        <v>0</v>
      </c>
      <c r="O51" s="126">
        <v>0</v>
      </c>
      <c r="P51" s="124">
        <v>17</v>
      </c>
      <c r="Q51" s="125">
        <v>0</v>
      </c>
      <c r="R51" s="126">
        <v>0</v>
      </c>
      <c r="S51" s="125">
        <v>0</v>
      </c>
      <c r="T51" s="124">
        <v>0</v>
      </c>
      <c r="U51" s="125">
        <v>0</v>
      </c>
      <c r="V51" s="125">
        <v>0</v>
      </c>
      <c r="W51" s="126">
        <v>0</v>
      </c>
      <c r="X51" s="125">
        <v>0</v>
      </c>
    </row>
    <row r="52" spans="1:24" ht="16.8" customHeight="1" x14ac:dyDescent="0.2">
      <c r="A52" s="116"/>
      <c r="B52" s="117" t="s">
        <v>44</v>
      </c>
      <c r="C52" s="146"/>
      <c r="D52" s="124">
        <v>32</v>
      </c>
      <c r="E52" s="124">
        <v>28</v>
      </c>
      <c r="F52" s="125">
        <v>8</v>
      </c>
      <c r="G52" s="125">
        <v>2</v>
      </c>
      <c r="H52" s="125">
        <v>18</v>
      </c>
      <c r="I52" s="125">
        <v>0</v>
      </c>
      <c r="J52" s="126">
        <v>0</v>
      </c>
      <c r="K52" s="125">
        <v>28</v>
      </c>
      <c r="L52" s="124">
        <v>0</v>
      </c>
      <c r="M52" s="125">
        <v>0</v>
      </c>
      <c r="N52" s="125">
        <v>0</v>
      </c>
      <c r="O52" s="126">
        <v>0</v>
      </c>
      <c r="P52" s="124">
        <v>28</v>
      </c>
      <c r="Q52" s="125">
        <v>0</v>
      </c>
      <c r="R52" s="126">
        <v>0</v>
      </c>
      <c r="S52" s="125">
        <v>0</v>
      </c>
      <c r="T52" s="124">
        <v>0</v>
      </c>
      <c r="U52" s="125">
        <v>0</v>
      </c>
      <c r="V52" s="125">
        <v>0</v>
      </c>
      <c r="W52" s="126">
        <v>0</v>
      </c>
      <c r="X52" s="125">
        <v>0</v>
      </c>
    </row>
    <row r="53" spans="1:24" ht="16.8" customHeight="1" x14ac:dyDescent="0.2">
      <c r="A53" s="116"/>
      <c r="B53" s="117" t="s">
        <v>78</v>
      </c>
      <c r="C53" s="146"/>
      <c r="D53" s="124">
        <v>71</v>
      </c>
      <c r="E53" s="124">
        <v>71</v>
      </c>
      <c r="F53" s="125">
        <v>40</v>
      </c>
      <c r="G53" s="125">
        <v>1</v>
      </c>
      <c r="H53" s="125">
        <v>30</v>
      </c>
      <c r="I53" s="125">
        <v>0</v>
      </c>
      <c r="J53" s="126">
        <v>0</v>
      </c>
      <c r="K53" s="125">
        <v>71</v>
      </c>
      <c r="L53" s="124">
        <v>0</v>
      </c>
      <c r="M53" s="125">
        <v>0</v>
      </c>
      <c r="N53" s="125">
        <v>0</v>
      </c>
      <c r="O53" s="126">
        <v>0</v>
      </c>
      <c r="P53" s="124">
        <v>71</v>
      </c>
      <c r="Q53" s="125">
        <v>0</v>
      </c>
      <c r="R53" s="126">
        <v>0</v>
      </c>
      <c r="S53" s="125">
        <v>0</v>
      </c>
      <c r="T53" s="124">
        <v>0</v>
      </c>
      <c r="U53" s="125">
        <v>0</v>
      </c>
      <c r="V53" s="125">
        <v>0</v>
      </c>
      <c r="W53" s="126">
        <v>0</v>
      </c>
      <c r="X53" s="125">
        <v>18</v>
      </c>
    </row>
    <row r="54" spans="1:24" ht="16.8" customHeight="1" x14ac:dyDescent="0.2">
      <c r="A54" s="116"/>
      <c r="B54" s="117"/>
      <c r="C54" s="146"/>
      <c r="D54" s="124"/>
      <c r="E54" s="124"/>
      <c r="F54" s="125"/>
      <c r="G54" s="125"/>
      <c r="H54" s="125"/>
      <c r="I54" s="125"/>
      <c r="J54" s="126"/>
      <c r="K54" s="125"/>
      <c r="L54" s="124"/>
      <c r="M54" s="125"/>
      <c r="N54" s="125"/>
      <c r="O54" s="126"/>
      <c r="P54" s="124"/>
      <c r="Q54" s="125"/>
      <c r="R54" s="126"/>
      <c r="S54" s="125"/>
      <c r="T54" s="124"/>
      <c r="U54" s="125"/>
      <c r="V54" s="125"/>
      <c r="W54" s="126"/>
      <c r="X54" s="125"/>
    </row>
    <row r="55" spans="1:24" ht="16.8" customHeight="1" x14ac:dyDescent="0.2">
      <c r="A55" s="270" t="s">
        <v>46</v>
      </c>
      <c r="B55" s="270"/>
      <c r="C55" s="270"/>
      <c r="D55" s="124">
        <f t="shared" ref="D55:X55" si="12">D56+D57</f>
        <v>680</v>
      </c>
      <c r="E55" s="124">
        <f t="shared" si="12"/>
        <v>677</v>
      </c>
      <c r="F55" s="125">
        <f t="shared" si="12"/>
        <v>457</v>
      </c>
      <c r="G55" s="125">
        <f t="shared" si="12"/>
        <v>36</v>
      </c>
      <c r="H55" s="125">
        <f t="shared" si="12"/>
        <v>176</v>
      </c>
      <c r="I55" s="125">
        <f t="shared" si="12"/>
        <v>5</v>
      </c>
      <c r="J55" s="126">
        <f t="shared" si="12"/>
        <v>3</v>
      </c>
      <c r="K55" s="125">
        <f t="shared" si="12"/>
        <v>677</v>
      </c>
      <c r="L55" s="124">
        <f t="shared" si="12"/>
        <v>6</v>
      </c>
      <c r="M55" s="125">
        <f t="shared" si="12"/>
        <v>0</v>
      </c>
      <c r="N55" s="125">
        <f t="shared" si="12"/>
        <v>1</v>
      </c>
      <c r="O55" s="126">
        <f t="shared" si="12"/>
        <v>0</v>
      </c>
      <c r="P55" s="124">
        <f t="shared" si="12"/>
        <v>651</v>
      </c>
      <c r="Q55" s="125">
        <f t="shared" si="12"/>
        <v>19</v>
      </c>
      <c r="R55" s="126">
        <f t="shared" si="12"/>
        <v>0</v>
      </c>
      <c r="S55" s="125">
        <f t="shared" si="12"/>
        <v>15</v>
      </c>
      <c r="T55" s="124">
        <f t="shared" si="12"/>
        <v>58</v>
      </c>
      <c r="U55" s="125">
        <f t="shared" si="12"/>
        <v>0</v>
      </c>
      <c r="V55" s="125">
        <f t="shared" si="12"/>
        <v>58</v>
      </c>
      <c r="W55" s="126">
        <f t="shared" si="12"/>
        <v>0</v>
      </c>
      <c r="X55" s="125">
        <f t="shared" si="12"/>
        <v>119</v>
      </c>
    </row>
    <row r="56" spans="1:24" ht="16.8" customHeight="1" x14ac:dyDescent="0.2">
      <c r="A56" s="116"/>
      <c r="B56" s="117" t="s">
        <v>47</v>
      </c>
      <c r="C56" s="146"/>
      <c r="D56" s="125">
        <v>382</v>
      </c>
      <c r="E56" s="124">
        <v>382</v>
      </c>
      <c r="F56" s="125">
        <v>254</v>
      </c>
      <c r="G56" s="125">
        <v>16</v>
      </c>
      <c r="H56" s="125">
        <v>108</v>
      </c>
      <c r="I56" s="125">
        <v>1</v>
      </c>
      <c r="J56" s="126">
        <v>3</v>
      </c>
      <c r="K56" s="125">
        <v>382</v>
      </c>
      <c r="L56" s="124">
        <v>3</v>
      </c>
      <c r="M56" s="125">
        <v>0</v>
      </c>
      <c r="N56" s="125">
        <v>0</v>
      </c>
      <c r="O56" s="126">
        <v>0</v>
      </c>
      <c r="P56" s="124">
        <v>365</v>
      </c>
      <c r="Q56" s="125">
        <v>14</v>
      </c>
      <c r="R56" s="126">
        <v>0</v>
      </c>
      <c r="S56" s="125">
        <v>6</v>
      </c>
      <c r="T56" s="124">
        <v>36</v>
      </c>
      <c r="U56" s="125">
        <v>0</v>
      </c>
      <c r="V56" s="134">
        <v>36</v>
      </c>
      <c r="W56" s="126">
        <v>0</v>
      </c>
      <c r="X56" s="125">
        <v>34</v>
      </c>
    </row>
    <row r="57" spans="1:24" ht="16.8" customHeight="1" x14ac:dyDescent="0.2">
      <c r="A57" s="116"/>
      <c r="B57" s="117" t="s">
        <v>79</v>
      </c>
      <c r="C57" s="146"/>
      <c r="D57" s="125">
        <v>298</v>
      </c>
      <c r="E57" s="124">
        <v>295</v>
      </c>
      <c r="F57" s="125">
        <v>203</v>
      </c>
      <c r="G57" s="125">
        <v>20</v>
      </c>
      <c r="H57" s="125">
        <v>68</v>
      </c>
      <c r="I57" s="125">
        <v>4</v>
      </c>
      <c r="J57" s="126">
        <v>0</v>
      </c>
      <c r="K57" s="125">
        <v>295</v>
      </c>
      <c r="L57" s="124">
        <v>3</v>
      </c>
      <c r="M57" s="125">
        <v>0</v>
      </c>
      <c r="N57" s="125">
        <v>1</v>
      </c>
      <c r="O57" s="126">
        <v>0</v>
      </c>
      <c r="P57" s="124">
        <v>286</v>
      </c>
      <c r="Q57" s="125">
        <v>5</v>
      </c>
      <c r="R57" s="126">
        <v>0</v>
      </c>
      <c r="S57" s="125">
        <v>9</v>
      </c>
      <c r="T57" s="124">
        <v>22</v>
      </c>
      <c r="U57" s="125">
        <v>0</v>
      </c>
      <c r="V57" s="134">
        <v>22</v>
      </c>
      <c r="W57" s="126">
        <v>0</v>
      </c>
      <c r="X57" s="125">
        <v>85</v>
      </c>
    </row>
    <row r="58" spans="1:24" ht="16.8" customHeight="1" x14ac:dyDescent="0.2">
      <c r="A58" s="116"/>
      <c r="B58" s="145"/>
      <c r="C58" s="146"/>
      <c r="D58" s="125"/>
      <c r="E58" s="124"/>
      <c r="F58" s="125"/>
      <c r="G58" s="125"/>
      <c r="H58" s="125"/>
      <c r="I58" s="125"/>
      <c r="J58" s="126"/>
      <c r="K58" s="125"/>
      <c r="L58" s="124"/>
      <c r="M58" s="125"/>
      <c r="N58" s="125"/>
      <c r="O58" s="126"/>
      <c r="P58" s="124"/>
      <c r="Q58" s="125"/>
      <c r="R58" s="126"/>
      <c r="S58" s="125"/>
      <c r="T58" s="124"/>
      <c r="U58" s="125"/>
      <c r="V58" s="125"/>
      <c r="W58" s="126"/>
      <c r="X58" s="125"/>
    </row>
    <row r="59" spans="1:24" ht="16.8" customHeight="1" x14ac:dyDescent="0.2">
      <c r="A59" s="270" t="s">
        <v>80</v>
      </c>
      <c r="B59" s="270"/>
      <c r="C59" s="270"/>
      <c r="D59" s="124">
        <f t="shared" ref="D59:X59" si="13">D60</f>
        <v>1533</v>
      </c>
      <c r="E59" s="124">
        <f t="shared" si="13"/>
        <v>1516</v>
      </c>
      <c r="F59" s="125">
        <f t="shared" si="13"/>
        <v>1194</v>
      </c>
      <c r="G59" s="125">
        <f t="shared" si="13"/>
        <v>23</v>
      </c>
      <c r="H59" s="125">
        <f t="shared" si="13"/>
        <v>239</v>
      </c>
      <c r="I59" s="125">
        <f t="shared" si="13"/>
        <v>3</v>
      </c>
      <c r="J59" s="126">
        <f t="shared" si="13"/>
        <v>57</v>
      </c>
      <c r="K59" s="125">
        <f t="shared" si="13"/>
        <v>1516</v>
      </c>
      <c r="L59" s="124">
        <f t="shared" si="13"/>
        <v>14</v>
      </c>
      <c r="M59" s="125">
        <f t="shared" si="13"/>
        <v>0</v>
      </c>
      <c r="N59" s="125">
        <f t="shared" si="13"/>
        <v>0</v>
      </c>
      <c r="O59" s="126">
        <f t="shared" si="13"/>
        <v>0</v>
      </c>
      <c r="P59" s="124">
        <f t="shared" si="13"/>
        <v>1336</v>
      </c>
      <c r="Q59" s="125">
        <f t="shared" si="13"/>
        <v>166</v>
      </c>
      <c r="R59" s="126">
        <f t="shared" si="13"/>
        <v>0</v>
      </c>
      <c r="S59" s="125">
        <f t="shared" si="13"/>
        <v>33</v>
      </c>
      <c r="T59" s="124">
        <f t="shared" si="13"/>
        <v>146</v>
      </c>
      <c r="U59" s="125">
        <f t="shared" si="13"/>
        <v>0</v>
      </c>
      <c r="V59" s="125">
        <f t="shared" si="13"/>
        <v>146</v>
      </c>
      <c r="W59" s="126">
        <f t="shared" si="13"/>
        <v>0</v>
      </c>
      <c r="X59" s="125">
        <f t="shared" si="13"/>
        <v>131</v>
      </c>
    </row>
    <row r="60" spans="1:24" ht="16.8" customHeight="1" x14ac:dyDescent="0.2">
      <c r="A60" s="116"/>
      <c r="B60" s="117" t="s">
        <v>50</v>
      </c>
      <c r="C60" s="146"/>
      <c r="D60" s="125">
        <v>1533</v>
      </c>
      <c r="E60" s="124">
        <v>1516</v>
      </c>
      <c r="F60" s="125">
        <v>1194</v>
      </c>
      <c r="G60" s="125">
        <v>23</v>
      </c>
      <c r="H60" s="125">
        <v>239</v>
      </c>
      <c r="I60" s="125">
        <v>3</v>
      </c>
      <c r="J60" s="126">
        <v>57</v>
      </c>
      <c r="K60" s="125">
        <v>1516</v>
      </c>
      <c r="L60" s="124">
        <v>14</v>
      </c>
      <c r="M60" s="125">
        <v>0</v>
      </c>
      <c r="N60" s="125">
        <v>0</v>
      </c>
      <c r="O60" s="126">
        <v>0</v>
      </c>
      <c r="P60" s="124">
        <v>1336</v>
      </c>
      <c r="Q60" s="125">
        <v>166</v>
      </c>
      <c r="R60" s="126">
        <v>0</v>
      </c>
      <c r="S60" s="125">
        <v>33</v>
      </c>
      <c r="T60" s="124">
        <v>146</v>
      </c>
      <c r="U60" s="125">
        <v>0</v>
      </c>
      <c r="V60" s="125">
        <v>146</v>
      </c>
      <c r="W60" s="126">
        <v>0</v>
      </c>
      <c r="X60" s="125">
        <v>131</v>
      </c>
    </row>
    <row r="61" spans="1:24" ht="16.8" customHeight="1" x14ac:dyDescent="0.2">
      <c r="A61" s="116"/>
      <c r="B61" s="117"/>
      <c r="C61" s="146"/>
      <c r="D61" s="136"/>
      <c r="E61" s="135"/>
      <c r="F61" s="136"/>
      <c r="G61" s="136"/>
      <c r="H61" s="136"/>
      <c r="I61" s="136"/>
      <c r="J61" s="137"/>
      <c r="K61" s="136"/>
      <c r="L61" s="135"/>
      <c r="M61" s="136"/>
      <c r="N61" s="136"/>
      <c r="O61" s="137"/>
      <c r="P61" s="135"/>
      <c r="Q61" s="136"/>
      <c r="R61" s="137"/>
      <c r="S61" s="125"/>
      <c r="T61" s="135"/>
      <c r="U61" s="136"/>
      <c r="V61" s="136"/>
      <c r="W61" s="137"/>
      <c r="X61" s="136"/>
    </row>
    <row r="62" spans="1:24" ht="16.8" customHeight="1" x14ac:dyDescent="0.2">
      <c r="A62" s="270" t="s">
        <v>51</v>
      </c>
      <c r="B62" s="270"/>
      <c r="C62" s="270"/>
      <c r="D62" s="124">
        <f t="shared" ref="D62:X62" si="14">D63+D64+D65+D66+D67+D68</f>
        <v>1077</v>
      </c>
      <c r="E62" s="124">
        <f t="shared" si="14"/>
        <v>982</v>
      </c>
      <c r="F62" s="125">
        <f t="shared" si="14"/>
        <v>662</v>
      </c>
      <c r="G62" s="125">
        <f t="shared" si="14"/>
        <v>66</v>
      </c>
      <c r="H62" s="125">
        <f t="shared" si="14"/>
        <v>233</v>
      </c>
      <c r="I62" s="125">
        <f t="shared" si="14"/>
        <v>11</v>
      </c>
      <c r="J62" s="126">
        <f t="shared" si="14"/>
        <v>10</v>
      </c>
      <c r="K62" s="125">
        <f t="shared" si="14"/>
        <v>981</v>
      </c>
      <c r="L62" s="124">
        <f t="shared" si="14"/>
        <v>7</v>
      </c>
      <c r="M62" s="125">
        <f t="shared" si="14"/>
        <v>1</v>
      </c>
      <c r="N62" s="125">
        <f t="shared" si="14"/>
        <v>0</v>
      </c>
      <c r="O62" s="126">
        <f t="shared" si="14"/>
        <v>0</v>
      </c>
      <c r="P62" s="124">
        <f t="shared" si="14"/>
        <v>801</v>
      </c>
      <c r="Q62" s="125">
        <f t="shared" si="14"/>
        <v>148</v>
      </c>
      <c r="R62" s="126">
        <f t="shared" si="14"/>
        <v>23</v>
      </c>
      <c r="S62" s="125">
        <f t="shared" si="14"/>
        <v>29</v>
      </c>
      <c r="T62" s="124">
        <f t="shared" si="14"/>
        <v>48</v>
      </c>
      <c r="U62" s="125">
        <f t="shared" si="14"/>
        <v>0</v>
      </c>
      <c r="V62" s="125">
        <f t="shared" si="14"/>
        <v>48</v>
      </c>
      <c r="W62" s="126">
        <f t="shared" si="14"/>
        <v>0</v>
      </c>
      <c r="X62" s="125">
        <f t="shared" si="14"/>
        <v>307</v>
      </c>
    </row>
    <row r="63" spans="1:24" ht="16.8" customHeight="1" x14ac:dyDescent="0.2">
      <c r="A63" s="116"/>
      <c r="B63" s="117" t="s">
        <v>52</v>
      </c>
      <c r="C63" s="146"/>
      <c r="D63" s="125">
        <v>397</v>
      </c>
      <c r="E63" s="124">
        <v>398</v>
      </c>
      <c r="F63" s="125">
        <v>226</v>
      </c>
      <c r="G63" s="125">
        <v>12</v>
      </c>
      <c r="H63" s="125">
        <v>151</v>
      </c>
      <c r="I63" s="125">
        <v>9</v>
      </c>
      <c r="J63" s="126">
        <v>0</v>
      </c>
      <c r="K63" s="125">
        <v>398</v>
      </c>
      <c r="L63" s="124">
        <v>5</v>
      </c>
      <c r="M63" s="125">
        <v>0</v>
      </c>
      <c r="N63" s="125">
        <v>0</v>
      </c>
      <c r="O63" s="126">
        <v>0</v>
      </c>
      <c r="P63" s="124">
        <v>354</v>
      </c>
      <c r="Q63" s="125">
        <v>39</v>
      </c>
      <c r="R63" s="126">
        <v>0</v>
      </c>
      <c r="S63" s="125">
        <v>17</v>
      </c>
      <c r="T63" s="124">
        <v>31</v>
      </c>
      <c r="U63" s="125">
        <v>0</v>
      </c>
      <c r="V63" s="134">
        <v>31</v>
      </c>
      <c r="W63" s="126">
        <v>0</v>
      </c>
      <c r="X63" s="125">
        <v>115</v>
      </c>
    </row>
    <row r="64" spans="1:24" ht="16.8" customHeight="1" x14ac:dyDescent="0.2">
      <c r="A64" s="116"/>
      <c r="B64" s="117" t="s">
        <v>53</v>
      </c>
      <c r="C64" s="146"/>
      <c r="D64" s="125">
        <v>47</v>
      </c>
      <c r="E64" s="124">
        <v>51</v>
      </c>
      <c r="F64" s="125">
        <v>42</v>
      </c>
      <c r="G64" s="125">
        <v>0</v>
      </c>
      <c r="H64" s="125">
        <v>9</v>
      </c>
      <c r="I64" s="125">
        <v>0</v>
      </c>
      <c r="J64" s="126">
        <v>0</v>
      </c>
      <c r="K64" s="125">
        <v>51</v>
      </c>
      <c r="L64" s="124">
        <v>0</v>
      </c>
      <c r="M64" s="125">
        <v>0</v>
      </c>
      <c r="N64" s="125">
        <v>0</v>
      </c>
      <c r="O64" s="126">
        <v>0</v>
      </c>
      <c r="P64" s="124">
        <v>49</v>
      </c>
      <c r="Q64" s="125">
        <v>0</v>
      </c>
      <c r="R64" s="126">
        <v>0</v>
      </c>
      <c r="S64" s="125">
        <v>0</v>
      </c>
      <c r="T64" s="124">
        <v>0</v>
      </c>
      <c r="U64" s="125">
        <v>0</v>
      </c>
      <c r="V64" s="125">
        <v>0</v>
      </c>
      <c r="W64" s="126">
        <v>0</v>
      </c>
      <c r="X64" s="125">
        <v>3</v>
      </c>
    </row>
    <row r="65" spans="1:24" ht="16.8" customHeight="1" x14ac:dyDescent="0.2">
      <c r="A65" s="116"/>
      <c r="B65" s="117" t="s">
        <v>54</v>
      </c>
      <c r="C65" s="146"/>
      <c r="D65" s="125">
        <v>71</v>
      </c>
      <c r="E65" s="124">
        <v>66</v>
      </c>
      <c r="F65" s="125">
        <v>38</v>
      </c>
      <c r="G65" s="125">
        <v>7</v>
      </c>
      <c r="H65" s="125">
        <v>19</v>
      </c>
      <c r="I65" s="125">
        <v>0</v>
      </c>
      <c r="J65" s="126">
        <v>2</v>
      </c>
      <c r="K65" s="125">
        <v>66</v>
      </c>
      <c r="L65" s="124">
        <v>0</v>
      </c>
      <c r="M65" s="125">
        <v>0</v>
      </c>
      <c r="N65" s="125">
        <v>0</v>
      </c>
      <c r="O65" s="126">
        <v>0</v>
      </c>
      <c r="P65" s="124">
        <v>60</v>
      </c>
      <c r="Q65" s="125">
        <v>6</v>
      </c>
      <c r="R65" s="126">
        <v>0</v>
      </c>
      <c r="S65" s="125">
        <v>0</v>
      </c>
      <c r="T65" s="124">
        <v>10</v>
      </c>
      <c r="U65" s="125">
        <v>0</v>
      </c>
      <c r="V65" s="125">
        <v>10</v>
      </c>
      <c r="W65" s="126">
        <v>0</v>
      </c>
      <c r="X65" s="125">
        <v>38</v>
      </c>
    </row>
    <row r="66" spans="1:24" ht="16.8" customHeight="1" x14ac:dyDescent="0.2">
      <c r="A66" s="116"/>
      <c r="B66" s="117" t="s">
        <v>55</v>
      </c>
      <c r="C66" s="146"/>
      <c r="D66" s="125">
        <v>71</v>
      </c>
      <c r="E66" s="124">
        <v>52</v>
      </c>
      <c r="F66" s="125">
        <v>30</v>
      </c>
      <c r="G66" s="125">
        <v>1</v>
      </c>
      <c r="H66" s="125">
        <v>21</v>
      </c>
      <c r="I66" s="125">
        <v>0</v>
      </c>
      <c r="J66" s="126">
        <v>0</v>
      </c>
      <c r="K66" s="125">
        <v>52</v>
      </c>
      <c r="L66" s="124">
        <v>0</v>
      </c>
      <c r="M66" s="125">
        <v>0</v>
      </c>
      <c r="N66" s="125">
        <v>0</v>
      </c>
      <c r="O66" s="126">
        <v>0</v>
      </c>
      <c r="P66" s="124">
        <v>45</v>
      </c>
      <c r="Q66" s="125">
        <v>0</v>
      </c>
      <c r="R66" s="126">
        <v>7</v>
      </c>
      <c r="S66" s="125">
        <v>0</v>
      </c>
      <c r="T66" s="124">
        <v>0</v>
      </c>
      <c r="U66" s="125">
        <v>0</v>
      </c>
      <c r="V66" s="125">
        <v>0</v>
      </c>
      <c r="W66" s="126">
        <v>0</v>
      </c>
      <c r="X66" s="125">
        <v>0</v>
      </c>
    </row>
    <row r="67" spans="1:24" ht="16.8" customHeight="1" x14ac:dyDescent="0.2">
      <c r="A67" s="116"/>
      <c r="B67" s="117" t="s">
        <v>56</v>
      </c>
      <c r="C67" s="146"/>
      <c r="D67" s="125">
        <v>343</v>
      </c>
      <c r="E67" s="124">
        <v>272</v>
      </c>
      <c r="F67" s="125">
        <v>221</v>
      </c>
      <c r="G67" s="125">
        <v>31</v>
      </c>
      <c r="H67" s="125">
        <v>17</v>
      </c>
      <c r="I67" s="125">
        <v>2</v>
      </c>
      <c r="J67" s="126">
        <v>1</v>
      </c>
      <c r="K67" s="125">
        <v>272</v>
      </c>
      <c r="L67" s="124">
        <v>0</v>
      </c>
      <c r="M67" s="125">
        <v>1</v>
      </c>
      <c r="N67" s="125">
        <v>0</v>
      </c>
      <c r="O67" s="126">
        <v>0</v>
      </c>
      <c r="P67" s="124">
        <v>173</v>
      </c>
      <c r="Q67" s="125">
        <v>98</v>
      </c>
      <c r="R67" s="126">
        <v>1</v>
      </c>
      <c r="S67" s="125">
        <v>9</v>
      </c>
      <c r="T67" s="124">
        <v>2</v>
      </c>
      <c r="U67" s="125">
        <v>0</v>
      </c>
      <c r="V67" s="125">
        <v>2</v>
      </c>
      <c r="W67" s="126">
        <v>0</v>
      </c>
      <c r="X67" s="125">
        <v>93</v>
      </c>
    </row>
    <row r="68" spans="1:24" ht="16.8" customHeight="1" x14ac:dyDescent="0.2">
      <c r="A68" s="139"/>
      <c r="B68" s="140" t="s">
        <v>57</v>
      </c>
      <c r="C68" s="147"/>
      <c r="D68" s="143">
        <v>148</v>
      </c>
      <c r="E68" s="142">
        <v>143</v>
      </c>
      <c r="F68" s="143">
        <v>105</v>
      </c>
      <c r="G68" s="143">
        <v>15</v>
      </c>
      <c r="H68" s="143">
        <v>16</v>
      </c>
      <c r="I68" s="143">
        <v>0</v>
      </c>
      <c r="J68" s="144">
        <v>7</v>
      </c>
      <c r="K68" s="143">
        <v>142</v>
      </c>
      <c r="L68" s="142">
        <v>2</v>
      </c>
      <c r="M68" s="143">
        <v>0</v>
      </c>
      <c r="N68" s="143">
        <v>0</v>
      </c>
      <c r="O68" s="144">
        <v>0</v>
      </c>
      <c r="P68" s="142">
        <v>120</v>
      </c>
      <c r="Q68" s="143">
        <v>5</v>
      </c>
      <c r="R68" s="144">
        <v>15</v>
      </c>
      <c r="S68" s="143">
        <v>3</v>
      </c>
      <c r="T68" s="142">
        <v>5</v>
      </c>
      <c r="U68" s="143">
        <v>0</v>
      </c>
      <c r="V68" s="143">
        <v>5</v>
      </c>
      <c r="W68" s="144">
        <v>0</v>
      </c>
      <c r="X68" s="143">
        <v>58</v>
      </c>
    </row>
    <row r="69" spans="1:24" ht="16.8" customHeight="1" x14ac:dyDescent="0.2">
      <c r="A69" s="102" t="s">
        <v>82</v>
      </c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</row>
  </sheetData>
  <mergeCells count="25">
    <mergeCell ref="A18:C18"/>
    <mergeCell ref="D3:D5"/>
    <mergeCell ref="E3:J3"/>
    <mergeCell ref="K3:X3"/>
    <mergeCell ref="E4:E5"/>
    <mergeCell ref="F4:F5"/>
    <mergeCell ref="G4:G5"/>
    <mergeCell ref="H4:H5"/>
    <mergeCell ref="I4:I5"/>
    <mergeCell ref="J4:J5"/>
    <mergeCell ref="K4:K5"/>
    <mergeCell ref="L4:O4"/>
    <mergeCell ref="P4:R4"/>
    <mergeCell ref="T4:W4"/>
    <mergeCell ref="A10:C10"/>
    <mergeCell ref="A13:C13"/>
    <mergeCell ref="A55:C55"/>
    <mergeCell ref="A59:C59"/>
    <mergeCell ref="A62:C62"/>
    <mergeCell ref="A22:C22"/>
    <mergeCell ref="A25:C25"/>
    <mergeCell ref="A28:C28"/>
    <mergeCell ref="A33:C33"/>
    <mergeCell ref="A40:C40"/>
    <mergeCell ref="A48:C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fitToHeight="0" pageOrder="overThenDown" orientation="landscape" r:id="rId1"/>
  <headerFooter alignWithMargins="0"/>
  <rowBreaks count="1" manualBreakCount="1">
    <brk id="38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9BFC-459C-4D99-92D8-A0CFA0767695}">
  <sheetPr>
    <pageSetUpPr fitToPage="1"/>
  </sheetPr>
  <dimension ref="A1:Z71"/>
  <sheetViews>
    <sheetView zoomScale="70" zoomScaleNormal="70" zoomScaleSheetLayoutView="90" workbookViewId="0">
      <pane xSplit="3" ySplit="5" topLeftCell="D6" activePane="bottomRight" state="frozen"/>
      <selection pane="topRight" activeCell="N14" sqref="N14"/>
      <selection pane="bottomLeft" activeCell="N14" sqref="N14"/>
      <selection pane="bottomRight" activeCell="I75" sqref="I75"/>
    </sheetView>
  </sheetViews>
  <sheetFormatPr defaultColWidth="18.109375" defaultRowHeight="18.75" customHeight="1" x14ac:dyDescent="0.2"/>
  <cols>
    <col min="1" max="1" width="4.109375" style="102" customWidth="1"/>
    <col min="2" max="2" width="14" style="102" customWidth="1"/>
    <col min="3" max="3" width="4.109375" style="102" customWidth="1"/>
    <col min="4" max="4" width="10.33203125" style="102" bestFit="1" customWidth="1"/>
    <col min="5" max="5" width="8.109375" style="102" bestFit="1" customWidth="1"/>
    <col min="6" max="6" width="9.33203125" style="102" bestFit="1" customWidth="1"/>
    <col min="7" max="10" width="7.33203125" style="102" bestFit="1" customWidth="1"/>
    <col min="11" max="11" width="8.109375" style="102" bestFit="1" customWidth="1"/>
    <col min="12" max="12" width="9.33203125" style="102" bestFit="1" customWidth="1"/>
    <col min="13" max="13" width="7.109375" style="102" bestFit="1" customWidth="1"/>
    <col min="14" max="14" width="5.88671875" style="102" bestFit="1" customWidth="1"/>
    <col min="15" max="16" width="7.33203125" style="102" bestFit="1" customWidth="1"/>
    <col min="17" max="17" width="5.33203125" style="102" bestFit="1" customWidth="1"/>
    <col min="18" max="18" width="7.33203125" style="102" bestFit="1" customWidth="1"/>
    <col min="19" max="21" width="7.33203125" style="102" customWidth="1"/>
    <col min="22" max="22" width="5.33203125" style="102" bestFit="1" customWidth="1"/>
    <col min="23" max="23" width="9.88671875" style="102" customWidth="1"/>
    <col min="24" max="24" width="8.88671875" style="102" customWidth="1"/>
    <col min="25" max="16384" width="18.109375" style="102"/>
  </cols>
  <sheetData>
    <row r="1" spans="1:26" ht="18.75" customHeight="1" x14ac:dyDescent="0.2">
      <c r="A1" s="101" t="s">
        <v>123</v>
      </c>
    </row>
    <row r="2" spans="1:26" ht="18.75" customHeight="1" thickBot="1" x14ac:dyDescent="0.25"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48"/>
      <c r="W2" s="106" t="s">
        <v>124</v>
      </c>
    </row>
    <row r="3" spans="1:26" ht="18.75" customHeight="1" thickTop="1" x14ac:dyDescent="0.2">
      <c r="A3" s="107"/>
      <c r="B3" s="107"/>
      <c r="C3" s="149"/>
      <c r="D3" s="296" t="s">
        <v>125</v>
      </c>
      <c r="E3" s="282" t="s">
        <v>126</v>
      </c>
      <c r="F3" s="283"/>
      <c r="G3" s="283"/>
      <c r="H3" s="283"/>
      <c r="I3" s="283"/>
      <c r="J3" s="284"/>
      <c r="K3" s="298" t="s">
        <v>98</v>
      </c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</row>
    <row r="4" spans="1:26" ht="18.75" customHeight="1" x14ac:dyDescent="0.2">
      <c r="A4" s="108"/>
      <c r="B4" s="108"/>
      <c r="C4" s="150"/>
      <c r="D4" s="297"/>
      <c r="E4" s="299" t="s">
        <v>1</v>
      </c>
      <c r="F4" s="285" t="s">
        <v>99</v>
      </c>
      <c r="G4" s="285" t="s">
        <v>100</v>
      </c>
      <c r="H4" s="285" t="s">
        <v>101</v>
      </c>
      <c r="I4" s="285" t="s">
        <v>102</v>
      </c>
      <c r="J4" s="285" t="s">
        <v>127</v>
      </c>
      <c r="K4" s="287" t="s">
        <v>1</v>
      </c>
      <c r="L4" s="293" t="s">
        <v>128</v>
      </c>
      <c r="M4" s="276" t="s">
        <v>129</v>
      </c>
      <c r="N4" s="274"/>
      <c r="O4" s="274"/>
      <c r="P4" s="274"/>
      <c r="Q4" s="275"/>
      <c r="R4" s="109" t="s">
        <v>106</v>
      </c>
      <c r="S4" s="276" t="s">
        <v>107</v>
      </c>
      <c r="T4" s="277"/>
      <c r="U4" s="277"/>
      <c r="V4" s="278"/>
      <c r="W4" s="287" t="s">
        <v>130</v>
      </c>
    </row>
    <row r="5" spans="1:26" ht="18.75" customHeight="1" x14ac:dyDescent="0.2">
      <c r="A5" s="111"/>
      <c r="B5" s="111"/>
      <c r="C5" s="151"/>
      <c r="D5" s="286"/>
      <c r="E5" s="300"/>
      <c r="F5" s="286"/>
      <c r="G5" s="286"/>
      <c r="H5" s="286"/>
      <c r="I5" s="286"/>
      <c r="J5" s="286"/>
      <c r="K5" s="295"/>
      <c r="L5" s="294"/>
      <c r="M5" s="112" t="s">
        <v>108</v>
      </c>
      <c r="N5" s="112" t="s">
        <v>109</v>
      </c>
      <c r="O5" s="112" t="s">
        <v>131</v>
      </c>
      <c r="P5" s="112" t="s">
        <v>132</v>
      </c>
      <c r="Q5" s="113" t="s">
        <v>111</v>
      </c>
      <c r="R5" s="115" t="s">
        <v>114</v>
      </c>
      <c r="S5" s="112" t="s">
        <v>1</v>
      </c>
      <c r="T5" s="152" t="s">
        <v>133</v>
      </c>
      <c r="U5" s="153" t="s">
        <v>134</v>
      </c>
      <c r="V5" s="113" t="s">
        <v>111</v>
      </c>
      <c r="W5" s="295"/>
    </row>
    <row r="6" spans="1:26" ht="16.8" customHeight="1" x14ac:dyDescent="0.2">
      <c r="A6" s="154"/>
      <c r="B6" s="155" t="s">
        <v>8</v>
      </c>
      <c r="C6" s="156"/>
      <c r="D6" s="119">
        <f t="shared" ref="D6:W6" si="0">D7+D8</f>
        <v>12521</v>
      </c>
      <c r="E6" s="119">
        <f t="shared" si="0"/>
        <v>12231</v>
      </c>
      <c r="F6" s="119">
        <f t="shared" si="0"/>
        <v>7143</v>
      </c>
      <c r="G6" s="120">
        <f t="shared" si="0"/>
        <v>369</v>
      </c>
      <c r="H6" s="120">
        <f t="shared" si="0"/>
        <v>2491</v>
      </c>
      <c r="I6" s="120">
        <f t="shared" si="0"/>
        <v>136</v>
      </c>
      <c r="J6" s="121">
        <f t="shared" si="0"/>
        <v>2090</v>
      </c>
      <c r="K6" s="120">
        <f t="shared" si="0"/>
        <v>12262</v>
      </c>
      <c r="L6" s="118">
        <f t="shared" si="0"/>
        <v>11183</v>
      </c>
      <c r="M6" s="119">
        <f t="shared" si="0"/>
        <v>771</v>
      </c>
      <c r="N6" s="120">
        <f t="shared" si="0"/>
        <v>244</v>
      </c>
      <c r="O6" s="120">
        <f t="shared" si="0"/>
        <v>11</v>
      </c>
      <c r="P6" s="120">
        <f t="shared" si="0"/>
        <v>41</v>
      </c>
      <c r="Q6" s="121">
        <f t="shared" si="0"/>
        <v>18</v>
      </c>
      <c r="R6" s="120">
        <f t="shared" si="0"/>
        <v>3592</v>
      </c>
      <c r="S6" s="119">
        <f t="shared" si="0"/>
        <v>319</v>
      </c>
      <c r="T6" s="120">
        <f t="shared" si="0"/>
        <v>313</v>
      </c>
      <c r="U6" s="120">
        <f t="shared" si="0"/>
        <v>5</v>
      </c>
      <c r="V6" s="120">
        <f t="shared" si="0"/>
        <v>1</v>
      </c>
      <c r="W6" s="120">
        <f t="shared" si="0"/>
        <v>1779</v>
      </c>
      <c r="Z6" s="125"/>
    </row>
    <row r="7" spans="1:26" ht="16.8" customHeight="1" x14ac:dyDescent="0.2">
      <c r="A7" s="116"/>
      <c r="B7" s="117" t="s">
        <v>9</v>
      </c>
      <c r="C7" s="157"/>
      <c r="D7" s="158">
        <f t="shared" ref="D7:W7" si="1">D11+D14+D19+D23+D26+D29+D34+D49+D56+D57+D60+D63</f>
        <v>10709</v>
      </c>
      <c r="E7" s="124">
        <f t="shared" si="1"/>
        <v>10478</v>
      </c>
      <c r="F7" s="124">
        <f t="shared" si="1"/>
        <v>6154</v>
      </c>
      <c r="G7" s="125">
        <f t="shared" si="1"/>
        <v>286</v>
      </c>
      <c r="H7" s="125">
        <f t="shared" si="1"/>
        <v>2143</v>
      </c>
      <c r="I7" s="125">
        <f t="shared" si="1"/>
        <v>88</v>
      </c>
      <c r="J7" s="126">
        <f t="shared" si="1"/>
        <v>1807</v>
      </c>
      <c r="K7" s="125">
        <f t="shared" si="1"/>
        <v>10509</v>
      </c>
      <c r="L7" s="123">
        <f t="shared" si="1"/>
        <v>9592</v>
      </c>
      <c r="M7" s="124">
        <f t="shared" si="1"/>
        <v>649</v>
      </c>
      <c r="N7" s="125">
        <f t="shared" si="1"/>
        <v>211</v>
      </c>
      <c r="O7" s="125">
        <f t="shared" si="1"/>
        <v>11</v>
      </c>
      <c r="P7" s="125">
        <f t="shared" si="1"/>
        <v>34</v>
      </c>
      <c r="Q7" s="126">
        <f t="shared" si="1"/>
        <v>18</v>
      </c>
      <c r="R7" s="125">
        <f t="shared" si="1"/>
        <v>3033</v>
      </c>
      <c r="S7" s="124">
        <f t="shared" si="1"/>
        <v>289</v>
      </c>
      <c r="T7" s="125">
        <f t="shared" si="1"/>
        <v>283</v>
      </c>
      <c r="U7" s="125">
        <f t="shared" si="1"/>
        <v>5</v>
      </c>
      <c r="V7" s="125">
        <f t="shared" si="1"/>
        <v>1</v>
      </c>
      <c r="W7" s="125">
        <f t="shared" si="1"/>
        <v>1546</v>
      </c>
      <c r="Z7" s="125"/>
    </row>
    <row r="8" spans="1:26" ht="16.8" customHeight="1" x14ac:dyDescent="0.2">
      <c r="A8" s="116"/>
      <c r="B8" s="117" t="s">
        <v>10</v>
      </c>
      <c r="C8" s="157"/>
      <c r="D8" s="124">
        <f t="shared" ref="D8:W8" si="2">D15+D16+D20+D30+D31+D35+D36+D37+D41+D42+D43+D44+D45+D46+D50+D51+D52+D53+D64+D65++D66+D67+D68</f>
        <v>1812</v>
      </c>
      <c r="E8" s="124">
        <f t="shared" si="2"/>
        <v>1753</v>
      </c>
      <c r="F8" s="124">
        <f t="shared" si="2"/>
        <v>989</v>
      </c>
      <c r="G8" s="125">
        <f t="shared" si="2"/>
        <v>83</v>
      </c>
      <c r="H8" s="125">
        <f t="shared" si="2"/>
        <v>348</v>
      </c>
      <c r="I8" s="125">
        <f t="shared" si="2"/>
        <v>48</v>
      </c>
      <c r="J8" s="126">
        <f t="shared" si="2"/>
        <v>283</v>
      </c>
      <c r="K8" s="125">
        <f t="shared" si="2"/>
        <v>1753</v>
      </c>
      <c r="L8" s="123">
        <f t="shared" si="2"/>
        <v>1591</v>
      </c>
      <c r="M8" s="124">
        <f t="shared" si="2"/>
        <v>122</v>
      </c>
      <c r="N8" s="125">
        <f t="shared" si="2"/>
        <v>33</v>
      </c>
      <c r="O8" s="125">
        <f t="shared" si="2"/>
        <v>0</v>
      </c>
      <c r="P8" s="125">
        <f t="shared" si="2"/>
        <v>7</v>
      </c>
      <c r="Q8" s="126">
        <f t="shared" si="2"/>
        <v>0</v>
      </c>
      <c r="R8" s="125">
        <f t="shared" si="2"/>
        <v>559</v>
      </c>
      <c r="S8" s="124">
        <f t="shared" si="2"/>
        <v>30</v>
      </c>
      <c r="T8" s="125">
        <f t="shared" si="2"/>
        <v>30</v>
      </c>
      <c r="U8" s="125">
        <f t="shared" si="2"/>
        <v>0</v>
      </c>
      <c r="V8" s="125">
        <f t="shared" si="2"/>
        <v>0</v>
      </c>
      <c r="W8" s="125">
        <f t="shared" si="2"/>
        <v>233</v>
      </c>
      <c r="Z8" s="125"/>
    </row>
    <row r="9" spans="1:26" ht="16.8" customHeight="1" x14ac:dyDescent="0.2">
      <c r="A9" s="116"/>
      <c r="B9" s="127"/>
      <c r="C9" s="157"/>
      <c r="D9" s="129"/>
      <c r="E9" s="129"/>
      <c r="F9" s="129"/>
      <c r="G9" s="130"/>
      <c r="H9" s="130"/>
      <c r="I9" s="130"/>
      <c r="J9" s="131"/>
      <c r="K9" s="130"/>
      <c r="L9" s="128"/>
      <c r="M9" s="129"/>
      <c r="N9" s="130"/>
      <c r="O9" s="130"/>
      <c r="P9" s="130"/>
      <c r="Q9" s="131"/>
      <c r="R9" s="130"/>
      <c r="S9" s="129"/>
      <c r="T9" s="130"/>
      <c r="U9" s="130"/>
      <c r="V9" s="130"/>
      <c r="W9" s="130"/>
      <c r="Z9" s="130"/>
    </row>
    <row r="10" spans="1:26" ht="16.8" customHeight="1" x14ac:dyDescent="0.2">
      <c r="A10" s="270" t="s">
        <v>135</v>
      </c>
      <c r="B10" s="270"/>
      <c r="C10" s="291"/>
      <c r="D10" s="158">
        <f t="shared" ref="D10:W10" si="3">D11</f>
        <v>2300</v>
      </c>
      <c r="E10" s="124">
        <f t="shared" si="3"/>
        <v>2244</v>
      </c>
      <c r="F10" s="124">
        <f t="shared" si="3"/>
        <v>1281</v>
      </c>
      <c r="G10" s="125">
        <f t="shared" si="3"/>
        <v>31</v>
      </c>
      <c r="H10" s="125">
        <f t="shared" si="3"/>
        <v>387</v>
      </c>
      <c r="I10" s="125">
        <f t="shared" si="3"/>
        <v>0</v>
      </c>
      <c r="J10" s="126">
        <f t="shared" si="3"/>
        <v>545</v>
      </c>
      <c r="K10" s="125">
        <f t="shared" si="3"/>
        <v>2244</v>
      </c>
      <c r="L10" s="123">
        <f t="shared" si="3"/>
        <v>2011</v>
      </c>
      <c r="M10" s="124">
        <f t="shared" si="3"/>
        <v>170</v>
      </c>
      <c r="N10" s="125">
        <f t="shared" si="3"/>
        <v>49</v>
      </c>
      <c r="O10" s="125">
        <f t="shared" si="3"/>
        <v>2</v>
      </c>
      <c r="P10" s="125">
        <f t="shared" si="3"/>
        <v>12</v>
      </c>
      <c r="Q10" s="126">
        <f t="shared" si="3"/>
        <v>0</v>
      </c>
      <c r="R10" s="125">
        <f t="shared" si="3"/>
        <v>697</v>
      </c>
      <c r="S10" s="124">
        <f t="shared" si="3"/>
        <v>75</v>
      </c>
      <c r="T10" s="125">
        <f t="shared" si="3"/>
        <v>75</v>
      </c>
      <c r="U10" s="125">
        <f t="shared" si="3"/>
        <v>0</v>
      </c>
      <c r="V10" s="125">
        <f t="shared" si="3"/>
        <v>0</v>
      </c>
      <c r="W10" s="125">
        <f t="shared" si="3"/>
        <v>334</v>
      </c>
      <c r="Z10" s="125"/>
    </row>
    <row r="11" spans="1:26" ht="16.8" customHeight="1" x14ac:dyDescent="0.2">
      <c r="A11" s="116"/>
      <c r="B11" s="117" t="s">
        <v>12</v>
      </c>
      <c r="C11" s="157"/>
      <c r="D11" s="124">
        <v>2300</v>
      </c>
      <c r="E11" s="124">
        <v>2244</v>
      </c>
      <c r="F11" s="124">
        <v>1281</v>
      </c>
      <c r="G11" s="125">
        <v>31</v>
      </c>
      <c r="H11" s="125">
        <v>387</v>
      </c>
      <c r="I11" s="125">
        <v>0</v>
      </c>
      <c r="J11" s="126">
        <v>545</v>
      </c>
      <c r="K11" s="125">
        <v>2244</v>
      </c>
      <c r="L11" s="123">
        <v>2011</v>
      </c>
      <c r="M11" s="124">
        <v>170</v>
      </c>
      <c r="N11" s="125">
        <v>49</v>
      </c>
      <c r="O11" s="125">
        <v>2</v>
      </c>
      <c r="P11" s="125">
        <v>12</v>
      </c>
      <c r="Q11" s="126">
        <v>0</v>
      </c>
      <c r="R11" s="125">
        <v>697</v>
      </c>
      <c r="S11" s="124">
        <v>75</v>
      </c>
      <c r="T11" s="125">
        <v>75</v>
      </c>
      <c r="U11" s="125">
        <v>0</v>
      </c>
      <c r="V11" s="125">
        <v>0</v>
      </c>
      <c r="W11" s="125">
        <v>334</v>
      </c>
      <c r="Z11" s="125"/>
    </row>
    <row r="12" spans="1:26" ht="16.8" customHeight="1" x14ac:dyDescent="0.2">
      <c r="A12" s="116"/>
      <c r="B12" s="116"/>
      <c r="C12" s="157"/>
      <c r="D12" s="124"/>
      <c r="E12" s="124"/>
      <c r="F12" s="124"/>
      <c r="G12" s="125"/>
      <c r="H12" s="125"/>
      <c r="I12" s="125"/>
      <c r="J12" s="126"/>
      <c r="K12" s="125"/>
      <c r="L12" s="123"/>
      <c r="M12" s="124"/>
      <c r="N12" s="125"/>
      <c r="O12" s="125"/>
      <c r="P12" s="125"/>
      <c r="Q12" s="126"/>
      <c r="R12" s="125"/>
      <c r="S12" s="124"/>
      <c r="T12" s="125"/>
      <c r="U12" s="125"/>
      <c r="V12" s="125"/>
      <c r="W12" s="125"/>
      <c r="Z12" s="125"/>
    </row>
    <row r="13" spans="1:26" ht="16.8" customHeight="1" x14ac:dyDescent="0.2">
      <c r="A13" s="270" t="s">
        <v>13</v>
      </c>
      <c r="B13" s="270"/>
      <c r="C13" s="291"/>
      <c r="D13" s="124">
        <f t="shared" ref="D13:W13" si="4">D14+D15+D16</f>
        <v>748</v>
      </c>
      <c r="E13" s="124">
        <f t="shared" si="4"/>
        <v>741</v>
      </c>
      <c r="F13" s="124">
        <f t="shared" si="4"/>
        <v>397</v>
      </c>
      <c r="G13" s="125">
        <f t="shared" si="4"/>
        <v>28</v>
      </c>
      <c r="H13" s="125">
        <f t="shared" si="4"/>
        <v>151</v>
      </c>
      <c r="I13" s="125">
        <f t="shared" si="4"/>
        <v>0</v>
      </c>
      <c r="J13" s="126">
        <f t="shared" si="4"/>
        <v>165</v>
      </c>
      <c r="K13" s="125">
        <f t="shared" si="4"/>
        <v>741</v>
      </c>
      <c r="L13" s="123">
        <f t="shared" si="4"/>
        <v>681</v>
      </c>
      <c r="M13" s="124">
        <f t="shared" si="4"/>
        <v>43</v>
      </c>
      <c r="N13" s="125">
        <f t="shared" si="4"/>
        <v>11</v>
      </c>
      <c r="O13" s="125">
        <f t="shared" si="4"/>
        <v>1</v>
      </c>
      <c r="P13" s="125">
        <f t="shared" si="4"/>
        <v>5</v>
      </c>
      <c r="Q13" s="126">
        <f t="shared" si="4"/>
        <v>0</v>
      </c>
      <c r="R13" s="125">
        <f t="shared" si="4"/>
        <v>208</v>
      </c>
      <c r="S13" s="124">
        <f t="shared" si="4"/>
        <v>18</v>
      </c>
      <c r="T13" s="125">
        <f t="shared" si="4"/>
        <v>18</v>
      </c>
      <c r="U13" s="125">
        <f t="shared" si="4"/>
        <v>0</v>
      </c>
      <c r="V13" s="125">
        <f t="shared" si="4"/>
        <v>0</v>
      </c>
      <c r="W13" s="125">
        <f t="shared" si="4"/>
        <v>102</v>
      </c>
      <c r="Z13" s="125"/>
    </row>
    <row r="14" spans="1:26" ht="16.8" customHeight="1" x14ac:dyDescent="0.2">
      <c r="A14" s="116"/>
      <c r="B14" s="117" t="s">
        <v>14</v>
      </c>
      <c r="C14" s="157"/>
      <c r="D14" s="124">
        <v>388</v>
      </c>
      <c r="E14" s="124">
        <v>378</v>
      </c>
      <c r="F14" s="124">
        <v>228</v>
      </c>
      <c r="G14" s="125">
        <v>14</v>
      </c>
      <c r="H14" s="125">
        <v>63</v>
      </c>
      <c r="I14" s="125">
        <v>0</v>
      </c>
      <c r="J14" s="126">
        <v>73</v>
      </c>
      <c r="K14" s="125">
        <v>378</v>
      </c>
      <c r="L14" s="123">
        <v>350</v>
      </c>
      <c r="M14" s="124">
        <v>19</v>
      </c>
      <c r="N14" s="125">
        <v>5</v>
      </c>
      <c r="O14" s="125">
        <v>1</v>
      </c>
      <c r="P14" s="125">
        <v>3</v>
      </c>
      <c r="Q14" s="126">
        <v>0</v>
      </c>
      <c r="R14" s="125">
        <v>102</v>
      </c>
      <c r="S14" s="124">
        <v>7</v>
      </c>
      <c r="T14" s="125">
        <v>7</v>
      </c>
      <c r="U14" s="125">
        <v>0</v>
      </c>
      <c r="V14" s="125">
        <v>0</v>
      </c>
      <c r="W14" s="125">
        <v>40</v>
      </c>
      <c r="Z14" s="125"/>
    </row>
    <row r="15" spans="1:26" ht="16.8" customHeight="1" x14ac:dyDescent="0.2">
      <c r="A15" s="116"/>
      <c r="B15" s="117" t="s">
        <v>15</v>
      </c>
      <c r="C15" s="157"/>
      <c r="D15" s="124">
        <v>134</v>
      </c>
      <c r="E15" s="124">
        <v>132</v>
      </c>
      <c r="F15" s="124">
        <v>72</v>
      </c>
      <c r="G15" s="125">
        <v>7</v>
      </c>
      <c r="H15" s="125">
        <v>16</v>
      </c>
      <c r="I15" s="125">
        <v>0</v>
      </c>
      <c r="J15" s="126">
        <v>37</v>
      </c>
      <c r="K15" s="125">
        <v>132</v>
      </c>
      <c r="L15" s="123">
        <v>123</v>
      </c>
      <c r="M15" s="124">
        <v>9</v>
      </c>
      <c r="N15" s="125">
        <v>0</v>
      </c>
      <c r="O15" s="125">
        <v>0</v>
      </c>
      <c r="P15" s="125">
        <v>0</v>
      </c>
      <c r="Q15" s="126">
        <v>0</v>
      </c>
      <c r="R15" s="125">
        <v>22</v>
      </c>
      <c r="S15" s="124">
        <v>0</v>
      </c>
      <c r="T15" s="125">
        <v>0</v>
      </c>
      <c r="U15" s="125">
        <v>0</v>
      </c>
      <c r="V15" s="125">
        <v>0</v>
      </c>
      <c r="W15" s="125">
        <v>26</v>
      </c>
      <c r="Z15" s="125"/>
    </row>
    <row r="16" spans="1:26" ht="16.8" customHeight="1" x14ac:dyDescent="0.2">
      <c r="A16" s="116"/>
      <c r="B16" s="117" t="s">
        <v>16</v>
      </c>
      <c r="C16" s="157"/>
      <c r="D16" s="124">
        <v>226</v>
      </c>
      <c r="E16" s="124">
        <v>231</v>
      </c>
      <c r="F16" s="124">
        <v>97</v>
      </c>
      <c r="G16" s="125">
        <v>7</v>
      </c>
      <c r="H16" s="125">
        <v>72</v>
      </c>
      <c r="I16" s="125">
        <v>0</v>
      </c>
      <c r="J16" s="126">
        <v>55</v>
      </c>
      <c r="K16" s="125">
        <v>231</v>
      </c>
      <c r="L16" s="123">
        <v>208</v>
      </c>
      <c r="M16" s="124">
        <v>15</v>
      </c>
      <c r="N16" s="125">
        <v>6</v>
      </c>
      <c r="O16" s="125">
        <v>0</v>
      </c>
      <c r="P16" s="125">
        <v>2</v>
      </c>
      <c r="Q16" s="126">
        <v>0</v>
      </c>
      <c r="R16" s="125">
        <v>84</v>
      </c>
      <c r="S16" s="124">
        <v>11</v>
      </c>
      <c r="T16" s="125">
        <v>11</v>
      </c>
      <c r="U16" s="125">
        <v>0</v>
      </c>
      <c r="V16" s="125">
        <v>0</v>
      </c>
      <c r="W16" s="125">
        <v>36</v>
      </c>
      <c r="Z16" s="125"/>
    </row>
    <row r="17" spans="1:26" ht="16.8" customHeight="1" x14ac:dyDescent="0.2">
      <c r="A17" s="116"/>
      <c r="B17" s="116"/>
      <c r="C17" s="157"/>
      <c r="D17" s="125"/>
      <c r="E17" s="124"/>
      <c r="F17" s="124"/>
      <c r="G17" s="125"/>
      <c r="H17" s="125"/>
      <c r="I17" s="125"/>
      <c r="J17" s="126"/>
      <c r="K17" s="125"/>
      <c r="L17" s="123"/>
      <c r="M17" s="124"/>
      <c r="N17" s="125"/>
      <c r="O17" s="125"/>
      <c r="P17" s="125"/>
      <c r="Q17" s="126"/>
      <c r="R17" s="125"/>
      <c r="S17" s="124"/>
      <c r="T17" s="125"/>
      <c r="U17" s="125"/>
      <c r="V17" s="125"/>
      <c r="W17" s="125"/>
      <c r="Z17" s="125"/>
    </row>
    <row r="18" spans="1:26" ht="16.8" customHeight="1" x14ac:dyDescent="0.2">
      <c r="A18" s="270" t="s">
        <v>17</v>
      </c>
      <c r="B18" s="270"/>
      <c r="C18" s="270"/>
      <c r="D18" s="124">
        <f t="shared" ref="D18:W18" si="5">D19+D20</f>
        <v>1897</v>
      </c>
      <c r="E18" s="124">
        <f t="shared" si="5"/>
        <v>1812</v>
      </c>
      <c r="F18" s="124">
        <f t="shared" si="5"/>
        <v>1330</v>
      </c>
      <c r="G18" s="125">
        <f t="shared" si="5"/>
        <v>1</v>
      </c>
      <c r="H18" s="125">
        <f t="shared" si="5"/>
        <v>394</v>
      </c>
      <c r="I18" s="125">
        <f t="shared" si="5"/>
        <v>0</v>
      </c>
      <c r="J18" s="126">
        <f t="shared" si="5"/>
        <v>87</v>
      </c>
      <c r="K18" s="125">
        <f t="shared" si="5"/>
        <v>1811</v>
      </c>
      <c r="L18" s="123">
        <f t="shared" si="5"/>
        <v>1644</v>
      </c>
      <c r="M18" s="124">
        <f t="shared" si="5"/>
        <v>128</v>
      </c>
      <c r="N18" s="125">
        <f t="shared" si="5"/>
        <v>33</v>
      </c>
      <c r="O18" s="125">
        <f t="shared" si="5"/>
        <v>1</v>
      </c>
      <c r="P18" s="125">
        <f t="shared" si="5"/>
        <v>5</v>
      </c>
      <c r="Q18" s="126">
        <f t="shared" si="5"/>
        <v>0</v>
      </c>
      <c r="R18" s="125">
        <f t="shared" si="5"/>
        <v>563</v>
      </c>
      <c r="S18" s="124">
        <f t="shared" si="5"/>
        <v>2</v>
      </c>
      <c r="T18" s="125">
        <f t="shared" si="5"/>
        <v>2</v>
      </c>
      <c r="U18" s="125">
        <f t="shared" si="5"/>
        <v>0</v>
      </c>
      <c r="V18" s="159">
        <v>0</v>
      </c>
      <c r="W18" s="125">
        <f t="shared" si="5"/>
        <v>222</v>
      </c>
      <c r="Z18" s="125"/>
    </row>
    <row r="19" spans="1:26" ht="16.8" customHeight="1" x14ac:dyDescent="0.2">
      <c r="A19" s="116"/>
      <c r="B19" s="117" t="s">
        <v>18</v>
      </c>
      <c r="C19" s="146"/>
      <c r="D19" s="124">
        <v>1642</v>
      </c>
      <c r="E19" s="124">
        <v>1563</v>
      </c>
      <c r="F19" s="124">
        <v>1200</v>
      </c>
      <c r="G19" s="125">
        <v>1</v>
      </c>
      <c r="H19" s="125">
        <v>306</v>
      </c>
      <c r="I19" s="125">
        <v>0</v>
      </c>
      <c r="J19" s="126">
        <v>56</v>
      </c>
      <c r="K19" s="125">
        <v>1562</v>
      </c>
      <c r="L19" s="123">
        <v>1415</v>
      </c>
      <c r="M19" s="124">
        <v>112</v>
      </c>
      <c r="N19" s="125">
        <v>29</v>
      </c>
      <c r="O19" s="125">
        <v>1</v>
      </c>
      <c r="P19" s="125">
        <v>5</v>
      </c>
      <c r="Q19" s="126">
        <v>0</v>
      </c>
      <c r="R19" s="125">
        <v>512</v>
      </c>
      <c r="S19" s="124">
        <v>0</v>
      </c>
      <c r="T19" s="125">
        <v>0</v>
      </c>
      <c r="U19" s="125">
        <v>0</v>
      </c>
      <c r="V19" s="125">
        <v>0</v>
      </c>
      <c r="W19" s="125">
        <v>160</v>
      </c>
      <c r="Z19" s="125"/>
    </row>
    <row r="20" spans="1:26" ht="16.8" customHeight="1" x14ac:dyDescent="0.2">
      <c r="A20" s="116"/>
      <c r="B20" s="117" t="s">
        <v>19</v>
      </c>
      <c r="C20" s="146"/>
      <c r="D20" s="124">
        <v>255</v>
      </c>
      <c r="E20" s="124">
        <v>249</v>
      </c>
      <c r="F20" s="124">
        <v>130</v>
      </c>
      <c r="G20" s="125">
        <v>0</v>
      </c>
      <c r="H20" s="125">
        <v>88</v>
      </c>
      <c r="I20" s="125">
        <v>0</v>
      </c>
      <c r="J20" s="126">
        <v>31</v>
      </c>
      <c r="K20" s="125">
        <v>249</v>
      </c>
      <c r="L20" s="123">
        <v>229</v>
      </c>
      <c r="M20" s="124">
        <v>16</v>
      </c>
      <c r="N20" s="125">
        <v>4</v>
      </c>
      <c r="O20" s="125">
        <v>0</v>
      </c>
      <c r="P20" s="125">
        <v>0</v>
      </c>
      <c r="Q20" s="126">
        <v>0</v>
      </c>
      <c r="R20" s="125">
        <v>51</v>
      </c>
      <c r="S20" s="124">
        <v>2</v>
      </c>
      <c r="T20" s="125">
        <v>2</v>
      </c>
      <c r="U20" s="125">
        <v>0</v>
      </c>
      <c r="V20" s="125">
        <v>0</v>
      </c>
      <c r="W20" s="125">
        <v>62</v>
      </c>
      <c r="Z20" s="125"/>
    </row>
    <row r="21" spans="1:26" ht="16.8" customHeight="1" x14ac:dyDescent="0.2">
      <c r="A21" s="116"/>
      <c r="B21" s="117"/>
      <c r="C21" s="146"/>
      <c r="D21" s="124"/>
      <c r="E21" s="124">
        <f t="shared" ref="E21:E61" si="6">SUM(F21:J21)</f>
        <v>0</v>
      </c>
      <c r="F21" s="124"/>
      <c r="G21" s="125"/>
      <c r="H21" s="125"/>
      <c r="I21" s="125"/>
      <c r="J21" s="126"/>
      <c r="K21" s="125"/>
      <c r="L21" s="123"/>
      <c r="M21" s="124"/>
      <c r="N21" s="125"/>
      <c r="O21" s="125"/>
      <c r="P21" s="125"/>
      <c r="Q21" s="126"/>
      <c r="R21" s="125"/>
      <c r="S21" s="124"/>
      <c r="T21" s="125"/>
      <c r="U21" s="125"/>
      <c r="V21" s="125"/>
      <c r="W21" s="125"/>
      <c r="Z21" s="125"/>
    </row>
    <row r="22" spans="1:26" ht="16.8" customHeight="1" x14ac:dyDescent="0.2">
      <c r="A22" s="270" t="s">
        <v>72</v>
      </c>
      <c r="B22" s="270"/>
      <c r="C22" s="291"/>
      <c r="D22" s="158">
        <f t="shared" ref="D22:W22" si="7">D23</f>
        <v>2519</v>
      </c>
      <c r="E22" s="124">
        <f t="shared" si="7"/>
        <v>2508</v>
      </c>
      <c r="F22" s="124">
        <f t="shared" si="7"/>
        <v>1504</v>
      </c>
      <c r="G22" s="125">
        <f t="shared" si="7"/>
        <v>105</v>
      </c>
      <c r="H22" s="125">
        <f t="shared" si="7"/>
        <v>667</v>
      </c>
      <c r="I22" s="125">
        <f t="shared" si="7"/>
        <v>0</v>
      </c>
      <c r="J22" s="126">
        <f t="shared" si="7"/>
        <v>232</v>
      </c>
      <c r="K22" s="125">
        <f t="shared" si="7"/>
        <v>2508</v>
      </c>
      <c r="L22" s="123">
        <f t="shared" si="7"/>
        <v>2389</v>
      </c>
      <c r="M22" s="124">
        <f t="shared" si="7"/>
        <v>91</v>
      </c>
      <c r="N22" s="125">
        <f t="shared" si="7"/>
        <v>25</v>
      </c>
      <c r="O22" s="125">
        <f t="shared" si="7"/>
        <v>2</v>
      </c>
      <c r="P22" s="125">
        <f t="shared" si="7"/>
        <v>1</v>
      </c>
      <c r="Q22" s="126">
        <f t="shared" si="7"/>
        <v>0</v>
      </c>
      <c r="R22" s="125">
        <f t="shared" si="7"/>
        <v>352</v>
      </c>
      <c r="S22" s="124">
        <f t="shared" si="7"/>
        <v>51</v>
      </c>
      <c r="T22" s="125">
        <f t="shared" si="7"/>
        <v>48</v>
      </c>
      <c r="U22" s="125">
        <f t="shared" si="7"/>
        <v>3</v>
      </c>
      <c r="V22" s="125">
        <f t="shared" si="7"/>
        <v>0</v>
      </c>
      <c r="W22" s="125">
        <f t="shared" si="7"/>
        <v>396</v>
      </c>
      <c r="Z22" s="125"/>
    </row>
    <row r="23" spans="1:26" ht="16.8" customHeight="1" x14ac:dyDescent="0.2">
      <c r="A23" s="116"/>
      <c r="B23" s="117" t="s">
        <v>21</v>
      </c>
      <c r="C23" s="157"/>
      <c r="D23" s="124">
        <v>2519</v>
      </c>
      <c r="E23" s="124">
        <v>2508</v>
      </c>
      <c r="F23" s="124">
        <v>1504</v>
      </c>
      <c r="G23" s="125">
        <v>105</v>
      </c>
      <c r="H23" s="125">
        <v>667</v>
      </c>
      <c r="I23" s="125">
        <v>0</v>
      </c>
      <c r="J23" s="126">
        <v>232</v>
      </c>
      <c r="K23" s="125">
        <v>2508</v>
      </c>
      <c r="L23" s="123">
        <v>2389</v>
      </c>
      <c r="M23" s="124">
        <v>91</v>
      </c>
      <c r="N23" s="125">
        <v>25</v>
      </c>
      <c r="O23" s="125">
        <v>2</v>
      </c>
      <c r="P23" s="125">
        <v>1</v>
      </c>
      <c r="Q23" s="126">
        <v>0</v>
      </c>
      <c r="R23" s="125">
        <v>352</v>
      </c>
      <c r="S23" s="124">
        <v>51</v>
      </c>
      <c r="T23" s="125">
        <v>48</v>
      </c>
      <c r="U23" s="125">
        <v>3</v>
      </c>
      <c r="V23" s="125">
        <v>0</v>
      </c>
      <c r="W23" s="125">
        <v>396</v>
      </c>
      <c r="Z23" s="125"/>
    </row>
    <row r="24" spans="1:26" ht="16.8" customHeight="1" x14ac:dyDescent="0.2">
      <c r="A24" s="116"/>
      <c r="B24" s="117"/>
      <c r="C24" s="157"/>
      <c r="D24" s="124"/>
      <c r="E24" s="124">
        <f t="shared" si="6"/>
        <v>0</v>
      </c>
      <c r="F24" s="124"/>
      <c r="G24" s="125"/>
      <c r="H24" s="125"/>
      <c r="I24" s="125"/>
      <c r="J24" s="126"/>
      <c r="K24" s="125"/>
      <c r="L24" s="123"/>
      <c r="M24" s="124"/>
      <c r="N24" s="125"/>
      <c r="O24" s="125"/>
      <c r="P24" s="125"/>
      <c r="Q24" s="126"/>
      <c r="R24" s="125"/>
      <c r="S24" s="124"/>
      <c r="T24" s="125"/>
      <c r="U24" s="125"/>
      <c r="V24" s="125"/>
      <c r="W24" s="125"/>
      <c r="Z24" s="125"/>
    </row>
    <row r="25" spans="1:26" ht="16.8" customHeight="1" x14ac:dyDescent="0.2">
      <c r="A25" s="271" t="s">
        <v>136</v>
      </c>
      <c r="B25" s="271"/>
      <c r="C25" s="292"/>
      <c r="D25" s="124">
        <f t="shared" ref="D25:W25" si="8">D26</f>
        <v>280</v>
      </c>
      <c r="E25" s="124">
        <f t="shared" si="8"/>
        <v>276</v>
      </c>
      <c r="F25" s="124">
        <f t="shared" si="8"/>
        <v>143</v>
      </c>
      <c r="G25" s="125">
        <f t="shared" si="8"/>
        <v>14</v>
      </c>
      <c r="H25" s="125">
        <f t="shared" si="8"/>
        <v>57</v>
      </c>
      <c r="I25" s="125">
        <f t="shared" si="8"/>
        <v>0</v>
      </c>
      <c r="J25" s="126">
        <f t="shared" si="8"/>
        <v>62</v>
      </c>
      <c r="K25" s="125">
        <f t="shared" si="8"/>
        <v>275</v>
      </c>
      <c r="L25" s="123">
        <f t="shared" si="8"/>
        <v>258</v>
      </c>
      <c r="M25" s="124">
        <f t="shared" si="8"/>
        <v>12</v>
      </c>
      <c r="N25" s="125">
        <f t="shared" si="8"/>
        <v>5</v>
      </c>
      <c r="O25" s="125">
        <f t="shared" si="8"/>
        <v>0</v>
      </c>
      <c r="P25" s="125">
        <f t="shared" si="8"/>
        <v>0</v>
      </c>
      <c r="Q25" s="126">
        <f t="shared" si="8"/>
        <v>0</v>
      </c>
      <c r="R25" s="125">
        <f t="shared" si="8"/>
        <v>74</v>
      </c>
      <c r="S25" s="124">
        <f t="shared" si="8"/>
        <v>10</v>
      </c>
      <c r="T25" s="125">
        <f t="shared" si="8"/>
        <v>10</v>
      </c>
      <c r="U25" s="125">
        <f t="shared" si="8"/>
        <v>0</v>
      </c>
      <c r="V25" s="125">
        <f t="shared" si="8"/>
        <v>0</v>
      </c>
      <c r="W25" s="125">
        <f t="shared" si="8"/>
        <v>55</v>
      </c>
      <c r="Z25" s="125"/>
    </row>
    <row r="26" spans="1:26" ht="16.8" customHeight="1" x14ac:dyDescent="0.2">
      <c r="A26" s="116"/>
      <c r="B26" s="117" t="s">
        <v>23</v>
      </c>
      <c r="C26" s="157"/>
      <c r="D26" s="124">
        <v>280</v>
      </c>
      <c r="E26" s="124">
        <v>276</v>
      </c>
      <c r="F26" s="124">
        <v>143</v>
      </c>
      <c r="G26" s="125">
        <v>14</v>
      </c>
      <c r="H26" s="125">
        <v>57</v>
      </c>
      <c r="I26" s="125">
        <v>0</v>
      </c>
      <c r="J26" s="126">
        <v>62</v>
      </c>
      <c r="K26" s="125">
        <v>275</v>
      </c>
      <c r="L26" s="123">
        <v>258</v>
      </c>
      <c r="M26" s="124">
        <v>12</v>
      </c>
      <c r="N26" s="125">
        <v>5</v>
      </c>
      <c r="O26" s="125">
        <v>0</v>
      </c>
      <c r="P26" s="125">
        <v>0</v>
      </c>
      <c r="Q26" s="126">
        <v>0</v>
      </c>
      <c r="R26" s="125">
        <v>74</v>
      </c>
      <c r="S26" s="124">
        <v>10</v>
      </c>
      <c r="T26" s="125">
        <v>10</v>
      </c>
      <c r="U26" s="125">
        <v>0</v>
      </c>
      <c r="V26" s="125">
        <v>0</v>
      </c>
      <c r="W26" s="125">
        <v>55</v>
      </c>
      <c r="Z26" s="125"/>
    </row>
    <row r="27" spans="1:26" ht="16.8" customHeight="1" x14ac:dyDescent="0.2">
      <c r="A27" s="116"/>
      <c r="B27" s="116"/>
      <c r="C27" s="157"/>
      <c r="D27" s="136"/>
      <c r="E27" s="124">
        <f t="shared" si="6"/>
        <v>0</v>
      </c>
      <c r="F27" s="135"/>
      <c r="G27" s="136"/>
      <c r="H27" s="136"/>
      <c r="I27" s="136"/>
      <c r="J27" s="137"/>
      <c r="K27" s="136"/>
      <c r="L27" s="160"/>
      <c r="M27" s="135"/>
      <c r="N27" s="136"/>
      <c r="O27" s="125"/>
      <c r="P27" s="125"/>
      <c r="Q27" s="126"/>
      <c r="R27" s="125"/>
      <c r="S27" s="124"/>
      <c r="T27" s="125"/>
      <c r="U27" s="125"/>
      <c r="V27" s="125"/>
      <c r="W27" s="125"/>
      <c r="Z27" s="125"/>
    </row>
    <row r="28" spans="1:26" ht="16.8" customHeight="1" x14ac:dyDescent="0.2">
      <c r="A28" s="270" t="s">
        <v>24</v>
      </c>
      <c r="B28" s="270"/>
      <c r="C28" s="291"/>
      <c r="D28" s="158">
        <f t="shared" ref="D28:W28" si="9">D29+D30+D31</f>
        <v>354</v>
      </c>
      <c r="E28" s="124">
        <f t="shared" si="9"/>
        <v>347</v>
      </c>
      <c r="F28" s="124">
        <f t="shared" si="9"/>
        <v>93</v>
      </c>
      <c r="G28" s="125">
        <f t="shared" si="9"/>
        <v>21</v>
      </c>
      <c r="H28" s="125">
        <f t="shared" si="9"/>
        <v>169</v>
      </c>
      <c r="I28" s="125">
        <f t="shared" si="9"/>
        <v>20</v>
      </c>
      <c r="J28" s="126">
        <f t="shared" si="9"/>
        <v>44</v>
      </c>
      <c r="K28" s="125">
        <f t="shared" si="9"/>
        <v>347</v>
      </c>
      <c r="L28" s="123">
        <f t="shared" si="9"/>
        <v>314</v>
      </c>
      <c r="M28" s="124">
        <f t="shared" si="9"/>
        <v>15</v>
      </c>
      <c r="N28" s="125">
        <f t="shared" si="9"/>
        <v>4</v>
      </c>
      <c r="O28" s="125">
        <f t="shared" si="9"/>
        <v>0</v>
      </c>
      <c r="P28" s="125">
        <f t="shared" si="9"/>
        <v>1</v>
      </c>
      <c r="Q28" s="126">
        <f t="shared" si="9"/>
        <v>13</v>
      </c>
      <c r="R28" s="125">
        <f t="shared" si="9"/>
        <v>61</v>
      </c>
      <c r="S28" s="124">
        <f t="shared" si="9"/>
        <v>8</v>
      </c>
      <c r="T28" s="125">
        <f t="shared" si="9"/>
        <v>7</v>
      </c>
      <c r="U28" s="125">
        <f t="shared" si="9"/>
        <v>0</v>
      </c>
      <c r="V28" s="125">
        <f t="shared" si="9"/>
        <v>1</v>
      </c>
      <c r="W28" s="125">
        <f t="shared" si="9"/>
        <v>43</v>
      </c>
      <c r="Z28" s="125"/>
    </row>
    <row r="29" spans="1:26" ht="16.8" customHeight="1" x14ac:dyDescent="0.2">
      <c r="A29" s="116"/>
      <c r="B29" s="117" t="s">
        <v>25</v>
      </c>
      <c r="C29" s="157"/>
      <c r="D29" s="124">
        <v>345</v>
      </c>
      <c r="E29" s="124">
        <v>339</v>
      </c>
      <c r="F29" s="124">
        <v>85</v>
      </c>
      <c r="G29" s="125">
        <v>21</v>
      </c>
      <c r="H29" s="125">
        <v>169</v>
      </c>
      <c r="I29" s="125">
        <v>20</v>
      </c>
      <c r="J29" s="126">
        <v>44</v>
      </c>
      <c r="K29" s="125">
        <v>339</v>
      </c>
      <c r="L29" s="123">
        <v>306</v>
      </c>
      <c r="M29" s="124">
        <v>15</v>
      </c>
      <c r="N29" s="125">
        <v>4</v>
      </c>
      <c r="O29" s="125">
        <v>0</v>
      </c>
      <c r="P29" s="125">
        <v>1</v>
      </c>
      <c r="Q29" s="126">
        <v>13</v>
      </c>
      <c r="R29" s="125">
        <v>61</v>
      </c>
      <c r="S29" s="124">
        <v>8</v>
      </c>
      <c r="T29" s="125">
        <v>7</v>
      </c>
      <c r="U29" s="125">
        <v>0</v>
      </c>
      <c r="V29" s="125">
        <v>1</v>
      </c>
      <c r="W29" s="125">
        <v>43</v>
      </c>
      <c r="Z29" s="125"/>
    </row>
    <row r="30" spans="1:26" ht="16.8" customHeight="1" x14ac:dyDescent="0.2">
      <c r="A30" s="116"/>
      <c r="B30" s="117" t="s">
        <v>90</v>
      </c>
      <c r="C30" s="157"/>
      <c r="D30" s="124">
        <v>7</v>
      </c>
      <c r="E30" s="124">
        <v>6</v>
      </c>
      <c r="F30" s="124">
        <v>6</v>
      </c>
      <c r="G30" s="125">
        <v>0</v>
      </c>
      <c r="H30" s="125">
        <v>0</v>
      </c>
      <c r="I30" s="125">
        <v>0</v>
      </c>
      <c r="J30" s="126">
        <v>0</v>
      </c>
      <c r="K30" s="125">
        <v>6</v>
      </c>
      <c r="L30" s="123">
        <v>6</v>
      </c>
      <c r="M30" s="124">
        <v>0</v>
      </c>
      <c r="N30" s="125">
        <v>0</v>
      </c>
      <c r="O30" s="125">
        <v>0</v>
      </c>
      <c r="P30" s="125">
        <v>0</v>
      </c>
      <c r="Q30" s="126">
        <v>0</v>
      </c>
      <c r="R30" s="125">
        <v>0</v>
      </c>
      <c r="S30" s="124">
        <v>0</v>
      </c>
      <c r="T30" s="125">
        <v>0</v>
      </c>
      <c r="U30" s="125">
        <v>0</v>
      </c>
      <c r="V30" s="125">
        <v>0</v>
      </c>
      <c r="W30" s="125">
        <v>0</v>
      </c>
      <c r="Z30" s="125"/>
    </row>
    <row r="31" spans="1:26" ht="16.8" customHeight="1" x14ac:dyDescent="0.2">
      <c r="A31" s="116"/>
      <c r="B31" s="117" t="s">
        <v>121</v>
      </c>
      <c r="C31" s="157"/>
      <c r="D31" s="124">
        <v>2</v>
      </c>
      <c r="E31" s="124">
        <v>2</v>
      </c>
      <c r="F31" s="124">
        <v>2</v>
      </c>
      <c r="G31" s="125">
        <v>0</v>
      </c>
      <c r="H31" s="125">
        <v>0</v>
      </c>
      <c r="I31" s="125">
        <v>0</v>
      </c>
      <c r="J31" s="126">
        <v>0</v>
      </c>
      <c r="K31" s="125">
        <v>2</v>
      </c>
      <c r="L31" s="123">
        <v>2</v>
      </c>
      <c r="M31" s="124">
        <v>0</v>
      </c>
      <c r="N31" s="125">
        <v>0</v>
      </c>
      <c r="O31" s="125">
        <v>0</v>
      </c>
      <c r="P31" s="125">
        <v>0</v>
      </c>
      <c r="Q31" s="126">
        <v>0</v>
      </c>
      <c r="R31" s="125">
        <v>0</v>
      </c>
      <c r="S31" s="124">
        <v>0</v>
      </c>
      <c r="T31" s="125">
        <v>0</v>
      </c>
      <c r="U31" s="125">
        <v>0</v>
      </c>
      <c r="V31" s="125">
        <v>0</v>
      </c>
      <c r="W31" s="125">
        <v>0</v>
      </c>
      <c r="Z31" s="125"/>
    </row>
    <row r="32" spans="1:26" ht="16.8" customHeight="1" x14ac:dyDescent="0.2">
      <c r="A32" s="161"/>
      <c r="B32" s="161"/>
      <c r="C32" s="162"/>
      <c r="D32" s="122"/>
      <c r="E32" s="124">
        <f t="shared" si="6"/>
        <v>0</v>
      </c>
      <c r="F32" s="163"/>
      <c r="G32" s="122"/>
      <c r="H32" s="122"/>
      <c r="I32" s="122"/>
      <c r="J32" s="164"/>
      <c r="K32" s="122"/>
      <c r="L32" s="165"/>
      <c r="M32" s="163"/>
      <c r="N32" s="122"/>
      <c r="O32" s="122"/>
      <c r="P32" s="122"/>
      <c r="Q32" s="164"/>
      <c r="R32" s="122"/>
      <c r="S32" s="163"/>
      <c r="T32" s="122"/>
      <c r="U32" s="122"/>
      <c r="V32" s="122"/>
      <c r="W32" s="122"/>
      <c r="Z32" s="122"/>
    </row>
    <row r="33" spans="1:26" ht="16.8" customHeight="1" x14ac:dyDescent="0.2">
      <c r="A33" s="270" t="s">
        <v>28</v>
      </c>
      <c r="B33" s="270"/>
      <c r="C33" s="291"/>
      <c r="D33" s="124">
        <f t="shared" ref="D33:W33" si="10">D34+D35+D36+D37</f>
        <v>296</v>
      </c>
      <c r="E33" s="124">
        <f t="shared" si="10"/>
        <v>292</v>
      </c>
      <c r="F33" s="124">
        <f t="shared" si="10"/>
        <v>139</v>
      </c>
      <c r="G33" s="125">
        <f t="shared" si="10"/>
        <v>7</v>
      </c>
      <c r="H33" s="125">
        <f t="shared" si="10"/>
        <v>85</v>
      </c>
      <c r="I33" s="125">
        <f t="shared" si="10"/>
        <v>2</v>
      </c>
      <c r="J33" s="126">
        <f t="shared" si="10"/>
        <v>57</v>
      </c>
      <c r="K33" s="125">
        <f t="shared" si="10"/>
        <v>325</v>
      </c>
      <c r="L33" s="123">
        <f t="shared" si="10"/>
        <v>306</v>
      </c>
      <c r="M33" s="124">
        <f t="shared" si="10"/>
        <v>16</v>
      </c>
      <c r="N33" s="125">
        <f t="shared" si="10"/>
        <v>3</v>
      </c>
      <c r="O33" s="125">
        <f t="shared" si="10"/>
        <v>0</v>
      </c>
      <c r="P33" s="125">
        <f t="shared" si="10"/>
        <v>0</v>
      </c>
      <c r="Q33" s="126">
        <f t="shared" si="10"/>
        <v>0</v>
      </c>
      <c r="R33" s="125">
        <f t="shared" si="10"/>
        <v>61</v>
      </c>
      <c r="S33" s="124">
        <f t="shared" si="10"/>
        <v>4</v>
      </c>
      <c r="T33" s="125">
        <f t="shared" si="10"/>
        <v>4</v>
      </c>
      <c r="U33" s="125">
        <f t="shared" si="10"/>
        <v>0</v>
      </c>
      <c r="V33" s="125">
        <f t="shared" si="10"/>
        <v>0</v>
      </c>
      <c r="W33" s="125">
        <f t="shared" si="10"/>
        <v>25</v>
      </c>
      <c r="Z33" s="125"/>
    </row>
    <row r="34" spans="1:26" ht="16.8" customHeight="1" x14ac:dyDescent="0.2">
      <c r="A34" s="116"/>
      <c r="B34" s="117" t="s">
        <v>29</v>
      </c>
      <c r="C34" s="157"/>
      <c r="D34" s="124">
        <v>211</v>
      </c>
      <c r="E34" s="124">
        <v>207</v>
      </c>
      <c r="F34" s="124">
        <v>83</v>
      </c>
      <c r="G34" s="125">
        <v>7</v>
      </c>
      <c r="H34" s="125">
        <v>73</v>
      </c>
      <c r="I34" s="125">
        <v>2</v>
      </c>
      <c r="J34" s="126">
        <v>42</v>
      </c>
      <c r="K34" s="125">
        <v>240</v>
      </c>
      <c r="L34" s="123">
        <v>221</v>
      </c>
      <c r="M34" s="124">
        <v>16</v>
      </c>
      <c r="N34" s="125">
        <v>3</v>
      </c>
      <c r="O34" s="125">
        <v>0</v>
      </c>
      <c r="P34" s="125">
        <v>0</v>
      </c>
      <c r="Q34" s="126">
        <v>0</v>
      </c>
      <c r="R34" s="125">
        <v>61</v>
      </c>
      <c r="S34" s="124">
        <v>1</v>
      </c>
      <c r="T34" s="125">
        <v>1</v>
      </c>
      <c r="U34" s="125">
        <v>0</v>
      </c>
      <c r="V34" s="125">
        <v>0</v>
      </c>
      <c r="W34" s="125">
        <v>12</v>
      </c>
      <c r="Z34" s="125"/>
    </row>
    <row r="35" spans="1:26" ht="16.8" customHeight="1" x14ac:dyDescent="0.2">
      <c r="A35" s="116"/>
      <c r="B35" s="117" t="s">
        <v>30</v>
      </c>
      <c r="C35" s="157"/>
      <c r="D35" s="124">
        <v>9</v>
      </c>
      <c r="E35" s="124">
        <v>9</v>
      </c>
      <c r="F35" s="124">
        <v>5</v>
      </c>
      <c r="G35" s="125">
        <v>0</v>
      </c>
      <c r="H35" s="125">
        <v>4</v>
      </c>
      <c r="I35" s="125">
        <v>0</v>
      </c>
      <c r="J35" s="126">
        <v>0</v>
      </c>
      <c r="K35" s="125">
        <v>9</v>
      </c>
      <c r="L35" s="123">
        <v>9</v>
      </c>
      <c r="M35" s="124">
        <v>0</v>
      </c>
      <c r="N35" s="125">
        <v>0</v>
      </c>
      <c r="O35" s="125">
        <v>0</v>
      </c>
      <c r="P35" s="125">
        <v>0</v>
      </c>
      <c r="Q35" s="126">
        <v>0</v>
      </c>
      <c r="R35" s="125">
        <v>0</v>
      </c>
      <c r="S35" s="124">
        <v>3</v>
      </c>
      <c r="T35" s="125">
        <v>3</v>
      </c>
      <c r="U35" s="125">
        <v>0</v>
      </c>
      <c r="V35" s="125">
        <v>0</v>
      </c>
      <c r="W35" s="125">
        <v>0</v>
      </c>
      <c r="Z35" s="125"/>
    </row>
    <row r="36" spans="1:26" ht="16.8" customHeight="1" x14ac:dyDescent="0.2">
      <c r="A36" s="116"/>
      <c r="B36" s="117" t="s">
        <v>31</v>
      </c>
      <c r="C36" s="157"/>
      <c r="D36" s="124">
        <v>2</v>
      </c>
      <c r="E36" s="124">
        <v>2</v>
      </c>
      <c r="F36" s="124">
        <v>0</v>
      </c>
      <c r="G36" s="125">
        <v>0</v>
      </c>
      <c r="H36" s="125">
        <v>0</v>
      </c>
      <c r="I36" s="125">
        <v>0</v>
      </c>
      <c r="J36" s="126">
        <v>0</v>
      </c>
      <c r="K36" s="125">
        <v>2</v>
      </c>
      <c r="L36" s="123">
        <v>2</v>
      </c>
      <c r="M36" s="124">
        <v>0</v>
      </c>
      <c r="N36" s="125">
        <v>0</v>
      </c>
      <c r="O36" s="125">
        <v>0</v>
      </c>
      <c r="P36" s="125">
        <v>0</v>
      </c>
      <c r="Q36" s="126">
        <v>0</v>
      </c>
      <c r="R36" s="125">
        <v>0</v>
      </c>
      <c r="S36" s="124">
        <v>0</v>
      </c>
      <c r="T36" s="125">
        <v>0</v>
      </c>
      <c r="U36" s="125">
        <v>0</v>
      </c>
      <c r="V36" s="125">
        <v>0</v>
      </c>
      <c r="W36" s="125">
        <v>0</v>
      </c>
      <c r="Z36" s="125"/>
    </row>
    <row r="37" spans="1:26" ht="16.8" customHeight="1" x14ac:dyDescent="0.2">
      <c r="A37" s="116"/>
      <c r="B37" s="117" t="s">
        <v>32</v>
      </c>
      <c r="C37" s="157"/>
      <c r="D37" s="124">
        <v>74</v>
      </c>
      <c r="E37" s="124">
        <v>74</v>
      </c>
      <c r="F37" s="124">
        <v>51</v>
      </c>
      <c r="G37" s="125">
        <v>0</v>
      </c>
      <c r="H37" s="125">
        <v>8</v>
      </c>
      <c r="I37" s="125">
        <v>0</v>
      </c>
      <c r="J37" s="126">
        <v>15</v>
      </c>
      <c r="K37" s="125">
        <v>74</v>
      </c>
      <c r="L37" s="123">
        <v>74</v>
      </c>
      <c r="M37" s="124">
        <v>0</v>
      </c>
      <c r="N37" s="125">
        <v>0</v>
      </c>
      <c r="O37" s="125">
        <v>0</v>
      </c>
      <c r="P37" s="125">
        <v>0</v>
      </c>
      <c r="Q37" s="126">
        <v>0</v>
      </c>
      <c r="R37" s="125">
        <v>0</v>
      </c>
      <c r="S37" s="124">
        <v>0</v>
      </c>
      <c r="T37" s="125">
        <v>0</v>
      </c>
      <c r="U37" s="125">
        <v>0</v>
      </c>
      <c r="V37" s="125">
        <v>0</v>
      </c>
      <c r="W37" s="125">
        <v>13</v>
      </c>
      <c r="Z37" s="125"/>
    </row>
    <row r="38" spans="1:26" ht="16.8" customHeight="1" x14ac:dyDescent="0.2">
      <c r="A38" s="139"/>
      <c r="B38" s="140"/>
      <c r="C38" s="139"/>
      <c r="D38" s="141"/>
      <c r="E38" s="141">
        <f t="shared" si="6"/>
        <v>0</v>
      </c>
      <c r="F38" s="142"/>
      <c r="G38" s="143"/>
      <c r="H38" s="143"/>
      <c r="I38" s="143"/>
      <c r="J38" s="144"/>
      <c r="K38" s="143"/>
      <c r="L38" s="141"/>
      <c r="M38" s="142"/>
      <c r="N38" s="143"/>
      <c r="O38" s="143"/>
      <c r="P38" s="143"/>
      <c r="Q38" s="144"/>
      <c r="R38" s="143"/>
      <c r="S38" s="142"/>
      <c r="T38" s="143"/>
      <c r="U38" s="143"/>
      <c r="V38" s="143"/>
      <c r="W38" s="143"/>
      <c r="Z38" s="125"/>
    </row>
    <row r="39" spans="1:26" ht="16.8" customHeight="1" x14ac:dyDescent="0.2">
      <c r="A39" s="166"/>
      <c r="B39" s="166"/>
      <c r="C39" s="167"/>
      <c r="D39" s="120"/>
      <c r="E39" s="124">
        <f t="shared" si="6"/>
        <v>0</v>
      </c>
      <c r="F39" s="119"/>
      <c r="G39" s="120"/>
      <c r="H39" s="120"/>
      <c r="I39" s="120"/>
      <c r="J39" s="121"/>
      <c r="K39" s="120"/>
      <c r="L39" s="118"/>
      <c r="M39" s="119"/>
      <c r="N39" s="120"/>
      <c r="O39" s="120"/>
      <c r="P39" s="120"/>
      <c r="Q39" s="121"/>
      <c r="R39" s="120"/>
      <c r="S39" s="119"/>
      <c r="T39" s="120"/>
      <c r="U39" s="120"/>
      <c r="V39" s="120"/>
      <c r="W39" s="120"/>
      <c r="Z39" s="125"/>
    </row>
    <row r="40" spans="1:26" ht="16.8" customHeight="1" x14ac:dyDescent="0.2">
      <c r="A40" s="270" t="s">
        <v>75</v>
      </c>
      <c r="B40" s="270"/>
      <c r="C40" s="291"/>
      <c r="D40" s="158">
        <f t="shared" ref="D40:W40" si="11">D41+D42+D43+D44+D45+D46</f>
        <v>234</v>
      </c>
      <c r="E40" s="124">
        <f t="shared" si="11"/>
        <v>234</v>
      </c>
      <c r="F40" s="124">
        <f t="shared" si="11"/>
        <v>139</v>
      </c>
      <c r="G40" s="125">
        <f t="shared" si="11"/>
        <v>4</v>
      </c>
      <c r="H40" s="125">
        <f t="shared" si="11"/>
        <v>43</v>
      </c>
      <c r="I40" s="125">
        <f t="shared" si="11"/>
        <v>2</v>
      </c>
      <c r="J40" s="126">
        <f t="shared" si="11"/>
        <v>46</v>
      </c>
      <c r="K40" s="125">
        <f t="shared" si="11"/>
        <v>234</v>
      </c>
      <c r="L40" s="123">
        <f t="shared" si="11"/>
        <v>217</v>
      </c>
      <c r="M40" s="124">
        <f t="shared" si="11"/>
        <v>12</v>
      </c>
      <c r="N40" s="125">
        <f t="shared" si="11"/>
        <v>4</v>
      </c>
      <c r="O40" s="125">
        <f t="shared" si="11"/>
        <v>0</v>
      </c>
      <c r="P40" s="125">
        <f t="shared" si="11"/>
        <v>1</v>
      </c>
      <c r="Q40" s="126">
        <f t="shared" si="11"/>
        <v>0</v>
      </c>
      <c r="R40" s="125">
        <f t="shared" si="11"/>
        <v>76</v>
      </c>
      <c r="S40" s="124">
        <f t="shared" si="11"/>
        <v>10</v>
      </c>
      <c r="T40" s="125">
        <f t="shared" si="11"/>
        <v>10</v>
      </c>
      <c r="U40" s="125">
        <f t="shared" si="11"/>
        <v>0</v>
      </c>
      <c r="V40" s="125">
        <f t="shared" si="11"/>
        <v>0</v>
      </c>
      <c r="W40" s="125">
        <f t="shared" si="11"/>
        <v>42</v>
      </c>
      <c r="Z40" s="125"/>
    </row>
    <row r="41" spans="1:26" ht="16.8" customHeight="1" x14ac:dyDescent="0.2">
      <c r="A41" s="116"/>
      <c r="B41" s="117" t="s">
        <v>34</v>
      </c>
      <c r="C41" s="157"/>
      <c r="D41" s="158">
        <v>75</v>
      </c>
      <c r="E41" s="124">
        <v>76</v>
      </c>
      <c r="F41" s="124">
        <v>35</v>
      </c>
      <c r="G41" s="125">
        <v>2</v>
      </c>
      <c r="H41" s="125">
        <v>15</v>
      </c>
      <c r="I41" s="125">
        <v>0</v>
      </c>
      <c r="J41" s="126">
        <v>24</v>
      </c>
      <c r="K41" s="125">
        <v>76</v>
      </c>
      <c r="L41" s="123">
        <v>73</v>
      </c>
      <c r="M41" s="124">
        <v>2</v>
      </c>
      <c r="N41" s="125">
        <v>1</v>
      </c>
      <c r="O41" s="125">
        <v>0</v>
      </c>
      <c r="P41" s="125">
        <v>0</v>
      </c>
      <c r="Q41" s="126">
        <v>0</v>
      </c>
      <c r="R41" s="125">
        <v>13</v>
      </c>
      <c r="S41" s="124">
        <v>8</v>
      </c>
      <c r="T41" s="125">
        <v>8</v>
      </c>
      <c r="U41" s="125">
        <v>0</v>
      </c>
      <c r="V41" s="125">
        <v>0</v>
      </c>
      <c r="W41" s="125">
        <v>24</v>
      </c>
      <c r="Z41" s="125"/>
    </row>
    <row r="42" spans="1:26" ht="16.8" customHeight="1" x14ac:dyDescent="0.2">
      <c r="A42" s="116"/>
      <c r="B42" s="117" t="s">
        <v>35</v>
      </c>
      <c r="C42" s="157"/>
      <c r="D42" s="158">
        <v>26</v>
      </c>
      <c r="E42" s="124">
        <v>24</v>
      </c>
      <c r="F42" s="124">
        <v>23</v>
      </c>
      <c r="G42" s="125">
        <v>0</v>
      </c>
      <c r="H42" s="125">
        <v>1</v>
      </c>
      <c r="I42" s="125">
        <v>0</v>
      </c>
      <c r="J42" s="126">
        <v>0</v>
      </c>
      <c r="K42" s="125">
        <v>24</v>
      </c>
      <c r="L42" s="123">
        <v>20</v>
      </c>
      <c r="M42" s="124">
        <v>3</v>
      </c>
      <c r="N42" s="125">
        <v>1</v>
      </c>
      <c r="O42" s="125">
        <v>0</v>
      </c>
      <c r="P42" s="125">
        <v>0</v>
      </c>
      <c r="Q42" s="126">
        <v>0</v>
      </c>
      <c r="R42" s="125">
        <v>17</v>
      </c>
      <c r="S42" s="124">
        <v>0</v>
      </c>
      <c r="T42" s="125">
        <v>0</v>
      </c>
      <c r="U42" s="125">
        <v>0</v>
      </c>
      <c r="V42" s="125">
        <v>0</v>
      </c>
      <c r="W42" s="125">
        <v>0</v>
      </c>
      <c r="X42" s="168"/>
      <c r="Y42" s="168" t="s">
        <v>137</v>
      </c>
      <c r="Z42" s="125"/>
    </row>
    <row r="43" spans="1:26" ht="16.8" customHeight="1" x14ac:dyDescent="0.2">
      <c r="A43" s="116"/>
      <c r="B43" s="117" t="s">
        <v>36</v>
      </c>
      <c r="C43" s="157"/>
      <c r="D43" s="158">
        <v>39</v>
      </c>
      <c r="E43" s="124">
        <v>42</v>
      </c>
      <c r="F43" s="124">
        <v>20</v>
      </c>
      <c r="G43" s="125">
        <v>0</v>
      </c>
      <c r="H43" s="125">
        <v>16</v>
      </c>
      <c r="I43" s="125">
        <v>0</v>
      </c>
      <c r="J43" s="126">
        <v>6</v>
      </c>
      <c r="K43" s="125">
        <v>42</v>
      </c>
      <c r="L43" s="123">
        <v>39</v>
      </c>
      <c r="M43" s="124">
        <v>2</v>
      </c>
      <c r="N43" s="125">
        <v>1</v>
      </c>
      <c r="O43" s="125">
        <v>0</v>
      </c>
      <c r="P43" s="125">
        <v>0</v>
      </c>
      <c r="Q43" s="126">
        <v>0</v>
      </c>
      <c r="R43" s="125">
        <v>14</v>
      </c>
      <c r="S43" s="124">
        <v>0</v>
      </c>
      <c r="T43" s="125">
        <v>0</v>
      </c>
      <c r="U43" s="125">
        <v>0</v>
      </c>
      <c r="V43" s="125">
        <v>0</v>
      </c>
      <c r="W43" s="125">
        <v>4</v>
      </c>
      <c r="Z43" s="125"/>
    </row>
    <row r="44" spans="1:26" ht="16.8" customHeight="1" x14ac:dyDescent="0.2">
      <c r="A44" s="116"/>
      <c r="B44" s="117" t="s">
        <v>37</v>
      </c>
      <c r="C44" s="157"/>
      <c r="D44" s="158">
        <v>24</v>
      </c>
      <c r="E44" s="124">
        <v>22</v>
      </c>
      <c r="F44" s="124">
        <v>10</v>
      </c>
      <c r="G44" s="125">
        <v>2</v>
      </c>
      <c r="H44" s="125">
        <v>7</v>
      </c>
      <c r="I44" s="125">
        <v>2</v>
      </c>
      <c r="J44" s="126">
        <v>1</v>
      </c>
      <c r="K44" s="125">
        <v>22</v>
      </c>
      <c r="L44" s="123">
        <v>19</v>
      </c>
      <c r="M44" s="124">
        <v>2</v>
      </c>
      <c r="N44" s="125">
        <v>1</v>
      </c>
      <c r="O44" s="125">
        <v>0</v>
      </c>
      <c r="P44" s="125">
        <v>0</v>
      </c>
      <c r="Q44" s="126">
        <v>0</v>
      </c>
      <c r="R44" s="125">
        <v>16</v>
      </c>
      <c r="S44" s="124">
        <v>0</v>
      </c>
      <c r="T44" s="125">
        <v>0</v>
      </c>
      <c r="U44" s="125">
        <v>0</v>
      </c>
      <c r="V44" s="125">
        <v>0</v>
      </c>
      <c r="W44" s="125">
        <v>1</v>
      </c>
      <c r="Z44" s="125"/>
    </row>
    <row r="45" spans="1:26" ht="16.8" customHeight="1" x14ac:dyDescent="0.2">
      <c r="A45" s="116"/>
      <c r="B45" s="117" t="s">
        <v>38</v>
      </c>
      <c r="C45" s="157"/>
      <c r="D45" s="158">
        <v>16</v>
      </c>
      <c r="E45" s="124">
        <v>16</v>
      </c>
      <c r="F45" s="124">
        <v>15</v>
      </c>
      <c r="G45" s="125">
        <v>0</v>
      </c>
      <c r="H45" s="125">
        <v>1</v>
      </c>
      <c r="I45" s="125">
        <v>0</v>
      </c>
      <c r="J45" s="126">
        <v>0</v>
      </c>
      <c r="K45" s="125">
        <v>16</v>
      </c>
      <c r="L45" s="123">
        <v>15</v>
      </c>
      <c r="M45" s="124">
        <v>1</v>
      </c>
      <c r="N45" s="125">
        <v>0</v>
      </c>
      <c r="O45" s="125">
        <v>0</v>
      </c>
      <c r="P45" s="125">
        <v>0</v>
      </c>
      <c r="Q45" s="126">
        <v>0</v>
      </c>
      <c r="R45" s="125">
        <v>1</v>
      </c>
      <c r="S45" s="124">
        <v>0</v>
      </c>
      <c r="T45" s="125">
        <v>0</v>
      </c>
      <c r="U45" s="125">
        <v>0</v>
      </c>
      <c r="V45" s="125">
        <v>0</v>
      </c>
      <c r="W45" s="125">
        <v>0</v>
      </c>
      <c r="Z45" s="125"/>
    </row>
    <row r="46" spans="1:26" ht="16.8" customHeight="1" x14ac:dyDescent="0.2">
      <c r="A46" s="116"/>
      <c r="B46" s="117" t="s">
        <v>76</v>
      </c>
      <c r="C46" s="157"/>
      <c r="D46" s="158">
        <v>54</v>
      </c>
      <c r="E46" s="124">
        <v>54</v>
      </c>
      <c r="F46" s="124">
        <v>36</v>
      </c>
      <c r="G46" s="125">
        <v>0</v>
      </c>
      <c r="H46" s="125">
        <v>3</v>
      </c>
      <c r="I46" s="125">
        <v>0</v>
      </c>
      <c r="J46" s="126">
        <v>15</v>
      </c>
      <c r="K46" s="125">
        <v>54</v>
      </c>
      <c r="L46" s="123">
        <v>51</v>
      </c>
      <c r="M46" s="124">
        <v>2</v>
      </c>
      <c r="N46" s="125">
        <v>0</v>
      </c>
      <c r="O46" s="125">
        <v>0</v>
      </c>
      <c r="P46" s="125">
        <v>1</v>
      </c>
      <c r="Q46" s="126">
        <v>0</v>
      </c>
      <c r="R46" s="125">
        <v>15</v>
      </c>
      <c r="S46" s="124">
        <v>2</v>
      </c>
      <c r="T46" s="125">
        <v>2</v>
      </c>
      <c r="U46" s="125">
        <v>0</v>
      </c>
      <c r="V46" s="125">
        <v>0</v>
      </c>
      <c r="W46" s="125">
        <v>13</v>
      </c>
      <c r="Z46" s="125"/>
    </row>
    <row r="47" spans="1:26" ht="16.8" customHeight="1" x14ac:dyDescent="0.2">
      <c r="A47" s="116"/>
      <c r="B47" s="117"/>
      <c r="C47" s="116"/>
      <c r="D47" s="124"/>
      <c r="E47" s="124">
        <f t="shared" si="6"/>
        <v>0</v>
      </c>
      <c r="F47" s="124"/>
      <c r="G47" s="125"/>
      <c r="H47" s="125"/>
      <c r="I47" s="125"/>
      <c r="J47" s="126"/>
      <c r="K47" s="125"/>
      <c r="L47" s="123"/>
      <c r="M47" s="124"/>
      <c r="N47" s="125"/>
      <c r="O47" s="125"/>
      <c r="P47" s="125"/>
      <c r="Q47" s="126"/>
      <c r="R47" s="125"/>
      <c r="S47" s="124"/>
      <c r="T47" s="125"/>
      <c r="U47" s="125"/>
      <c r="V47" s="125"/>
      <c r="W47" s="125"/>
      <c r="Z47" s="125"/>
    </row>
    <row r="48" spans="1:26" ht="16.8" customHeight="1" x14ac:dyDescent="0.2">
      <c r="A48" s="289" t="s">
        <v>122</v>
      </c>
      <c r="B48" s="289"/>
      <c r="C48" s="290"/>
      <c r="D48" s="124">
        <f t="shared" ref="D48:W48" si="12">D49+D50+D51+D52+D53</f>
        <v>359</v>
      </c>
      <c r="E48" s="124">
        <f t="shared" si="12"/>
        <v>334</v>
      </c>
      <c r="F48" s="124">
        <f t="shared" si="12"/>
        <v>167</v>
      </c>
      <c r="G48" s="125">
        <f t="shared" si="12"/>
        <v>24</v>
      </c>
      <c r="H48" s="125">
        <f t="shared" si="12"/>
        <v>81</v>
      </c>
      <c r="I48" s="125">
        <f t="shared" si="12"/>
        <v>3</v>
      </c>
      <c r="J48" s="126">
        <f t="shared" si="12"/>
        <v>59</v>
      </c>
      <c r="K48" s="125">
        <f t="shared" si="12"/>
        <v>334</v>
      </c>
      <c r="L48" s="123">
        <f t="shared" si="12"/>
        <v>298</v>
      </c>
      <c r="M48" s="124">
        <f t="shared" si="12"/>
        <v>31</v>
      </c>
      <c r="N48" s="125">
        <f t="shared" si="12"/>
        <v>3</v>
      </c>
      <c r="O48" s="125">
        <f t="shared" si="12"/>
        <v>0</v>
      </c>
      <c r="P48" s="125">
        <f t="shared" si="12"/>
        <v>2</v>
      </c>
      <c r="Q48" s="126">
        <f t="shared" si="12"/>
        <v>0</v>
      </c>
      <c r="R48" s="125">
        <f t="shared" si="12"/>
        <v>93</v>
      </c>
      <c r="S48" s="124">
        <f t="shared" si="12"/>
        <v>5</v>
      </c>
      <c r="T48" s="125">
        <f t="shared" si="12"/>
        <v>4</v>
      </c>
      <c r="U48" s="125">
        <f t="shared" si="12"/>
        <v>1</v>
      </c>
      <c r="V48" s="125">
        <f t="shared" si="12"/>
        <v>0</v>
      </c>
      <c r="W48" s="125">
        <f t="shared" si="12"/>
        <v>33</v>
      </c>
      <c r="Z48" s="125"/>
    </row>
    <row r="49" spans="1:26" ht="16.8" customHeight="1" x14ac:dyDescent="0.2">
      <c r="A49" s="116"/>
      <c r="B49" s="117" t="s">
        <v>41</v>
      </c>
      <c r="C49" s="146"/>
      <c r="D49" s="124">
        <v>226</v>
      </c>
      <c r="E49" s="124">
        <v>206</v>
      </c>
      <c r="F49" s="124">
        <v>101</v>
      </c>
      <c r="G49" s="125">
        <v>22</v>
      </c>
      <c r="H49" s="125">
        <v>37</v>
      </c>
      <c r="I49" s="125">
        <v>1</v>
      </c>
      <c r="J49" s="126">
        <v>45</v>
      </c>
      <c r="K49" s="125">
        <v>206</v>
      </c>
      <c r="L49" s="123">
        <v>183</v>
      </c>
      <c r="M49" s="124">
        <v>18</v>
      </c>
      <c r="N49" s="125">
        <v>3</v>
      </c>
      <c r="O49" s="125">
        <v>0</v>
      </c>
      <c r="P49" s="125">
        <v>2</v>
      </c>
      <c r="Q49" s="126">
        <v>0</v>
      </c>
      <c r="R49" s="125">
        <v>65</v>
      </c>
      <c r="S49" s="124">
        <v>4</v>
      </c>
      <c r="T49" s="125">
        <v>3</v>
      </c>
      <c r="U49" s="125">
        <v>1</v>
      </c>
      <c r="V49" s="125">
        <v>0</v>
      </c>
      <c r="W49" s="125">
        <v>20</v>
      </c>
      <c r="Z49" s="125"/>
    </row>
    <row r="50" spans="1:26" ht="16.8" customHeight="1" x14ac:dyDescent="0.2">
      <c r="A50" s="116"/>
      <c r="B50" s="117" t="s">
        <v>42</v>
      </c>
      <c r="C50" s="146"/>
      <c r="D50" s="124">
        <v>20</v>
      </c>
      <c r="E50" s="124">
        <v>20</v>
      </c>
      <c r="F50" s="124">
        <v>9</v>
      </c>
      <c r="G50" s="125">
        <v>0</v>
      </c>
      <c r="H50" s="125">
        <v>5</v>
      </c>
      <c r="I50" s="125">
        <v>1</v>
      </c>
      <c r="J50" s="126">
        <v>5</v>
      </c>
      <c r="K50" s="125">
        <v>20</v>
      </c>
      <c r="L50" s="123">
        <v>18</v>
      </c>
      <c r="M50" s="124">
        <v>2</v>
      </c>
      <c r="N50" s="125">
        <v>0</v>
      </c>
      <c r="O50" s="125">
        <v>0</v>
      </c>
      <c r="P50" s="125">
        <v>0</v>
      </c>
      <c r="Q50" s="126">
        <v>0</v>
      </c>
      <c r="R50" s="125">
        <v>4</v>
      </c>
      <c r="S50" s="124">
        <v>1</v>
      </c>
      <c r="T50" s="125">
        <v>1</v>
      </c>
      <c r="U50" s="125">
        <v>0</v>
      </c>
      <c r="V50" s="125">
        <v>0</v>
      </c>
      <c r="W50" s="125">
        <v>0</v>
      </c>
      <c r="Z50" s="125"/>
    </row>
    <row r="51" spans="1:26" ht="16.8" customHeight="1" x14ac:dyDescent="0.2">
      <c r="A51" s="116"/>
      <c r="B51" s="117" t="s">
        <v>43</v>
      </c>
      <c r="C51" s="146"/>
      <c r="D51" s="124">
        <v>14</v>
      </c>
      <c r="E51" s="124">
        <v>14</v>
      </c>
      <c r="F51" s="124">
        <v>8</v>
      </c>
      <c r="G51" s="125">
        <v>1</v>
      </c>
      <c r="H51" s="125">
        <v>4</v>
      </c>
      <c r="I51" s="125">
        <v>1</v>
      </c>
      <c r="J51" s="126">
        <v>0</v>
      </c>
      <c r="K51" s="125">
        <v>14</v>
      </c>
      <c r="L51" s="123">
        <v>14</v>
      </c>
      <c r="M51" s="124">
        <v>0</v>
      </c>
      <c r="N51" s="125">
        <v>0</v>
      </c>
      <c r="O51" s="125">
        <v>0</v>
      </c>
      <c r="P51" s="125">
        <v>0</v>
      </c>
      <c r="Q51" s="126">
        <v>0</v>
      </c>
      <c r="R51" s="125">
        <v>0</v>
      </c>
      <c r="S51" s="124">
        <v>0</v>
      </c>
      <c r="T51" s="125">
        <v>0</v>
      </c>
      <c r="U51" s="125">
        <v>0</v>
      </c>
      <c r="V51" s="125">
        <v>0</v>
      </c>
      <c r="W51" s="125">
        <v>7</v>
      </c>
      <c r="Z51" s="125"/>
    </row>
    <row r="52" spans="1:26" ht="16.8" customHeight="1" x14ac:dyDescent="0.2">
      <c r="A52" s="116"/>
      <c r="B52" s="117" t="s">
        <v>44</v>
      </c>
      <c r="C52" s="146"/>
      <c r="D52" s="124">
        <v>44</v>
      </c>
      <c r="E52" s="124">
        <v>41</v>
      </c>
      <c r="F52" s="169">
        <v>20</v>
      </c>
      <c r="G52" s="125">
        <v>0</v>
      </c>
      <c r="H52" s="125">
        <v>16</v>
      </c>
      <c r="I52" s="125">
        <v>0</v>
      </c>
      <c r="J52" s="126">
        <v>5</v>
      </c>
      <c r="K52" s="125">
        <v>41</v>
      </c>
      <c r="L52" s="123">
        <v>38</v>
      </c>
      <c r="M52" s="124">
        <v>3</v>
      </c>
      <c r="N52" s="125">
        <v>0</v>
      </c>
      <c r="O52" s="125">
        <v>0</v>
      </c>
      <c r="P52" s="125">
        <v>0</v>
      </c>
      <c r="Q52" s="126">
        <v>0</v>
      </c>
      <c r="R52" s="125">
        <v>10</v>
      </c>
      <c r="S52" s="124">
        <v>0</v>
      </c>
      <c r="T52" s="125">
        <v>0</v>
      </c>
      <c r="U52" s="125">
        <v>0</v>
      </c>
      <c r="V52" s="125">
        <v>0</v>
      </c>
      <c r="W52" s="125">
        <v>0</v>
      </c>
      <c r="Z52" s="125"/>
    </row>
    <row r="53" spans="1:26" ht="16.8" customHeight="1" x14ac:dyDescent="0.2">
      <c r="A53" s="116"/>
      <c r="B53" s="117" t="s">
        <v>78</v>
      </c>
      <c r="C53" s="146"/>
      <c r="D53" s="124">
        <v>55</v>
      </c>
      <c r="E53" s="124">
        <v>53</v>
      </c>
      <c r="F53" s="124">
        <v>29</v>
      </c>
      <c r="G53" s="125">
        <v>1</v>
      </c>
      <c r="H53" s="125">
        <v>19</v>
      </c>
      <c r="I53" s="125">
        <v>0</v>
      </c>
      <c r="J53" s="126">
        <v>4</v>
      </c>
      <c r="K53" s="125">
        <v>53</v>
      </c>
      <c r="L53" s="123">
        <v>45</v>
      </c>
      <c r="M53" s="124">
        <v>8</v>
      </c>
      <c r="N53" s="125">
        <v>0</v>
      </c>
      <c r="O53" s="125">
        <v>0</v>
      </c>
      <c r="P53" s="125">
        <v>0</v>
      </c>
      <c r="Q53" s="126">
        <v>0</v>
      </c>
      <c r="R53" s="125">
        <v>14</v>
      </c>
      <c r="S53" s="124">
        <v>0</v>
      </c>
      <c r="T53" s="125">
        <v>0</v>
      </c>
      <c r="U53" s="125">
        <v>0</v>
      </c>
      <c r="V53" s="125">
        <v>0</v>
      </c>
      <c r="W53" s="125">
        <v>6</v>
      </c>
      <c r="Z53" s="125"/>
    </row>
    <row r="54" spans="1:26" ht="16.8" customHeight="1" x14ac:dyDescent="0.2">
      <c r="A54" s="116"/>
      <c r="B54" s="117"/>
      <c r="C54" s="146"/>
      <c r="D54" s="124"/>
      <c r="E54" s="124">
        <f t="shared" si="6"/>
        <v>0</v>
      </c>
      <c r="F54" s="124"/>
      <c r="G54" s="125"/>
      <c r="H54" s="125"/>
      <c r="I54" s="125"/>
      <c r="J54" s="126"/>
      <c r="K54" s="125"/>
      <c r="L54" s="123"/>
      <c r="M54" s="124"/>
      <c r="N54" s="125"/>
      <c r="O54" s="125"/>
      <c r="P54" s="125"/>
      <c r="Q54" s="126"/>
      <c r="R54" s="125"/>
      <c r="S54" s="124"/>
      <c r="T54" s="125"/>
      <c r="U54" s="125"/>
      <c r="V54" s="125"/>
      <c r="W54" s="125"/>
      <c r="Z54" s="125"/>
    </row>
    <row r="55" spans="1:26" ht="16.8" customHeight="1" x14ac:dyDescent="0.2">
      <c r="A55" s="270" t="s">
        <v>46</v>
      </c>
      <c r="B55" s="270"/>
      <c r="C55" s="272"/>
      <c r="D55" s="124">
        <f t="shared" ref="D55:W55" si="13">D56+D57</f>
        <v>789</v>
      </c>
      <c r="E55" s="124">
        <f t="shared" si="13"/>
        <v>782</v>
      </c>
      <c r="F55" s="124">
        <f t="shared" si="13"/>
        <v>385</v>
      </c>
      <c r="G55" s="125">
        <f t="shared" si="13"/>
        <v>33</v>
      </c>
      <c r="H55" s="125">
        <f t="shared" si="13"/>
        <v>196</v>
      </c>
      <c r="I55" s="125">
        <f t="shared" si="13"/>
        <v>34</v>
      </c>
      <c r="J55" s="126">
        <f t="shared" si="13"/>
        <v>134</v>
      </c>
      <c r="K55" s="125">
        <f t="shared" si="13"/>
        <v>782</v>
      </c>
      <c r="L55" s="123">
        <f t="shared" si="13"/>
        <v>716</v>
      </c>
      <c r="M55" s="124">
        <f t="shared" si="13"/>
        <v>49</v>
      </c>
      <c r="N55" s="125">
        <f t="shared" si="13"/>
        <v>15</v>
      </c>
      <c r="O55" s="125">
        <f t="shared" si="13"/>
        <v>0</v>
      </c>
      <c r="P55" s="125">
        <f t="shared" si="13"/>
        <v>3</v>
      </c>
      <c r="Q55" s="126">
        <f t="shared" si="13"/>
        <v>5</v>
      </c>
      <c r="R55" s="125">
        <f t="shared" si="13"/>
        <v>229</v>
      </c>
      <c r="S55" s="124">
        <f t="shared" si="13"/>
        <v>37</v>
      </c>
      <c r="T55" s="125">
        <f t="shared" si="13"/>
        <v>36</v>
      </c>
      <c r="U55" s="125">
        <f t="shared" si="13"/>
        <v>1</v>
      </c>
      <c r="V55" s="125">
        <f t="shared" si="13"/>
        <v>0</v>
      </c>
      <c r="W55" s="125">
        <f t="shared" si="13"/>
        <v>120</v>
      </c>
      <c r="Z55" s="125"/>
    </row>
    <row r="56" spans="1:26" ht="16.8" customHeight="1" x14ac:dyDescent="0.2">
      <c r="A56" s="116"/>
      <c r="B56" s="117" t="s">
        <v>47</v>
      </c>
      <c r="C56" s="146"/>
      <c r="D56" s="124">
        <v>461</v>
      </c>
      <c r="E56" s="124">
        <v>458</v>
      </c>
      <c r="F56" s="124">
        <v>242</v>
      </c>
      <c r="G56" s="125">
        <v>28</v>
      </c>
      <c r="H56" s="125">
        <v>79</v>
      </c>
      <c r="I56" s="125">
        <v>18</v>
      </c>
      <c r="J56" s="126">
        <v>91</v>
      </c>
      <c r="K56" s="125">
        <v>458</v>
      </c>
      <c r="L56" s="123">
        <v>420</v>
      </c>
      <c r="M56" s="124">
        <v>32</v>
      </c>
      <c r="N56" s="125">
        <v>9</v>
      </c>
      <c r="O56" s="125">
        <v>0</v>
      </c>
      <c r="P56" s="125">
        <v>0</v>
      </c>
      <c r="Q56" s="126">
        <v>3</v>
      </c>
      <c r="R56" s="125">
        <v>127</v>
      </c>
      <c r="S56" s="124">
        <v>19</v>
      </c>
      <c r="T56" s="125">
        <v>18</v>
      </c>
      <c r="U56" s="125">
        <v>1</v>
      </c>
      <c r="V56" s="125">
        <v>0</v>
      </c>
      <c r="W56" s="125">
        <v>76</v>
      </c>
      <c r="Z56" s="125"/>
    </row>
    <row r="57" spans="1:26" ht="16.8" customHeight="1" x14ac:dyDescent="0.2">
      <c r="A57" s="116"/>
      <c r="B57" s="117" t="s">
        <v>79</v>
      </c>
      <c r="C57" s="146"/>
      <c r="D57" s="124">
        <v>328</v>
      </c>
      <c r="E57" s="124">
        <v>324</v>
      </c>
      <c r="F57" s="124">
        <v>143</v>
      </c>
      <c r="G57" s="125">
        <v>5</v>
      </c>
      <c r="H57" s="125">
        <v>117</v>
      </c>
      <c r="I57" s="125">
        <v>16</v>
      </c>
      <c r="J57" s="126">
        <v>43</v>
      </c>
      <c r="K57" s="125">
        <v>324</v>
      </c>
      <c r="L57" s="123">
        <v>296</v>
      </c>
      <c r="M57" s="124">
        <v>17</v>
      </c>
      <c r="N57" s="125">
        <v>6</v>
      </c>
      <c r="O57" s="125">
        <v>0</v>
      </c>
      <c r="P57" s="125">
        <v>3</v>
      </c>
      <c r="Q57" s="126">
        <v>2</v>
      </c>
      <c r="R57" s="125">
        <v>102</v>
      </c>
      <c r="S57" s="124">
        <v>18</v>
      </c>
      <c r="T57" s="125">
        <v>18</v>
      </c>
      <c r="U57" s="125">
        <v>0</v>
      </c>
      <c r="V57" s="125">
        <v>0</v>
      </c>
      <c r="W57" s="125">
        <v>44</v>
      </c>
      <c r="Z57" s="125"/>
    </row>
    <row r="58" spans="1:26" ht="16.8" customHeight="1" x14ac:dyDescent="0.2">
      <c r="A58" s="116"/>
      <c r="B58" s="145"/>
      <c r="C58" s="146"/>
      <c r="D58" s="124"/>
      <c r="E58" s="124">
        <f t="shared" si="6"/>
        <v>0</v>
      </c>
      <c r="F58" s="124"/>
      <c r="G58" s="125"/>
      <c r="H58" s="125"/>
      <c r="I58" s="125"/>
      <c r="J58" s="126"/>
      <c r="K58" s="125"/>
      <c r="L58" s="123"/>
      <c r="M58" s="124"/>
      <c r="N58" s="125"/>
      <c r="O58" s="125"/>
      <c r="P58" s="125"/>
      <c r="Q58" s="126"/>
      <c r="R58" s="125"/>
      <c r="S58" s="124"/>
      <c r="T58" s="125"/>
      <c r="U58" s="125"/>
      <c r="V58" s="125"/>
      <c r="W58" s="125"/>
      <c r="Z58" s="125"/>
    </row>
    <row r="59" spans="1:26" ht="16.8" customHeight="1" x14ac:dyDescent="0.2">
      <c r="A59" s="270" t="s">
        <v>138</v>
      </c>
      <c r="B59" s="270"/>
      <c r="C59" s="272"/>
      <c r="D59" s="124">
        <f t="shared" ref="D59:W59" si="14">D60</f>
        <v>1611</v>
      </c>
      <c r="E59" s="124">
        <f t="shared" si="14"/>
        <v>1583</v>
      </c>
      <c r="F59" s="124">
        <f t="shared" si="14"/>
        <v>967</v>
      </c>
      <c r="G59" s="125">
        <f t="shared" si="14"/>
        <v>20</v>
      </c>
      <c r="H59" s="125">
        <f t="shared" si="14"/>
        <v>71</v>
      </c>
      <c r="I59" s="125">
        <f t="shared" si="14"/>
        <v>0</v>
      </c>
      <c r="J59" s="126">
        <f t="shared" si="14"/>
        <v>525</v>
      </c>
      <c r="K59" s="125">
        <f t="shared" si="14"/>
        <v>1583</v>
      </c>
      <c r="L59" s="123">
        <f t="shared" si="14"/>
        <v>1385</v>
      </c>
      <c r="M59" s="124">
        <f t="shared" si="14"/>
        <v>129</v>
      </c>
      <c r="N59" s="125">
        <f t="shared" si="14"/>
        <v>59</v>
      </c>
      <c r="O59" s="125">
        <f t="shared" si="14"/>
        <v>5</v>
      </c>
      <c r="P59" s="125">
        <f t="shared" si="14"/>
        <v>5</v>
      </c>
      <c r="Q59" s="126">
        <f t="shared" si="14"/>
        <v>0</v>
      </c>
      <c r="R59" s="125">
        <f t="shared" si="14"/>
        <v>739</v>
      </c>
      <c r="S59" s="124">
        <f t="shared" si="14"/>
        <v>88</v>
      </c>
      <c r="T59" s="125">
        <f t="shared" si="14"/>
        <v>88</v>
      </c>
      <c r="U59" s="125">
        <f t="shared" si="14"/>
        <v>0</v>
      </c>
      <c r="V59" s="125">
        <f t="shared" si="14"/>
        <v>0</v>
      </c>
      <c r="W59" s="125">
        <f t="shared" si="14"/>
        <v>299</v>
      </c>
      <c r="Z59" s="125"/>
    </row>
    <row r="60" spans="1:26" ht="16.8" customHeight="1" x14ac:dyDescent="0.2">
      <c r="A60" s="116"/>
      <c r="B60" s="117" t="s">
        <v>50</v>
      </c>
      <c r="C60" s="146"/>
      <c r="D60" s="124">
        <v>1611</v>
      </c>
      <c r="E60" s="124">
        <v>1583</v>
      </c>
      <c r="F60" s="124">
        <v>967</v>
      </c>
      <c r="G60" s="125">
        <v>20</v>
      </c>
      <c r="H60" s="125">
        <v>71</v>
      </c>
      <c r="I60" s="125">
        <v>0</v>
      </c>
      <c r="J60" s="126">
        <v>525</v>
      </c>
      <c r="K60" s="125">
        <v>1583</v>
      </c>
      <c r="L60" s="123">
        <v>1385</v>
      </c>
      <c r="M60" s="124">
        <v>129</v>
      </c>
      <c r="N60" s="125">
        <v>59</v>
      </c>
      <c r="O60" s="125">
        <v>5</v>
      </c>
      <c r="P60" s="125">
        <v>5</v>
      </c>
      <c r="Q60" s="126">
        <v>0</v>
      </c>
      <c r="R60" s="125">
        <v>739</v>
      </c>
      <c r="S60" s="124">
        <v>88</v>
      </c>
      <c r="T60" s="125">
        <v>88</v>
      </c>
      <c r="U60" s="125">
        <v>0</v>
      </c>
      <c r="V60" s="125">
        <v>0</v>
      </c>
      <c r="W60" s="125">
        <v>299</v>
      </c>
      <c r="Z60" s="125"/>
    </row>
    <row r="61" spans="1:26" ht="16.8" customHeight="1" x14ac:dyDescent="0.2">
      <c r="A61" s="116"/>
      <c r="B61" s="117"/>
      <c r="C61" s="146"/>
      <c r="D61" s="135"/>
      <c r="E61" s="124">
        <f t="shared" si="6"/>
        <v>0</v>
      </c>
      <c r="F61" s="135"/>
      <c r="G61" s="136"/>
      <c r="H61" s="136"/>
      <c r="I61" s="136"/>
      <c r="J61" s="137"/>
      <c r="K61" s="136"/>
      <c r="L61" s="160"/>
      <c r="M61" s="135"/>
      <c r="N61" s="136"/>
      <c r="O61" s="136"/>
      <c r="P61" s="136"/>
      <c r="Q61" s="137"/>
      <c r="R61" s="136"/>
      <c r="S61" s="135"/>
      <c r="T61" s="136"/>
      <c r="U61" s="136"/>
      <c r="V61" s="136"/>
      <c r="W61" s="136"/>
      <c r="Z61" s="136"/>
    </row>
    <row r="62" spans="1:26" ht="16.8" customHeight="1" x14ac:dyDescent="0.2">
      <c r="A62" s="270" t="s">
        <v>51</v>
      </c>
      <c r="B62" s="270"/>
      <c r="C62" s="272"/>
      <c r="D62" s="124">
        <f t="shared" ref="D62:W62" si="15">D63+D64+D65+D66+D67+D68</f>
        <v>1134</v>
      </c>
      <c r="E62" s="124">
        <f t="shared" si="15"/>
        <v>1078</v>
      </c>
      <c r="F62" s="124">
        <f t="shared" si="15"/>
        <v>598</v>
      </c>
      <c r="G62" s="125">
        <f t="shared" si="15"/>
        <v>81</v>
      </c>
      <c r="H62" s="125">
        <f t="shared" si="15"/>
        <v>190</v>
      </c>
      <c r="I62" s="125">
        <f t="shared" si="15"/>
        <v>75</v>
      </c>
      <c r="J62" s="126">
        <f t="shared" si="15"/>
        <v>134</v>
      </c>
      <c r="K62" s="125">
        <f t="shared" si="15"/>
        <v>1078</v>
      </c>
      <c r="L62" s="123">
        <f t="shared" si="15"/>
        <v>964</v>
      </c>
      <c r="M62" s="124">
        <f t="shared" si="15"/>
        <v>75</v>
      </c>
      <c r="N62" s="125">
        <f t="shared" si="15"/>
        <v>33</v>
      </c>
      <c r="O62" s="125">
        <f t="shared" si="15"/>
        <v>0</v>
      </c>
      <c r="P62" s="125">
        <f t="shared" si="15"/>
        <v>6</v>
      </c>
      <c r="Q62" s="126">
        <f t="shared" si="15"/>
        <v>0</v>
      </c>
      <c r="R62" s="125">
        <f t="shared" si="15"/>
        <v>439</v>
      </c>
      <c r="S62" s="124">
        <f t="shared" si="15"/>
        <v>11</v>
      </c>
      <c r="T62" s="125">
        <f t="shared" si="15"/>
        <v>11</v>
      </c>
      <c r="U62" s="125">
        <f t="shared" si="15"/>
        <v>0</v>
      </c>
      <c r="V62" s="125">
        <f t="shared" si="15"/>
        <v>0</v>
      </c>
      <c r="W62" s="125">
        <f t="shared" si="15"/>
        <v>108</v>
      </c>
      <c r="Z62" s="125"/>
    </row>
    <row r="63" spans="1:26" ht="16.8" customHeight="1" x14ac:dyDescent="0.2">
      <c r="A63" s="116"/>
      <c r="B63" s="117" t="s">
        <v>52</v>
      </c>
      <c r="C63" s="146"/>
      <c r="D63" s="124">
        <v>398</v>
      </c>
      <c r="E63" s="124">
        <v>392</v>
      </c>
      <c r="F63" s="124">
        <v>177</v>
      </c>
      <c r="G63" s="125">
        <v>18</v>
      </c>
      <c r="H63" s="125">
        <v>117</v>
      </c>
      <c r="I63" s="125">
        <v>31</v>
      </c>
      <c r="J63" s="126">
        <v>49</v>
      </c>
      <c r="K63" s="125">
        <v>392</v>
      </c>
      <c r="L63" s="123">
        <v>358</v>
      </c>
      <c r="M63" s="124">
        <v>18</v>
      </c>
      <c r="N63" s="125">
        <v>14</v>
      </c>
      <c r="O63" s="125">
        <v>0</v>
      </c>
      <c r="P63" s="125">
        <v>2</v>
      </c>
      <c r="Q63" s="126">
        <v>0</v>
      </c>
      <c r="R63" s="125">
        <v>141</v>
      </c>
      <c r="S63" s="124">
        <v>8</v>
      </c>
      <c r="T63" s="125">
        <v>8</v>
      </c>
      <c r="U63" s="125">
        <v>0</v>
      </c>
      <c r="V63" s="125">
        <v>0</v>
      </c>
      <c r="W63" s="125">
        <v>67</v>
      </c>
      <c r="Z63" s="125"/>
    </row>
    <row r="64" spans="1:26" ht="16.8" customHeight="1" x14ac:dyDescent="0.2">
      <c r="A64" s="116"/>
      <c r="B64" s="117" t="s">
        <v>53</v>
      </c>
      <c r="C64" s="146"/>
      <c r="D64" s="124">
        <v>59</v>
      </c>
      <c r="E64" s="124">
        <v>58</v>
      </c>
      <c r="F64" s="124">
        <v>45</v>
      </c>
      <c r="G64" s="125">
        <v>2</v>
      </c>
      <c r="H64" s="125">
        <v>11</v>
      </c>
      <c r="I64" s="125">
        <v>0</v>
      </c>
      <c r="J64" s="126">
        <v>0</v>
      </c>
      <c r="K64" s="125">
        <v>58</v>
      </c>
      <c r="L64" s="123">
        <v>50</v>
      </c>
      <c r="M64" s="124">
        <v>5</v>
      </c>
      <c r="N64" s="125">
        <v>3</v>
      </c>
      <c r="O64" s="125">
        <v>0</v>
      </c>
      <c r="P64" s="125">
        <v>0</v>
      </c>
      <c r="Q64" s="126">
        <v>0</v>
      </c>
      <c r="R64" s="125">
        <v>19</v>
      </c>
      <c r="S64" s="124">
        <v>0</v>
      </c>
      <c r="T64" s="125">
        <v>0</v>
      </c>
      <c r="U64" s="125">
        <v>0</v>
      </c>
      <c r="V64" s="125">
        <v>0</v>
      </c>
      <c r="W64" s="125">
        <v>2</v>
      </c>
      <c r="Z64" s="125"/>
    </row>
    <row r="65" spans="1:26" ht="16.8" customHeight="1" x14ac:dyDescent="0.2">
      <c r="A65" s="116"/>
      <c r="B65" s="117" t="s">
        <v>54</v>
      </c>
      <c r="C65" s="146"/>
      <c r="D65" s="124">
        <v>67</v>
      </c>
      <c r="E65" s="124">
        <v>62</v>
      </c>
      <c r="F65" s="124">
        <v>27</v>
      </c>
      <c r="G65" s="125">
        <v>7</v>
      </c>
      <c r="H65" s="125">
        <v>18</v>
      </c>
      <c r="I65" s="125">
        <v>2</v>
      </c>
      <c r="J65" s="126">
        <v>8</v>
      </c>
      <c r="K65" s="125">
        <v>62</v>
      </c>
      <c r="L65" s="123">
        <v>56</v>
      </c>
      <c r="M65" s="124">
        <v>5</v>
      </c>
      <c r="N65" s="125">
        <v>1</v>
      </c>
      <c r="O65" s="125">
        <v>0</v>
      </c>
      <c r="P65" s="125">
        <v>0</v>
      </c>
      <c r="Q65" s="126">
        <v>0</v>
      </c>
      <c r="R65" s="125">
        <v>14</v>
      </c>
      <c r="S65" s="124">
        <v>1</v>
      </c>
      <c r="T65" s="125">
        <v>1</v>
      </c>
      <c r="U65" s="125">
        <v>0</v>
      </c>
      <c r="V65" s="125">
        <v>0</v>
      </c>
      <c r="W65" s="125">
        <v>12</v>
      </c>
      <c r="Z65" s="125"/>
    </row>
    <row r="66" spans="1:26" ht="16.8" customHeight="1" x14ac:dyDescent="0.2">
      <c r="A66" s="116"/>
      <c r="B66" s="117" t="s">
        <v>55</v>
      </c>
      <c r="C66" s="146"/>
      <c r="D66" s="124">
        <v>67</v>
      </c>
      <c r="E66" s="124">
        <v>68</v>
      </c>
      <c r="F66" s="124">
        <v>32</v>
      </c>
      <c r="G66" s="125">
        <v>1</v>
      </c>
      <c r="H66" s="125">
        <v>10</v>
      </c>
      <c r="I66" s="125">
        <v>0</v>
      </c>
      <c r="J66" s="126">
        <v>25</v>
      </c>
      <c r="K66" s="125">
        <v>68</v>
      </c>
      <c r="L66" s="123">
        <v>66</v>
      </c>
      <c r="M66" s="124">
        <v>1</v>
      </c>
      <c r="N66" s="125">
        <v>0</v>
      </c>
      <c r="O66" s="125">
        <v>0</v>
      </c>
      <c r="P66" s="125">
        <v>1</v>
      </c>
      <c r="Q66" s="126">
        <v>0</v>
      </c>
      <c r="R66" s="125">
        <v>18</v>
      </c>
      <c r="S66" s="124">
        <v>0</v>
      </c>
      <c r="T66" s="125">
        <v>0</v>
      </c>
      <c r="U66" s="125">
        <v>0</v>
      </c>
      <c r="V66" s="125">
        <v>0</v>
      </c>
      <c r="W66" s="125">
        <v>1</v>
      </c>
      <c r="Z66" s="125"/>
    </row>
    <row r="67" spans="1:26" ht="16.8" customHeight="1" x14ac:dyDescent="0.2">
      <c r="A67" s="116"/>
      <c r="B67" s="117" t="s">
        <v>56</v>
      </c>
      <c r="C67" s="146"/>
      <c r="D67" s="124">
        <v>388</v>
      </c>
      <c r="E67" s="124">
        <v>347</v>
      </c>
      <c r="F67" s="124">
        <v>200</v>
      </c>
      <c r="G67" s="125">
        <v>36</v>
      </c>
      <c r="H67" s="125">
        <v>28</v>
      </c>
      <c r="I67" s="125">
        <v>42</v>
      </c>
      <c r="J67" s="126">
        <v>41</v>
      </c>
      <c r="K67" s="125">
        <v>347</v>
      </c>
      <c r="L67" s="123">
        <v>296</v>
      </c>
      <c r="M67" s="124">
        <v>39</v>
      </c>
      <c r="N67" s="125">
        <v>11</v>
      </c>
      <c r="O67" s="125">
        <v>0</v>
      </c>
      <c r="P67" s="125">
        <v>1</v>
      </c>
      <c r="Q67" s="126">
        <v>0</v>
      </c>
      <c r="R67" s="125">
        <v>166</v>
      </c>
      <c r="S67" s="124">
        <v>1</v>
      </c>
      <c r="T67" s="125">
        <v>1</v>
      </c>
      <c r="U67" s="125">
        <v>0</v>
      </c>
      <c r="V67" s="125">
        <v>0</v>
      </c>
      <c r="W67" s="125">
        <v>15</v>
      </c>
      <c r="Z67" s="125"/>
    </row>
    <row r="68" spans="1:26" ht="16.8" customHeight="1" x14ac:dyDescent="0.2">
      <c r="A68" s="139"/>
      <c r="B68" s="140" t="s">
        <v>57</v>
      </c>
      <c r="C68" s="147"/>
      <c r="D68" s="142">
        <v>155</v>
      </c>
      <c r="E68" s="141">
        <v>151</v>
      </c>
      <c r="F68" s="142">
        <v>117</v>
      </c>
      <c r="G68" s="143">
        <v>17</v>
      </c>
      <c r="H68" s="143">
        <v>6</v>
      </c>
      <c r="I68" s="143">
        <v>0</v>
      </c>
      <c r="J68" s="144">
        <v>11</v>
      </c>
      <c r="K68" s="143">
        <v>151</v>
      </c>
      <c r="L68" s="141">
        <v>138</v>
      </c>
      <c r="M68" s="142">
        <v>7</v>
      </c>
      <c r="N68" s="143">
        <v>4</v>
      </c>
      <c r="O68" s="143">
        <v>0</v>
      </c>
      <c r="P68" s="143">
        <v>2</v>
      </c>
      <c r="Q68" s="144">
        <v>0</v>
      </c>
      <c r="R68" s="143">
        <v>81</v>
      </c>
      <c r="S68" s="142">
        <v>1</v>
      </c>
      <c r="T68" s="143">
        <v>1</v>
      </c>
      <c r="U68" s="143">
        <v>0</v>
      </c>
      <c r="V68" s="143">
        <v>0</v>
      </c>
      <c r="W68" s="143">
        <v>11</v>
      </c>
      <c r="Z68" s="125"/>
    </row>
    <row r="69" spans="1:26" ht="16.8" customHeight="1" x14ac:dyDescent="0.2">
      <c r="A69" s="102" t="s">
        <v>82</v>
      </c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</row>
    <row r="70" spans="1:26" ht="18.75" customHeight="1" x14ac:dyDescent="0.2"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</row>
    <row r="71" spans="1:26" ht="18.75" customHeight="1" x14ac:dyDescent="0.2"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</row>
  </sheetData>
  <mergeCells count="26">
    <mergeCell ref="A13:C13"/>
    <mergeCell ref="D3:D5"/>
    <mergeCell ref="E3:J3"/>
    <mergeCell ref="K3:W3"/>
    <mergeCell ref="E4:E5"/>
    <mergeCell ref="F4:F5"/>
    <mergeCell ref="G4:G5"/>
    <mergeCell ref="H4:H5"/>
    <mergeCell ref="I4:I5"/>
    <mergeCell ref="J4:J5"/>
    <mergeCell ref="K4:K5"/>
    <mergeCell ref="L4:L5"/>
    <mergeCell ref="M4:Q4"/>
    <mergeCell ref="S4:V4"/>
    <mergeCell ref="W4:W5"/>
    <mergeCell ref="A10:C10"/>
    <mergeCell ref="A48:C48"/>
    <mergeCell ref="A55:C55"/>
    <mergeCell ref="A59:C59"/>
    <mergeCell ref="A62:C62"/>
    <mergeCell ref="A18:C18"/>
    <mergeCell ref="A22:C22"/>
    <mergeCell ref="A25:C25"/>
    <mergeCell ref="A28:C28"/>
    <mergeCell ref="A33:C33"/>
    <mergeCell ref="A40:C40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49" pageOrder="overThenDown" orientation="portrait" r:id="rId1"/>
  <headerFooter alignWithMargins="0"/>
  <rowBreaks count="1" manualBreakCount="1">
    <brk id="38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91A6-B6DF-4441-B4B3-C29F6C911802}">
  <sheetPr>
    <pageSetUpPr fitToPage="1"/>
  </sheetPr>
  <dimension ref="A1:L34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6" sqref="F36"/>
    </sheetView>
  </sheetViews>
  <sheetFormatPr defaultColWidth="9.6640625" defaultRowHeight="13.2" x14ac:dyDescent="0.2"/>
  <cols>
    <col min="1" max="1" width="10.77734375" style="193" customWidth="1"/>
    <col min="2" max="2" width="7.44140625" style="193" bestFit="1" customWidth="1"/>
    <col min="3" max="3" width="9.44140625" style="193" bestFit="1" customWidth="1"/>
    <col min="4" max="9" width="7.88671875" style="193" bestFit="1" customWidth="1"/>
    <col min="10" max="10" width="9.44140625" style="193" bestFit="1" customWidth="1"/>
    <col min="11" max="11" width="6.88671875" style="193" bestFit="1" customWidth="1"/>
    <col min="12" max="16384" width="9.6640625" style="193"/>
  </cols>
  <sheetData>
    <row r="1" spans="1:11" s="171" customFormat="1" ht="16.2" x14ac:dyDescent="0.2">
      <c r="A1" s="170" t="s">
        <v>139</v>
      </c>
    </row>
    <row r="2" spans="1:11" s="171" customFormat="1" ht="15" thickBot="1" x14ac:dyDescent="0.25">
      <c r="A2" s="172"/>
      <c r="I2" s="173"/>
      <c r="K2" s="174"/>
    </row>
    <row r="3" spans="1:11" s="178" customFormat="1" ht="22.95" customHeight="1" thickTop="1" x14ac:dyDescent="0.2">
      <c r="A3" s="175"/>
      <c r="B3" s="176" t="s">
        <v>140</v>
      </c>
      <c r="C3" s="177" t="s">
        <v>141</v>
      </c>
      <c r="D3" s="177" t="s">
        <v>142</v>
      </c>
      <c r="E3" s="177" t="s">
        <v>143</v>
      </c>
      <c r="F3" s="177" t="s">
        <v>144</v>
      </c>
      <c r="G3" s="177" t="s">
        <v>145</v>
      </c>
      <c r="H3" s="177" t="s">
        <v>146</v>
      </c>
      <c r="I3" s="177" t="s">
        <v>147</v>
      </c>
      <c r="J3" s="176" t="s">
        <v>148</v>
      </c>
      <c r="K3" s="176" t="s">
        <v>149</v>
      </c>
    </row>
    <row r="4" spans="1:11" s="171" customFormat="1" ht="22.95" customHeight="1" x14ac:dyDescent="0.2">
      <c r="A4" s="179" t="s">
        <v>150</v>
      </c>
      <c r="B4" s="180">
        <v>5721</v>
      </c>
      <c r="C4" s="180">
        <v>590</v>
      </c>
      <c r="D4" s="181">
        <v>1370</v>
      </c>
      <c r="E4" s="181">
        <v>1292</v>
      </c>
      <c r="F4" s="181">
        <v>1056</v>
      </c>
      <c r="G4" s="181">
        <v>881</v>
      </c>
      <c r="H4" s="181">
        <v>491</v>
      </c>
      <c r="I4" s="181">
        <v>40</v>
      </c>
      <c r="J4" s="181">
        <v>1</v>
      </c>
      <c r="K4" s="181">
        <v>0</v>
      </c>
    </row>
    <row r="5" spans="1:11" s="171" customFormat="1" ht="22.95" customHeight="1" x14ac:dyDescent="0.2">
      <c r="A5" s="182">
        <v>11</v>
      </c>
      <c r="B5" s="183">
        <v>5782</v>
      </c>
      <c r="C5" s="183">
        <v>659</v>
      </c>
      <c r="D5" s="184">
        <v>1399</v>
      </c>
      <c r="E5" s="184">
        <v>1296</v>
      </c>
      <c r="F5" s="184">
        <v>1079</v>
      </c>
      <c r="G5" s="184">
        <v>884</v>
      </c>
      <c r="H5" s="184">
        <v>427</v>
      </c>
      <c r="I5" s="184">
        <v>37</v>
      </c>
      <c r="J5" s="184">
        <v>1</v>
      </c>
      <c r="K5" s="184">
        <v>0</v>
      </c>
    </row>
    <row r="6" spans="1:11" s="171" customFormat="1" ht="22.95" customHeight="1" x14ac:dyDescent="0.2">
      <c r="A6" s="182">
        <v>12</v>
      </c>
      <c r="B6" s="183">
        <v>5924</v>
      </c>
      <c r="C6" s="183">
        <v>729</v>
      </c>
      <c r="D6" s="184">
        <v>1384</v>
      </c>
      <c r="E6" s="184">
        <v>1320</v>
      </c>
      <c r="F6" s="184">
        <v>1174</v>
      </c>
      <c r="G6" s="184">
        <v>906</v>
      </c>
      <c r="H6" s="184">
        <v>373</v>
      </c>
      <c r="I6" s="184">
        <v>36</v>
      </c>
      <c r="J6" s="184">
        <v>1</v>
      </c>
      <c r="K6" s="184">
        <v>1</v>
      </c>
    </row>
    <row r="7" spans="1:11" s="171" customFormat="1" ht="22.95" customHeight="1" x14ac:dyDescent="0.2">
      <c r="A7" s="182">
        <v>13</v>
      </c>
      <c r="B7" s="183">
        <v>5957</v>
      </c>
      <c r="C7" s="183">
        <v>745</v>
      </c>
      <c r="D7" s="184">
        <v>1417</v>
      </c>
      <c r="E7" s="184">
        <v>1284</v>
      </c>
      <c r="F7" s="184">
        <v>1200</v>
      </c>
      <c r="G7" s="184">
        <v>868</v>
      </c>
      <c r="H7" s="184">
        <v>383</v>
      </c>
      <c r="I7" s="184">
        <v>41</v>
      </c>
      <c r="J7" s="184">
        <v>0</v>
      </c>
      <c r="K7" s="184">
        <v>19</v>
      </c>
    </row>
    <row r="8" spans="1:11" s="171" customFormat="1" ht="22.95" customHeight="1" x14ac:dyDescent="0.2">
      <c r="A8" s="182">
        <v>14</v>
      </c>
      <c r="B8" s="183">
        <v>5410</v>
      </c>
      <c r="C8" s="183">
        <v>671</v>
      </c>
      <c r="D8" s="184">
        <v>1295</v>
      </c>
      <c r="E8" s="184">
        <v>1204</v>
      </c>
      <c r="F8" s="184">
        <v>1101</v>
      </c>
      <c r="G8" s="184">
        <v>794</v>
      </c>
      <c r="H8" s="184">
        <v>314</v>
      </c>
      <c r="I8" s="184">
        <v>30</v>
      </c>
      <c r="J8" s="184">
        <v>0</v>
      </c>
      <c r="K8" s="184">
        <v>1</v>
      </c>
    </row>
    <row r="9" spans="1:11" s="171" customFormat="1" ht="22.95" customHeight="1" x14ac:dyDescent="0.2">
      <c r="A9" s="182"/>
      <c r="B9" s="183"/>
      <c r="C9" s="183"/>
      <c r="D9" s="184"/>
      <c r="E9" s="184"/>
      <c r="F9" s="184"/>
      <c r="G9" s="184"/>
      <c r="H9" s="184"/>
      <c r="I9" s="184"/>
      <c r="J9" s="184"/>
      <c r="K9" s="184"/>
    </row>
    <row r="10" spans="1:11" s="171" customFormat="1" ht="22.95" customHeight="1" x14ac:dyDescent="0.2">
      <c r="A10" s="182">
        <v>15</v>
      </c>
      <c r="B10" s="183">
        <v>5098</v>
      </c>
      <c r="C10" s="183">
        <v>539</v>
      </c>
      <c r="D10" s="184">
        <v>1187</v>
      </c>
      <c r="E10" s="184">
        <v>1117</v>
      </c>
      <c r="F10" s="184">
        <v>1128</v>
      </c>
      <c r="G10" s="184">
        <v>820</v>
      </c>
      <c r="H10" s="184">
        <v>287</v>
      </c>
      <c r="I10" s="184">
        <v>18</v>
      </c>
      <c r="J10" s="184">
        <v>1</v>
      </c>
      <c r="K10" s="184">
        <v>1</v>
      </c>
    </row>
    <row r="11" spans="1:11" s="171" customFormat="1" ht="22.95" customHeight="1" x14ac:dyDescent="0.2">
      <c r="A11" s="182">
        <v>16</v>
      </c>
      <c r="B11" s="183">
        <v>4955</v>
      </c>
      <c r="C11" s="183">
        <v>498</v>
      </c>
      <c r="D11" s="184">
        <v>1152</v>
      </c>
      <c r="E11" s="184">
        <v>1065</v>
      </c>
      <c r="F11" s="184">
        <v>1067</v>
      </c>
      <c r="G11" s="184">
        <v>813</v>
      </c>
      <c r="H11" s="184">
        <v>331</v>
      </c>
      <c r="I11" s="184">
        <v>27</v>
      </c>
      <c r="J11" s="184">
        <v>0</v>
      </c>
      <c r="K11" s="184">
        <v>2</v>
      </c>
    </row>
    <row r="12" spans="1:11" s="185" customFormat="1" ht="22.95" customHeight="1" x14ac:dyDescent="0.2">
      <c r="A12" s="182">
        <v>17</v>
      </c>
      <c r="B12" s="183">
        <v>4847</v>
      </c>
      <c r="C12" s="183">
        <v>457</v>
      </c>
      <c r="D12" s="184">
        <v>1071</v>
      </c>
      <c r="E12" s="184">
        <v>1054</v>
      </c>
      <c r="F12" s="184">
        <v>1111</v>
      </c>
      <c r="G12" s="184">
        <v>779</v>
      </c>
      <c r="H12" s="184">
        <v>345</v>
      </c>
      <c r="I12" s="184">
        <v>30</v>
      </c>
      <c r="J12" s="184">
        <v>0</v>
      </c>
      <c r="K12" s="184">
        <v>0</v>
      </c>
    </row>
    <row r="13" spans="1:11" s="185" customFormat="1" ht="22.95" customHeight="1" x14ac:dyDescent="0.2">
      <c r="A13" s="182">
        <v>18</v>
      </c>
      <c r="B13" s="183">
        <v>4529</v>
      </c>
      <c r="C13" s="183">
        <v>418</v>
      </c>
      <c r="D13" s="184">
        <v>996</v>
      </c>
      <c r="E13" s="184">
        <v>944</v>
      </c>
      <c r="F13" s="184">
        <v>1060</v>
      </c>
      <c r="G13" s="184">
        <v>802</v>
      </c>
      <c r="H13" s="184">
        <v>286</v>
      </c>
      <c r="I13" s="184">
        <v>23</v>
      </c>
      <c r="J13" s="184">
        <v>0</v>
      </c>
      <c r="K13" s="184">
        <v>0</v>
      </c>
    </row>
    <row r="14" spans="1:11" s="185" customFormat="1" ht="22.95" customHeight="1" x14ac:dyDescent="0.2">
      <c r="A14" s="182">
        <v>19</v>
      </c>
      <c r="B14" s="183">
        <v>4105</v>
      </c>
      <c r="C14" s="183">
        <v>347</v>
      </c>
      <c r="D14" s="184">
        <v>925</v>
      </c>
      <c r="E14" s="184">
        <v>865</v>
      </c>
      <c r="F14" s="184">
        <v>906</v>
      </c>
      <c r="G14" s="184">
        <v>765</v>
      </c>
      <c r="H14" s="184">
        <v>272</v>
      </c>
      <c r="I14" s="184">
        <v>24</v>
      </c>
      <c r="J14" s="184">
        <v>0</v>
      </c>
      <c r="K14" s="184">
        <v>1</v>
      </c>
    </row>
    <row r="15" spans="1:11" s="185" customFormat="1" ht="22.95" customHeight="1" x14ac:dyDescent="0.2">
      <c r="A15" s="182"/>
      <c r="B15" s="183"/>
      <c r="C15" s="183"/>
      <c r="D15" s="184"/>
      <c r="E15" s="184"/>
      <c r="F15" s="184"/>
      <c r="G15" s="184"/>
      <c r="H15" s="184"/>
      <c r="I15" s="184"/>
      <c r="J15" s="184"/>
      <c r="K15" s="184"/>
    </row>
    <row r="16" spans="1:11" s="185" customFormat="1" ht="22.95" customHeight="1" x14ac:dyDescent="0.2">
      <c r="A16" s="182">
        <v>20</v>
      </c>
      <c r="B16" s="183">
        <v>3695</v>
      </c>
      <c r="C16" s="183">
        <v>311</v>
      </c>
      <c r="D16" s="184">
        <v>776</v>
      </c>
      <c r="E16" s="184">
        <v>760</v>
      </c>
      <c r="F16" s="184">
        <v>859</v>
      </c>
      <c r="G16" s="184">
        <v>661</v>
      </c>
      <c r="H16" s="184">
        <v>299</v>
      </c>
      <c r="I16" s="184">
        <v>29</v>
      </c>
      <c r="J16" s="184">
        <v>0</v>
      </c>
      <c r="K16" s="184">
        <v>0</v>
      </c>
    </row>
    <row r="17" spans="1:12" s="185" customFormat="1" ht="22.95" customHeight="1" x14ac:dyDescent="0.2">
      <c r="A17" s="182">
        <v>21</v>
      </c>
      <c r="B17" s="183">
        <v>3518</v>
      </c>
      <c r="C17" s="183">
        <v>317</v>
      </c>
      <c r="D17" s="184">
        <v>726</v>
      </c>
      <c r="E17" s="184">
        <v>712</v>
      </c>
      <c r="F17" s="184">
        <v>768</v>
      </c>
      <c r="G17" s="184">
        <v>703</v>
      </c>
      <c r="H17" s="184">
        <v>278</v>
      </c>
      <c r="I17" s="184">
        <v>14</v>
      </c>
      <c r="J17" s="184">
        <v>0</v>
      </c>
      <c r="K17" s="184">
        <v>0</v>
      </c>
    </row>
    <row r="18" spans="1:12" s="185" customFormat="1" ht="22.95" customHeight="1" x14ac:dyDescent="0.2">
      <c r="A18" s="182">
        <v>22</v>
      </c>
      <c r="B18" s="183">
        <v>3203</v>
      </c>
      <c r="C18" s="183">
        <v>320</v>
      </c>
      <c r="D18" s="184">
        <v>609</v>
      </c>
      <c r="E18" s="184">
        <v>643</v>
      </c>
      <c r="F18" s="184">
        <v>649</v>
      </c>
      <c r="G18" s="184">
        <v>683</v>
      </c>
      <c r="H18" s="184">
        <v>281</v>
      </c>
      <c r="I18" s="184">
        <v>17</v>
      </c>
      <c r="J18" s="184">
        <v>1</v>
      </c>
      <c r="K18" s="184">
        <v>0</v>
      </c>
    </row>
    <row r="19" spans="1:12" s="185" customFormat="1" ht="22.95" customHeight="1" x14ac:dyDescent="0.2">
      <c r="A19" s="182">
        <v>23</v>
      </c>
      <c r="B19" s="183">
        <v>2970</v>
      </c>
      <c r="C19" s="183">
        <v>365</v>
      </c>
      <c r="D19" s="184">
        <v>597</v>
      </c>
      <c r="E19" s="184">
        <v>579</v>
      </c>
      <c r="F19" s="184">
        <v>608</v>
      </c>
      <c r="G19" s="184">
        <v>552</v>
      </c>
      <c r="H19" s="184">
        <v>254</v>
      </c>
      <c r="I19" s="184">
        <v>15</v>
      </c>
      <c r="J19" s="184">
        <v>0</v>
      </c>
      <c r="K19" s="184">
        <v>0</v>
      </c>
    </row>
    <row r="20" spans="1:12" s="185" customFormat="1" ht="22.95" customHeight="1" x14ac:dyDescent="0.2">
      <c r="A20" s="182">
        <v>24</v>
      </c>
      <c r="B20" s="186">
        <v>2858</v>
      </c>
      <c r="C20" s="186">
        <v>352</v>
      </c>
      <c r="D20" s="187">
        <v>596</v>
      </c>
      <c r="E20" s="187">
        <v>545</v>
      </c>
      <c r="F20" s="187">
        <v>550</v>
      </c>
      <c r="G20" s="187">
        <v>547</v>
      </c>
      <c r="H20" s="187">
        <v>250</v>
      </c>
      <c r="I20" s="187">
        <v>18</v>
      </c>
      <c r="J20" s="187">
        <v>0</v>
      </c>
      <c r="K20" s="187">
        <v>0</v>
      </c>
    </row>
    <row r="21" spans="1:12" s="185" customFormat="1" ht="22.95" customHeight="1" x14ac:dyDescent="0.2">
      <c r="A21" s="182"/>
      <c r="B21" s="186"/>
      <c r="C21" s="186"/>
      <c r="D21" s="187"/>
      <c r="E21" s="187"/>
      <c r="F21" s="187"/>
      <c r="G21" s="187"/>
      <c r="H21" s="187"/>
      <c r="I21" s="187"/>
      <c r="J21" s="187"/>
      <c r="K21" s="187"/>
    </row>
    <row r="22" spans="1:12" s="185" customFormat="1" ht="22.95" customHeight="1" x14ac:dyDescent="0.2">
      <c r="A22" s="182">
        <v>25</v>
      </c>
      <c r="B22" s="186">
        <v>2715</v>
      </c>
      <c r="C22" s="186">
        <v>308</v>
      </c>
      <c r="D22" s="187">
        <v>550</v>
      </c>
      <c r="E22" s="187">
        <v>518</v>
      </c>
      <c r="F22" s="187">
        <v>531</v>
      </c>
      <c r="G22" s="187">
        <v>528</v>
      </c>
      <c r="H22" s="187">
        <v>259</v>
      </c>
      <c r="I22" s="187">
        <v>19</v>
      </c>
      <c r="J22" s="187">
        <v>0</v>
      </c>
      <c r="K22" s="187">
        <v>2</v>
      </c>
    </row>
    <row r="23" spans="1:12" s="185" customFormat="1" ht="22.95" customHeight="1" x14ac:dyDescent="0.2">
      <c r="A23" s="182">
        <v>26</v>
      </c>
      <c r="B23" s="186">
        <v>2670</v>
      </c>
      <c r="C23" s="186">
        <v>286</v>
      </c>
      <c r="D23" s="187">
        <v>551</v>
      </c>
      <c r="E23" s="187">
        <v>449</v>
      </c>
      <c r="F23" s="187">
        <v>558</v>
      </c>
      <c r="G23" s="187">
        <v>527</v>
      </c>
      <c r="H23" s="187">
        <v>273</v>
      </c>
      <c r="I23" s="187">
        <v>24</v>
      </c>
      <c r="J23" s="187">
        <v>1</v>
      </c>
      <c r="K23" s="187">
        <v>1</v>
      </c>
    </row>
    <row r="24" spans="1:12" s="185" customFormat="1" ht="22.95" customHeight="1" x14ac:dyDescent="0.2">
      <c r="A24" s="182">
        <v>27</v>
      </c>
      <c r="B24" s="186">
        <v>2537</v>
      </c>
      <c r="C24" s="186">
        <v>226</v>
      </c>
      <c r="D24" s="187">
        <v>521</v>
      </c>
      <c r="E24" s="187">
        <v>472</v>
      </c>
      <c r="F24" s="187">
        <v>546</v>
      </c>
      <c r="G24" s="187">
        <v>474</v>
      </c>
      <c r="H24" s="187">
        <v>282</v>
      </c>
      <c r="I24" s="187">
        <v>14</v>
      </c>
      <c r="J24" s="187">
        <v>1</v>
      </c>
      <c r="K24" s="187">
        <v>1</v>
      </c>
    </row>
    <row r="25" spans="1:12" s="185" customFormat="1" ht="22.95" customHeight="1" x14ac:dyDescent="0.2">
      <c r="A25" s="182">
        <v>28</v>
      </c>
      <c r="B25" s="186">
        <v>2535</v>
      </c>
      <c r="C25" s="186">
        <v>232</v>
      </c>
      <c r="D25" s="187">
        <v>557</v>
      </c>
      <c r="E25" s="187">
        <v>464</v>
      </c>
      <c r="F25" s="187">
        <v>485</v>
      </c>
      <c r="G25" s="187">
        <v>499</v>
      </c>
      <c r="H25" s="187">
        <v>271</v>
      </c>
      <c r="I25" s="187">
        <v>26</v>
      </c>
      <c r="J25" s="187">
        <v>1</v>
      </c>
      <c r="K25" s="187">
        <v>0</v>
      </c>
    </row>
    <row r="26" spans="1:12" s="185" customFormat="1" ht="22.95" customHeight="1" x14ac:dyDescent="0.2">
      <c r="A26" s="182">
        <v>29</v>
      </c>
      <c r="B26" s="186">
        <v>2543</v>
      </c>
      <c r="C26" s="186">
        <v>226</v>
      </c>
      <c r="D26" s="187">
        <v>592</v>
      </c>
      <c r="E26" s="187">
        <v>473</v>
      </c>
      <c r="F26" s="187">
        <v>504</v>
      </c>
      <c r="G26" s="187">
        <v>469</v>
      </c>
      <c r="H26" s="187">
        <v>244</v>
      </c>
      <c r="I26" s="187">
        <v>35</v>
      </c>
      <c r="J26" s="187">
        <v>0</v>
      </c>
      <c r="K26" s="187">
        <v>0</v>
      </c>
    </row>
    <row r="27" spans="1:12" s="185" customFormat="1" ht="22.95" customHeight="1" x14ac:dyDescent="0.2">
      <c r="A27" s="182"/>
      <c r="B27" s="186"/>
      <c r="C27" s="186"/>
      <c r="D27" s="187"/>
      <c r="E27" s="187"/>
      <c r="F27" s="187"/>
      <c r="G27" s="187"/>
      <c r="H27" s="187"/>
      <c r="I27" s="187"/>
      <c r="J27" s="187"/>
      <c r="K27" s="187"/>
    </row>
    <row r="28" spans="1:12" s="171" customFormat="1" ht="22.95" customHeight="1" x14ac:dyDescent="0.2">
      <c r="A28" s="182">
        <v>30</v>
      </c>
      <c r="B28" s="188">
        <v>2414</v>
      </c>
      <c r="C28" s="184">
        <v>231</v>
      </c>
      <c r="D28" s="184">
        <v>539</v>
      </c>
      <c r="E28" s="184">
        <v>445</v>
      </c>
      <c r="F28" s="184">
        <v>491</v>
      </c>
      <c r="G28" s="184">
        <v>470</v>
      </c>
      <c r="H28" s="184">
        <v>213</v>
      </c>
      <c r="I28" s="184">
        <v>25</v>
      </c>
      <c r="J28" s="184">
        <v>0</v>
      </c>
      <c r="K28" s="184">
        <v>0</v>
      </c>
      <c r="L28" s="189"/>
    </row>
    <row r="29" spans="1:12" s="171" customFormat="1" ht="22.95" customHeight="1" x14ac:dyDescent="0.2">
      <c r="A29" s="182" t="s">
        <v>151</v>
      </c>
      <c r="B29" s="183">
        <v>2187</v>
      </c>
      <c r="C29" s="183">
        <v>172</v>
      </c>
      <c r="D29" s="184">
        <v>528</v>
      </c>
      <c r="E29" s="184">
        <v>386</v>
      </c>
      <c r="F29" s="184">
        <v>443</v>
      </c>
      <c r="G29" s="184">
        <v>438</v>
      </c>
      <c r="H29" s="184">
        <v>197</v>
      </c>
      <c r="I29" s="184">
        <v>23</v>
      </c>
      <c r="J29" s="184">
        <v>0</v>
      </c>
      <c r="K29" s="184">
        <v>0</v>
      </c>
      <c r="L29" s="189"/>
    </row>
    <row r="30" spans="1:12" s="171" customFormat="1" ht="22.95" customHeight="1" x14ac:dyDescent="0.2">
      <c r="A30" s="182">
        <v>2</v>
      </c>
      <c r="B30" s="183">
        <v>2040</v>
      </c>
      <c r="C30" s="183">
        <v>163</v>
      </c>
      <c r="D30" s="184">
        <v>486</v>
      </c>
      <c r="E30" s="184">
        <v>383</v>
      </c>
      <c r="F30" s="184">
        <v>385</v>
      </c>
      <c r="G30" s="184">
        <v>400</v>
      </c>
      <c r="H30" s="184">
        <v>205</v>
      </c>
      <c r="I30" s="184">
        <v>17</v>
      </c>
      <c r="J30" s="184">
        <v>0</v>
      </c>
      <c r="K30" s="184">
        <v>1</v>
      </c>
      <c r="L30" s="189"/>
    </row>
    <row r="31" spans="1:12" s="171" customFormat="1" ht="22.95" customHeight="1" x14ac:dyDescent="0.2">
      <c r="A31" s="182">
        <v>3</v>
      </c>
      <c r="B31" s="183">
        <v>1783</v>
      </c>
      <c r="C31" s="183">
        <v>135</v>
      </c>
      <c r="D31" s="184">
        <v>416</v>
      </c>
      <c r="E31" s="184">
        <v>350</v>
      </c>
      <c r="F31" s="184">
        <v>340</v>
      </c>
      <c r="G31" s="184">
        <v>350</v>
      </c>
      <c r="H31" s="184">
        <v>172</v>
      </c>
      <c r="I31" s="184">
        <v>20</v>
      </c>
      <c r="J31" s="184">
        <v>0</v>
      </c>
      <c r="K31" s="184">
        <v>0</v>
      </c>
      <c r="L31" s="189"/>
    </row>
    <row r="32" spans="1:12" s="171" customFormat="1" ht="22.95" customHeight="1" x14ac:dyDescent="0.2">
      <c r="A32" s="182">
        <v>4</v>
      </c>
      <c r="B32" s="183">
        <v>1604</v>
      </c>
      <c r="C32" s="183">
        <v>128</v>
      </c>
      <c r="D32" s="184">
        <v>344</v>
      </c>
      <c r="E32" s="184">
        <v>295</v>
      </c>
      <c r="F32" s="184">
        <v>301</v>
      </c>
      <c r="G32" s="184">
        <v>332</v>
      </c>
      <c r="H32" s="184">
        <v>190</v>
      </c>
      <c r="I32" s="184">
        <v>13</v>
      </c>
      <c r="J32" s="184" t="s">
        <v>152</v>
      </c>
      <c r="K32" s="184">
        <v>1</v>
      </c>
      <c r="L32" s="189"/>
    </row>
    <row r="33" spans="1:12" s="171" customFormat="1" ht="22.95" customHeight="1" x14ac:dyDescent="0.2">
      <c r="A33" s="190">
        <v>5</v>
      </c>
      <c r="B33" s="191">
        <v>1589</v>
      </c>
      <c r="C33" s="191">
        <v>144</v>
      </c>
      <c r="D33" s="192">
        <v>340</v>
      </c>
      <c r="E33" s="192">
        <v>343</v>
      </c>
      <c r="F33" s="192">
        <v>324</v>
      </c>
      <c r="G33" s="192">
        <v>287</v>
      </c>
      <c r="H33" s="192">
        <v>137</v>
      </c>
      <c r="I33" s="192">
        <v>14</v>
      </c>
      <c r="J33" s="192" t="s">
        <v>152</v>
      </c>
      <c r="K33" s="192" t="s">
        <v>152</v>
      </c>
      <c r="L33" s="189"/>
    </row>
    <row r="34" spans="1:12" x14ac:dyDescent="0.2">
      <c r="A34" s="171" t="s">
        <v>153</v>
      </c>
    </row>
  </sheetData>
  <phoneticPr fontId="4"/>
  <pageMargins left="0.7" right="0.7" top="0.75" bottom="0.75" header="0.3" footer="0.3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5B7A-5F68-4990-B4ED-74D20BA2606E}">
  <sheetPr>
    <pageSetUpPr fitToPage="1"/>
  </sheetPr>
  <dimension ref="A1:K18"/>
  <sheetViews>
    <sheetView zoomScaleNormal="100" workbookViewId="0">
      <pane xSplit="1" ySplit="3" topLeftCell="B4" activePane="bottomRight" state="frozen"/>
      <selection pane="topRight" activeCell="N14" sqref="N14"/>
      <selection pane="bottomLeft" activeCell="N14" sqref="N14"/>
      <selection pane="bottomRight" activeCell="D18" sqref="D18"/>
    </sheetView>
  </sheetViews>
  <sheetFormatPr defaultColWidth="9" defaultRowHeight="13.2" x14ac:dyDescent="0.2"/>
  <cols>
    <col min="1" max="1" width="12.77734375" style="102" customWidth="1"/>
    <col min="2" max="3" width="9" style="102"/>
    <col min="4" max="4" width="9.109375" style="102" bestFit="1" customWidth="1"/>
    <col min="5" max="5" width="9" style="102"/>
    <col min="6" max="6" width="9.109375" style="102" bestFit="1" customWidth="1"/>
    <col min="7" max="16384" width="9" style="102"/>
  </cols>
  <sheetData>
    <row r="1" spans="1:11" ht="16.2" x14ac:dyDescent="0.2">
      <c r="A1" s="194" t="s">
        <v>154</v>
      </c>
    </row>
    <row r="2" spans="1:11" ht="15.6" thickBot="1" x14ac:dyDescent="0.25">
      <c r="A2" s="195"/>
      <c r="J2" s="301" t="s">
        <v>155</v>
      </c>
      <c r="K2" s="301"/>
    </row>
    <row r="3" spans="1:11" ht="22.05" customHeight="1" thickTop="1" x14ac:dyDescent="0.2">
      <c r="A3" s="196"/>
      <c r="B3" s="197" t="s">
        <v>140</v>
      </c>
      <c r="C3" s="198" t="s">
        <v>141</v>
      </c>
      <c r="D3" s="198" t="s">
        <v>156</v>
      </c>
      <c r="E3" s="198" t="s">
        <v>157</v>
      </c>
      <c r="F3" s="198" t="s">
        <v>158</v>
      </c>
      <c r="G3" s="198" t="s">
        <v>159</v>
      </c>
      <c r="H3" s="198" t="s">
        <v>160</v>
      </c>
      <c r="I3" s="198" t="s">
        <v>161</v>
      </c>
      <c r="J3" s="197" t="s">
        <v>148</v>
      </c>
      <c r="K3" s="197" t="s">
        <v>149</v>
      </c>
    </row>
    <row r="4" spans="1:11" ht="22.05" customHeight="1" x14ac:dyDescent="0.2">
      <c r="A4" s="199" t="s">
        <v>162</v>
      </c>
      <c r="B4" s="200">
        <f>SUM(B5:B16)</f>
        <v>1589</v>
      </c>
      <c r="C4" s="201">
        <f t="shared" ref="C4:I4" si="0">SUM(C5:C16)</f>
        <v>144</v>
      </c>
      <c r="D4" s="200">
        <f t="shared" si="0"/>
        <v>340</v>
      </c>
      <c r="E4" s="200">
        <f t="shared" si="0"/>
        <v>343</v>
      </c>
      <c r="F4" s="200">
        <f t="shared" si="0"/>
        <v>324</v>
      </c>
      <c r="G4" s="200">
        <f t="shared" si="0"/>
        <v>287</v>
      </c>
      <c r="H4" s="200">
        <f t="shared" si="0"/>
        <v>137</v>
      </c>
      <c r="I4" s="200">
        <f t="shared" si="0"/>
        <v>14</v>
      </c>
      <c r="J4" s="200">
        <v>0</v>
      </c>
      <c r="K4" s="200">
        <v>1</v>
      </c>
    </row>
    <row r="5" spans="1:11" ht="22.05" customHeight="1" x14ac:dyDescent="0.2">
      <c r="A5" s="202" t="s">
        <v>163</v>
      </c>
      <c r="B5" s="203">
        <f>SUM(C5:K5)</f>
        <v>349</v>
      </c>
      <c r="C5" s="204">
        <v>20</v>
      </c>
      <c r="D5" s="203">
        <v>65</v>
      </c>
      <c r="E5" s="203">
        <v>73</v>
      </c>
      <c r="F5" s="203">
        <v>83</v>
      </c>
      <c r="G5" s="203">
        <v>75</v>
      </c>
      <c r="H5" s="203">
        <v>31</v>
      </c>
      <c r="I5" s="203">
        <v>2</v>
      </c>
      <c r="J5" s="203">
        <v>0</v>
      </c>
      <c r="K5" s="203">
        <v>0</v>
      </c>
    </row>
    <row r="6" spans="1:11" ht="22.05" customHeight="1" x14ac:dyDescent="0.2">
      <c r="A6" s="202" t="s">
        <v>164</v>
      </c>
      <c r="B6" s="203">
        <f t="shared" ref="B6:B16" si="1">SUM(C6:K6)</f>
        <v>36</v>
      </c>
      <c r="C6" s="204">
        <v>3</v>
      </c>
      <c r="D6" s="203">
        <v>7</v>
      </c>
      <c r="E6" s="203">
        <v>10</v>
      </c>
      <c r="F6" s="203">
        <v>11</v>
      </c>
      <c r="G6" s="203">
        <v>4</v>
      </c>
      <c r="H6" s="203">
        <v>1</v>
      </c>
      <c r="I6" s="203">
        <v>0</v>
      </c>
      <c r="J6" s="203">
        <v>0</v>
      </c>
      <c r="K6" s="203">
        <v>0</v>
      </c>
    </row>
    <row r="7" spans="1:11" ht="22.05" customHeight="1" x14ac:dyDescent="0.2">
      <c r="A7" s="202" t="s">
        <v>165</v>
      </c>
      <c r="B7" s="203">
        <f t="shared" si="1"/>
        <v>362</v>
      </c>
      <c r="C7" s="204">
        <v>33</v>
      </c>
      <c r="D7" s="203">
        <v>82</v>
      </c>
      <c r="E7" s="203">
        <v>87</v>
      </c>
      <c r="F7" s="203">
        <v>70</v>
      </c>
      <c r="G7" s="203">
        <v>62</v>
      </c>
      <c r="H7" s="203">
        <v>24</v>
      </c>
      <c r="I7" s="203">
        <v>4</v>
      </c>
      <c r="J7" s="203">
        <v>0</v>
      </c>
      <c r="K7" s="203">
        <v>0</v>
      </c>
    </row>
    <row r="8" spans="1:11" ht="22.05" customHeight="1" x14ac:dyDescent="0.2">
      <c r="A8" s="202" t="s">
        <v>166</v>
      </c>
      <c r="B8" s="203">
        <f t="shared" si="1"/>
        <v>405</v>
      </c>
      <c r="C8" s="204">
        <v>42</v>
      </c>
      <c r="D8" s="203">
        <v>95</v>
      </c>
      <c r="E8" s="203">
        <v>82</v>
      </c>
      <c r="F8" s="203">
        <v>73</v>
      </c>
      <c r="G8" s="203">
        <v>71</v>
      </c>
      <c r="H8" s="203">
        <v>38</v>
      </c>
      <c r="I8" s="203">
        <v>4</v>
      </c>
      <c r="J8" s="203">
        <v>0</v>
      </c>
      <c r="K8" s="203">
        <v>0</v>
      </c>
    </row>
    <row r="9" spans="1:11" ht="22.05" customHeight="1" x14ac:dyDescent="0.2">
      <c r="A9" s="202" t="s">
        <v>167</v>
      </c>
      <c r="B9" s="203">
        <f t="shared" si="1"/>
        <v>0</v>
      </c>
      <c r="C9" s="204" t="s">
        <v>81</v>
      </c>
      <c r="D9" s="203">
        <v>0</v>
      </c>
      <c r="E9" s="203" t="s">
        <v>81</v>
      </c>
      <c r="F9" s="203" t="s">
        <v>81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</row>
    <row r="10" spans="1:11" ht="22.05" customHeight="1" x14ac:dyDescent="0.2">
      <c r="A10" s="202" t="s">
        <v>168</v>
      </c>
      <c r="B10" s="203">
        <f t="shared" si="1"/>
        <v>11</v>
      </c>
      <c r="C10" s="204">
        <v>2</v>
      </c>
      <c r="D10" s="203">
        <v>4</v>
      </c>
      <c r="E10" s="203">
        <v>1</v>
      </c>
      <c r="F10" s="203">
        <v>0</v>
      </c>
      <c r="G10" s="203">
        <v>4</v>
      </c>
      <c r="H10" s="203">
        <v>0</v>
      </c>
      <c r="I10" s="203">
        <v>0</v>
      </c>
      <c r="J10" s="203">
        <v>0</v>
      </c>
      <c r="K10" s="203">
        <v>0</v>
      </c>
    </row>
    <row r="11" spans="1:11" ht="22.05" customHeight="1" x14ac:dyDescent="0.2">
      <c r="A11" s="202" t="s">
        <v>169</v>
      </c>
      <c r="B11" s="203">
        <f t="shared" si="1"/>
        <v>26</v>
      </c>
      <c r="C11" s="204">
        <v>1</v>
      </c>
      <c r="D11" s="203">
        <v>3</v>
      </c>
      <c r="E11" s="203">
        <v>4</v>
      </c>
      <c r="F11" s="203">
        <v>12</v>
      </c>
      <c r="G11" s="203">
        <v>4</v>
      </c>
      <c r="H11" s="203">
        <v>2</v>
      </c>
      <c r="I11" s="203">
        <v>0</v>
      </c>
      <c r="J11" s="203">
        <v>0</v>
      </c>
      <c r="K11" s="203">
        <v>0</v>
      </c>
    </row>
    <row r="12" spans="1:11" ht="22.05" customHeight="1" x14ac:dyDescent="0.2">
      <c r="A12" s="202" t="s">
        <v>170</v>
      </c>
      <c r="B12" s="203">
        <f t="shared" si="1"/>
        <v>0</v>
      </c>
      <c r="C12" s="204" t="s">
        <v>81</v>
      </c>
      <c r="D12" s="203">
        <v>0</v>
      </c>
      <c r="E12" s="203" t="s">
        <v>81</v>
      </c>
      <c r="F12" s="203" t="s">
        <v>81</v>
      </c>
      <c r="G12" s="203">
        <v>0</v>
      </c>
      <c r="H12" s="203">
        <v>0</v>
      </c>
      <c r="I12" s="203">
        <v>0</v>
      </c>
      <c r="J12" s="203">
        <v>0</v>
      </c>
      <c r="K12" s="203">
        <v>0</v>
      </c>
    </row>
    <row r="13" spans="1:11" ht="22.05" customHeight="1" x14ac:dyDescent="0.2">
      <c r="A13" s="202" t="s">
        <v>171</v>
      </c>
      <c r="B13" s="203">
        <f t="shared" si="1"/>
        <v>77</v>
      </c>
      <c r="C13" s="204">
        <v>5</v>
      </c>
      <c r="D13" s="203">
        <v>20</v>
      </c>
      <c r="E13" s="203">
        <v>9</v>
      </c>
      <c r="F13" s="203">
        <v>18</v>
      </c>
      <c r="G13" s="203">
        <v>12</v>
      </c>
      <c r="H13" s="203">
        <v>11</v>
      </c>
      <c r="I13" s="203">
        <v>2</v>
      </c>
      <c r="J13" s="203">
        <v>0</v>
      </c>
      <c r="K13" s="203">
        <v>0</v>
      </c>
    </row>
    <row r="14" spans="1:11" ht="22.05" customHeight="1" x14ac:dyDescent="0.2">
      <c r="A14" s="202" t="s">
        <v>172</v>
      </c>
      <c r="B14" s="203">
        <f t="shared" si="1"/>
        <v>159</v>
      </c>
      <c r="C14" s="204">
        <v>21</v>
      </c>
      <c r="D14" s="203">
        <v>41</v>
      </c>
      <c r="E14" s="203">
        <v>31</v>
      </c>
      <c r="F14" s="203">
        <v>24</v>
      </c>
      <c r="G14" s="203">
        <v>26</v>
      </c>
      <c r="H14" s="203">
        <v>16</v>
      </c>
      <c r="I14" s="203">
        <v>0</v>
      </c>
      <c r="J14" s="203">
        <v>0</v>
      </c>
      <c r="K14" s="203">
        <v>0</v>
      </c>
    </row>
    <row r="15" spans="1:11" ht="22.05" customHeight="1" x14ac:dyDescent="0.2">
      <c r="A15" s="202" t="s">
        <v>173</v>
      </c>
      <c r="B15" s="203">
        <f t="shared" si="1"/>
        <v>124</v>
      </c>
      <c r="C15" s="204">
        <v>8</v>
      </c>
      <c r="D15" s="203">
        <v>19</v>
      </c>
      <c r="E15" s="203">
        <v>33</v>
      </c>
      <c r="F15" s="203">
        <v>29</v>
      </c>
      <c r="G15" s="203">
        <v>22</v>
      </c>
      <c r="H15" s="203">
        <v>12</v>
      </c>
      <c r="I15" s="203">
        <v>1</v>
      </c>
      <c r="J15" s="203">
        <v>0</v>
      </c>
      <c r="K15" s="203">
        <v>0</v>
      </c>
    </row>
    <row r="16" spans="1:11" ht="22.05" customHeight="1" x14ac:dyDescent="0.2">
      <c r="A16" s="205" t="s">
        <v>174</v>
      </c>
      <c r="B16" s="206">
        <f t="shared" si="1"/>
        <v>40</v>
      </c>
      <c r="C16" s="207">
        <v>9</v>
      </c>
      <c r="D16" s="206">
        <v>4</v>
      </c>
      <c r="E16" s="206">
        <v>13</v>
      </c>
      <c r="F16" s="206">
        <v>4</v>
      </c>
      <c r="G16" s="206">
        <v>7</v>
      </c>
      <c r="H16" s="206">
        <v>2</v>
      </c>
      <c r="I16" s="206">
        <v>1</v>
      </c>
      <c r="J16" s="206">
        <v>0</v>
      </c>
      <c r="K16" s="206">
        <v>0</v>
      </c>
    </row>
    <row r="17" spans="1:9" ht="22.05" customHeight="1" x14ac:dyDescent="0.2">
      <c r="A17" s="102" t="s">
        <v>175</v>
      </c>
      <c r="B17" s="208"/>
      <c r="I17" s="122"/>
    </row>
    <row r="18" spans="1:9" x14ac:dyDescent="0.2">
      <c r="B18" s="122"/>
    </row>
  </sheetData>
  <mergeCells count="1">
    <mergeCell ref="J2:K2"/>
  </mergeCells>
  <phoneticPr fontId="4"/>
  <pageMargins left="0.78740157480314965" right="0.78740157480314965" top="0.78740157480314965" bottom="0.98425196850393704" header="0.51181102362204722" footer="0.51181102362204722"/>
  <pageSetup paperSize="9" scale="8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EB81-3571-435D-B15B-E7F32BCACAC2}">
  <dimension ref="A1:M7"/>
  <sheetViews>
    <sheetView zoomScaleNormal="100" zoomScaleSheetLayoutView="100" workbookViewId="0">
      <pane xSplit="1" ySplit="4" topLeftCell="B5" activePane="bottomRight" state="frozen"/>
      <selection pane="topRight" activeCell="M13" sqref="M13:N13"/>
      <selection pane="bottomLeft" activeCell="M13" sqref="M13:N13"/>
      <selection pane="bottomRight" activeCell="H11" sqref="H11"/>
    </sheetView>
  </sheetViews>
  <sheetFormatPr defaultColWidth="9" defaultRowHeight="13.2" x14ac:dyDescent="0.2"/>
  <cols>
    <col min="1" max="1" width="12.77734375" style="228" customWidth="1"/>
    <col min="2" max="13" width="6.21875" style="228" customWidth="1"/>
    <col min="14" max="16384" width="9" style="228"/>
  </cols>
  <sheetData>
    <row r="1" spans="1:13" s="210" customFormat="1" ht="16.2" x14ac:dyDescent="0.2">
      <c r="A1" s="209" t="s">
        <v>176</v>
      </c>
    </row>
    <row r="2" spans="1:13" s="210" customFormat="1" ht="13.05" customHeight="1" thickBot="1" x14ac:dyDescent="0.25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  <c r="L2" s="212"/>
      <c r="M2" s="214" t="s">
        <v>177</v>
      </c>
    </row>
    <row r="3" spans="1:13" s="210" customFormat="1" ht="17.25" customHeight="1" thickTop="1" x14ac:dyDescent="0.2">
      <c r="B3" s="302" t="s">
        <v>178</v>
      </c>
      <c r="C3" s="303"/>
      <c r="D3" s="303"/>
      <c r="E3" s="302" t="s">
        <v>179</v>
      </c>
      <c r="F3" s="303"/>
      <c r="G3" s="304"/>
      <c r="H3" s="303" t="s">
        <v>180</v>
      </c>
      <c r="I3" s="303"/>
      <c r="J3" s="303"/>
      <c r="K3" s="302" t="s">
        <v>181</v>
      </c>
      <c r="L3" s="303"/>
      <c r="M3" s="303"/>
    </row>
    <row r="4" spans="1:13" s="210" customFormat="1" ht="17.25" customHeight="1" x14ac:dyDescent="0.2">
      <c r="A4" s="215"/>
      <c r="B4" s="216" t="s">
        <v>182</v>
      </c>
      <c r="C4" s="216" t="s">
        <v>183</v>
      </c>
      <c r="D4" s="216" t="s">
        <v>184</v>
      </c>
      <c r="E4" s="216" t="s">
        <v>182</v>
      </c>
      <c r="F4" s="216" t="s">
        <v>183</v>
      </c>
      <c r="G4" s="217" t="s">
        <v>184</v>
      </c>
      <c r="H4" s="218" t="s">
        <v>182</v>
      </c>
      <c r="I4" s="216" t="s">
        <v>183</v>
      </c>
      <c r="J4" s="216" t="s">
        <v>184</v>
      </c>
      <c r="K4" s="216" t="s">
        <v>182</v>
      </c>
      <c r="L4" s="216" t="s">
        <v>183</v>
      </c>
      <c r="M4" s="216" t="s">
        <v>184</v>
      </c>
    </row>
    <row r="5" spans="1:13" s="210" customFormat="1" ht="45.3" customHeight="1" x14ac:dyDescent="0.2">
      <c r="A5" s="219" t="s">
        <v>185</v>
      </c>
      <c r="B5" s="169">
        <v>79</v>
      </c>
      <c r="C5" s="220">
        <v>36</v>
      </c>
      <c r="D5" s="220">
        <v>43</v>
      </c>
      <c r="E5" s="169">
        <v>3</v>
      </c>
      <c r="F5" s="220">
        <v>1</v>
      </c>
      <c r="G5" s="221">
        <v>2</v>
      </c>
      <c r="H5" s="220">
        <v>5</v>
      </c>
      <c r="I5" s="220">
        <v>3</v>
      </c>
      <c r="J5" s="220">
        <v>2</v>
      </c>
      <c r="K5" s="169">
        <v>77</v>
      </c>
      <c r="L5" s="220">
        <v>34</v>
      </c>
      <c r="M5" s="220">
        <v>43</v>
      </c>
    </row>
    <row r="6" spans="1:13" s="210" customFormat="1" ht="45.3" customHeight="1" x14ac:dyDescent="0.2">
      <c r="A6" s="222" t="s">
        <v>186</v>
      </c>
      <c r="B6" s="223">
        <v>3</v>
      </c>
      <c r="C6" s="224">
        <v>2</v>
      </c>
      <c r="D6" s="225">
        <v>1</v>
      </c>
      <c r="E6" s="226">
        <f>SUM(F6,G6)</f>
        <v>0</v>
      </c>
      <c r="F6" s="224">
        <v>0</v>
      </c>
      <c r="G6" s="227">
        <v>0</v>
      </c>
      <c r="H6" s="225">
        <v>0</v>
      </c>
      <c r="I6" s="225">
        <v>0</v>
      </c>
      <c r="J6" s="225">
        <v>0</v>
      </c>
      <c r="K6" s="223">
        <f t="shared" ref="K6:M6" si="0">B6+E6-H6</f>
        <v>3</v>
      </c>
      <c r="L6" s="224">
        <f t="shared" si="0"/>
        <v>2</v>
      </c>
      <c r="M6" s="225">
        <f t="shared" si="0"/>
        <v>1</v>
      </c>
    </row>
    <row r="7" spans="1:13" x14ac:dyDescent="0.2">
      <c r="A7" s="228" t="s">
        <v>187</v>
      </c>
    </row>
  </sheetData>
  <mergeCells count="4">
    <mergeCell ref="B3:D3"/>
    <mergeCell ref="E3:G3"/>
    <mergeCell ref="H3:J3"/>
    <mergeCell ref="K3:M3"/>
  </mergeCells>
  <phoneticPr fontId="4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1A4B-C53D-48AA-A1A8-F689F8F79022}">
  <dimension ref="A1:E18"/>
  <sheetViews>
    <sheetView zoomScaleNormal="100" workbookViewId="0">
      <pane xSplit="1" ySplit="4" topLeftCell="B5" activePane="bottomRight" state="frozen"/>
      <selection pane="topRight" activeCell="N14" sqref="N14"/>
      <selection pane="bottomLeft" activeCell="N14" sqref="N14"/>
      <selection pane="bottomRight" activeCell="F14" sqref="F14"/>
    </sheetView>
  </sheetViews>
  <sheetFormatPr defaultColWidth="9.6640625" defaultRowHeight="13.2" x14ac:dyDescent="0.2"/>
  <cols>
    <col min="1" max="1" width="18.33203125" style="231" customWidth="1"/>
    <col min="2" max="3" width="26.77734375" style="231" customWidth="1"/>
    <col min="4" max="16384" width="9.6640625" style="231"/>
  </cols>
  <sheetData>
    <row r="1" spans="1:5" ht="21.9" customHeight="1" x14ac:dyDescent="0.2">
      <c r="A1" s="229" t="s">
        <v>188</v>
      </c>
      <c r="B1" s="230"/>
      <c r="C1" s="230"/>
      <c r="D1" s="230"/>
      <c r="E1" s="230"/>
    </row>
    <row r="2" spans="1:5" ht="21.9" customHeight="1" x14ac:dyDescent="0.2">
      <c r="A2" s="229"/>
      <c r="B2" s="229" t="s">
        <v>189</v>
      </c>
      <c r="C2" s="230"/>
      <c r="D2" s="230"/>
      <c r="E2" s="230"/>
    </row>
    <row r="3" spans="1:5" ht="17.25" customHeight="1" thickBot="1" x14ac:dyDescent="0.25">
      <c r="A3" s="232"/>
      <c r="B3" s="232"/>
      <c r="C3" s="239" t="s">
        <v>190</v>
      </c>
    </row>
    <row r="4" spans="1:5" ht="28.2" customHeight="1" thickTop="1" x14ac:dyDescent="0.2">
      <c r="A4" s="233"/>
      <c r="B4" s="234" t="s">
        <v>191</v>
      </c>
      <c r="C4" s="235" t="s">
        <v>192</v>
      </c>
    </row>
    <row r="5" spans="1:5" ht="17.25" customHeight="1" x14ac:dyDescent="0.2">
      <c r="A5" s="236" t="s">
        <v>193</v>
      </c>
      <c r="B5" s="240">
        <v>15567</v>
      </c>
      <c r="C5" s="241">
        <v>1551</v>
      </c>
    </row>
    <row r="6" spans="1:5" ht="17.25" customHeight="1" x14ac:dyDescent="0.2">
      <c r="A6" s="237" t="s">
        <v>12</v>
      </c>
      <c r="B6" s="242">
        <v>2999</v>
      </c>
      <c r="C6" s="243">
        <v>265</v>
      </c>
    </row>
    <row r="7" spans="1:5" ht="17.25" customHeight="1" x14ac:dyDescent="0.2">
      <c r="A7" s="237" t="s">
        <v>21</v>
      </c>
      <c r="B7" s="242">
        <v>2989</v>
      </c>
      <c r="C7" s="243">
        <v>399</v>
      </c>
    </row>
    <row r="8" spans="1:5" ht="17.25" customHeight="1" x14ac:dyDescent="0.2">
      <c r="A8" s="237" t="s">
        <v>194</v>
      </c>
      <c r="B8" s="242">
        <v>906</v>
      </c>
      <c r="C8" s="243">
        <v>114</v>
      </c>
    </row>
    <row r="9" spans="1:5" ht="17.25" customHeight="1" x14ac:dyDescent="0.2">
      <c r="A9" s="237" t="s">
        <v>195</v>
      </c>
      <c r="B9" s="242">
        <v>1778</v>
      </c>
      <c r="C9" s="243">
        <v>179</v>
      </c>
    </row>
    <row r="10" spans="1:5" ht="17.25" customHeight="1" x14ac:dyDescent="0.2">
      <c r="A10" s="237" t="s">
        <v>196</v>
      </c>
      <c r="B10" s="242">
        <v>558</v>
      </c>
      <c r="C10" s="243">
        <v>53</v>
      </c>
    </row>
    <row r="11" spans="1:5" ht="17.25" customHeight="1" x14ac:dyDescent="0.2">
      <c r="A11" s="237" t="s">
        <v>197</v>
      </c>
      <c r="B11" s="242">
        <v>536</v>
      </c>
      <c r="C11" s="243">
        <v>34</v>
      </c>
    </row>
    <row r="12" spans="1:5" ht="17.25" customHeight="1" x14ac:dyDescent="0.2">
      <c r="A12" s="237" t="s">
        <v>198</v>
      </c>
      <c r="B12" s="242">
        <v>502</v>
      </c>
      <c r="C12" s="243">
        <v>35</v>
      </c>
    </row>
    <row r="13" spans="1:5" ht="17.25" customHeight="1" x14ac:dyDescent="0.2">
      <c r="A13" s="237" t="s">
        <v>199</v>
      </c>
      <c r="B13" s="242">
        <v>440</v>
      </c>
      <c r="C13" s="243">
        <v>34</v>
      </c>
    </row>
    <row r="14" spans="1:5" ht="17.25" customHeight="1" x14ac:dyDescent="0.2">
      <c r="A14" s="237" t="s">
        <v>200</v>
      </c>
      <c r="B14" s="242">
        <v>699</v>
      </c>
      <c r="C14" s="243">
        <v>55</v>
      </c>
    </row>
    <row r="15" spans="1:5" ht="17.25" customHeight="1" x14ac:dyDescent="0.2">
      <c r="A15" s="237" t="s">
        <v>201</v>
      </c>
      <c r="B15" s="242">
        <v>1520</v>
      </c>
      <c r="C15" s="243">
        <v>157</v>
      </c>
    </row>
    <row r="16" spans="1:5" ht="17.25" customHeight="1" x14ac:dyDescent="0.2">
      <c r="A16" s="237" t="s">
        <v>202</v>
      </c>
      <c r="B16" s="242">
        <v>1250</v>
      </c>
      <c r="C16" s="243">
        <v>87</v>
      </c>
    </row>
    <row r="17" spans="1:3" ht="17.25" customHeight="1" x14ac:dyDescent="0.2">
      <c r="A17" s="238" t="s">
        <v>203</v>
      </c>
      <c r="B17" s="244">
        <v>1390</v>
      </c>
      <c r="C17" s="245">
        <v>139</v>
      </c>
    </row>
    <row r="18" spans="1:3" ht="17.25" customHeight="1" x14ac:dyDescent="0.2">
      <c r="A18" s="246" t="s">
        <v>204</v>
      </c>
    </row>
  </sheetData>
  <phoneticPr fontId="4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0601</vt:lpstr>
      <vt:lpstr>0602</vt:lpstr>
      <vt:lpstr>0603</vt:lpstr>
      <vt:lpstr>0604</vt:lpstr>
      <vt:lpstr>0605</vt:lpstr>
      <vt:lpstr>0608</vt:lpstr>
      <vt:lpstr>0609</vt:lpstr>
      <vt:lpstr>0610</vt:lpstr>
      <vt:lpstr>0614 </vt:lpstr>
      <vt:lpstr>'0601'!Print_Area</vt:lpstr>
      <vt:lpstr>'0602'!Print_Area</vt:lpstr>
      <vt:lpstr>'0603'!Print_Area</vt:lpstr>
      <vt:lpstr>'0604'!Print_Area</vt:lpstr>
      <vt:lpstr>'0605'!Print_Area</vt:lpstr>
      <vt:lpstr>'0609'!Print_Area</vt:lpstr>
      <vt:lpstr>'0610'!Print_Area</vt:lpstr>
      <vt:lpstr>'0604'!Print_Titles</vt:lpstr>
      <vt:lpstr>'0605'!Print_Titles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2025-04-22T02:34:17Z</dcterms:created>
  <dcterms:modified xsi:type="dcterms:W3CDTF">2025-04-22T07:07:26Z</dcterms:modified>
  <cp:category/>
  <cp:contentStatus/>
</cp:coreProperties>
</file>