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defaultThemeVersion="166925"/>
  <xr:revisionPtr revIDLastSave="0" documentId="13_ncr:1_{B1B86B26-565E-42D5-B438-615E311CE991}" xr6:coauthVersionLast="47" xr6:coauthVersionMax="47" xr10:uidLastSave="{00000000-0000-0000-0000-000000000000}"/>
  <bookViews>
    <workbookView xWindow="0" yWindow="0" windowWidth="11520" windowHeight="12360" xr2:uid="{E60C156B-40CC-439F-AC00-ADF3E3099B8A}"/>
  </bookViews>
  <sheets>
    <sheet name="0501" sheetId="1" r:id="rId1"/>
    <sheet name="0502" sheetId="2" r:id="rId2"/>
    <sheet name="0503" sheetId="3" r:id="rId3"/>
    <sheet name="0504" sheetId="4" r:id="rId4"/>
    <sheet name="0505" sheetId="5" r:id="rId5"/>
  </sheets>
  <definedNames>
    <definedName name="hyou3">#REF!</definedName>
    <definedName name="_xlnm.Print_Area" localSheetId="0">'0501'!$A$1:$S$76</definedName>
    <definedName name="_xlnm.Print_Area" localSheetId="1">'0502'!$A$1:$V$19</definedName>
    <definedName name="_xlnm.Print_Area" localSheetId="4">'0505'!$A$1:$E$43</definedName>
    <definedName name="_xlnm.Print_Titles" localSheetId="0">'0501'!$2:$10</definedName>
    <definedName name="県外転出入者当前月" localSheetId="1">#REF!</definedName>
    <definedName name="県外転出入者当前月" localSheetId="2">#REF!</definedName>
    <definedName name="県外転出入者当前月" localSheetId="3">#REF!</definedName>
    <definedName name="県外転出入者当前月" localSheetId="4">#REF!</definedName>
    <definedName name="県外転出入者当前月">#REF!</definedName>
    <definedName name="指示月統計結果" localSheetId="1">#REF!</definedName>
    <definedName name="指示月統計結果" localSheetId="2">#REF!</definedName>
    <definedName name="指示月統計結果" localSheetId="3">#REF!</definedName>
    <definedName name="指示月統計結果" localSheetId="4">#REF!</definedName>
    <definedName name="指示月統計結果">#REF!</definedName>
    <definedName name="出生数_その他_のクロス集計">#N/A</definedName>
    <definedName name="出生数_自宅_のクロス集計">#N/A</definedName>
    <definedName name="出生数_助産所_のクロス集計">#N/A</definedName>
    <definedName name="出生数_診療所_のクロス集計">#N/A</definedName>
    <definedName name="出生数_病院_のクロス集計">#N/A</definedName>
    <definedName name="図1">#REF!</definedName>
    <definedName name="表３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5" i="4" l="1"/>
  <c r="H24" i="4"/>
  <c r="F24" i="4"/>
  <c r="F23" i="4"/>
  <c r="F18" i="4" s="1"/>
  <c r="F22" i="4"/>
  <c r="F21" i="4"/>
  <c r="F20" i="4"/>
  <c r="F19" i="4"/>
  <c r="J18" i="4"/>
  <c r="I18" i="4"/>
  <c r="H18" i="4"/>
  <c r="G18" i="4"/>
  <c r="F12" i="4"/>
  <c r="F9" i="4"/>
  <c r="F8" i="4"/>
  <c r="F7" i="4"/>
  <c r="F6" i="4"/>
  <c r="D18" i="3"/>
  <c r="C18" i="3" s="1"/>
  <c r="B18" i="3" s="1"/>
  <c r="D17" i="3"/>
  <c r="C17" i="3" s="1"/>
  <c r="B17" i="3" s="1"/>
  <c r="D16" i="3"/>
  <c r="C16" i="3"/>
  <c r="B16" i="3"/>
  <c r="D15" i="3"/>
  <c r="C15" i="3" s="1"/>
  <c r="B15" i="3" s="1"/>
  <c r="D14" i="3"/>
  <c r="C14" i="3" s="1"/>
  <c r="B14" i="3" s="1"/>
  <c r="D13" i="3"/>
  <c r="C13" i="3"/>
  <c r="B13" i="3" s="1"/>
  <c r="D12" i="3"/>
  <c r="C12" i="3" s="1"/>
  <c r="B12" i="3" s="1"/>
  <c r="D11" i="3"/>
  <c r="C11" i="3"/>
  <c r="B11" i="3"/>
  <c r="D10" i="3"/>
  <c r="C10" i="3" s="1"/>
  <c r="B10" i="3" s="1"/>
  <c r="D9" i="3"/>
  <c r="C9" i="3"/>
  <c r="B9" i="3" s="1"/>
  <c r="D8" i="3"/>
  <c r="C8" i="3"/>
  <c r="B8" i="3"/>
  <c r="D7" i="3"/>
  <c r="C7" i="3" s="1"/>
  <c r="I6" i="3"/>
  <c r="H6" i="3"/>
  <c r="G6" i="3"/>
  <c r="F6" i="3"/>
  <c r="E6" i="3"/>
  <c r="T18" i="2"/>
  <c r="Q18" i="2"/>
  <c r="N18" i="2"/>
  <c r="K18" i="2"/>
  <c r="H18" i="2"/>
  <c r="G18" i="2"/>
  <c r="D18" i="2" s="1"/>
  <c r="F18" i="2"/>
  <c r="E18" i="2" s="1"/>
  <c r="T17" i="2"/>
  <c r="Q17" i="2"/>
  <c r="N17" i="2"/>
  <c r="K17" i="2"/>
  <c r="H17" i="2"/>
  <c r="G17" i="2"/>
  <c r="F17" i="2"/>
  <c r="E17" i="2"/>
  <c r="D17" i="2"/>
  <c r="C17" i="2"/>
  <c r="B17" i="2" s="1"/>
  <c r="T16" i="2"/>
  <c r="Q16" i="2"/>
  <c r="N16" i="2"/>
  <c r="K16" i="2"/>
  <c r="H16" i="2"/>
  <c r="G16" i="2"/>
  <c r="D16" i="2" s="1"/>
  <c r="F16" i="2"/>
  <c r="E16" i="2" s="1"/>
  <c r="T15" i="2"/>
  <c r="Q15" i="2"/>
  <c r="N15" i="2"/>
  <c r="K15" i="2"/>
  <c r="H15" i="2"/>
  <c r="G15" i="2"/>
  <c r="E15" i="2" s="1"/>
  <c r="F15" i="2"/>
  <c r="C15" i="2"/>
  <c r="T14" i="2"/>
  <c r="Q14" i="2"/>
  <c r="N14" i="2"/>
  <c r="K14" i="2"/>
  <c r="H14" i="2"/>
  <c r="G14" i="2"/>
  <c r="F14" i="2"/>
  <c r="E14" i="2"/>
  <c r="D14" i="2"/>
  <c r="C14" i="2"/>
  <c r="B14" i="2" s="1"/>
  <c r="T13" i="2"/>
  <c r="Q13" i="2"/>
  <c r="N13" i="2"/>
  <c r="K13" i="2"/>
  <c r="H13" i="2"/>
  <c r="G13" i="2"/>
  <c r="D13" i="2" s="1"/>
  <c r="F13" i="2"/>
  <c r="E13" i="2" s="1"/>
  <c r="T12" i="2"/>
  <c r="Q12" i="2"/>
  <c r="N12" i="2"/>
  <c r="K12" i="2"/>
  <c r="H12" i="2"/>
  <c r="G12" i="2"/>
  <c r="F12" i="2"/>
  <c r="E12" i="2" s="1"/>
  <c r="D12" i="2"/>
  <c r="C12" i="2"/>
  <c r="B12" i="2"/>
  <c r="T11" i="2"/>
  <c r="T7" i="2" s="1"/>
  <c r="Q11" i="2"/>
  <c r="N11" i="2"/>
  <c r="K11" i="2"/>
  <c r="H11" i="2"/>
  <c r="G11" i="2"/>
  <c r="F11" i="2"/>
  <c r="C11" i="2" s="1"/>
  <c r="B11" i="2" s="1"/>
  <c r="E11" i="2"/>
  <c r="D11" i="2"/>
  <c r="T10" i="2"/>
  <c r="Q10" i="2"/>
  <c r="N10" i="2"/>
  <c r="K10" i="2"/>
  <c r="H10" i="2"/>
  <c r="G10" i="2"/>
  <c r="E10" i="2" s="1"/>
  <c r="F10" i="2"/>
  <c r="C10" i="2"/>
  <c r="T9" i="2"/>
  <c r="Q9" i="2"/>
  <c r="N9" i="2"/>
  <c r="N7" i="2" s="1"/>
  <c r="K9" i="2"/>
  <c r="H9" i="2"/>
  <c r="G9" i="2"/>
  <c r="F9" i="2"/>
  <c r="E9" i="2"/>
  <c r="D9" i="2"/>
  <c r="C9" i="2"/>
  <c r="B9" i="2" s="1"/>
  <c r="T8" i="2"/>
  <c r="Q8" i="2"/>
  <c r="Q7" i="2" s="1"/>
  <c r="N8" i="2"/>
  <c r="K8" i="2"/>
  <c r="H8" i="2"/>
  <c r="H7" i="2" s="1"/>
  <c r="G8" i="2"/>
  <c r="D8" i="2" s="1"/>
  <c r="F8" i="2"/>
  <c r="E8" i="2" s="1"/>
  <c r="E7" i="2" s="1"/>
  <c r="V7" i="2"/>
  <c r="U7" i="2"/>
  <c r="S7" i="2"/>
  <c r="R7" i="2"/>
  <c r="P7" i="2"/>
  <c r="O7" i="2"/>
  <c r="M7" i="2"/>
  <c r="L7" i="2"/>
  <c r="K7" i="2"/>
  <c r="J7" i="2"/>
  <c r="I7" i="2"/>
  <c r="C6" i="3" l="1"/>
  <c r="B7" i="3"/>
  <c r="B6" i="3" s="1"/>
  <c r="F7" i="2"/>
  <c r="D15" i="2"/>
  <c r="B15" i="2" s="1"/>
  <c r="C18" i="2"/>
  <c r="B18" i="2" s="1"/>
  <c r="G7" i="2"/>
  <c r="D10" i="2"/>
  <c r="B10" i="2" s="1"/>
  <c r="C13" i="2"/>
  <c r="B13" i="2" s="1"/>
  <c r="C8" i="2"/>
  <c r="C16" i="2"/>
  <c r="B16" i="2" s="1"/>
  <c r="D6" i="3"/>
  <c r="P18" i="1"/>
  <c r="B8" i="2" l="1"/>
  <c r="B7" i="2" s="1"/>
  <c r="C7" i="2"/>
  <c r="D7" i="2"/>
  <c r="H73" i="1"/>
  <c r="F13" i="1"/>
  <c r="M12" i="1" l="1"/>
  <c r="S34" i="1"/>
  <c r="K13" i="1"/>
  <c r="K12" i="1"/>
  <c r="I45" i="1"/>
  <c r="N21" i="1"/>
  <c r="I18" i="1"/>
  <c r="D18" i="1"/>
  <c r="L18" i="1" s="1"/>
  <c r="D15" i="1"/>
  <c r="O13" i="1"/>
  <c r="O12" i="1"/>
  <c r="P13" i="1"/>
  <c r="P12" i="1"/>
  <c r="S31" i="1"/>
  <c r="S65" i="1"/>
  <c r="S62" i="1"/>
  <c r="S61" i="1"/>
  <c r="S73" i="1"/>
  <c r="S72" i="1"/>
  <c r="S71" i="1"/>
  <c r="S70" i="1"/>
  <c r="S69" i="1"/>
  <c r="S68" i="1"/>
  <c r="S58" i="1"/>
  <c r="S57" i="1"/>
  <c r="S56" i="1"/>
  <c r="S55" i="1"/>
  <c r="S54" i="1"/>
  <c r="S51" i="1"/>
  <c r="S50" i="1"/>
  <c r="S49" i="1"/>
  <c r="S48" i="1"/>
  <c r="S47" i="1"/>
  <c r="S46" i="1"/>
  <c r="S42" i="1"/>
  <c r="S41" i="1"/>
  <c r="S40" i="1"/>
  <c r="S39" i="1"/>
  <c r="S36" i="1"/>
  <c r="S35" i="1"/>
  <c r="S24" i="1"/>
  <c r="S23" i="1"/>
  <c r="S22" i="1"/>
  <c r="S28" i="1"/>
  <c r="S27" i="1"/>
  <c r="S16" i="1"/>
  <c r="P30" i="1"/>
  <c r="P64" i="1"/>
  <c r="P60" i="1"/>
  <c r="P67" i="1"/>
  <c r="P53" i="1"/>
  <c r="P45" i="1"/>
  <c r="P38" i="1"/>
  <c r="P33" i="1"/>
  <c r="P21" i="1"/>
  <c r="P26" i="1"/>
  <c r="P15" i="1"/>
  <c r="O30" i="1"/>
  <c r="O64" i="1"/>
  <c r="O38" i="1"/>
  <c r="O26" i="1"/>
  <c r="O18" i="1"/>
  <c r="O21" i="1"/>
  <c r="N13" i="1"/>
  <c r="N12" i="1"/>
  <c r="O15" i="1"/>
  <c r="N30" i="1"/>
  <c r="N64" i="1"/>
  <c r="N60" i="1"/>
  <c r="N67" i="1"/>
  <c r="N53" i="1"/>
  <c r="N45" i="1"/>
  <c r="N38" i="1"/>
  <c r="N33" i="1"/>
  <c r="N26" i="1"/>
  <c r="N18" i="1"/>
  <c r="N15" i="1"/>
  <c r="M13" i="1"/>
  <c r="M30" i="1"/>
  <c r="M64" i="1"/>
  <c r="M60" i="1"/>
  <c r="M67" i="1"/>
  <c r="M53" i="1"/>
  <c r="M45" i="1"/>
  <c r="M38" i="1"/>
  <c r="M33" i="1"/>
  <c r="M26" i="1"/>
  <c r="M21" i="1"/>
  <c r="M18" i="1"/>
  <c r="M15" i="1"/>
  <c r="L73" i="1"/>
  <c r="L72" i="1"/>
  <c r="L71" i="1"/>
  <c r="L70" i="1"/>
  <c r="L69" i="1"/>
  <c r="L68" i="1"/>
  <c r="L65" i="1"/>
  <c r="L62" i="1"/>
  <c r="L61" i="1"/>
  <c r="L58" i="1"/>
  <c r="L57" i="1"/>
  <c r="L56" i="1"/>
  <c r="L55" i="1"/>
  <c r="L54" i="1"/>
  <c r="L51" i="1"/>
  <c r="L50" i="1"/>
  <c r="L49" i="1"/>
  <c r="L48" i="1"/>
  <c r="L47" i="1"/>
  <c r="L46" i="1"/>
  <c r="L42" i="1"/>
  <c r="L41" i="1"/>
  <c r="L40" i="1"/>
  <c r="L39" i="1"/>
  <c r="L36" i="1"/>
  <c r="L35" i="1"/>
  <c r="L34" i="1"/>
  <c r="L31" i="1"/>
  <c r="L27" i="1"/>
  <c r="L28" i="1"/>
  <c r="L24" i="1"/>
  <c r="L23" i="1"/>
  <c r="L22" i="1"/>
  <c r="L19" i="1"/>
  <c r="L16" i="1"/>
  <c r="K30" i="1"/>
  <c r="L30" i="1" s="1"/>
  <c r="K64" i="1"/>
  <c r="L64" i="1" s="1"/>
  <c r="K60" i="1"/>
  <c r="K67" i="1"/>
  <c r="K53" i="1"/>
  <c r="K45" i="1"/>
  <c r="K38" i="1"/>
  <c r="K33" i="1"/>
  <c r="K21" i="1"/>
  <c r="K26" i="1"/>
  <c r="K18" i="1"/>
  <c r="K15" i="1"/>
  <c r="J73" i="1"/>
  <c r="J72" i="1"/>
  <c r="J71" i="1"/>
  <c r="J70" i="1"/>
  <c r="J69" i="1"/>
  <c r="J68" i="1"/>
  <c r="J65" i="1"/>
  <c r="J62" i="1"/>
  <c r="J61" i="1"/>
  <c r="J58" i="1"/>
  <c r="J57" i="1"/>
  <c r="J56" i="1"/>
  <c r="J55" i="1"/>
  <c r="J54" i="1"/>
  <c r="J51" i="1"/>
  <c r="J50" i="1"/>
  <c r="J49" i="1"/>
  <c r="J48" i="1"/>
  <c r="J47" i="1"/>
  <c r="J46" i="1"/>
  <c r="J42" i="1"/>
  <c r="J41" i="1"/>
  <c r="J40" i="1"/>
  <c r="J39" i="1"/>
  <c r="J36" i="1"/>
  <c r="J35" i="1"/>
  <c r="J34" i="1"/>
  <c r="J31" i="1"/>
  <c r="J28" i="1"/>
  <c r="J27" i="1"/>
  <c r="J24" i="1"/>
  <c r="J23" i="1"/>
  <c r="J22" i="1"/>
  <c r="J19" i="1"/>
  <c r="J16" i="1"/>
  <c r="I13" i="1"/>
  <c r="I12" i="1"/>
  <c r="I30" i="1"/>
  <c r="I64" i="1"/>
  <c r="I60" i="1"/>
  <c r="I67" i="1"/>
  <c r="I53" i="1"/>
  <c r="I38" i="1"/>
  <c r="I33" i="1"/>
  <c r="I21" i="1"/>
  <c r="I26" i="1"/>
  <c r="E13" i="1"/>
  <c r="E12" i="1"/>
  <c r="G13" i="1"/>
  <c r="G12" i="1"/>
  <c r="I15" i="1"/>
  <c r="H72" i="1"/>
  <c r="H71" i="1"/>
  <c r="H70" i="1"/>
  <c r="H69" i="1"/>
  <c r="H68" i="1"/>
  <c r="H65" i="1"/>
  <c r="H62" i="1"/>
  <c r="H61" i="1"/>
  <c r="H58" i="1"/>
  <c r="H57" i="1"/>
  <c r="H56" i="1"/>
  <c r="H55" i="1"/>
  <c r="H54" i="1"/>
  <c r="H51" i="1"/>
  <c r="H50" i="1"/>
  <c r="H49" i="1"/>
  <c r="H48" i="1"/>
  <c r="H47" i="1"/>
  <c r="H46" i="1"/>
  <c r="H42" i="1"/>
  <c r="H41" i="1"/>
  <c r="H40" i="1"/>
  <c r="H39" i="1"/>
  <c r="H36" i="1"/>
  <c r="H35" i="1"/>
  <c r="H34" i="1"/>
  <c r="H31" i="1"/>
  <c r="H28" i="1"/>
  <c r="H27" i="1"/>
  <c r="H24" i="1"/>
  <c r="H23" i="1"/>
  <c r="H22" i="1"/>
  <c r="H19" i="1"/>
  <c r="H16" i="1"/>
  <c r="G30" i="1"/>
  <c r="G64" i="1"/>
  <c r="G60" i="1"/>
  <c r="G67" i="1"/>
  <c r="G53" i="1"/>
  <c r="G45" i="1"/>
  <c r="G38" i="1"/>
  <c r="G33" i="1"/>
  <c r="G21" i="1"/>
  <c r="G26" i="1"/>
  <c r="G18" i="1"/>
  <c r="H18" i="1" s="1"/>
  <c r="G15" i="1"/>
  <c r="F31" i="1"/>
  <c r="F65" i="1"/>
  <c r="F62" i="1"/>
  <c r="F61" i="1"/>
  <c r="F73" i="1"/>
  <c r="F72" i="1"/>
  <c r="F71" i="1"/>
  <c r="F70" i="1"/>
  <c r="F69" i="1"/>
  <c r="F68" i="1"/>
  <c r="F58" i="1"/>
  <c r="F57" i="1"/>
  <c r="F56" i="1"/>
  <c r="F55" i="1"/>
  <c r="F54" i="1"/>
  <c r="F51" i="1"/>
  <c r="F50" i="1"/>
  <c r="F49" i="1"/>
  <c r="F48" i="1"/>
  <c r="F47" i="1"/>
  <c r="F46" i="1"/>
  <c r="F42" i="1"/>
  <c r="F41" i="1"/>
  <c r="F40" i="1"/>
  <c r="F39" i="1"/>
  <c r="F36" i="1"/>
  <c r="F35" i="1"/>
  <c r="F34" i="1"/>
  <c r="F24" i="1"/>
  <c r="F23" i="1"/>
  <c r="F22" i="1"/>
  <c r="F28" i="1"/>
  <c r="F27" i="1"/>
  <c r="F19" i="1"/>
  <c r="F16" i="1"/>
  <c r="E30" i="1"/>
  <c r="E64" i="1"/>
  <c r="E60" i="1"/>
  <c r="E67" i="1"/>
  <c r="E53" i="1"/>
  <c r="E45" i="1"/>
  <c r="E38" i="1"/>
  <c r="E33" i="1"/>
  <c r="E21" i="1"/>
  <c r="E26" i="1"/>
  <c r="E18" i="1"/>
  <c r="F18" i="1" s="1"/>
  <c r="E15" i="1"/>
  <c r="F15" i="1"/>
  <c r="D30" i="1"/>
  <c r="D64" i="1"/>
  <c r="D60" i="1"/>
  <c r="L60" i="1" s="1"/>
  <c r="D67" i="1"/>
  <c r="D53" i="1"/>
  <c r="D45" i="1"/>
  <c r="D38" i="1"/>
  <c r="D33" i="1"/>
  <c r="D21" i="1"/>
  <c r="D26" i="1"/>
  <c r="L15" i="1"/>
  <c r="P11" i="1"/>
  <c r="S30" i="1"/>
  <c r="D12" i="1"/>
  <c r="D13" i="1"/>
  <c r="S19" i="1"/>
  <c r="O33" i="1"/>
  <c r="O45" i="1"/>
  <c r="O53" i="1"/>
  <c r="O60" i="1"/>
  <c r="O67" i="1"/>
  <c r="O11" i="1"/>
  <c r="J15" i="1" l="1"/>
  <c r="H15" i="1"/>
  <c r="S18" i="1"/>
  <c r="S67" i="1"/>
  <c r="S64" i="1"/>
  <c r="S60" i="1"/>
  <c r="S53" i="1"/>
  <c r="S45" i="1"/>
  <c r="S38" i="1"/>
  <c r="S13" i="1"/>
  <c r="S33" i="1"/>
  <c r="N11" i="1"/>
  <c r="M11" i="1"/>
  <c r="S26" i="1"/>
  <c r="S12" i="1"/>
  <c r="S21" i="1"/>
  <c r="J53" i="1"/>
  <c r="L13" i="1"/>
  <c r="K11" i="1"/>
  <c r="J45" i="1"/>
  <c r="J38" i="1"/>
  <c r="J30" i="1"/>
  <c r="I11" i="1"/>
  <c r="J21" i="1"/>
  <c r="H67" i="1"/>
  <c r="H64" i="1"/>
  <c r="H33" i="1"/>
  <c r="H26" i="1"/>
  <c r="H12" i="1"/>
  <c r="L67" i="1"/>
  <c r="J67" i="1"/>
  <c r="F67" i="1"/>
  <c r="F60" i="1"/>
  <c r="H60" i="1"/>
  <c r="J60" i="1"/>
  <c r="L53" i="1"/>
  <c r="F53" i="1"/>
  <c r="H53" i="1"/>
  <c r="L45" i="1"/>
  <c r="F38" i="1"/>
  <c r="H38" i="1"/>
  <c r="L38" i="1"/>
  <c r="J33" i="1"/>
  <c r="L33" i="1"/>
  <c r="F33" i="1"/>
  <c r="F30" i="1"/>
  <c r="H30" i="1"/>
  <c r="H13" i="1"/>
  <c r="F26" i="1"/>
  <c r="H21" i="1"/>
  <c r="F21" i="1"/>
  <c r="J13" i="1"/>
  <c r="F12" i="1"/>
  <c r="J12" i="1"/>
  <c r="L12" i="1"/>
  <c r="L21" i="1"/>
  <c r="L26" i="1"/>
  <c r="H45" i="1"/>
  <c r="F45" i="1"/>
  <c r="J26" i="1"/>
  <c r="J18" i="1"/>
  <c r="E11" i="1"/>
  <c r="G11" i="1"/>
  <c r="D11" i="1"/>
  <c r="F64" i="1"/>
  <c r="J64" i="1"/>
  <c r="S15" i="1"/>
  <c r="S11" i="1" l="1"/>
  <c r="J11" i="1"/>
  <c r="L11" i="1"/>
  <c r="H11" i="1"/>
  <c r="F11" i="1"/>
</calcChain>
</file>

<file path=xl/sharedStrings.xml><?xml version="1.0" encoding="utf-8"?>
<sst xmlns="http://schemas.openxmlformats.org/spreadsheetml/2006/main" count="194" uniqueCount="166">
  <si>
    <t>５－第１表　結核登録患者数・率（人口10万対），市町村・保健福祉事務所別</t>
    <rPh sb="2" eb="3">
      <t>ダイ</t>
    </rPh>
    <rPh sb="4" eb="5">
      <t>ヒョウ</t>
    </rPh>
    <rPh sb="6" eb="8">
      <t>ケッカク</t>
    </rPh>
    <rPh sb="8" eb="10">
      <t>トウロク</t>
    </rPh>
    <rPh sb="10" eb="12">
      <t>カンジャ</t>
    </rPh>
    <rPh sb="12" eb="13">
      <t>スウ</t>
    </rPh>
    <rPh sb="14" eb="15">
      <t>リツ</t>
    </rPh>
    <rPh sb="16" eb="18">
      <t>ジンコウ</t>
    </rPh>
    <rPh sb="20" eb="22">
      <t>マンタイ</t>
    </rPh>
    <rPh sb="24" eb="27">
      <t>シチョウソン</t>
    </rPh>
    <rPh sb="28" eb="30">
      <t>ホケン</t>
    </rPh>
    <rPh sb="30" eb="32">
      <t>フクシ</t>
    </rPh>
    <rPh sb="32" eb="34">
      <t>ジム</t>
    </rPh>
    <rPh sb="34" eb="35">
      <t>ショ</t>
    </rPh>
    <rPh sb="35" eb="36">
      <t>ベツ</t>
    </rPh>
    <phoneticPr fontId="4"/>
  </si>
  <si>
    <t>年末現在登録
結核患者総数</t>
    <rPh sb="0" eb="2">
      <t>ネンマツ</t>
    </rPh>
    <rPh sb="2" eb="4">
      <t>ゲンザイ</t>
    </rPh>
    <rPh sb="4" eb="6">
      <t>トウロク</t>
    </rPh>
    <rPh sb="9" eb="11">
      <t>カンジャ</t>
    </rPh>
    <rPh sb="11" eb="13">
      <t>ソウスウ</t>
    </rPh>
    <phoneticPr fontId="4"/>
  </si>
  <si>
    <t>登録率</t>
  </si>
  <si>
    <t>年末現在活動性
結核患者数</t>
    <rPh sb="0" eb="2">
      <t>ネンマツ</t>
    </rPh>
    <rPh sb="2" eb="4">
      <t>ゲンザイ</t>
    </rPh>
    <rPh sb="4" eb="7">
      <t>カツドウセイ</t>
    </rPh>
    <rPh sb="8" eb="10">
      <t>ケッカク</t>
    </rPh>
    <rPh sb="10" eb="12">
      <t>カンジャ</t>
    </rPh>
    <rPh sb="12" eb="13">
      <t>カズ</t>
    </rPh>
    <phoneticPr fontId="4"/>
  </si>
  <si>
    <t>有病率</t>
  </si>
  <si>
    <t>新登録結核患者数</t>
    <rPh sb="1" eb="3">
      <t>トウロク</t>
    </rPh>
    <rPh sb="3" eb="5">
      <t>ケッカク</t>
    </rPh>
    <rPh sb="7" eb="8">
      <t>スウ</t>
    </rPh>
    <phoneticPr fontId="4"/>
  </si>
  <si>
    <t>り患率</t>
    <phoneticPr fontId="4"/>
  </si>
  <si>
    <t>喀痰塗抹陽性
肺結核患者数</t>
    <rPh sb="0" eb="2">
      <t>カクタン</t>
    </rPh>
    <rPh sb="2" eb="4">
      <t>トマツ</t>
    </rPh>
    <rPh sb="4" eb="6">
      <t>ヨウセイ</t>
    </rPh>
    <rPh sb="7" eb="8">
      <t>ハイ</t>
    </rPh>
    <rPh sb="8" eb="10">
      <t>ケッカク</t>
    </rPh>
    <rPh sb="10" eb="13">
      <t>カンジャスウ</t>
    </rPh>
    <phoneticPr fontId="4"/>
  </si>
  <si>
    <t>喀痰塗抹陽性
り患率</t>
    <rPh sb="0" eb="2">
      <t>カクタン</t>
    </rPh>
    <rPh sb="2" eb="4">
      <t>トマツ</t>
    </rPh>
    <rPh sb="4" eb="6">
      <t>ヨウセイ</t>
    </rPh>
    <rPh sb="9" eb="10">
      <t>リツ</t>
    </rPh>
    <phoneticPr fontId="4"/>
  </si>
  <si>
    <t>結核住民健診</t>
    <rPh sb="4" eb="6">
      <t>ケンシン</t>
    </rPh>
    <phoneticPr fontId="4"/>
  </si>
  <si>
    <t>新患者</t>
  </si>
  <si>
    <t>対象者数</t>
    <rPh sb="0" eb="2">
      <t>タイショウ</t>
    </rPh>
    <rPh sb="2" eb="3">
      <t>シャ</t>
    </rPh>
    <rPh sb="3" eb="4">
      <t>カズ</t>
    </rPh>
    <phoneticPr fontId="4"/>
  </si>
  <si>
    <t>受診者数</t>
    <rPh sb="0" eb="2">
      <t>ジュシン</t>
    </rPh>
    <rPh sb="2" eb="3">
      <t>シャ</t>
    </rPh>
    <rPh sb="3" eb="4">
      <t>カズ</t>
    </rPh>
    <phoneticPr fontId="4"/>
  </si>
  <si>
    <t>結核患者数</t>
    <rPh sb="0" eb="2">
      <t>ケッカク</t>
    </rPh>
    <rPh sb="2" eb="4">
      <t>カンジャ</t>
    </rPh>
    <rPh sb="4" eb="5">
      <t>スウ</t>
    </rPh>
    <phoneticPr fontId="4"/>
  </si>
  <si>
    <t>結核発病の
恐れ者数</t>
    <rPh sb="0" eb="2">
      <t>ケッカク</t>
    </rPh>
    <rPh sb="8" eb="9">
      <t>シャ</t>
    </rPh>
    <rPh sb="9" eb="10">
      <t>スウ</t>
    </rPh>
    <phoneticPr fontId="4"/>
  </si>
  <si>
    <t>受診率
（％）</t>
    <rPh sb="0" eb="2">
      <t>ジュシン</t>
    </rPh>
    <rPh sb="2" eb="3">
      <t>リツ</t>
    </rPh>
    <phoneticPr fontId="4"/>
  </si>
  <si>
    <t>人　　　口</t>
    <rPh sb="0" eb="1">
      <t>ヒト</t>
    </rPh>
    <rPh sb="4" eb="5">
      <t>クチ</t>
    </rPh>
    <phoneticPr fontId="7"/>
  </si>
  <si>
    <t>発生数</t>
  </si>
  <si>
    <t>令和
３年</t>
    <rPh sb="0" eb="2">
      <t>レイワ</t>
    </rPh>
    <rPh sb="4" eb="5">
      <t>ネン</t>
    </rPh>
    <phoneticPr fontId="8"/>
  </si>
  <si>
    <t>令和
４年</t>
    <rPh sb="0" eb="2">
      <t>レイワ</t>
    </rPh>
    <rPh sb="4" eb="5">
      <t>ネン</t>
    </rPh>
    <phoneticPr fontId="8"/>
  </si>
  <si>
    <t>人  口</t>
    <phoneticPr fontId="4"/>
  </si>
  <si>
    <t>10万対</t>
  </si>
  <si>
    <t>県　計</t>
    <rPh sb="0" eb="1">
      <t>ケン</t>
    </rPh>
    <phoneticPr fontId="4"/>
  </si>
  <si>
    <t>市　計</t>
  </si>
  <si>
    <t>町村計</t>
  </si>
  <si>
    <t>前橋市保健所</t>
    <rPh sb="0" eb="2">
      <t>マエバシ</t>
    </rPh>
    <rPh sb="2" eb="3">
      <t>シ</t>
    </rPh>
    <rPh sb="5" eb="6">
      <t>ショ</t>
    </rPh>
    <phoneticPr fontId="4"/>
  </si>
  <si>
    <t>前橋市</t>
  </si>
  <si>
    <t>高崎市保健所</t>
    <rPh sb="0" eb="3">
      <t>タカサキシ</t>
    </rPh>
    <rPh sb="3" eb="5">
      <t>ホケン</t>
    </rPh>
    <rPh sb="5" eb="6">
      <t>ショ</t>
    </rPh>
    <phoneticPr fontId="4"/>
  </si>
  <si>
    <t>高崎市</t>
  </si>
  <si>
    <t>渋川保健福祉事務所</t>
    <rPh sb="4" eb="6">
      <t>フクシ</t>
    </rPh>
    <rPh sb="6" eb="8">
      <t>ジム</t>
    </rPh>
    <phoneticPr fontId="4"/>
  </si>
  <si>
    <t>渋川市</t>
  </si>
  <si>
    <t>榛東村</t>
  </si>
  <si>
    <t>吉岡町</t>
  </si>
  <si>
    <t>伊勢崎保健福祉事務所</t>
    <rPh sb="5" eb="7">
      <t>フクシ</t>
    </rPh>
    <rPh sb="7" eb="9">
      <t>ジム</t>
    </rPh>
    <phoneticPr fontId="4"/>
  </si>
  <si>
    <t>伊勢崎市</t>
  </si>
  <si>
    <t>玉村町</t>
  </si>
  <si>
    <t>安中保健福祉事務所</t>
    <rPh sb="0" eb="2">
      <t>アンナカ</t>
    </rPh>
    <rPh sb="2" eb="4">
      <t>ホケン</t>
    </rPh>
    <rPh sb="4" eb="6">
      <t>フクシ</t>
    </rPh>
    <rPh sb="6" eb="9">
      <t>ジムショ</t>
    </rPh>
    <phoneticPr fontId="4"/>
  </si>
  <si>
    <t>安中市</t>
  </si>
  <si>
    <t>藤岡保健福祉事務所</t>
    <rPh sb="4" eb="6">
      <t>フクシ</t>
    </rPh>
    <rPh sb="6" eb="9">
      <t>ジムショ</t>
    </rPh>
    <phoneticPr fontId="4"/>
  </si>
  <si>
    <t>藤岡市</t>
  </si>
  <si>
    <t>上野村</t>
  </si>
  <si>
    <t>神流町</t>
    <rPh sb="0" eb="1">
      <t>カミ</t>
    </rPh>
    <rPh sb="1" eb="2">
      <t>リュウ</t>
    </rPh>
    <rPh sb="2" eb="3">
      <t>マチ</t>
    </rPh>
    <phoneticPr fontId="7"/>
  </si>
  <si>
    <t>富岡保健福祉事務所</t>
    <rPh sb="4" eb="6">
      <t>フクシ</t>
    </rPh>
    <rPh sb="6" eb="8">
      <t>ジム</t>
    </rPh>
    <phoneticPr fontId="4"/>
  </si>
  <si>
    <t>富岡市</t>
  </si>
  <si>
    <t>下仁田町</t>
  </si>
  <si>
    <t>南牧村</t>
  </si>
  <si>
    <t>甘楽町</t>
  </si>
  <si>
    <t>吾妻保健福祉事務所</t>
    <rPh sb="0" eb="2">
      <t>アガツマ</t>
    </rPh>
    <rPh sb="4" eb="6">
      <t>フクシ</t>
    </rPh>
    <rPh sb="6" eb="8">
      <t>ジム</t>
    </rPh>
    <phoneticPr fontId="4"/>
  </si>
  <si>
    <t>中之条町</t>
  </si>
  <si>
    <t>長野原町</t>
  </si>
  <si>
    <t>嬬恋村</t>
  </si>
  <si>
    <t>草津町</t>
  </si>
  <si>
    <t>高山村</t>
  </si>
  <si>
    <t>東吾妻町</t>
    <rPh sb="0" eb="1">
      <t>ヒガシ</t>
    </rPh>
    <rPh sb="1" eb="4">
      <t>アガツママチ</t>
    </rPh>
    <phoneticPr fontId="7"/>
  </si>
  <si>
    <t>利根沼田保健福祉事務所</t>
    <rPh sb="0" eb="2">
      <t>トネ</t>
    </rPh>
    <rPh sb="2" eb="4">
      <t>ヌマタ</t>
    </rPh>
    <rPh sb="6" eb="8">
      <t>フクシ</t>
    </rPh>
    <rPh sb="8" eb="10">
      <t>ジム</t>
    </rPh>
    <phoneticPr fontId="4"/>
  </si>
  <si>
    <t>沼田市</t>
  </si>
  <si>
    <t>片品村</t>
  </si>
  <si>
    <t>川場村</t>
  </si>
  <si>
    <t>昭和村</t>
  </si>
  <si>
    <t>みなかみ町</t>
    <rPh sb="4" eb="5">
      <t>マチ</t>
    </rPh>
    <phoneticPr fontId="7"/>
  </si>
  <si>
    <t>桐生保健福祉事務所</t>
    <rPh sb="4" eb="6">
      <t>フクシ</t>
    </rPh>
    <rPh sb="6" eb="8">
      <t>ジム</t>
    </rPh>
    <phoneticPr fontId="4"/>
  </si>
  <si>
    <t>桐生市</t>
  </si>
  <si>
    <t>みどり市</t>
    <rPh sb="3" eb="4">
      <t>シ</t>
    </rPh>
    <phoneticPr fontId="7"/>
  </si>
  <si>
    <t>太田保健福祉事務所</t>
    <rPh sb="0" eb="2">
      <t>オオタ</t>
    </rPh>
    <rPh sb="2" eb="4">
      <t>ホケン</t>
    </rPh>
    <rPh sb="4" eb="6">
      <t>フクシ</t>
    </rPh>
    <rPh sb="6" eb="9">
      <t>ジムショ</t>
    </rPh>
    <phoneticPr fontId="4"/>
  </si>
  <si>
    <t>太田市</t>
  </si>
  <si>
    <t>館林保健福祉事務所</t>
    <rPh sb="4" eb="6">
      <t>フクシ</t>
    </rPh>
    <rPh sb="6" eb="8">
      <t>ジム</t>
    </rPh>
    <phoneticPr fontId="4"/>
  </si>
  <si>
    <t>館林市</t>
  </si>
  <si>
    <t>板倉町</t>
  </si>
  <si>
    <t>明和町</t>
    <rPh sb="2" eb="3">
      <t>マチ</t>
    </rPh>
    <phoneticPr fontId="4"/>
  </si>
  <si>
    <t>千代田町</t>
  </si>
  <si>
    <t>大泉町</t>
  </si>
  <si>
    <t>邑楽町</t>
  </si>
  <si>
    <t>出典：結核登録者情報システム・結核登録者に関する定期報告</t>
    <rPh sb="0" eb="2">
      <t>シュッテン</t>
    </rPh>
    <rPh sb="3" eb="5">
      <t>ケッカク</t>
    </rPh>
    <rPh sb="5" eb="8">
      <t>トウロクシャ</t>
    </rPh>
    <rPh sb="8" eb="10">
      <t>ジョウホウ</t>
    </rPh>
    <rPh sb="15" eb="17">
      <t>ケッカク</t>
    </rPh>
    <rPh sb="17" eb="20">
      <t>トウロクシャ</t>
    </rPh>
    <rPh sb="21" eb="22">
      <t>カン</t>
    </rPh>
    <rPh sb="24" eb="26">
      <t>テイキ</t>
    </rPh>
    <rPh sb="26" eb="28">
      <t>ホウコク</t>
    </rPh>
    <phoneticPr fontId="4"/>
  </si>
  <si>
    <t>令和5年</t>
    <rPh sb="0" eb="2">
      <t>レイワ</t>
    </rPh>
    <rPh sb="3" eb="4">
      <t>ネン</t>
    </rPh>
    <phoneticPr fontId="4"/>
  </si>
  <si>
    <t>（令和5年10月1日）</t>
    <rPh sb="1" eb="3">
      <t>レイワ</t>
    </rPh>
    <rPh sb="4" eb="5">
      <t>ネン</t>
    </rPh>
    <phoneticPr fontId="7"/>
  </si>
  <si>
    <t>令和
５年</t>
    <rPh sb="0" eb="2">
      <t>レイワ</t>
    </rPh>
    <rPh sb="4" eb="5">
      <t>ネン</t>
    </rPh>
    <phoneticPr fontId="8"/>
  </si>
  <si>
    <t>　　　人口　群馬県移動人口（令和5年10月１日）</t>
    <rPh sb="3" eb="5">
      <t>ジンコウ</t>
    </rPh>
    <rPh sb="6" eb="9">
      <t>グンマケン</t>
    </rPh>
    <rPh sb="9" eb="11">
      <t>イドウ</t>
    </rPh>
    <rPh sb="11" eb="13">
      <t>ジンコウ</t>
    </rPh>
    <rPh sb="14" eb="16">
      <t>レイワ</t>
    </rPh>
    <rPh sb="17" eb="18">
      <t>ネン</t>
    </rPh>
    <rPh sb="20" eb="21">
      <t>ガツ</t>
    </rPh>
    <rPh sb="22" eb="23">
      <t>ニチ</t>
    </rPh>
    <phoneticPr fontId="3"/>
  </si>
  <si>
    <t>５－第２表　結核新登録患者数，性・年齢階級・活動性分類別</t>
    <phoneticPr fontId="4"/>
  </si>
  <si>
    <t>令和５年</t>
    <phoneticPr fontId="7"/>
  </si>
  <si>
    <t xml:space="preserve">             肺　　　　結　　　　核　　　　活　　　　動　　　　性</t>
    <rPh sb="28" eb="39">
      <t>カツドウセイ</t>
    </rPh>
    <phoneticPr fontId="4"/>
  </si>
  <si>
    <t>肺 外 結 核
活　動　性</t>
    <rPh sb="8" eb="13">
      <t>カツドウセイ</t>
    </rPh>
    <phoneticPr fontId="4"/>
  </si>
  <si>
    <t>総　　　数</t>
    <phoneticPr fontId="4"/>
  </si>
  <si>
    <t>喀　　痰　　塗　　抹　　陽　　性</t>
    <rPh sb="0" eb="1">
      <t>カク</t>
    </rPh>
    <rPh sb="3" eb="4">
      <t>タン</t>
    </rPh>
    <rPh sb="6" eb="10">
      <t>トマツ</t>
    </rPh>
    <rPh sb="12" eb="16">
      <t>ヨウセイ</t>
    </rPh>
    <phoneticPr fontId="4"/>
  </si>
  <si>
    <t>その他の
結核菌陽性</t>
    <rPh sb="0" eb="3">
      <t>ソノタ</t>
    </rPh>
    <rPh sb="5" eb="8">
      <t>ケッカクキン</t>
    </rPh>
    <rPh sb="8" eb="10">
      <t>ヨウセイ</t>
    </rPh>
    <phoneticPr fontId="4"/>
  </si>
  <si>
    <t>菌陰性・その他</t>
    <rPh sb="0" eb="1">
      <t>キン</t>
    </rPh>
    <rPh sb="1" eb="3">
      <t>インセイ</t>
    </rPh>
    <rPh sb="4" eb="7">
      <t>ソノタ</t>
    </rPh>
    <phoneticPr fontId="4"/>
  </si>
  <si>
    <t>計</t>
    <phoneticPr fontId="4"/>
  </si>
  <si>
    <t>初回治療</t>
    <rPh sb="0" eb="4">
      <t>ショカイチリョウ</t>
    </rPh>
    <phoneticPr fontId="4"/>
  </si>
  <si>
    <t>再　治　療</t>
    <rPh sb="0" eb="5">
      <t>サイチリョウ</t>
    </rPh>
    <phoneticPr fontId="4"/>
  </si>
  <si>
    <t>計</t>
  </si>
  <si>
    <t>男</t>
  </si>
  <si>
    <t>女</t>
  </si>
  <si>
    <t>計</t>
    <rPh sb="0" eb="1">
      <t>ケイ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</si>
  <si>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</si>
  <si>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</si>
  <si>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総    数</t>
  </si>
  <si>
    <t>０～４歳</t>
  </si>
  <si>
    <t>５～９歳</t>
  </si>
  <si>
    <t>10～14歳</t>
  </si>
  <si>
    <t>15～19歳</t>
  </si>
  <si>
    <t>20～29歳</t>
  </si>
  <si>
    <t>30～39歳</t>
  </si>
  <si>
    <t>40～49歳</t>
  </si>
  <si>
    <t>50～59歳</t>
  </si>
  <si>
    <t>60～69歳</t>
  </si>
  <si>
    <t>70歳以上</t>
  </si>
  <si>
    <t>不    詳</t>
  </si>
  <si>
    <t>出典：結核登録者情報システム</t>
    <rPh sb="0" eb="2">
      <t>シュッテン</t>
    </rPh>
    <rPh sb="3" eb="5">
      <t>ケッカク</t>
    </rPh>
    <rPh sb="5" eb="8">
      <t>トウロクシャ</t>
    </rPh>
    <rPh sb="8" eb="10">
      <t>ジョウホウ</t>
    </rPh>
    <phoneticPr fontId="4"/>
  </si>
  <si>
    <t>５－第３表　結核新登録患者数，活動性分類・保健所、保健福祉事務所別</t>
    <rPh sb="23" eb="24">
      <t>ジョ</t>
    </rPh>
    <rPh sb="25" eb="27">
      <t>ホケン</t>
    </rPh>
    <rPh sb="27" eb="29">
      <t>フクシ</t>
    </rPh>
    <rPh sb="29" eb="32">
      <t>ジムショ</t>
    </rPh>
    <rPh sb="32" eb="33">
      <t>ベツ</t>
    </rPh>
    <phoneticPr fontId="4"/>
  </si>
  <si>
    <t>令和５年</t>
    <rPh sb="0" eb="2">
      <t>レイワ</t>
    </rPh>
    <rPh sb="3" eb="4">
      <t>ネン</t>
    </rPh>
    <phoneticPr fontId="4"/>
  </si>
  <si>
    <t>総　数</t>
    <rPh sb="0" eb="3">
      <t>ソウスウ</t>
    </rPh>
    <phoneticPr fontId="4"/>
  </si>
  <si>
    <t>肺　　　結　　　核　　　活　　　動　　　性</t>
    <rPh sb="12" eb="21">
      <t>カツドウセイ</t>
    </rPh>
    <phoneticPr fontId="4"/>
  </si>
  <si>
    <t>肺外結核
活 動 性</t>
    <rPh sb="0" eb="1">
      <t>ハイ</t>
    </rPh>
    <rPh sb="1" eb="2">
      <t>ソト</t>
    </rPh>
    <rPh sb="2" eb="4">
      <t>ケッカク</t>
    </rPh>
    <rPh sb="5" eb="10">
      <t>カツドウセイ</t>
    </rPh>
    <phoneticPr fontId="4"/>
  </si>
  <si>
    <t>肺 結 核
活動性計</t>
    <rPh sb="0" eb="5">
      <t>ハイケッカク</t>
    </rPh>
    <rPh sb="6" eb="9">
      <t>カツドウセイ</t>
    </rPh>
    <rPh sb="9" eb="10">
      <t>ケイ</t>
    </rPh>
    <phoneticPr fontId="4"/>
  </si>
  <si>
    <t>喀痰塗抹陽性</t>
    <rPh sb="0" eb="1">
      <t>カク</t>
    </rPh>
    <rPh sb="1" eb="2">
      <t>タン</t>
    </rPh>
    <rPh sb="2" eb="4">
      <t>トマツ</t>
    </rPh>
    <rPh sb="4" eb="6">
      <t>ヨウセイ</t>
    </rPh>
    <phoneticPr fontId="4"/>
  </si>
  <si>
    <t>その他の
結核菌
陽　性</t>
    <rPh sb="0" eb="3">
      <t>ソノタ</t>
    </rPh>
    <rPh sb="5" eb="8">
      <t>ケッカクキン</t>
    </rPh>
    <rPh sb="9" eb="10">
      <t>ヨウ</t>
    </rPh>
    <rPh sb="11" eb="12">
      <t>セイ</t>
    </rPh>
    <phoneticPr fontId="4"/>
  </si>
  <si>
    <t>菌陰性
その他</t>
    <rPh sb="0" eb="1">
      <t>キン</t>
    </rPh>
    <rPh sb="1" eb="3">
      <t>インセイ</t>
    </rPh>
    <rPh sb="4" eb="7">
      <t>ソノタ</t>
    </rPh>
    <phoneticPr fontId="4"/>
  </si>
  <si>
    <t>再治療</t>
    <rPh sb="0" eb="1">
      <t>サイ</t>
    </rPh>
    <rPh sb="1" eb="3">
      <t>チリョウ</t>
    </rPh>
    <phoneticPr fontId="4"/>
  </si>
  <si>
    <t>総　　数</t>
  </si>
  <si>
    <t>前 橋 市</t>
    <rPh sb="0" eb="1">
      <t>マエ</t>
    </rPh>
    <rPh sb="2" eb="3">
      <t>ハシ</t>
    </rPh>
    <rPh sb="4" eb="5">
      <t>シ</t>
    </rPh>
    <phoneticPr fontId="4"/>
  </si>
  <si>
    <t>高 崎 市</t>
    <rPh sb="0" eb="1">
      <t>タカ</t>
    </rPh>
    <rPh sb="2" eb="3">
      <t>サキ</t>
    </rPh>
    <rPh sb="4" eb="5">
      <t>シ</t>
    </rPh>
    <phoneticPr fontId="4"/>
  </si>
  <si>
    <t>渋　　川</t>
    <phoneticPr fontId="4"/>
  </si>
  <si>
    <t>伊 勢 崎</t>
    <rPh sb="0" eb="5">
      <t>イセサキ</t>
    </rPh>
    <phoneticPr fontId="4"/>
  </si>
  <si>
    <t>安　　中</t>
    <rPh sb="0" eb="1">
      <t>アン</t>
    </rPh>
    <rPh sb="3" eb="4">
      <t>チュウ</t>
    </rPh>
    <phoneticPr fontId="4"/>
  </si>
  <si>
    <t>藤　　岡</t>
    <phoneticPr fontId="4"/>
  </si>
  <si>
    <t>富　　岡</t>
    <rPh sb="0" eb="1">
      <t>トミ</t>
    </rPh>
    <phoneticPr fontId="4"/>
  </si>
  <si>
    <t>吾　　妻</t>
    <rPh sb="0" eb="1">
      <t>ワガ</t>
    </rPh>
    <rPh sb="3" eb="4">
      <t>ツマ</t>
    </rPh>
    <phoneticPr fontId="4"/>
  </si>
  <si>
    <t>利根沼田</t>
    <rPh sb="0" eb="2">
      <t>トネ</t>
    </rPh>
    <rPh sb="2" eb="4">
      <t>ヌマタ</t>
    </rPh>
    <phoneticPr fontId="4"/>
  </si>
  <si>
    <t>太　　田</t>
    <rPh sb="0" eb="1">
      <t>フトシ</t>
    </rPh>
    <rPh sb="3" eb="4">
      <t>タ</t>
    </rPh>
    <phoneticPr fontId="4"/>
  </si>
  <si>
    <t>桐　　生</t>
    <rPh sb="0" eb="4">
      <t>キリュウ</t>
    </rPh>
    <phoneticPr fontId="4"/>
  </si>
  <si>
    <t>館　　林</t>
    <phoneticPr fontId="4"/>
  </si>
  <si>
    <t>出典：結核登録情報システム</t>
    <rPh sb="0" eb="2">
      <t>シュッテン</t>
    </rPh>
    <rPh sb="3" eb="5">
      <t>ケッカク</t>
    </rPh>
    <rPh sb="5" eb="7">
      <t>トウロク</t>
    </rPh>
    <rPh sb="7" eb="9">
      <t>ジョウホウ</t>
    </rPh>
    <phoneticPr fontId="4"/>
  </si>
  <si>
    <t xml:space="preserve"> </t>
    <phoneticPr fontId="7"/>
  </si>
  <si>
    <t xml:space="preserve">  </t>
    <phoneticPr fontId="7"/>
  </si>
  <si>
    <t>５－第４表　結核登録患者受療状況  活動性分類・年次別</t>
    <phoneticPr fontId="4"/>
  </si>
  <si>
    <t>各年間　</t>
    <rPh sb="0" eb="1">
      <t>カク</t>
    </rPh>
    <rPh sb="1" eb="3">
      <t>ネンカン</t>
    </rPh>
    <phoneticPr fontId="3"/>
  </si>
  <si>
    <t>総　 数</t>
  </si>
  <si>
    <t>入   院</t>
  </si>
  <si>
    <t>在宅医療</t>
    <phoneticPr fontId="4"/>
  </si>
  <si>
    <t>医療なし</t>
    <phoneticPr fontId="4"/>
  </si>
  <si>
    <t>不   明</t>
  </si>
  <si>
    <t>平成　24</t>
    <rPh sb="0" eb="2">
      <t>ヘイセイ</t>
    </rPh>
    <phoneticPr fontId="3"/>
  </si>
  <si>
    <t>令和　元</t>
    <rPh sb="0" eb="2">
      <t>レイワ</t>
    </rPh>
    <rPh sb="3" eb="4">
      <t>モト</t>
    </rPh>
    <phoneticPr fontId="3"/>
  </si>
  <si>
    <t>2</t>
    <phoneticPr fontId="3"/>
  </si>
  <si>
    <t>3</t>
  </si>
  <si>
    <t>4</t>
  </si>
  <si>
    <t>5</t>
    <phoneticPr fontId="3"/>
  </si>
  <si>
    <t>令和５年</t>
    <phoneticPr fontId="3"/>
  </si>
  <si>
    <t>肺結核
活動性</t>
    <rPh sb="0" eb="1">
      <t>ハイ</t>
    </rPh>
    <rPh sb="1" eb="3">
      <t>ケッカク</t>
    </rPh>
    <rPh sb="4" eb="7">
      <t>カツドウセイ</t>
    </rPh>
    <phoneticPr fontId="4"/>
  </si>
  <si>
    <t>喀痰塗
抹陽性</t>
    <rPh sb="0" eb="1">
      <t>カク</t>
    </rPh>
    <rPh sb="1" eb="2">
      <t>タン</t>
    </rPh>
    <rPh sb="2" eb="3">
      <t>ヌリ</t>
    </rPh>
    <rPh sb="4" eb="5">
      <t>マツ</t>
    </rPh>
    <rPh sb="5" eb="7">
      <t>ヨウセイ</t>
    </rPh>
    <phoneticPr fontId="4"/>
  </si>
  <si>
    <t>再 治 療</t>
    <rPh sb="0" eb="5">
      <t>サイチリョウ</t>
    </rPh>
    <phoneticPr fontId="4"/>
  </si>
  <si>
    <t>再</t>
    <rPh sb="0" eb="1">
      <t>サイケイ</t>
    </rPh>
    <phoneticPr fontId="4"/>
  </si>
  <si>
    <t>登録時その他菌陽性</t>
    <rPh sb="0" eb="3">
      <t>トウロクジ</t>
    </rPh>
    <rPh sb="3" eb="6">
      <t>ソノタ</t>
    </rPh>
    <rPh sb="6" eb="7">
      <t>キン</t>
    </rPh>
    <rPh sb="7" eb="9">
      <t>ヨウセイ</t>
    </rPh>
    <phoneticPr fontId="4"/>
  </si>
  <si>
    <t>登録時菌陰性・その他</t>
    <rPh sb="0" eb="3">
      <t>トウロクジ</t>
    </rPh>
    <rPh sb="3" eb="4">
      <t>キン</t>
    </rPh>
    <rPh sb="4" eb="6">
      <t>インセイ</t>
    </rPh>
    <rPh sb="7" eb="10">
      <t>ソノタ</t>
    </rPh>
    <phoneticPr fontId="4"/>
  </si>
  <si>
    <t>掲</t>
    <rPh sb="0" eb="1">
      <t>サイケイ</t>
    </rPh>
    <phoneticPr fontId="4"/>
  </si>
  <si>
    <t>肺 外 結 核 活 動 性</t>
    <rPh sb="8" eb="13">
      <t>カツドウセイ</t>
    </rPh>
    <phoneticPr fontId="4"/>
  </si>
  <si>
    <t>不 活 動 性 結 核</t>
    <phoneticPr fontId="3"/>
  </si>
  <si>
    <t>活動性不明</t>
    <rPh sb="0" eb="3">
      <t>カツドウセイ</t>
    </rPh>
    <phoneticPr fontId="4"/>
  </si>
  <si>
    <t>５－第５表　結核死亡数・率（人口１０万対），年次別</t>
    <phoneticPr fontId="3"/>
  </si>
  <si>
    <t>本　　　　県</t>
  </si>
  <si>
    <t>全　　　　国</t>
  </si>
  <si>
    <t>死亡数</t>
  </si>
  <si>
    <t>死亡率</t>
  </si>
  <si>
    <t>昭和63年</t>
    <phoneticPr fontId="4"/>
  </si>
  <si>
    <t xml:space="preserve">平成 5     </t>
    <rPh sb="0" eb="1">
      <t>ヘイセイ</t>
    </rPh>
    <phoneticPr fontId="3"/>
  </si>
  <si>
    <t xml:space="preserve">令和元     </t>
    <rPh sb="0" eb="2">
      <t>レイワ</t>
    </rPh>
    <rPh sb="2" eb="3">
      <t>モト</t>
    </rPh>
    <phoneticPr fontId="3"/>
  </si>
  <si>
    <t>出典：人口動態統計</t>
    <rPh sb="0" eb="2">
      <t>シュッテン</t>
    </rPh>
    <rPh sb="3" eb="5">
      <t>ジンコウ</t>
    </rPh>
    <rPh sb="5" eb="7">
      <t>ドウタイ</t>
    </rPh>
    <rPh sb="7" eb="9">
      <t>トウケイ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</si>
</sst>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1" formatCode="_ * #,##0_ ;_ * \-#,##0_ ;_ * &quot;-&quot;_ ;_ @_ "/>
    <numFmt numFmtId="26" formatCode="\$#,##0.00_);[Red]\(\$#,##0.00\)"/>
    <numFmt numFmtId="176" formatCode="0.00_);[Red]\(0.00\)"/>
    <numFmt numFmtId="177" formatCode="#,##0;;&quot;-&quot;"/>
    <numFmt numFmtId="178" formatCode="#,##0.0;\-#,##0.0"/>
    <numFmt numFmtId="179" formatCode="#,##0_);[Red]\(#,##0\)"/>
    <numFmt numFmtId="180" formatCode="0.0_);[Red]\(0.0\)"/>
    <numFmt numFmtId="181" formatCode="0.0;;&quot;-&quot;"/>
    <numFmt numFmtId="182" formatCode="[$-411]ggge&quot;年&quot;m&quot;月&quot;d&quot;日&quot;;@"/>
    <numFmt numFmtId="183" formatCode="_ * #,##0.0_ ;_ * \-#,##0.0_ ;_ * &quot;-&quot;??_ ;_ @_ "/>
    <numFmt numFmtId="184" formatCode="0_);[Red]\(0\)"/>
    <numFmt numFmtId="185" formatCode="0_ "/>
    <numFmt numFmtId="186" formatCode="#,##0_ "/>
    <numFmt numFmtId="187" formatCode="#,##0_ ;[Red]\-#,##0\ "/>
  </numFmts>
  <fonts count="18" x14ac:knownFonts="1">
    <font>
      <sz val="14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7"/>
      <name val="ＭＳ Ｐ明朝"/>
      <family val="1"/>
      <charset val="128"/>
    </font>
    <font>
      <sz val="14"/>
      <name val="ＭＳ 明朝"/>
      <family val="1"/>
      <charset val="128"/>
    </font>
    <font>
      <sz val="11"/>
      <name val="ＭＳ Ｐ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8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</borders>
  <cellStyleXfs count="8">
    <xf numFmtId="0" fontId="0" fillId="0" borderId="0"/>
    <xf numFmtId="9" fontId="5" fillId="0" borderId="0" applyFont="0" applyFill="0" applyBorder="0" applyAlignment="0" applyProtection="0">
      <alignment vertical="center"/>
    </xf>
    <xf numFmtId="0" fontId="2" fillId="0" borderId="0"/>
    <xf numFmtId="38" fontId="6" fillId="0" borderId="0" applyFont="0" applyFill="0" applyBorder="0" applyAlignment="0" applyProtection="0"/>
    <xf numFmtId="26" fontId="5" fillId="0" borderId="0"/>
    <xf numFmtId="0" fontId="1" fillId="0" borderId="0">
      <alignment vertical="center"/>
    </xf>
    <xf numFmtId="38" fontId="2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</cellStyleXfs>
  <cellXfs count="275">
    <xf numFmtId="0" fontId="0" fillId="0" borderId="0" xfId="0"/>
    <xf numFmtId="0" fontId="11" fillId="0" borderId="0" xfId="2" applyFont="1" applyAlignment="1">
      <alignment horizontal="left" vertical="center"/>
    </xf>
    <xf numFmtId="0" fontId="12" fillId="0" borderId="0" xfId="2" applyFont="1" applyAlignment="1">
      <alignment vertical="center"/>
    </xf>
    <xf numFmtId="176" fontId="12" fillId="0" borderId="0" xfId="2" applyNumberFormat="1" applyFont="1" applyAlignment="1">
      <alignment vertical="center"/>
    </xf>
    <xf numFmtId="0" fontId="13" fillId="0" borderId="0" xfId="2" applyFont="1" applyAlignment="1">
      <alignment vertical="center"/>
    </xf>
    <xf numFmtId="39" fontId="12" fillId="0" borderId="0" xfId="2" applyNumberFormat="1" applyFont="1" applyAlignment="1">
      <alignment vertical="center"/>
    </xf>
    <xf numFmtId="0" fontId="12" fillId="0" borderId="0" xfId="2" applyFont="1" applyAlignment="1">
      <alignment horizontal="right" vertical="center"/>
    </xf>
    <xf numFmtId="0" fontId="14" fillId="0" borderId="0" xfId="2" applyFont="1" applyAlignment="1">
      <alignment vertical="center" wrapText="1"/>
    </xf>
    <xf numFmtId="0" fontId="11" fillId="0" borderId="15" xfId="2" applyFont="1" applyBorder="1" applyAlignment="1">
      <alignment vertical="center"/>
    </xf>
    <xf numFmtId="0" fontId="11" fillId="0" borderId="6" xfId="2" applyFont="1" applyBorder="1" applyAlignment="1">
      <alignment vertical="center"/>
    </xf>
    <xf numFmtId="0" fontId="15" fillId="0" borderId="0" xfId="2" applyFont="1" applyAlignment="1">
      <alignment vertical="center"/>
    </xf>
    <xf numFmtId="182" fontId="14" fillId="0" borderId="6" xfId="2" applyNumberFormat="1" applyFont="1" applyBorder="1" applyAlignment="1">
      <alignment horizontal="center" vertical="center" shrinkToFit="1"/>
    </xf>
    <xf numFmtId="182" fontId="16" fillId="0" borderId="6" xfId="2" applyNumberFormat="1" applyFont="1" applyBorder="1" applyAlignment="1">
      <alignment horizontal="center" vertical="center" shrinkToFit="1"/>
    </xf>
    <xf numFmtId="0" fontId="12" fillId="0" borderId="0" xfId="2" applyFont="1" applyAlignment="1">
      <alignment horizontal="center" vertical="center"/>
    </xf>
    <xf numFmtId="176" fontId="12" fillId="0" borderId="0" xfId="2" applyNumberFormat="1" applyFont="1" applyAlignment="1">
      <alignment horizontal="center" vertical="center"/>
    </xf>
    <xf numFmtId="176" fontId="12" fillId="0" borderId="6" xfId="2" applyNumberFormat="1" applyFont="1" applyBorder="1" applyAlignment="1">
      <alignment horizontal="center" vertical="center"/>
    </xf>
    <xf numFmtId="0" fontId="11" fillId="0" borderId="3" xfId="2" applyFont="1" applyBorder="1" applyAlignment="1">
      <alignment vertical="center"/>
    </xf>
    <xf numFmtId="0" fontId="12" fillId="0" borderId="1" xfId="2" applyFont="1" applyBorder="1" applyAlignment="1">
      <alignment horizontal="center" vertical="center"/>
    </xf>
    <xf numFmtId="176" fontId="12" fillId="0" borderId="1" xfId="2" applyNumberFormat="1" applyFont="1" applyBorder="1" applyAlignment="1">
      <alignment horizontal="center" vertical="center"/>
    </xf>
    <xf numFmtId="176" fontId="12" fillId="0" borderId="3" xfId="2" applyNumberFormat="1" applyFont="1" applyBorder="1" applyAlignment="1">
      <alignment horizontal="center" vertical="center"/>
    </xf>
    <xf numFmtId="0" fontId="15" fillId="0" borderId="0" xfId="2" applyFont="1" applyAlignment="1">
      <alignment horizontal="distributed" vertical="center"/>
    </xf>
    <xf numFmtId="38" fontId="15" fillId="0" borderId="0" xfId="3" applyFont="1" applyFill="1" applyBorder="1" applyAlignment="1" applyProtection="1">
      <alignment horizontal="distributed" vertical="center"/>
    </xf>
    <xf numFmtId="0" fontId="15" fillId="0" borderId="6" xfId="2" applyFont="1" applyBorder="1" applyAlignment="1">
      <alignment horizontal="distributed" vertical="center"/>
    </xf>
    <xf numFmtId="37" fontId="12" fillId="0" borderId="9" xfId="2" applyNumberFormat="1" applyFont="1" applyBorder="1" applyAlignment="1">
      <alignment horizontal="right" vertical="center"/>
    </xf>
    <xf numFmtId="41" fontId="12" fillId="0" borderId="8" xfId="2" applyNumberFormat="1" applyFont="1" applyBorder="1" applyAlignment="1">
      <alignment horizontal="right" vertical="center" shrinkToFit="1"/>
    </xf>
    <xf numFmtId="181" fontId="12" fillId="0" borderId="0" xfId="2" applyNumberFormat="1" applyFont="1" applyAlignment="1">
      <alignment horizontal="right" vertical="center"/>
    </xf>
    <xf numFmtId="183" fontId="12" fillId="0" borderId="0" xfId="2" applyNumberFormat="1" applyFont="1" applyAlignment="1">
      <alignment horizontal="right" vertical="center"/>
    </xf>
    <xf numFmtId="37" fontId="12" fillId="0" borderId="8" xfId="2" applyNumberFormat="1" applyFont="1" applyBorder="1" applyAlignment="1">
      <alignment horizontal="right" vertical="center"/>
    </xf>
    <xf numFmtId="179" fontId="12" fillId="0" borderId="8" xfId="2" applyNumberFormat="1" applyFont="1" applyBorder="1" applyAlignment="1">
      <alignment horizontal="right" vertical="center"/>
    </xf>
    <xf numFmtId="179" fontId="12" fillId="0" borderId="7" xfId="2" applyNumberFormat="1" applyFont="1" applyBorder="1" applyAlignment="1">
      <alignment horizontal="right" vertical="center"/>
    </xf>
    <xf numFmtId="180" fontId="12" fillId="0" borderId="7" xfId="2" applyNumberFormat="1" applyFont="1" applyBorder="1" applyAlignment="1">
      <alignment horizontal="right" vertical="center"/>
    </xf>
    <xf numFmtId="180" fontId="12" fillId="0" borderId="7" xfId="1" applyNumberFormat="1" applyFont="1" applyFill="1" applyBorder="1" applyAlignment="1" applyProtection="1">
      <alignment horizontal="right" vertical="center"/>
    </xf>
    <xf numFmtId="37" fontId="12" fillId="0" borderId="6" xfId="2" applyNumberFormat="1" applyFont="1" applyBorder="1" applyAlignment="1">
      <alignment horizontal="right" vertical="center"/>
    </xf>
    <xf numFmtId="41" fontId="12" fillId="0" borderId="4" xfId="2" applyNumberFormat="1" applyFont="1" applyBorder="1" applyAlignment="1">
      <alignment horizontal="right" vertical="center" shrinkToFit="1"/>
    </xf>
    <xf numFmtId="41" fontId="12" fillId="0" borderId="4" xfId="2" applyNumberFormat="1" applyFont="1" applyBorder="1" applyAlignment="1">
      <alignment horizontal="right" vertical="center"/>
    </xf>
    <xf numFmtId="37" fontId="12" fillId="0" borderId="4" xfId="2" applyNumberFormat="1" applyFont="1" applyBorder="1" applyAlignment="1">
      <alignment horizontal="right" vertical="center"/>
    </xf>
    <xf numFmtId="179" fontId="12" fillId="0" borderId="4" xfId="2" applyNumberFormat="1" applyFont="1" applyBorder="1" applyAlignment="1">
      <alignment horizontal="right" vertical="center"/>
    </xf>
    <xf numFmtId="179" fontId="12" fillId="0" borderId="0" xfId="2" applyNumberFormat="1" applyFont="1" applyAlignment="1">
      <alignment horizontal="right" vertical="center"/>
    </xf>
    <xf numFmtId="180" fontId="12" fillId="0" borderId="0" xfId="2" applyNumberFormat="1" applyFont="1" applyAlignment="1">
      <alignment horizontal="right" vertical="center"/>
    </xf>
    <xf numFmtId="180" fontId="12" fillId="0" borderId="0" xfId="1" applyNumberFormat="1" applyFont="1" applyFill="1" applyBorder="1" applyAlignment="1" applyProtection="1">
      <alignment horizontal="right" vertical="center"/>
    </xf>
    <xf numFmtId="41" fontId="12" fillId="0" borderId="0" xfId="2" applyNumberFormat="1" applyFont="1" applyAlignment="1">
      <alignment horizontal="right" vertical="center"/>
    </xf>
    <xf numFmtId="38" fontId="15" fillId="0" borderId="0" xfId="3" applyFont="1" applyFill="1" applyBorder="1" applyAlignment="1">
      <alignment horizontal="distributed" vertical="center"/>
    </xf>
    <xf numFmtId="0" fontId="15" fillId="0" borderId="6" xfId="2" applyFont="1" applyBorder="1" applyAlignment="1">
      <alignment horizontal="right" vertical="center"/>
    </xf>
    <xf numFmtId="41" fontId="12" fillId="0" borderId="0" xfId="2" applyNumberFormat="1" applyFont="1" applyAlignment="1">
      <alignment horizontal="right" vertical="center" shrinkToFit="1"/>
    </xf>
    <xf numFmtId="180" fontId="12" fillId="0" borderId="0" xfId="1" applyNumberFormat="1" applyFont="1" applyFill="1" applyBorder="1" applyAlignment="1">
      <alignment horizontal="right" vertical="center"/>
    </xf>
    <xf numFmtId="183" fontId="12" fillId="0" borderId="6" xfId="2" applyNumberFormat="1" applyFont="1" applyBorder="1" applyAlignment="1">
      <alignment horizontal="right" vertical="center"/>
    </xf>
    <xf numFmtId="37" fontId="15" fillId="0" borderId="6" xfId="2" applyNumberFormat="1" applyFont="1" applyBorder="1" applyAlignment="1">
      <alignment horizontal="right" vertical="center"/>
    </xf>
    <xf numFmtId="176" fontId="12" fillId="0" borderId="0" xfId="2" applyNumberFormat="1" applyFont="1" applyAlignment="1">
      <alignment horizontal="right" vertical="center"/>
    </xf>
    <xf numFmtId="37" fontId="15" fillId="0" borderId="3" xfId="2" applyNumberFormat="1" applyFont="1" applyBorder="1" applyAlignment="1">
      <alignment horizontal="right" vertical="center"/>
    </xf>
    <xf numFmtId="41" fontId="12" fillId="0" borderId="2" xfId="2" applyNumberFormat="1" applyFont="1" applyBorder="1" applyAlignment="1">
      <alignment horizontal="right" vertical="center" shrinkToFit="1"/>
    </xf>
    <xf numFmtId="181" fontId="12" fillId="0" borderId="1" xfId="2" applyNumberFormat="1" applyFont="1" applyBorder="1" applyAlignment="1">
      <alignment horizontal="right" vertical="center"/>
    </xf>
    <xf numFmtId="41" fontId="12" fillId="0" borderId="2" xfId="2" applyNumberFormat="1" applyFont="1" applyBorder="1" applyAlignment="1">
      <alignment horizontal="right" vertical="center"/>
    </xf>
    <xf numFmtId="183" fontId="12" fillId="0" borderId="1" xfId="2" applyNumberFormat="1" applyFont="1" applyBorder="1" applyAlignment="1">
      <alignment horizontal="right" vertical="center"/>
    </xf>
    <xf numFmtId="179" fontId="12" fillId="0" borderId="2" xfId="2" applyNumberFormat="1" applyFont="1" applyBorder="1" applyAlignment="1">
      <alignment horizontal="right" vertical="center"/>
    </xf>
    <xf numFmtId="179" fontId="12" fillId="0" borderId="1" xfId="2" applyNumberFormat="1" applyFont="1" applyBorder="1" applyAlignment="1">
      <alignment horizontal="right" vertical="center"/>
    </xf>
    <xf numFmtId="41" fontId="12" fillId="0" borderId="1" xfId="2" applyNumberFormat="1" applyFont="1" applyBorder="1" applyAlignment="1">
      <alignment horizontal="right" vertical="center"/>
    </xf>
    <xf numFmtId="178" fontId="12" fillId="0" borderId="1" xfId="2" applyNumberFormat="1" applyFont="1" applyBorder="1" applyAlignment="1">
      <alignment horizontal="right" vertical="center"/>
    </xf>
    <xf numFmtId="0" fontId="15" fillId="0" borderId="7" xfId="2" applyFont="1" applyBorder="1" applyAlignment="1">
      <alignment horizontal="center" vertical="center"/>
    </xf>
    <xf numFmtId="0" fontId="15" fillId="0" borderId="9" xfId="2" applyFont="1" applyBorder="1" applyAlignment="1">
      <alignment horizontal="center" vertical="center"/>
    </xf>
    <xf numFmtId="37" fontId="15" fillId="0" borderId="9" xfId="2" applyNumberFormat="1" applyFont="1" applyBorder="1" applyAlignment="1">
      <alignment horizontal="right" vertical="center"/>
    </xf>
    <xf numFmtId="0" fontId="12" fillId="0" borderId="7" xfId="2" applyFont="1" applyBorder="1" applyAlignment="1">
      <alignment horizontal="right" vertical="center"/>
    </xf>
    <xf numFmtId="183" fontId="12" fillId="0" borderId="7" xfId="2" applyNumberFormat="1" applyFont="1" applyBorder="1" applyAlignment="1">
      <alignment horizontal="right" vertical="center"/>
    </xf>
    <xf numFmtId="41" fontId="12" fillId="0" borderId="8" xfId="2" applyNumberFormat="1" applyFont="1" applyBorder="1" applyAlignment="1">
      <alignment horizontal="right" vertical="center"/>
    </xf>
    <xf numFmtId="176" fontId="12" fillId="0" borderId="8" xfId="2" applyNumberFormat="1" applyFont="1" applyBorder="1" applyAlignment="1">
      <alignment horizontal="right" vertical="center"/>
    </xf>
    <xf numFmtId="176" fontId="12" fillId="0" borderId="7" xfId="2" applyNumberFormat="1" applyFont="1" applyBorder="1" applyAlignment="1">
      <alignment horizontal="right" vertical="center"/>
    </xf>
    <xf numFmtId="41" fontId="12" fillId="0" borderId="7" xfId="2" applyNumberFormat="1" applyFont="1" applyBorder="1" applyAlignment="1">
      <alignment horizontal="right" vertical="center"/>
    </xf>
    <xf numFmtId="39" fontId="12" fillId="0" borderId="7" xfId="2" applyNumberFormat="1" applyFont="1" applyBorder="1" applyAlignment="1">
      <alignment horizontal="right" vertical="center"/>
    </xf>
    <xf numFmtId="37" fontId="12" fillId="0" borderId="5" xfId="2" applyNumberFormat="1" applyFont="1" applyBorder="1" applyAlignment="1">
      <alignment horizontal="right" vertical="center"/>
    </xf>
    <xf numFmtId="37" fontId="15" fillId="0" borderId="5" xfId="2" applyNumberFormat="1" applyFont="1" applyBorder="1" applyAlignment="1">
      <alignment horizontal="right" vertical="center"/>
    </xf>
    <xf numFmtId="41" fontId="12" fillId="0" borderId="1" xfId="2" applyNumberFormat="1" applyFont="1" applyBorder="1" applyAlignment="1">
      <alignment horizontal="right" vertical="center" shrinkToFit="1"/>
    </xf>
    <xf numFmtId="177" fontId="12" fillId="0" borderId="0" xfId="2" applyNumberFormat="1" applyFont="1" applyAlignment="1">
      <alignment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1" fontId="9" fillId="0" borderId="0" xfId="0" applyNumberFormat="1" applyFont="1" applyAlignment="1">
      <alignment horizontal="left" vertical="center"/>
    </xf>
    <xf numFmtId="1" fontId="9" fillId="0" borderId="0" xfId="0" applyNumberFormat="1" applyFont="1" applyAlignment="1">
      <alignment vertical="center"/>
    </xf>
    <xf numFmtId="0" fontId="9" fillId="0" borderId="0" xfId="0" applyFont="1" applyAlignment="1">
      <alignment horizontal="right" vertical="center"/>
    </xf>
    <xf numFmtId="0" fontId="9" fillId="0" borderId="12" xfId="0" applyFont="1" applyBorder="1" applyAlignment="1">
      <alignment vertical="center"/>
    </xf>
    <xf numFmtId="1" fontId="9" fillId="0" borderId="13" xfId="0" applyNumberFormat="1" applyFont="1" applyBorder="1" applyAlignment="1">
      <alignment vertical="center"/>
    </xf>
    <xf numFmtId="1" fontId="9" fillId="0" borderId="16" xfId="0" applyNumberFormat="1" applyFont="1" applyBorder="1" applyAlignment="1">
      <alignment vertical="center"/>
    </xf>
    <xf numFmtId="0" fontId="10" fillId="0" borderId="17" xfId="0" applyFont="1" applyBorder="1" applyAlignment="1">
      <alignment vertical="center"/>
    </xf>
    <xf numFmtId="0" fontId="10" fillId="0" borderId="18" xfId="0" applyFont="1" applyBorder="1" applyAlignment="1">
      <alignment vertical="center"/>
    </xf>
    <xf numFmtId="1" fontId="9" fillId="0" borderId="2" xfId="0" applyNumberFormat="1" applyFont="1" applyBorder="1" applyAlignment="1">
      <alignment vertical="center"/>
    </xf>
    <xf numFmtId="1" fontId="9" fillId="0" borderId="1" xfId="0" applyNumberFormat="1" applyFont="1" applyBorder="1" applyAlignment="1">
      <alignment vertical="center"/>
    </xf>
    <xf numFmtId="1" fontId="9" fillId="0" borderId="22" xfId="0" applyNumberFormat="1" applyFont="1" applyBorder="1" applyAlignment="1">
      <alignment horizontal="center" vertical="center"/>
    </xf>
    <xf numFmtId="1" fontId="9" fillId="0" borderId="19" xfId="0" applyNumberFormat="1" applyFont="1" applyBorder="1" applyAlignment="1">
      <alignment horizontal="center" vertical="center"/>
    </xf>
    <xf numFmtId="1" fontId="9" fillId="0" borderId="20" xfId="0" applyNumberFormat="1" applyFont="1" applyBorder="1" applyAlignment="1">
      <alignment horizontal="center" vertical="center"/>
    </xf>
    <xf numFmtId="41" fontId="9" fillId="0" borderId="19" xfId="0" applyNumberFormat="1" applyFont="1" applyBorder="1" applyAlignment="1">
      <alignment horizontal="right" vertical="center"/>
    </xf>
    <xf numFmtId="41" fontId="9" fillId="0" borderId="20" xfId="0" applyNumberFormat="1" applyFont="1" applyBorder="1" applyAlignment="1">
      <alignment horizontal="right" vertical="center"/>
    </xf>
    <xf numFmtId="41" fontId="9" fillId="0" borderId="21" xfId="0" applyNumberFormat="1" applyFont="1" applyBorder="1" applyAlignment="1">
      <alignment horizontal="right" vertical="center"/>
    </xf>
    <xf numFmtId="1" fontId="9" fillId="0" borderId="0" xfId="0" applyNumberFormat="1" applyFont="1" applyAlignment="1">
      <alignment horizontal="center" vertical="center"/>
    </xf>
    <xf numFmtId="41" fontId="9" fillId="0" borderId="4" xfId="0" applyNumberFormat="1" applyFont="1" applyBorder="1" applyAlignment="1">
      <alignment horizontal="right" vertical="center"/>
    </xf>
    <xf numFmtId="41" fontId="9" fillId="0" borderId="0" xfId="0" applyNumberFormat="1" applyFont="1" applyAlignment="1">
      <alignment horizontal="right" vertical="center"/>
    </xf>
    <xf numFmtId="41" fontId="9" fillId="0" borderId="6" xfId="0" applyNumberFormat="1" applyFont="1" applyBorder="1" applyAlignment="1">
      <alignment horizontal="right" vertical="center"/>
    </xf>
    <xf numFmtId="1" fontId="9" fillId="0" borderId="1" xfId="0" applyNumberFormat="1" applyFont="1" applyBorder="1" applyAlignment="1">
      <alignment horizontal="center" vertical="center"/>
    </xf>
    <xf numFmtId="41" fontId="9" fillId="0" borderId="2" xfId="0" applyNumberFormat="1" applyFont="1" applyBorder="1" applyAlignment="1">
      <alignment horizontal="right" vertical="center"/>
    </xf>
    <xf numFmtId="41" fontId="9" fillId="0" borderId="1" xfId="0" applyNumberFormat="1" applyFont="1" applyBorder="1" applyAlignment="1">
      <alignment horizontal="right" vertical="center"/>
    </xf>
    <xf numFmtId="41" fontId="9" fillId="0" borderId="3" xfId="0" applyNumberFormat="1" applyFont="1" applyBorder="1" applyAlignment="1">
      <alignment horizontal="right" vertical="center"/>
    </xf>
    <xf numFmtId="0" fontId="9" fillId="0" borderId="7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5" fillId="0" borderId="23" xfId="0" applyFont="1" applyBorder="1" applyAlignment="1">
      <alignment vertical="center"/>
    </xf>
    <xf numFmtId="0" fontId="15" fillId="0" borderId="23" xfId="0" applyFont="1" applyBorder="1" applyAlignment="1">
      <alignment horizontal="right" vertical="center"/>
    </xf>
    <xf numFmtId="0" fontId="15" fillId="0" borderId="1" xfId="0" applyFont="1" applyBorder="1" applyAlignment="1">
      <alignment vertical="center"/>
    </xf>
    <xf numFmtId="0" fontId="15" fillId="0" borderId="2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 wrapText="1"/>
    </xf>
    <xf numFmtId="37" fontId="15" fillId="0" borderId="20" xfId="0" applyNumberFormat="1" applyFont="1" applyBorder="1" applyAlignment="1" applyProtection="1">
      <alignment horizontal="center" vertical="center"/>
      <protection locked="0"/>
    </xf>
    <xf numFmtId="41" fontId="17" fillId="0" borderId="19" xfId="0" applyNumberFormat="1" applyFont="1" applyBorder="1" applyAlignment="1">
      <alignment vertical="center"/>
    </xf>
    <xf numFmtId="41" fontId="17" fillId="0" borderId="20" xfId="0" applyNumberFormat="1" applyFont="1" applyBorder="1" applyAlignment="1">
      <alignment vertical="center"/>
    </xf>
    <xf numFmtId="41" fontId="17" fillId="0" borderId="21" xfId="0" applyNumberFormat="1" applyFont="1" applyBorder="1" applyAlignment="1">
      <alignment vertical="center"/>
    </xf>
    <xf numFmtId="41" fontId="17" fillId="0" borderId="22" xfId="0" applyNumberFormat="1" applyFont="1" applyBorder="1" applyAlignment="1">
      <alignment vertical="center"/>
    </xf>
    <xf numFmtId="41" fontId="15" fillId="0" borderId="0" xfId="0" applyNumberFormat="1" applyFont="1" applyAlignment="1">
      <alignment vertical="center"/>
    </xf>
    <xf numFmtId="37" fontId="15" fillId="0" borderId="0" xfId="0" applyNumberFormat="1" applyFont="1" applyAlignment="1" applyProtection="1">
      <alignment horizontal="center" vertical="center"/>
      <protection locked="0"/>
    </xf>
    <xf numFmtId="41" fontId="17" fillId="0" borderId="4" xfId="0" applyNumberFormat="1" applyFont="1" applyBorder="1" applyAlignment="1">
      <alignment vertical="center"/>
    </xf>
    <xf numFmtId="41" fontId="17" fillId="0" borderId="0" xfId="0" applyNumberFormat="1" applyFont="1" applyAlignment="1">
      <alignment vertical="center"/>
    </xf>
    <xf numFmtId="41" fontId="17" fillId="0" borderId="6" xfId="0" applyNumberFormat="1" applyFont="1" applyBorder="1" applyAlignment="1">
      <alignment vertical="center"/>
    </xf>
    <xf numFmtId="41" fontId="17" fillId="0" borderId="5" xfId="0" applyNumberFormat="1" applyFont="1" applyBorder="1" applyAlignment="1">
      <alignment vertical="center"/>
    </xf>
    <xf numFmtId="41" fontId="17" fillId="0" borderId="6" xfId="0" applyNumberFormat="1" applyFont="1" applyBorder="1" applyAlignment="1">
      <alignment horizontal="right" vertical="center"/>
    </xf>
    <xf numFmtId="41" fontId="17" fillId="0" borderId="0" xfId="0" applyNumberFormat="1" applyFont="1" applyAlignment="1">
      <alignment horizontal="right" vertical="center"/>
    </xf>
    <xf numFmtId="41" fontId="17" fillId="0" borderId="6" xfId="0" applyNumberFormat="1" applyFont="1" applyBorder="1" applyAlignment="1" applyProtection="1">
      <alignment vertical="center"/>
      <protection locked="0"/>
    </xf>
    <xf numFmtId="41" fontId="17" fillId="0" borderId="0" xfId="0" applyNumberFormat="1" applyFont="1" applyAlignment="1" applyProtection="1">
      <alignment vertical="center"/>
      <protection locked="0"/>
    </xf>
    <xf numFmtId="41" fontId="17" fillId="0" borderId="5" xfId="0" applyNumberFormat="1" applyFont="1" applyBorder="1" applyAlignment="1" applyProtection="1">
      <alignment horizontal="right" vertical="center"/>
      <protection locked="0"/>
    </xf>
    <xf numFmtId="41" fontId="17" fillId="0" borderId="4" xfId="0" applyNumberFormat="1" applyFont="1" applyBorder="1" applyAlignment="1" applyProtection="1">
      <alignment vertical="center"/>
      <protection locked="0"/>
    </xf>
    <xf numFmtId="41" fontId="17" fillId="0" borderId="5" xfId="0" applyNumberFormat="1" applyFont="1" applyBorder="1" applyAlignment="1">
      <alignment horizontal="right" vertical="center"/>
    </xf>
    <xf numFmtId="41" fontId="17" fillId="0" borderId="4" xfId="0" applyNumberFormat="1" applyFont="1" applyBorder="1" applyAlignment="1">
      <alignment horizontal="right" vertical="center"/>
    </xf>
    <xf numFmtId="41" fontId="17" fillId="0" borderId="6" xfId="0" applyNumberFormat="1" applyFont="1" applyBorder="1" applyAlignment="1" applyProtection="1">
      <alignment horizontal="right" vertical="center"/>
      <protection locked="0"/>
    </xf>
    <xf numFmtId="41" fontId="17" fillId="0" borderId="5" xfId="0" applyNumberFormat="1" applyFont="1" applyBorder="1" applyAlignment="1" applyProtection="1">
      <alignment vertical="center"/>
      <protection locked="0"/>
    </xf>
    <xf numFmtId="41" fontId="17" fillId="0" borderId="0" xfId="0" applyNumberFormat="1" applyFont="1" applyAlignment="1" applyProtection="1">
      <alignment horizontal="right" vertical="center"/>
      <protection locked="0"/>
    </xf>
    <xf numFmtId="41" fontId="17" fillId="0" borderId="4" xfId="0" applyNumberFormat="1" applyFont="1" applyBorder="1" applyAlignment="1" applyProtection="1">
      <alignment horizontal="right" vertical="center"/>
      <protection locked="0"/>
    </xf>
    <xf numFmtId="41" fontId="17" fillId="0" borderId="6" xfId="0" applyNumberFormat="1" applyFont="1" applyBorder="1" applyAlignment="1" applyProtection="1">
      <alignment horizontal="center" vertical="center"/>
      <protection locked="0"/>
    </xf>
    <xf numFmtId="41" fontId="17" fillId="0" borderId="0" xfId="0" applyNumberFormat="1" applyFont="1" applyAlignment="1" applyProtection="1">
      <alignment horizontal="center" vertical="center"/>
      <protection locked="0"/>
    </xf>
    <xf numFmtId="37" fontId="15" fillId="0" borderId="1" xfId="0" applyNumberFormat="1" applyFont="1" applyBorder="1" applyAlignment="1" applyProtection="1">
      <alignment horizontal="center" vertical="center"/>
      <protection locked="0"/>
    </xf>
    <xf numFmtId="41" fontId="17" fillId="0" borderId="2" xfId="0" applyNumberFormat="1" applyFont="1" applyBorder="1" applyAlignment="1">
      <alignment vertical="center"/>
    </xf>
    <xf numFmtId="41" fontId="17" fillId="0" borderId="1" xfId="0" applyNumberFormat="1" applyFont="1" applyBorder="1" applyAlignment="1" applyProtection="1">
      <alignment horizontal="right" vertical="center"/>
      <protection locked="0"/>
    </xf>
    <xf numFmtId="41" fontId="17" fillId="0" borderId="3" xfId="0" applyNumberFormat="1" applyFont="1" applyBorder="1" applyAlignment="1" applyProtection="1">
      <alignment vertical="center"/>
      <protection locked="0"/>
    </xf>
    <xf numFmtId="41" fontId="17" fillId="0" borderId="1" xfId="0" applyNumberFormat="1" applyFont="1" applyBorder="1" applyAlignment="1" applyProtection="1">
      <alignment vertical="center"/>
      <protection locked="0"/>
    </xf>
    <xf numFmtId="41" fontId="17" fillId="0" borderId="10" xfId="0" applyNumberFormat="1" applyFont="1" applyBorder="1" applyAlignment="1" applyProtection="1">
      <alignment vertical="center"/>
      <protection locked="0"/>
    </xf>
    <xf numFmtId="41" fontId="17" fillId="0" borderId="2" xfId="0" applyNumberFormat="1" applyFont="1" applyBorder="1" applyAlignment="1" applyProtection="1">
      <alignment vertical="center"/>
      <protection locked="0"/>
    </xf>
    <xf numFmtId="0" fontId="11" fillId="0" borderId="0" xfId="5" applyFont="1" applyAlignment="1">
      <alignment horizontal="left" vertical="center"/>
    </xf>
    <xf numFmtId="0" fontId="12" fillId="0" borderId="0" xfId="5" applyFont="1">
      <alignment vertical="center"/>
    </xf>
    <xf numFmtId="0" fontId="12" fillId="0" borderId="0" xfId="5" applyFont="1" applyAlignment="1">
      <alignment horizontal="left" vertical="center"/>
    </xf>
    <xf numFmtId="0" fontId="12" fillId="0" borderId="0" xfId="5" applyFont="1" applyAlignment="1">
      <alignment horizontal="right" vertical="center"/>
    </xf>
    <xf numFmtId="0" fontId="12" fillId="0" borderId="20" xfId="5" applyFont="1" applyBorder="1">
      <alignment vertical="center"/>
    </xf>
    <xf numFmtId="0" fontId="12" fillId="0" borderId="19" xfId="5" applyFont="1" applyBorder="1" applyAlignment="1">
      <alignment horizontal="center" vertical="center"/>
    </xf>
    <xf numFmtId="41" fontId="12" fillId="0" borderId="4" xfId="5" applyNumberFormat="1" applyFont="1" applyBorder="1" applyAlignment="1">
      <alignment horizontal="center" vertical="center"/>
    </xf>
    <xf numFmtId="41" fontId="12" fillId="0" borderId="0" xfId="5" applyNumberFormat="1" applyFont="1" applyAlignment="1">
      <alignment horizontal="center" vertical="center"/>
    </xf>
    <xf numFmtId="49" fontId="12" fillId="0" borderId="0" xfId="5" applyNumberFormat="1" applyFont="1" applyAlignment="1">
      <alignment horizontal="center" vertical="center"/>
    </xf>
    <xf numFmtId="41" fontId="12" fillId="0" borderId="0" xfId="5" applyNumberFormat="1" applyFont="1">
      <alignment vertical="center"/>
    </xf>
    <xf numFmtId="184" fontId="12" fillId="0" borderId="4" xfId="5" applyNumberFormat="1" applyFont="1" applyBorder="1" applyAlignment="1">
      <alignment horizontal="right" vertical="center"/>
    </xf>
    <xf numFmtId="184" fontId="12" fillId="0" borderId="0" xfId="5" applyNumberFormat="1" applyFont="1" applyAlignment="1">
      <alignment horizontal="right" vertical="center"/>
    </xf>
    <xf numFmtId="184" fontId="12" fillId="0" borderId="5" xfId="5" applyNumberFormat="1" applyFont="1" applyBorder="1" applyAlignment="1">
      <alignment horizontal="right" vertical="center"/>
    </xf>
    <xf numFmtId="185" fontId="12" fillId="0" borderId="0" xfId="5" applyNumberFormat="1" applyFont="1">
      <alignment vertical="center"/>
    </xf>
    <xf numFmtId="0" fontId="12" fillId="0" borderId="23" xfId="5" applyFont="1" applyBorder="1">
      <alignment vertical="center"/>
    </xf>
    <xf numFmtId="184" fontId="12" fillId="0" borderId="24" xfId="5" applyNumberFormat="1" applyFont="1" applyBorder="1" applyAlignment="1">
      <alignment horizontal="right" vertical="center"/>
    </xf>
    <xf numFmtId="184" fontId="12" fillId="0" borderId="23" xfId="5" applyNumberFormat="1" applyFont="1" applyBorder="1" applyAlignment="1">
      <alignment horizontal="right" vertical="center"/>
    </xf>
    <xf numFmtId="0" fontId="12" fillId="0" borderId="2" xfId="5" applyFont="1" applyBorder="1" applyAlignment="1">
      <alignment horizontal="center" vertical="center"/>
    </xf>
    <xf numFmtId="41" fontId="12" fillId="0" borderId="4" xfId="5" applyNumberFormat="1" applyFont="1" applyBorder="1" applyAlignment="1">
      <alignment horizontal="right" vertical="center"/>
    </xf>
    <xf numFmtId="41" fontId="12" fillId="0" borderId="0" xfId="5" applyNumberFormat="1" applyFont="1" applyAlignment="1">
      <alignment horizontal="right" vertical="center"/>
    </xf>
    <xf numFmtId="0" fontId="12" fillId="0" borderId="6" xfId="5" applyFont="1" applyBorder="1" applyAlignment="1">
      <alignment horizontal="center" vertical="distributed" textRotation="255"/>
    </xf>
    <xf numFmtId="0" fontId="12" fillId="0" borderId="3" xfId="5" applyFont="1" applyBorder="1" applyAlignment="1">
      <alignment horizontal="center" vertical="center"/>
    </xf>
    <xf numFmtId="41" fontId="12" fillId="0" borderId="2" xfId="5" applyNumberFormat="1" applyFont="1" applyBorder="1" applyAlignment="1">
      <alignment horizontal="right" vertical="center"/>
    </xf>
    <xf numFmtId="41" fontId="12" fillId="0" borderId="1" xfId="5" applyNumberFormat="1" applyFont="1" applyBorder="1" applyAlignment="1">
      <alignment horizontal="right" vertical="center"/>
    </xf>
    <xf numFmtId="37" fontId="12" fillId="0" borderId="0" xfId="5" applyNumberFormat="1" applyFont="1">
      <alignment vertical="center"/>
    </xf>
    <xf numFmtId="0" fontId="11" fillId="0" borderId="0" xfId="2" applyFont="1" applyAlignment="1">
      <alignment vertical="center"/>
    </xf>
    <xf numFmtId="0" fontId="2" fillId="0" borderId="0" xfId="2" applyAlignment="1">
      <alignment vertical="center"/>
    </xf>
    <xf numFmtId="0" fontId="2" fillId="0" borderId="23" xfId="2" applyBorder="1" applyAlignment="1">
      <alignment vertical="center"/>
    </xf>
    <xf numFmtId="0" fontId="12" fillId="0" borderId="23" xfId="2" applyFont="1" applyBorder="1" applyAlignment="1">
      <alignment horizontal="right" vertical="center"/>
    </xf>
    <xf numFmtId="0" fontId="2" fillId="0" borderId="22" xfId="2" applyBorder="1" applyAlignment="1">
      <alignment horizontal="distributed" vertical="center" justifyLastLine="1"/>
    </xf>
    <xf numFmtId="0" fontId="2" fillId="0" borderId="19" xfId="2" applyBorder="1" applyAlignment="1">
      <alignment horizontal="distributed" vertical="center" justifyLastLine="1"/>
    </xf>
    <xf numFmtId="186" fontId="2" fillId="0" borderId="6" xfId="2" applyNumberFormat="1" applyBorder="1" applyAlignment="1">
      <alignment horizontal="left" vertical="center"/>
    </xf>
    <xf numFmtId="184" fontId="2" fillId="0" borderId="4" xfId="2" applyNumberFormat="1" applyBorder="1" applyAlignment="1">
      <alignment horizontal="right" vertical="center" indent="2"/>
    </xf>
    <xf numFmtId="180" fontId="2" fillId="0" borderId="0" xfId="2" applyNumberFormat="1" applyAlignment="1">
      <alignment horizontal="right" vertical="center" indent="2"/>
    </xf>
    <xf numFmtId="187" fontId="2" fillId="0" borderId="4" xfId="6" applyNumberFormat="1" applyFont="1" applyBorder="1" applyAlignment="1">
      <alignment horizontal="right" vertical="center" indent="2"/>
    </xf>
    <xf numFmtId="0" fontId="2" fillId="0" borderId="0" xfId="5" applyFont="1">
      <alignment vertical="center"/>
    </xf>
    <xf numFmtId="184" fontId="2" fillId="0" borderId="6" xfId="5" quotePrefix="1" applyNumberFormat="1" applyFont="1" applyBorder="1" applyAlignment="1">
      <alignment horizontal="left" vertical="center"/>
    </xf>
    <xf numFmtId="184" fontId="2" fillId="0" borderId="4" xfId="5" applyNumberFormat="1" applyFont="1" applyBorder="1" applyAlignment="1">
      <alignment horizontal="right" vertical="center" indent="2"/>
    </xf>
    <xf numFmtId="180" fontId="2" fillId="0" borderId="0" xfId="5" applyNumberFormat="1" applyFont="1" applyAlignment="1">
      <alignment horizontal="right" vertical="center" indent="2"/>
    </xf>
    <xf numFmtId="187" fontId="2" fillId="0" borderId="4" xfId="3" applyNumberFormat="1" applyFont="1" applyFill="1" applyBorder="1" applyAlignment="1">
      <alignment horizontal="right" vertical="center" indent="2"/>
    </xf>
    <xf numFmtId="184" fontId="2" fillId="0" borderId="6" xfId="2" quotePrefix="1" applyNumberFormat="1" applyBorder="1" applyAlignment="1">
      <alignment horizontal="center" vertical="center"/>
    </xf>
    <xf numFmtId="184" fontId="2" fillId="0" borderId="0" xfId="5" quotePrefix="1" applyNumberFormat="1" applyFont="1" applyAlignment="1">
      <alignment horizontal="center" vertical="center"/>
    </xf>
    <xf numFmtId="187" fontId="2" fillId="0" borderId="4" xfId="7" applyNumberFormat="1" applyFont="1" applyBorder="1" applyAlignment="1">
      <alignment horizontal="right" vertical="center" indent="2"/>
    </xf>
    <xf numFmtId="184" fontId="2" fillId="0" borderId="6" xfId="5" quotePrefix="1" applyNumberFormat="1" applyFont="1" applyBorder="1" applyAlignment="1">
      <alignment horizontal="center" vertical="center"/>
    </xf>
    <xf numFmtId="184" fontId="2" fillId="0" borderId="6" xfId="5" applyNumberFormat="1" applyFont="1" applyBorder="1" applyAlignment="1">
      <alignment horizontal="center" vertical="center"/>
    </xf>
    <xf numFmtId="184" fontId="2" fillId="0" borderId="3" xfId="5" quotePrefix="1" applyNumberFormat="1" applyFont="1" applyBorder="1" applyAlignment="1">
      <alignment horizontal="center" vertical="center"/>
    </xf>
    <xf numFmtId="184" fontId="2" fillId="0" borderId="2" xfId="5" applyNumberFormat="1" applyFont="1" applyBorder="1" applyAlignment="1">
      <alignment horizontal="right" vertical="center" indent="2"/>
    </xf>
    <xf numFmtId="180" fontId="2" fillId="0" borderId="1" xfId="5" applyNumberFormat="1" applyFont="1" applyBorder="1" applyAlignment="1">
      <alignment horizontal="right" vertical="center" indent="2"/>
    </xf>
    <xf numFmtId="179" fontId="2" fillId="0" borderId="2" xfId="3" applyNumberFormat="1" applyFont="1" applyFill="1" applyBorder="1" applyAlignment="1">
      <alignment horizontal="right" vertical="center" indent="2"/>
    </xf>
    <xf numFmtId="0" fontId="15" fillId="0" borderId="0" xfId="5" applyFont="1">
      <alignment vertical="center"/>
    </xf>
    <xf numFmtId="0" fontId="15" fillId="0" borderId="1" xfId="2" applyFont="1" applyBorder="1" applyAlignment="1">
      <alignment horizontal="left" vertical="center"/>
    </xf>
    <xf numFmtId="0" fontId="11" fillId="0" borderId="1" xfId="2" applyFont="1" applyBorder="1" applyAlignment="1">
      <alignment horizontal="left" vertical="center"/>
    </xf>
    <xf numFmtId="0" fontId="11" fillId="0" borderId="3" xfId="2" applyFont="1" applyBorder="1" applyAlignment="1">
      <alignment horizontal="left" vertical="center"/>
    </xf>
    <xf numFmtId="38" fontId="15" fillId="0" borderId="0" xfId="3" applyFont="1" applyFill="1" applyBorder="1" applyAlignment="1" applyProtection="1">
      <alignment horizontal="distributed" vertical="center"/>
    </xf>
    <xf numFmtId="38" fontId="15" fillId="0" borderId="6" xfId="3" applyFont="1" applyFill="1" applyBorder="1" applyAlignment="1" applyProtection="1">
      <alignment horizontal="distributed" vertical="center"/>
    </xf>
    <xf numFmtId="0" fontId="12" fillId="0" borderId="12" xfId="2" applyFont="1" applyBorder="1" applyAlignment="1">
      <alignment vertical="center"/>
    </xf>
    <xf numFmtId="0" fontId="11" fillId="0" borderId="12" xfId="2" applyFont="1" applyBorder="1" applyAlignment="1">
      <alignment vertical="center"/>
    </xf>
    <xf numFmtId="0" fontId="11" fillId="0" borderId="15" xfId="2" applyFont="1" applyBorder="1" applyAlignment="1">
      <alignment vertical="center"/>
    </xf>
    <xf numFmtId="0" fontId="11" fillId="0" borderId="0" xfId="2" applyFont="1" applyAlignment="1">
      <alignment vertical="center"/>
    </xf>
    <xf numFmtId="0" fontId="11" fillId="0" borderId="6" xfId="2" applyFont="1" applyBorder="1" applyAlignment="1">
      <alignment vertical="center"/>
    </xf>
    <xf numFmtId="0" fontId="11" fillId="0" borderId="1" xfId="2" applyFont="1" applyBorder="1" applyAlignment="1">
      <alignment vertical="center"/>
    </xf>
    <xf numFmtId="0" fontId="11" fillId="0" borderId="3" xfId="2" applyFont="1" applyBorder="1" applyAlignment="1">
      <alignment vertical="center"/>
    </xf>
    <xf numFmtId="0" fontId="12" fillId="0" borderId="14" xfId="2" applyFont="1" applyBorder="1" applyAlignment="1">
      <alignment horizontal="center" vertical="top" textRotation="255" wrapText="1" indent="1"/>
    </xf>
    <xf numFmtId="0" fontId="12" fillId="0" borderId="5" xfId="2" applyFont="1" applyBorder="1" applyAlignment="1">
      <alignment horizontal="center" vertical="top" textRotation="255" wrapText="1" indent="1"/>
    </xf>
    <xf numFmtId="0" fontId="12" fillId="0" borderId="10" xfId="2" applyFont="1" applyBorder="1" applyAlignment="1">
      <alignment horizontal="center" vertical="top" textRotation="255" wrapText="1" indent="1"/>
    </xf>
    <xf numFmtId="0" fontId="12" fillId="0" borderId="14" xfId="2" applyFont="1" applyBorder="1" applyAlignment="1">
      <alignment horizontal="center" vertical="center" textRotation="255" wrapText="1"/>
    </xf>
    <xf numFmtId="0" fontId="12" fillId="0" borderId="5" xfId="2" applyFont="1" applyBorder="1" applyAlignment="1">
      <alignment horizontal="center" vertical="center" textRotation="255" wrapText="1"/>
    </xf>
    <xf numFmtId="0" fontId="12" fillId="0" borderId="10" xfId="2" applyFont="1" applyBorder="1" applyAlignment="1">
      <alignment horizontal="center" vertical="center" textRotation="255" wrapText="1"/>
    </xf>
    <xf numFmtId="176" fontId="12" fillId="0" borderId="13" xfId="2" applyNumberFormat="1" applyFont="1" applyBorder="1" applyAlignment="1">
      <alignment horizontal="center" vertical="top" textRotation="255" wrapText="1" indent="1"/>
    </xf>
    <xf numFmtId="176" fontId="12" fillId="0" borderId="4" xfId="2" applyNumberFormat="1" applyFont="1" applyBorder="1" applyAlignment="1">
      <alignment horizontal="center" vertical="top" textRotation="255" wrapText="1" indent="1"/>
    </xf>
    <xf numFmtId="0" fontId="12" fillId="0" borderId="13" xfId="2" applyFont="1" applyBorder="1" applyAlignment="1">
      <alignment horizontal="center" vertical="top" textRotation="255" wrapText="1" indent="1"/>
    </xf>
    <xf numFmtId="0" fontId="12" fillId="0" borderId="4" xfId="2" applyFont="1" applyBorder="1" applyAlignment="1">
      <alignment horizontal="center" vertical="top" textRotation="255" wrapText="1" indent="1"/>
    </xf>
    <xf numFmtId="0" fontId="12" fillId="0" borderId="13" xfId="2" applyFont="1" applyBorder="1" applyAlignment="1">
      <alignment horizontal="center" vertical="center"/>
    </xf>
    <xf numFmtId="0" fontId="12" fillId="0" borderId="12" xfId="2" applyFont="1" applyBorder="1" applyAlignment="1">
      <alignment horizontal="center" vertical="center"/>
    </xf>
    <xf numFmtId="0" fontId="12" fillId="0" borderId="2" xfId="2" applyFont="1" applyBorder="1" applyAlignment="1">
      <alignment horizontal="center" vertical="center"/>
    </xf>
    <xf numFmtId="0" fontId="12" fillId="0" borderId="1" xfId="2" applyFont="1" applyBorder="1" applyAlignment="1">
      <alignment horizontal="center" vertical="center"/>
    </xf>
    <xf numFmtId="176" fontId="12" fillId="0" borderId="11" xfId="2" applyNumberFormat="1" applyFont="1" applyBorder="1" applyAlignment="1">
      <alignment horizontal="center" vertical="top" textRotation="255" wrapText="1" indent="1"/>
    </xf>
    <xf numFmtId="176" fontId="12" fillId="0" borderId="5" xfId="2" applyNumberFormat="1" applyFont="1" applyBorder="1" applyAlignment="1">
      <alignment horizontal="center" vertical="top" textRotation="255" wrapText="1" indent="1"/>
    </xf>
    <xf numFmtId="176" fontId="12" fillId="0" borderId="10" xfId="2" applyNumberFormat="1" applyFont="1" applyBorder="1" applyAlignment="1">
      <alignment horizontal="center" vertical="top" textRotation="255" wrapText="1" indent="1"/>
    </xf>
    <xf numFmtId="176" fontId="12" fillId="0" borderId="14" xfId="2" applyNumberFormat="1" applyFont="1" applyBorder="1" applyAlignment="1">
      <alignment horizontal="center" vertical="top" textRotation="255" wrapText="1" indent="1"/>
    </xf>
    <xf numFmtId="176" fontId="12" fillId="0" borderId="8" xfId="2" applyNumberFormat="1" applyFont="1" applyBorder="1" applyAlignment="1">
      <alignment horizontal="center" vertical="center" textRotation="255" wrapText="1"/>
    </xf>
    <xf numFmtId="176" fontId="12" fillId="0" borderId="4" xfId="2" applyNumberFormat="1" applyFont="1" applyBorder="1" applyAlignment="1">
      <alignment horizontal="center" vertical="center" textRotation="255" wrapText="1"/>
    </xf>
    <xf numFmtId="176" fontId="12" fillId="0" borderId="2" xfId="2" applyNumberFormat="1" applyFont="1" applyBorder="1" applyAlignment="1">
      <alignment horizontal="center" vertical="center" textRotation="255" wrapText="1"/>
    </xf>
    <xf numFmtId="0" fontId="12" fillId="0" borderId="8" xfId="2" applyFont="1" applyBorder="1" applyAlignment="1">
      <alignment horizontal="center" vertical="center" wrapText="1"/>
    </xf>
    <xf numFmtId="0" fontId="12" fillId="0" borderId="7" xfId="2" applyFont="1" applyBorder="1" applyAlignment="1">
      <alignment horizontal="center" vertical="center" wrapText="1"/>
    </xf>
    <xf numFmtId="0" fontId="12" fillId="0" borderId="4" xfId="2" applyFont="1" applyBorder="1" applyAlignment="1">
      <alignment horizontal="center" vertical="center" wrapText="1"/>
    </xf>
    <xf numFmtId="0" fontId="12" fillId="0" borderId="0" xfId="2" applyFont="1" applyAlignment="1">
      <alignment horizontal="center" vertical="center" wrapText="1"/>
    </xf>
    <xf numFmtId="0" fontId="12" fillId="0" borderId="2" xfId="2" applyFont="1" applyBorder="1" applyAlignment="1">
      <alignment horizontal="center" vertical="center" wrapText="1"/>
    </xf>
    <xf numFmtId="0" fontId="12" fillId="0" borderId="1" xfId="2" applyFont="1" applyBorder="1" applyAlignment="1">
      <alignment horizontal="center" vertical="center" wrapText="1"/>
    </xf>
    <xf numFmtId="180" fontId="12" fillId="0" borderId="8" xfId="4" applyNumberFormat="1" applyFont="1" applyBorder="1" applyAlignment="1">
      <alignment horizontal="center" vertical="center" wrapText="1"/>
    </xf>
    <xf numFmtId="180" fontId="12" fillId="0" borderId="4" xfId="4" applyNumberFormat="1" applyFont="1" applyBorder="1" applyAlignment="1">
      <alignment horizontal="center" vertical="center" wrapText="1"/>
    </xf>
    <xf numFmtId="180" fontId="12" fillId="0" borderId="2" xfId="4" applyNumberFormat="1" applyFont="1" applyBorder="1" applyAlignment="1">
      <alignment horizontal="center" vertical="center" wrapText="1"/>
    </xf>
    <xf numFmtId="1" fontId="9" fillId="0" borderId="12" xfId="0" applyNumberFormat="1" applyFont="1" applyBorder="1" applyAlignment="1">
      <alignment horizontal="center" vertical="center" wrapText="1"/>
    </xf>
    <xf numFmtId="1" fontId="9" fillId="0" borderId="12" xfId="0" applyNumberFormat="1" applyFont="1" applyBorder="1" applyAlignment="1">
      <alignment horizontal="center" vertical="center"/>
    </xf>
    <xf numFmtId="1" fontId="9" fillId="0" borderId="0" xfId="0" applyNumberFormat="1" applyFont="1" applyAlignment="1">
      <alignment horizontal="center" vertical="center"/>
    </xf>
    <xf numFmtId="1" fontId="9" fillId="0" borderId="1" xfId="0" applyNumberFormat="1" applyFont="1" applyBorder="1" applyAlignment="1">
      <alignment horizontal="center" vertical="center"/>
    </xf>
    <xf numFmtId="1" fontId="9" fillId="0" borderId="4" xfId="0" applyNumberFormat="1" applyFont="1" applyBorder="1" applyAlignment="1">
      <alignment horizontal="center" vertical="center"/>
    </xf>
    <xf numFmtId="1" fontId="9" fillId="0" borderId="19" xfId="0" applyNumberFormat="1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1" fontId="9" fillId="0" borderId="8" xfId="0" applyNumberFormat="1" applyFont="1" applyBorder="1" applyAlignment="1">
      <alignment horizontal="center" vertical="center" wrapText="1"/>
    </xf>
    <xf numFmtId="1" fontId="9" fillId="0" borderId="7" xfId="0" applyNumberFormat="1" applyFont="1" applyBorder="1" applyAlignment="1">
      <alignment horizontal="center" vertical="center"/>
    </xf>
    <xf numFmtId="1" fontId="9" fillId="0" borderId="9" xfId="0" applyNumberFormat="1" applyFont="1" applyBorder="1" applyAlignment="1">
      <alignment horizontal="center" vertical="center"/>
    </xf>
    <xf numFmtId="1" fontId="9" fillId="0" borderId="2" xfId="0" applyNumberFormat="1" applyFont="1" applyBorder="1" applyAlignment="1">
      <alignment horizontal="center" vertical="center"/>
    </xf>
    <xf numFmtId="1" fontId="9" fillId="0" borderId="3" xfId="0" applyNumberFormat="1" applyFont="1" applyBorder="1" applyAlignment="1">
      <alignment horizontal="center" vertical="center"/>
    </xf>
    <xf numFmtId="1" fontId="9" fillId="0" borderId="20" xfId="0" applyNumberFormat="1" applyFont="1" applyBorder="1" applyAlignment="1">
      <alignment horizontal="center" vertical="center"/>
    </xf>
    <xf numFmtId="1" fontId="9" fillId="0" borderId="21" xfId="0" applyNumberFormat="1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19" xfId="0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0" fontId="15" fillId="0" borderId="21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12" fillId="0" borderId="6" xfId="5" applyFont="1" applyBorder="1" applyAlignment="1">
      <alignment horizontal="center" vertical="center" textRotation="255"/>
    </xf>
    <xf numFmtId="0" fontId="12" fillId="0" borderId="3" xfId="5" applyFont="1" applyBorder="1" applyAlignment="1">
      <alignment horizontal="center" vertical="center" textRotation="255"/>
    </xf>
    <xf numFmtId="0" fontId="12" fillId="0" borderId="5" xfId="5" applyFont="1" applyBorder="1" applyAlignment="1">
      <alignment horizontal="center" vertical="center" wrapText="1"/>
    </xf>
    <xf numFmtId="0" fontId="12" fillId="0" borderId="10" xfId="5" applyFont="1" applyBorder="1" applyAlignment="1">
      <alignment horizontal="center" vertical="center" wrapText="1"/>
    </xf>
    <xf numFmtId="0" fontId="12" fillId="0" borderId="19" xfId="5" applyFont="1" applyBorder="1" applyAlignment="1">
      <alignment horizontal="center" vertical="center" shrinkToFit="1"/>
    </xf>
    <xf numFmtId="0" fontId="12" fillId="0" borderId="21" xfId="5" applyFont="1" applyBorder="1" applyAlignment="1">
      <alignment horizontal="center" vertical="center" shrinkToFit="1"/>
    </xf>
    <xf numFmtId="0" fontId="12" fillId="0" borderId="19" xfId="5" applyFont="1" applyBorder="1" applyAlignment="1">
      <alignment horizontal="distributed" vertical="center" shrinkToFit="1"/>
    </xf>
    <xf numFmtId="0" fontId="12" fillId="0" borderId="20" xfId="5" applyFont="1" applyBorder="1" applyAlignment="1">
      <alignment horizontal="distributed" vertical="center" shrinkToFit="1"/>
    </xf>
    <xf numFmtId="0" fontId="12" fillId="0" borderId="21" xfId="5" applyFont="1" applyBorder="1" applyAlignment="1">
      <alignment horizontal="distributed" vertical="center" shrinkToFit="1"/>
    </xf>
    <xf numFmtId="0" fontId="12" fillId="0" borderId="0" xfId="5" applyFont="1" applyAlignment="1">
      <alignment horizontal="center" vertical="center"/>
    </xf>
    <xf numFmtId="49" fontId="12" fillId="0" borderId="0" xfId="5" applyNumberFormat="1" applyFont="1" applyAlignment="1">
      <alignment horizontal="center" vertical="center"/>
    </xf>
    <xf numFmtId="49" fontId="12" fillId="0" borderId="0" xfId="5" applyNumberFormat="1" applyFont="1" applyAlignment="1">
      <alignment horizontal="left" vertical="center"/>
    </xf>
    <xf numFmtId="49" fontId="12" fillId="0" borderId="23" xfId="5" applyNumberFormat="1" applyFont="1" applyBorder="1" applyAlignment="1">
      <alignment horizontal="center" vertical="center"/>
    </xf>
    <xf numFmtId="0" fontId="2" fillId="0" borderId="15" xfId="2" applyBorder="1" applyAlignment="1">
      <alignment horizontal="center" vertical="center"/>
    </xf>
    <xf numFmtId="0" fontId="2" fillId="0" borderId="3" xfId="2" applyBorder="1" applyAlignment="1">
      <alignment horizontal="center" vertical="center"/>
    </xf>
    <xf numFmtId="0" fontId="2" fillId="0" borderId="13" xfId="2" applyBorder="1" applyAlignment="1">
      <alignment horizontal="center" vertical="center"/>
    </xf>
    <xf numFmtId="0" fontId="2" fillId="0" borderId="12" xfId="2" applyBorder="1" applyAlignment="1">
      <alignment horizontal="center" vertical="center"/>
    </xf>
  </cellXfs>
  <cellStyles count="8">
    <cellStyle name="パーセント" xfId="1" builtinId="5"/>
    <cellStyle name="桁区切り 2" xfId="6" xr:uid="{2CED9754-9756-46E3-A5BE-9F8B919850C0}"/>
    <cellStyle name="桁区切り 3" xfId="3" xr:uid="{06C556E1-1DED-4207-8344-E04ABDE9FD22}"/>
    <cellStyle name="桁区切り 4" xfId="7" xr:uid="{2023DE1F-8968-4EEE-BF0E-2001A1B72563}"/>
    <cellStyle name="標準" xfId="0" builtinId="0"/>
    <cellStyle name="標準 2" xfId="2" xr:uid="{DB48C076-37F5-4D56-A8B4-3008C9E16A0B}"/>
    <cellStyle name="標準 3" xfId="5" xr:uid="{F7A3DBFB-42AC-4B02-8167-C662331B2B31}"/>
    <cellStyle name="標準_0501" xfId="4" xr:uid="{4BE41F46-11B8-4B49-BE60-561CD0A75D9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450850</xdr:colOff>
      <xdr:row>0</xdr:row>
      <xdr:rowOff>0</xdr:rowOff>
    </xdr:from>
    <xdr:to>
      <xdr:col>2</xdr:col>
      <xdr:colOff>266700</xdr:colOff>
      <xdr:row>0</xdr:row>
      <xdr:rowOff>0</xdr:rowOff>
    </xdr:to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6AE31ABF-5186-46B1-BD67-5A783A6CBC2E}"/>
            </a:ext>
          </a:extLst>
        </xdr:cNvPr>
        <xdr:cNvSpPr>
          <a:spLocks/>
        </xdr:cNvSpPr>
      </xdr:nvSpPr>
      <xdr:spPr bwMode="auto">
        <a:xfrm>
          <a:off x="2851150" y="0"/>
          <a:ext cx="0" cy="0"/>
        </a:xfrm>
        <a:prstGeom prst="righ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</xdr:col>
      <xdr:colOff>533400</xdr:colOff>
      <xdr:row>0</xdr:row>
      <xdr:rowOff>0</xdr:rowOff>
    </xdr:from>
    <xdr:to>
      <xdr:col>6</xdr:col>
      <xdr:colOff>400050</xdr:colOff>
      <xdr:row>0</xdr:row>
      <xdr:rowOff>0</xdr:rowOff>
    </xdr:to>
    <xdr:sp macro="" textlink="">
      <xdr:nvSpPr>
        <xdr:cNvPr id="3" name="AutoShape 8">
          <a:extLst>
            <a:ext uri="{FF2B5EF4-FFF2-40B4-BE49-F238E27FC236}">
              <a16:creationId xmlns:a16="http://schemas.microsoft.com/office/drawing/2014/main" id="{5B4DAB44-22BC-4338-BD5A-4ECCB0DB3B99}"/>
            </a:ext>
          </a:extLst>
        </xdr:cNvPr>
        <xdr:cNvSpPr>
          <a:spLocks/>
        </xdr:cNvSpPr>
      </xdr:nvSpPr>
      <xdr:spPr bwMode="auto">
        <a:xfrm>
          <a:off x="7734300" y="0"/>
          <a:ext cx="0" cy="0"/>
        </a:xfrm>
        <a:prstGeom prst="righ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438150</xdr:colOff>
      <xdr:row>0</xdr:row>
      <xdr:rowOff>0</xdr:rowOff>
    </xdr:from>
    <xdr:to>
      <xdr:col>2</xdr:col>
      <xdr:colOff>266700</xdr:colOff>
      <xdr:row>0</xdr:row>
      <xdr:rowOff>0</xdr:rowOff>
    </xdr:to>
    <xdr:sp macro="" textlink="">
      <xdr:nvSpPr>
        <xdr:cNvPr id="4" name="AutoShape 12">
          <a:extLst>
            <a:ext uri="{FF2B5EF4-FFF2-40B4-BE49-F238E27FC236}">
              <a16:creationId xmlns:a16="http://schemas.microsoft.com/office/drawing/2014/main" id="{4C080EB7-E357-48A2-AF19-84AF6A273880}"/>
            </a:ext>
          </a:extLst>
        </xdr:cNvPr>
        <xdr:cNvSpPr>
          <a:spLocks/>
        </xdr:cNvSpPr>
      </xdr:nvSpPr>
      <xdr:spPr bwMode="auto">
        <a:xfrm>
          <a:off x="2838450" y="0"/>
          <a:ext cx="0" cy="0"/>
        </a:xfrm>
        <a:prstGeom prst="righ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</xdr:col>
      <xdr:colOff>527050</xdr:colOff>
      <xdr:row>0</xdr:row>
      <xdr:rowOff>0</xdr:rowOff>
    </xdr:from>
    <xdr:to>
      <xdr:col>6</xdr:col>
      <xdr:colOff>400050</xdr:colOff>
      <xdr:row>0</xdr:row>
      <xdr:rowOff>0</xdr:rowOff>
    </xdr:to>
    <xdr:sp macro="" textlink="">
      <xdr:nvSpPr>
        <xdr:cNvPr id="5" name="AutoShape 20">
          <a:extLst>
            <a:ext uri="{FF2B5EF4-FFF2-40B4-BE49-F238E27FC236}">
              <a16:creationId xmlns:a16="http://schemas.microsoft.com/office/drawing/2014/main" id="{608117B1-200B-42DE-9FC4-1BEA3807E9BD}"/>
            </a:ext>
          </a:extLst>
        </xdr:cNvPr>
        <xdr:cNvSpPr>
          <a:spLocks/>
        </xdr:cNvSpPr>
      </xdr:nvSpPr>
      <xdr:spPr bwMode="auto">
        <a:xfrm>
          <a:off x="7727950" y="0"/>
          <a:ext cx="0" cy="0"/>
        </a:xfrm>
        <a:prstGeom prst="righ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7408</xdr:colOff>
      <xdr:row>8</xdr:row>
      <xdr:rowOff>25400</xdr:rowOff>
    </xdr:from>
    <xdr:to>
      <xdr:col>11</xdr:col>
      <xdr:colOff>550333</xdr:colOff>
      <xdr:row>9</xdr:row>
      <xdr:rowOff>187325</xdr:rowOff>
    </xdr:to>
    <xdr:sp macro="" textlink="">
      <xdr:nvSpPr>
        <xdr:cNvPr id="6" name="AutoShape 24">
          <a:extLst>
            <a:ext uri="{FF2B5EF4-FFF2-40B4-BE49-F238E27FC236}">
              <a16:creationId xmlns:a16="http://schemas.microsoft.com/office/drawing/2014/main" id="{80FD6642-25EE-4A4E-A884-833FC666F1A5}"/>
            </a:ext>
          </a:extLst>
        </xdr:cNvPr>
        <xdr:cNvSpPr>
          <a:spLocks noChangeArrowheads="1"/>
        </xdr:cNvSpPr>
      </xdr:nvSpPr>
      <xdr:spPr bwMode="auto">
        <a:xfrm>
          <a:off x="5859991" y="1877483"/>
          <a:ext cx="542925" cy="405342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</xdr:col>
      <xdr:colOff>31750</xdr:colOff>
      <xdr:row>8</xdr:row>
      <xdr:rowOff>57150</xdr:rowOff>
    </xdr:from>
    <xdr:to>
      <xdr:col>7</xdr:col>
      <xdr:colOff>546100</xdr:colOff>
      <xdr:row>9</xdr:row>
      <xdr:rowOff>222250</xdr:rowOff>
    </xdr:to>
    <xdr:sp macro="" textlink="">
      <xdr:nvSpPr>
        <xdr:cNvPr id="8" name="AutoShape 33">
          <a:extLst>
            <a:ext uri="{FF2B5EF4-FFF2-40B4-BE49-F238E27FC236}">
              <a16:creationId xmlns:a16="http://schemas.microsoft.com/office/drawing/2014/main" id="{36E704D8-1877-4BE9-AD0A-8AED7C8E19A4}"/>
            </a:ext>
          </a:extLst>
        </xdr:cNvPr>
        <xdr:cNvSpPr>
          <a:spLocks noChangeArrowheads="1"/>
        </xdr:cNvSpPr>
      </xdr:nvSpPr>
      <xdr:spPr bwMode="auto">
        <a:xfrm>
          <a:off x="8432800" y="1733550"/>
          <a:ext cx="514350" cy="3619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31750</xdr:colOff>
      <xdr:row>8</xdr:row>
      <xdr:rowOff>57150</xdr:rowOff>
    </xdr:from>
    <xdr:to>
      <xdr:col>5</xdr:col>
      <xdr:colOff>558800</xdr:colOff>
      <xdr:row>9</xdr:row>
      <xdr:rowOff>222250</xdr:rowOff>
    </xdr:to>
    <xdr:sp macro="" textlink="">
      <xdr:nvSpPr>
        <xdr:cNvPr id="9" name="AutoShape 22">
          <a:extLst>
            <a:ext uri="{FF2B5EF4-FFF2-40B4-BE49-F238E27FC236}">
              <a16:creationId xmlns:a16="http://schemas.microsoft.com/office/drawing/2014/main" id="{F94886A6-372C-4138-BFB9-9E00C205BAF8}"/>
            </a:ext>
          </a:extLst>
        </xdr:cNvPr>
        <xdr:cNvSpPr>
          <a:spLocks noChangeArrowheads="1"/>
        </xdr:cNvSpPr>
      </xdr:nvSpPr>
      <xdr:spPr bwMode="auto">
        <a:xfrm>
          <a:off x="6032500" y="1733550"/>
          <a:ext cx="527050" cy="3619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31750</xdr:colOff>
      <xdr:row>8</xdr:row>
      <xdr:rowOff>57150</xdr:rowOff>
    </xdr:from>
    <xdr:to>
      <xdr:col>9</xdr:col>
      <xdr:colOff>539750</xdr:colOff>
      <xdr:row>9</xdr:row>
      <xdr:rowOff>222250</xdr:rowOff>
    </xdr:to>
    <xdr:sp macro="" textlink="">
      <xdr:nvSpPr>
        <xdr:cNvPr id="10" name="AutoShape 23">
          <a:extLst>
            <a:ext uri="{FF2B5EF4-FFF2-40B4-BE49-F238E27FC236}">
              <a16:creationId xmlns:a16="http://schemas.microsoft.com/office/drawing/2014/main" id="{6D4E779B-BDBD-44CF-9BF3-1B7A09142F16}"/>
            </a:ext>
          </a:extLst>
        </xdr:cNvPr>
        <xdr:cNvSpPr>
          <a:spLocks noChangeArrowheads="1"/>
        </xdr:cNvSpPr>
      </xdr:nvSpPr>
      <xdr:spPr bwMode="auto">
        <a:xfrm>
          <a:off x="10833100" y="1733550"/>
          <a:ext cx="508000" cy="3619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327E43-6C7E-46ED-8671-6559CF24203E}">
  <sheetPr syncVertical="1" syncRef="D11" transitionEvaluation="1">
    <pageSetUpPr fitToPage="1"/>
  </sheetPr>
  <dimension ref="A1:W77"/>
  <sheetViews>
    <sheetView tabSelected="1" zoomScale="90" zoomScaleNormal="90" zoomScaleSheetLayoutView="90" workbookViewId="0">
      <pane xSplit="3" ySplit="10" topLeftCell="D11" activePane="bottomRight" state="frozen"/>
      <selection pane="topRight" activeCell="D1" sqref="D1"/>
      <selection pane="bottomLeft" activeCell="A12" sqref="A12"/>
      <selection pane="bottomRight" activeCell="E11" sqref="E11"/>
    </sheetView>
  </sheetViews>
  <sheetFormatPr defaultColWidth="13.5" defaultRowHeight="13.2" x14ac:dyDescent="0.2"/>
  <cols>
    <col min="1" max="1" width="6.08203125" style="2" customWidth="1"/>
    <col min="2" max="2" width="9.58203125" style="2" customWidth="1"/>
    <col min="3" max="3" width="2.9140625" style="2" customWidth="1"/>
    <col min="4" max="4" width="9.58203125" style="2" customWidth="1"/>
    <col min="5" max="5" width="4.9140625" style="70" customWidth="1"/>
    <col min="6" max="6" width="6.4140625" style="2" customWidth="1"/>
    <col min="7" max="7" width="4.5" style="70" customWidth="1"/>
    <col min="8" max="8" width="6.58203125" style="3" customWidth="1"/>
    <col min="9" max="9" width="4.5" style="70" customWidth="1"/>
    <col min="10" max="10" width="6.4140625" style="3" customWidth="1"/>
    <col min="11" max="11" width="4.5" style="70" customWidth="1"/>
    <col min="12" max="12" width="6.4140625" style="3" customWidth="1"/>
    <col min="13" max="14" width="7.58203125" style="3" customWidth="1"/>
    <col min="15" max="16" width="4.58203125" style="3" customWidth="1"/>
    <col min="17" max="19" width="5.4140625" style="2" customWidth="1"/>
    <col min="20" max="21" width="13.5" style="2"/>
    <col min="22" max="22" width="7.4140625" style="10" customWidth="1"/>
    <col min="23" max="23" width="6.58203125" style="10" customWidth="1"/>
    <col min="24" max="254" width="13.5" style="2"/>
    <col min="255" max="255" width="2.9140625" style="2" customWidth="1"/>
    <col min="256" max="256" width="11.4140625" style="2" customWidth="1"/>
    <col min="257" max="257" width="5.58203125" style="2" customWidth="1"/>
    <col min="258" max="258" width="8.9140625" style="2" customWidth="1"/>
    <col min="259" max="259" width="4.9140625" style="2" customWidth="1"/>
    <col min="260" max="260" width="6.4140625" style="2" customWidth="1"/>
    <col min="261" max="261" width="4.5" style="2" customWidth="1"/>
    <col min="262" max="262" width="6.58203125" style="2" customWidth="1"/>
    <col min="263" max="263" width="4.5" style="2" customWidth="1"/>
    <col min="264" max="264" width="6.4140625" style="2" customWidth="1"/>
    <col min="265" max="265" width="4.5" style="2" customWidth="1"/>
    <col min="266" max="266" width="6.4140625" style="2" customWidth="1"/>
    <col min="267" max="267" width="3.58203125" style="2" customWidth="1"/>
    <col min="268" max="268" width="6.08203125" style="2" customWidth="1"/>
    <col min="269" max="270" width="6.58203125" style="2" customWidth="1"/>
    <col min="271" max="272" width="4.58203125" style="2" customWidth="1"/>
    <col min="273" max="274" width="6.5" style="2" customWidth="1"/>
    <col min="275" max="275" width="6.08203125" style="2" customWidth="1"/>
    <col min="276" max="277" width="13.5" style="2"/>
    <col min="278" max="278" width="7.4140625" style="2" customWidth="1"/>
    <col min="279" max="279" width="6.58203125" style="2" customWidth="1"/>
    <col min="280" max="510" width="13.5" style="2"/>
    <col min="511" max="511" width="2.9140625" style="2" customWidth="1"/>
    <col min="512" max="512" width="11.4140625" style="2" customWidth="1"/>
    <col min="513" max="513" width="5.58203125" style="2" customWidth="1"/>
    <col min="514" max="514" width="8.9140625" style="2" customWidth="1"/>
    <col min="515" max="515" width="4.9140625" style="2" customWidth="1"/>
    <col min="516" max="516" width="6.4140625" style="2" customWidth="1"/>
    <col min="517" max="517" width="4.5" style="2" customWidth="1"/>
    <col min="518" max="518" width="6.58203125" style="2" customWidth="1"/>
    <col min="519" max="519" width="4.5" style="2" customWidth="1"/>
    <col min="520" max="520" width="6.4140625" style="2" customWidth="1"/>
    <col min="521" max="521" width="4.5" style="2" customWidth="1"/>
    <col min="522" max="522" width="6.4140625" style="2" customWidth="1"/>
    <col min="523" max="523" width="3.58203125" style="2" customWidth="1"/>
    <col min="524" max="524" width="6.08203125" style="2" customWidth="1"/>
    <col min="525" max="526" width="6.58203125" style="2" customWidth="1"/>
    <col min="527" max="528" width="4.58203125" style="2" customWidth="1"/>
    <col min="529" max="530" width="6.5" style="2" customWidth="1"/>
    <col min="531" max="531" width="6.08203125" style="2" customWidth="1"/>
    <col min="532" max="533" width="13.5" style="2"/>
    <col min="534" max="534" width="7.4140625" style="2" customWidth="1"/>
    <col min="535" max="535" width="6.58203125" style="2" customWidth="1"/>
    <col min="536" max="766" width="13.5" style="2"/>
    <col min="767" max="767" width="2.9140625" style="2" customWidth="1"/>
    <col min="768" max="768" width="11.4140625" style="2" customWidth="1"/>
    <col min="769" max="769" width="5.58203125" style="2" customWidth="1"/>
    <col min="770" max="770" width="8.9140625" style="2" customWidth="1"/>
    <col min="771" max="771" width="4.9140625" style="2" customWidth="1"/>
    <col min="772" max="772" width="6.4140625" style="2" customWidth="1"/>
    <col min="773" max="773" width="4.5" style="2" customWidth="1"/>
    <col min="774" max="774" width="6.58203125" style="2" customWidth="1"/>
    <col min="775" max="775" width="4.5" style="2" customWidth="1"/>
    <col min="776" max="776" width="6.4140625" style="2" customWidth="1"/>
    <col min="777" max="777" width="4.5" style="2" customWidth="1"/>
    <col min="778" max="778" width="6.4140625" style="2" customWidth="1"/>
    <col min="779" max="779" width="3.58203125" style="2" customWidth="1"/>
    <col min="780" max="780" width="6.08203125" style="2" customWidth="1"/>
    <col min="781" max="782" width="6.58203125" style="2" customWidth="1"/>
    <col min="783" max="784" width="4.58203125" style="2" customWidth="1"/>
    <col min="785" max="786" width="6.5" style="2" customWidth="1"/>
    <col min="787" max="787" width="6.08203125" style="2" customWidth="1"/>
    <col min="788" max="789" width="13.5" style="2"/>
    <col min="790" max="790" width="7.4140625" style="2" customWidth="1"/>
    <col min="791" max="791" width="6.58203125" style="2" customWidth="1"/>
    <col min="792" max="1022" width="13.5" style="2"/>
    <col min="1023" max="1023" width="2.9140625" style="2" customWidth="1"/>
    <col min="1024" max="1024" width="11.4140625" style="2" customWidth="1"/>
    <col min="1025" max="1025" width="5.58203125" style="2" customWidth="1"/>
    <col min="1026" max="1026" width="8.9140625" style="2" customWidth="1"/>
    <col min="1027" max="1027" width="4.9140625" style="2" customWidth="1"/>
    <col min="1028" max="1028" width="6.4140625" style="2" customWidth="1"/>
    <col min="1029" max="1029" width="4.5" style="2" customWidth="1"/>
    <col min="1030" max="1030" width="6.58203125" style="2" customWidth="1"/>
    <col min="1031" max="1031" width="4.5" style="2" customWidth="1"/>
    <col min="1032" max="1032" width="6.4140625" style="2" customWidth="1"/>
    <col min="1033" max="1033" width="4.5" style="2" customWidth="1"/>
    <col min="1034" max="1034" width="6.4140625" style="2" customWidth="1"/>
    <col min="1035" max="1035" width="3.58203125" style="2" customWidth="1"/>
    <col min="1036" max="1036" width="6.08203125" style="2" customWidth="1"/>
    <col min="1037" max="1038" width="6.58203125" style="2" customWidth="1"/>
    <col min="1039" max="1040" width="4.58203125" style="2" customWidth="1"/>
    <col min="1041" max="1042" width="6.5" style="2" customWidth="1"/>
    <col min="1043" max="1043" width="6.08203125" style="2" customWidth="1"/>
    <col min="1044" max="1045" width="13.5" style="2"/>
    <col min="1046" max="1046" width="7.4140625" style="2" customWidth="1"/>
    <col min="1047" max="1047" width="6.58203125" style="2" customWidth="1"/>
    <col min="1048" max="1278" width="13.5" style="2"/>
    <col min="1279" max="1279" width="2.9140625" style="2" customWidth="1"/>
    <col min="1280" max="1280" width="11.4140625" style="2" customWidth="1"/>
    <col min="1281" max="1281" width="5.58203125" style="2" customWidth="1"/>
    <col min="1282" max="1282" width="8.9140625" style="2" customWidth="1"/>
    <col min="1283" max="1283" width="4.9140625" style="2" customWidth="1"/>
    <col min="1284" max="1284" width="6.4140625" style="2" customWidth="1"/>
    <col min="1285" max="1285" width="4.5" style="2" customWidth="1"/>
    <col min="1286" max="1286" width="6.58203125" style="2" customWidth="1"/>
    <col min="1287" max="1287" width="4.5" style="2" customWidth="1"/>
    <col min="1288" max="1288" width="6.4140625" style="2" customWidth="1"/>
    <col min="1289" max="1289" width="4.5" style="2" customWidth="1"/>
    <col min="1290" max="1290" width="6.4140625" style="2" customWidth="1"/>
    <col min="1291" max="1291" width="3.58203125" style="2" customWidth="1"/>
    <col min="1292" max="1292" width="6.08203125" style="2" customWidth="1"/>
    <col min="1293" max="1294" width="6.58203125" style="2" customWidth="1"/>
    <col min="1295" max="1296" width="4.58203125" style="2" customWidth="1"/>
    <col min="1297" max="1298" width="6.5" style="2" customWidth="1"/>
    <col min="1299" max="1299" width="6.08203125" style="2" customWidth="1"/>
    <col min="1300" max="1301" width="13.5" style="2"/>
    <col min="1302" max="1302" width="7.4140625" style="2" customWidth="1"/>
    <col min="1303" max="1303" width="6.58203125" style="2" customWidth="1"/>
    <col min="1304" max="1534" width="13.5" style="2"/>
    <col min="1535" max="1535" width="2.9140625" style="2" customWidth="1"/>
    <col min="1536" max="1536" width="11.4140625" style="2" customWidth="1"/>
    <col min="1537" max="1537" width="5.58203125" style="2" customWidth="1"/>
    <col min="1538" max="1538" width="8.9140625" style="2" customWidth="1"/>
    <col min="1539" max="1539" width="4.9140625" style="2" customWidth="1"/>
    <col min="1540" max="1540" width="6.4140625" style="2" customWidth="1"/>
    <col min="1541" max="1541" width="4.5" style="2" customWidth="1"/>
    <col min="1542" max="1542" width="6.58203125" style="2" customWidth="1"/>
    <col min="1543" max="1543" width="4.5" style="2" customWidth="1"/>
    <col min="1544" max="1544" width="6.4140625" style="2" customWidth="1"/>
    <col min="1545" max="1545" width="4.5" style="2" customWidth="1"/>
    <col min="1546" max="1546" width="6.4140625" style="2" customWidth="1"/>
    <col min="1547" max="1547" width="3.58203125" style="2" customWidth="1"/>
    <col min="1548" max="1548" width="6.08203125" style="2" customWidth="1"/>
    <col min="1549" max="1550" width="6.58203125" style="2" customWidth="1"/>
    <col min="1551" max="1552" width="4.58203125" style="2" customWidth="1"/>
    <col min="1553" max="1554" width="6.5" style="2" customWidth="1"/>
    <col min="1555" max="1555" width="6.08203125" style="2" customWidth="1"/>
    <col min="1556" max="1557" width="13.5" style="2"/>
    <col min="1558" max="1558" width="7.4140625" style="2" customWidth="1"/>
    <col min="1559" max="1559" width="6.58203125" style="2" customWidth="1"/>
    <col min="1560" max="1790" width="13.5" style="2"/>
    <col min="1791" max="1791" width="2.9140625" style="2" customWidth="1"/>
    <col min="1792" max="1792" width="11.4140625" style="2" customWidth="1"/>
    <col min="1793" max="1793" width="5.58203125" style="2" customWidth="1"/>
    <col min="1794" max="1794" width="8.9140625" style="2" customWidth="1"/>
    <col min="1795" max="1795" width="4.9140625" style="2" customWidth="1"/>
    <col min="1796" max="1796" width="6.4140625" style="2" customWidth="1"/>
    <col min="1797" max="1797" width="4.5" style="2" customWidth="1"/>
    <col min="1798" max="1798" width="6.58203125" style="2" customWidth="1"/>
    <col min="1799" max="1799" width="4.5" style="2" customWidth="1"/>
    <col min="1800" max="1800" width="6.4140625" style="2" customWidth="1"/>
    <col min="1801" max="1801" width="4.5" style="2" customWidth="1"/>
    <col min="1802" max="1802" width="6.4140625" style="2" customWidth="1"/>
    <col min="1803" max="1803" width="3.58203125" style="2" customWidth="1"/>
    <col min="1804" max="1804" width="6.08203125" style="2" customWidth="1"/>
    <col min="1805" max="1806" width="6.58203125" style="2" customWidth="1"/>
    <col min="1807" max="1808" width="4.58203125" style="2" customWidth="1"/>
    <col min="1809" max="1810" width="6.5" style="2" customWidth="1"/>
    <col min="1811" max="1811" width="6.08203125" style="2" customWidth="1"/>
    <col min="1812" max="1813" width="13.5" style="2"/>
    <col min="1814" max="1814" width="7.4140625" style="2" customWidth="1"/>
    <col min="1815" max="1815" width="6.58203125" style="2" customWidth="1"/>
    <col min="1816" max="2046" width="13.5" style="2"/>
    <col min="2047" max="2047" width="2.9140625" style="2" customWidth="1"/>
    <col min="2048" max="2048" width="11.4140625" style="2" customWidth="1"/>
    <col min="2049" max="2049" width="5.58203125" style="2" customWidth="1"/>
    <col min="2050" max="2050" width="8.9140625" style="2" customWidth="1"/>
    <col min="2051" max="2051" width="4.9140625" style="2" customWidth="1"/>
    <col min="2052" max="2052" width="6.4140625" style="2" customWidth="1"/>
    <col min="2053" max="2053" width="4.5" style="2" customWidth="1"/>
    <col min="2054" max="2054" width="6.58203125" style="2" customWidth="1"/>
    <col min="2055" max="2055" width="4.5" style="2" customWidth="1"/>
    <col min="2056" max="2056" width="6.4140625" style="2" customWidth="1"/>
    <col min="2057" max="2057" width="4.5" style="2" customWidth="1"/>
    <col min="2058" max="2058" width="6.4140625" style="2" customWidth="1"/>
    <col min="2059" max="2059" width="3.58203125" style="2" customWidth="1"/>
    <col min="2060" max="2060" width="6.08203125" style="2" customWidth="1"/>
    <col min="2061" max="2062" width="6.58203125" style="2" customWidth="1"/>
    <col min="2063" max="2064" width="4.58203125" style="2" customWidth="1"/>
    <col min="2065" max="2066" width="6.5" style="2" customWidth="1"/>
    <col min="2067" max="2067" width="6.08203125" style="2" customWidth="1"/>
    <col min="2068" max="2069" width="13.5" style="2"/>
    <col min="2070" max="2070" width="7.4140625" style="2" customWidth="1"/>
    <col min="2071" max="2071" width="6.58203125" style="2" customWidth="1"/>
    <col min="2072" max="2302" width="13.5" style="2"/>
    <col min="2303" max="2303" width="2.9140625" style="2" customWidth="1"/>
    <col min="2304" max="2304" width="11.4140625" style="2" customWidth="1"/>
    <col min="2305" max="2305" width="5.58203125" style="2" customWidth="1"/>
    <col min="2306" max="2306" width="8.9140625" style="2" customWidth="1"/>
    <col min="2307" max="2307" width="4.9140625" style="2" customWidth="1"/>
    <col min="2308" max="2308" width="6.4140625" style="2" customWidth="1"/>
    <col min="2309" max="2309" width="4.5" style="2" customWidth="1"/>
    <col min="2310" max="2310" width="6.58203125" style="2" customWidth="1"/>
    <col min="2311" max="2311" width="4.5" style="2" customWidth="1"/>
    <col min="2312" max="2312" width="6.4140625" style="2" customWidth="1"/>
    <col min="2313" max="2313" width="4.5" style="2" customWidth="1"/>
    <col min="2314" max="2314" width="6.4140625" style="2" customWidth="1"/>
    <col min="2315" max="2315" width="3.58203125" style="2" customWidth="1"/>
    <col min="2316" max="2316" width="6.08203125" style="2" customWidth="1"/>
    <col min="2317" max="2318" width="6.58203125" style="2" customWidth="1"/>
    <col min="2319" max="2320" width="4.58203125" style="2" customWidth="1"/>
    <col min="2321" max="2322" width="6.5" style="2" customWidth="1"/>
    <col min="2323" max="2323" width="6.08203125" style="2" customWidth="1"/>
    <col min="2324" max="2325" width="13.5" style="2"/>
    <col min="2326" max="2326" width="7.4140625" style="2" customWidth="1"/>
    <col min="2327" max="2327" width="6.58203125" style="2" customWidth="1"/>
    <col min="2328" max="2558" width="13.5" style="2"/>
    <col min="2559" max="2559" width="2.9140625" style="2" customWidth="1"/>
    <col min="2560" max="2560" width="11.4140625" style="2" customWidth="1"/>
    <col min="2561" max="2561" width="5.58203125" style="2" customWidth="1"/>
    <col min="2562" max="2562" width="8.9140625" style="2" customWidth="1"/>
    <col min="2563" max="2563" width="4.9140625" style="2" customWidth="1"/>
    <col min="2564" max="2564" width="6.4140625" style="2" customWidth="1"/>
    <col min="2565" max="2565" width="4.5" style="2" customWidth="1"/>
    <col min="2566" max="2566" width="6.58203125" style="2" customWidth="1"/>
    <col min="2567" max="2567" width="4.5" style="2" customWidth="1"/>
    <col min="2568" max="2568" width="6.4140625" style="2" customWidth="1"/>
    <col min="2569" max="2569" width="4.5" style="2" customWidth="1"/>
    <col min="2570" max="2570" width="6.4140625" style="2" customWidth="1"/>
    <col min="2571" max="2571" width="3.58203125" style="2" customWidth="1"/>
    <col min="2572" max="2572" width="6.08203125" style="2" customWidth="1"/>
    <col min="2573" max="2574" width="6.58203125" style="2" customWidth="1"/>
    <col min="2575" max="2576" width="4.58203125" style="2" customWidth="1"/>
    <col min="2577" max="2578" width="6.5" style="2" customWidth="1"/>
    <col min="2579" max="2579" width="6.08203125" style="2" customWidth="1"/>
    <col min="2580" max="2581" width="13.5" style="2"/>
    <col min="2582" max="2582" width="7.4140625" style="2" customWidth="1"/>
    <col min="2583" max="2583" width="6.58203125" style="2" customWidth="1"/>
    <col min="2584" max="2814" width="13.5" style="2"/>
    <col min="2815" max="2815" width="2.9140625" style="2" customWidth="1"/>
    <col min="2816" max="2816" width="11.4140625" style="2" customWidth="1"/>
    <col min="2817" max="2817" width="5.58203125" style="2" customWidth="1"/>
    <col min="2818" max="2818" width="8.9140625" style="2" customWidth="1"/>
    <col min="2819" max="2819" width="4.9140625" style="2" customWidth="1"/>
    <col min="2820" max="2820" width="6.4140625" style="2" customWidth="1"/>
    <col min="2821" max="2821" width="4.5" style="2" customWidth="1"/>
    <col min="2822" max="2822" width="6.58203125" style="2" customWidth="1"/>
    <col min="2823" max="2823" width="4.5" style="2" customWidth="1"/>
    <col min="2824" max="2824" width="6.4140625" style="2" customWidth="1"/>
    <col min="2825" max="2825" width="4.5" style="2" customWidth="1"/>
    <col min="2826" max="2826" width="6.4140625" style="2" customWidth="1"/>
    <col min="2827" max="2827" width="3.58203125" style="2" customWidth="1"/>
    <col min="2828" max="2828" width="6.08203125" style="2" customWidth="1"/>
    <col min="2829" max="2830" width="6.58203125" style="2" customWidth="1"/>
    <col min="2831" max="2832" width="4.58203125" style="2" customWidth="1"/>
    <col min="2833" max="2834" width="6.5" style="2" customWidth="1"/>
    <col min="2835" max="2835" width="6.08203125" style="2" customWidth="1"/>
    <col min="2836" max="2837" width="13.5" style="2"/>
    <col min="2838" max="2838" width="7.4140625" style="2" customWidth="1"/>
    <col min="2839" max="2839" width="6.58203125" style="2" customWidth="1"/>
    <col min="2840" max="3070" width="13.5" style="2"/>
    <col min="3071" max="3071" width="2.9140625" style="2" customWidth="1"/>
    <col min="3072" max="3072" width="11.4140625" style="2" customWidth="1"/>
    <col min="3073" max="3073" width="5.58203125" style="2" customWidth="1"/>
    <col min="3074" max="3074" width="8.9140625" style="2" customWidth="1"/>
    <col min="3075" max="3075" width="4.9140625" style="2" customWidth="1"/>
    <col min="3076" max="3076" width="6.4140625" style="2" customWidth="1"/>
    <col min="3077" max="3077" width="4.5" style="2" customWidth="1"/>
    <col min="3078" max="3078" width="6.58203125" style="2" customWidth="1"/>
    <col min="3079" max="3079" width="4.5" style="2" customWidth="1"/>
    <col min="3080" max="3080" width="6.4140625" style="2" customWidth="1"/>
    <col min="3081" max="3081" width="4.5" style="2" customWidth="1"/>
    <col min="3082" max="3082" width="6.4140625" style="2" customWidth="1"/>
    <col min="3083" max="3083" width="3.58203125" style="2" customWidth="1"/>
    <col min="3084" max="3084" width="6.08203125" style="2" customWidth="1"/>
    <col min="3085" max="3086" width="6.58203125" style="2" customWidth="1"/>
    <col min="3087" max="3088" width="4.58203125" style="2" customWidth="1"/>
    <col min="3089" max="3090" width="6.5" style="2" customWidth="1"/>
    <col min="3091" max="3091" width="6.08203125" style="2" customWidth="1"/>
    <col min="3092" max="3093" width="13.5" style="2"/>
    <col min="3094" max="3094" width="7.4140625" style="2" customWidth="1"/>
    <col min="3095" max="3095" width="6.58203125" style="2" customWidth="1"/>
    <col min="3096" max="3326" width="13.5" style="2"/>
    <col min="3327" max="3327" width="2.9140625" style="2" customWidth="1"/>
    <col min="3328" max="3328" width="11.4140625" style="2" customWidth="1"/>
    <col min="3329" max="3329" width="5.58203125" style="2" customWidth="1"/>
    <col min="3330" max="3330" width="8.9140625" style="2" customWidth="1"/>
    <col min="3331" max="3331" width="4.9140625" style="2" customWidth="1"/>
    <col min="3332" max="3332" width="6.4140625" style="2" customWidth="1"/>
    <col min="3333" max="3333" width="4.5" style="2" customWidth="1"/>
    <col min="3334" max="3334" width="6.58203125" style="2" customWidth="1"/>
    <col min="3335" max="3335" width="4.5" style="2" customWidth="1"/>
    <col min="3336" max="3336" width="6.4140625" style="2" customWidth="1"/>
    <col min="3337" max="3337" width="4.5" style="2" customWidth="1"/>
    <col min="3338" max="3338" width="6.4140625" style="2" customWidth="1"/>
    <col min="3339" max="3339" width="3.58203125" style="2" customWidth="1"/>
    <col min="3340" max="3340" width="6.08203125" style="2" customWidth="1"/>
    <col min="3341" max="3342" width="6.58203125" style="2" customWidth="1"/>
    <col min="3343" max="3344" width="4.58203125" style="2" customWidth="1"/>
    <col min="3345" max="3346" width="6.5" style="2" customWidth="1"/>
    <col min="3347" max="3347" width="6.08203125" style="2" customWidth="1"/>
    <col min="3348" max="3349" width="13.5" style="2"/>
    <col min="3350" max="3350" width="7.4140625" style="2" customWidth="1"/>
    <col min="3351" max="3351" width="6.58203125" style="2" customWidth="1"/>
    <col min="3352" max="3582" width="13.5" style="2"/>
    <col min="3583" max="3583" width="2.9140625" style="2" customWidth="1"/>
    <col min="3584" max="3584" width="11.4140625" style="2" customWidth="1"/>
    <col min="3585" max="3585" width="5.58203125" style="2" customWidth="1"/>
    <col min="3586" max="3586" width="8.9140625" style="2" customWidth="1"/>
    <col min="3587" max="3587" width="4.9140625" style="2" customWidth="1"/>
    <col min="3588" max="3588" width="6.4140625" style="2" customWidth="1"/>
    <col min="3589" max="3589" width="4.5" style="2" customWidth="1"/>
    <col min="3590" max="3590" width="6.58203125" style="2" customWidth="1"/>
    <col min="3591" max="3591" width="4.5" style="2" customWidth="1"/>
    <col min="3592" max="3592" width="6.4140625" style="2" customWidth="1"/>
    <col min="3593" max="3593" width="4.5" style="2" customWidth="1"/>
    <col min="3594" max="3594" width="6.4140625" style="2" customWidth="1"/>
    <col min="3595" max="3595" width="3.58203125" style="2" customWidth="1"/>
    <col min="3596" max="3596" width="6.08203125" style="2" customWidth="1"/>
    <col min="3597" max="3598" width="6.58203125" style="2" customWidth="1"/>
    <col min="3599" max="3600" width="4.58203125" style="2" customWidth="1"/>
    <col min="3601" max="3602" width="6.5" style="2" customWidth="1"/>
    <col min="3603" max="3603" width="6.08203125" style="2" customWidth="1"/>
    <col min="3604" max="3605" width="13.5" style="2"/>
    <col min="3606" max="3606" width="7.4140625" style="2" customWidth="1"/>
    <col min="3607" max="3607" width="6.58203125" style="2" customWidth="1"/>
    <col min="3608" max="3838" width="13.5" style="2"/>
    <col min="3839" max="3839" width="2.9140625" style="2" customWidth="1"/>
    <col min="3840" max="3840" width="11.4140625" style="2" customWidth="1"/>
    <col min="3841" max="3841" width="5.58203125" style="2" customWidth="1"/>
    <col min="3842" max="3842" width="8.9140625" style="2" customWidth="1"/>
    <col min="3843" max="3843" width="4.9140625" style="2" customWidth="1"/>
    <col min="3844" max="3844" width="6.4140625" style="2" customWidth="1"/>
    <col min="3845" max="3845" width="4.5" style="2" customWidth="1"/>
    <col min="3846" max="3846" width="6.58203125" style="2" customWidth="1"/>
    <col min="3847" max="3847" width="4.5" style="2" customWidth="1"/>
    <col min="3848" max="3848" width="6.4140625" style="2" customWidth="1"/>
    <col min="3849" max="3849" width="4.5" style="2" customWidth="1"/>
    <col min="3850" max="3850" width="6.4140625" style="2" customWidth="1"/>
    <col min="3851" max="3851" width="3.58203125" style="2" customWidth="1"/>
    <col min="3852" max="3852" width="6.08203125" style="2" customWidth="1"/>
    <col min="3853" max="3854" width="6.58203125" style="2" customWidth="1"/>
    <col min="3855" max="3856" width="4.58203125" style="2" customWidth="1"/>
    <col min="3857" max="3858" width="6.5" style="2" customWidth="1"/>
    <col min="3859" max="3859" width="6.08203125" style="2" customWidth="1"/>
    <col min="3860" max="3861" width="13.5" style="2"/>
    <col min="3862" max="3862" width="7.4140625" style="2" customWidth="1"/>
    <col min="3863" max="3863" width="6.58203125" style="2" customWidth="1"/>
    <col min="3864" max="4094" width="13.5" style="2"/>
    <col min="4095" max="4095" width="2.9140625" style="2" customWidth="1"/>
    <col min="4096" max="4096" width="11.4140625" style="2" customWidth="1"/>
    <col min="4097" max="4097" width="5.58203125" style="2" customWidth="1"/>
    <col min="4098" max="4098" width="8.9140625" style="2" customWidth="1"/>
    <col min="4099" max="4099" width="4.9140625" style="2" customWidth="1"/>
    <col min="4100" max="4100" width="6.4140625" style="2" customWidth="1"/>
    <col min="4101" max="4101" width="4.5" style="2" customWidth="1"/>
    <col min="4102" max="4102" width="6.58203125" style="2" customWidth="1"/>
    <col min="4103" max="4103" width="4.5" style="2" customWidth="1"/>
    <col min="4104" max="4104" width="6.4140625" style="2" customWidth="1"/>
    <col min="4105" max="4105" width="4.5" style="2" customWidth="1"/>
    <col min="4106" max="4106" width="6.4140625" style="2" customWidth="1"/>
    <col min="4107" max="4107" width="3.58203125" style="2" customWidth="1"/>
    <col min="4108" max="4108" width="6.08203125" style="2" customWidth="1"/>
    <col min="4109" max="4110" width="6.58203125" style="2" customWidth="1"/>
    <col min="4111" max="4112" width="4.58203125" style="2" customWidth="1"/>
    <col min="4113" max="4114" width="6.5" style="2" customWidth="1"/>
    <col min="4115" max="4115" width="6.08203125" style="2" customWidth="1"/>
    <col min="4116" max="4117" width="13.5" style="2"/>
    <col min="4118" max="4118" width="7.4140625" style="2" customWidth="1"/>
    <col min="4119" max="4119" width="6.58203125" style="2" customWidth="1"/>
    <col min="4120" max="4350" width="13.5" style="2"/>
    <col min="4351" max="4351" width="2.9140625" style="2" customWidth="1"/>
    <col min="4352" max="4352" width="11.4140625" style="2" customWidth="1"/>
    <col min="4353" max="4353" width="5.58203125" style="2" customWidth="1"/>
    <col min="4354" max="4354" width="8.9140625" style="2" customWidth="1"/>
    <col min="4355" max="4355" width="4.9140625" style="2" customWidth="1"/>
    <col min="4356" max="4356" width="6.4140625" style="2" customWidth="1"/>
    <col min="4357" max="4357" width="4.5" style="2" customWidth="1"/>
    <col min="4358" max="4358" width="6.58203125" style="2" customWidth="1"/>
    <col min="4359" max="4359" width="4.5" style="2" customWidth="1"/>
    <col min="4360" max="4360" width="6.4140625" style="2" customWidth="1"/>
    <col min="4361" max="4361" width="4.5" style="2" customWidth="1"/>
    <col min="4362" max="4362" width="6.4140625" style="2" customWidth="1"/>
    <col min="4363" max="4363" width="3.58203125" style="2" customWidth="1"/>
    <col min="4364" max="4364" width="6.08203125" style="2" customWidth="1"/>
    <col min="4365" max="4366" width="6.58203125" style="2" customWidth="1"/>
    <col min="4367" max="4368" width="4.58203125" style="2" customWidth="1"/>
    <col min="4369" max="4370" width="6.5" style="2" customWidth="1"/>
    <col min="4371" max="4371" width="6.08203125" style="2" customWidth="1"/>
    <col min="4372" max="4373" width="13.5" style="2"/>
    <col min="4374" max="4374" width="7.4140625" style="2" customWidth="1"/>
    <col min="4375" max="4375" width="6.58203125" style="2" customWidth="1"/>
    <col min="4376" max="4606" width="13.5" style="2"/>
    <col min="4607" max="4607" width="2.9140625" style="2" customWidth="1"/>
    <col min="4608" max="4608" width="11.4140625" style="2" customWidth="1"/>
    <col min="4609" max="4609" width="5.58203125" style="2" customWidth="1"/>
    <col min="4610" max="4610" width="8.9140625" style="2" customWidth="1"/>
    <col min="4611" max="4611" width="4.9140625" style="2" customWidth="1"/>
    <col min="4612" max="4612" width="6.4140625" style="2" customWidth="1"/>
    <col min="4613" max="4613" width="4.5" style="2" customWidth="1"/>
    <col min="4614" max="4614" width="6.58203125" style="2" customWidth="1"/>
    <col min="4615" max="4615" width="4.5" style="2" customWidth="1"/>
    <col min="4616" max="4616" width="6.4140625" style="2" customWidth="1"/>
    <col min="4617" max="4617" width="4.5" style="2" customWidth="1"/>
    <col min="4618" max="4618" width="6.4140625" style="2" customWidth="1"/>
    <col min="4619" max="4619" width="3.58203125" style="2" customWidth="1"/>
    <col min="4620" max="4620" width="6.08203125" style="2" customWidth="1"/>
    <col min="4621" max="4622" width="6.58203125" style="2" customWidth="1"/>
    <col min="4623" max="4624" width="4.58203125" style="2" customWidth="1"/>
    <col min="4625" max="4626" width="6.5" style="2" customWidth="1"/>
    <col min="4627" max="4627" width="6.08203125" style="2" customWidth="1"/>
    <col min="4628" max="4629" width="13.5" style="2"/>
    <col min="4630" max="4630" width="7.4140625" style="2" customWidth="1"/>
    <col min="4631" max="4631" width="6.58203125" style="2" customWidth="1"/>
    <col min="4632" max="4862" width="13.5" style="2"/>
    <col min="4863" max="4863" width="2.9140625" style="2" customWidth="1"/>
    <col min="4864" max="4864" width="11.4140625" style="2" customWidth="1"/>
    <col min="4865" max="4865" width="5.58203125" style="2" customWidth="1"/>
    <col min="4866" max="4866" width="8.9140625" style="2" customWidth="1"/>
    <col min="4867" max="4867" width="4.9140625" style="2" customWidth="1"/>
    <col min="4868" max="4868" width="6.4140625" style="2" customWidth="1"/>
    <col min="4869" max="4869" width="4.5" style="2" customWidth="1"/>
    <col min="4870" max="4870" width="6.58203125" style="2" customWidth="1"/>
    <col min="4871" max="4871" width="4.5" style="2" customWidth="1"/>
    <col min="4872" max="4872" width="6.4140625" style="2" customWidth="1"/>
    <col min="4873" max="4873" width="4.5" style="2" customWidth="1"/>
    <col min="4874" max="4874" width="6.4140625" style="2" customWidth="1"/>
    <col min="4875" max="4875" width="3.58203125" style="2" customWidth="1"/>
    <col min="4876" max="4876" width="6.08203125" style="2" customWidth="1"/>
    <col min="4877" max="4878" width="6.58203125" style="2" customWidth="1"/>
    <col min="4879" max="4880" width="4.58203125" style="2" customWidth="1"/>
    <col min="4881" max="4882" width="6.5" style="2" customWidth="1"/>
    <col min="4883" max="4883" width="6.08203125" style="2" customWidth="1"/>
    <col min="4884" max="4885" width="13.5" style="2"/>
    <col min="4886" max="4886" width="7.4140625" style="2" customWidth="1"/>
    <col min="4887" max="4887" width="6.58203125" style="2" customWidth="1"/>
    <col min="4888" max="5118" width="13.5" style="2"/>
    <col min="5119" max="5119" width="2.9140625" style="2" customWidth="1"/>
    <col min="5120" max="5120" width="11.4140625" style="2" customWidth="1"/>
    <col min="5121" max="5121" width="5.58203125" style="2" customWidth="1"/>
    <col min="5122" max="5122" width="8.9140625" style="2" customWidth="1"/>
    <col min="5123" max="5123" width="4.9140625" style="2" customWidth="1"/>
    <col min="5124" max="5124" width="6.4140625" style="2" customWidth="1"/>
    <col min="5125" max="5125" width="4.5" style="2" customWidth="1"/>
    <col min="5126" max="5126" width="6.58203125" style="2" customWidth="1"/>
    <col min="5127" max="5127" width="4.5" style="2" customWidth="1"/>
    <col min="5128" max="5128" width="6.4140625" style="2" customWidth="1"/>
    <col min="5129" max="5129" width="4.5" style="2" customWidth="1"/>
    <col min="5130" max="5130" width="6.4140625" style="2" customWidth="1"/>
    <col min="5131" max="5131" width="3.58203125" style="2" customWidth="1"/>
    <col min="5132" max="5132" width="6.08203125" style="2" customWidth="1"/>
    <col min="5133" max="5134" width="6.58203125" style="2" customWidth="1"/>
    <col min="5135" max="5136" width="4.58203125" style="2" customWidth="1"/>
    <col min="5137" max="5138" width="6.5" style="2" customWidth="1"/>
    <col min="5139" max="5139" width="6.08203125" style="2" customWidth="1"/>
    <col min="5140" max="5141" width="13.5" style="2"/>
    <col min="5142" max="5142" width="7.4140625" style="2" customWidth="1"/>
    <col min="5143" max="5143" width="6.58203125" style="2" customWidth="1"/>
    <col min="5144" max="5374" width="13.5" style="2"/>
    <col min="5375" max="5375" width="2.9140625" style="2" customWidth="1"/>
    <col min="5376" max="5376" width="11.4140625" style="2" customWidth="1"/>
    <col min="5377" max="5377" width="5.58203125" style="2" customWidth="1"/>
    <col min="5378" max="5378" width="8.9140625" style="2" customWidth="1"/>
    <col min="5379" max="5379" width="4.9140625" style="2" customWidth="1"/>
    <col min="5380" max="5380" width="6.4140625" style="2" customWidth="1"/>
    <col min="5381" max="5381" width="4.5" style="2" customWidth="1"/>
    <col min="5382" max="5382" width="6.58203125" style="2" customWidth="1"/>
    <col min="5383" max="5383" width="4.5" style="2" customWidth="1"/>
    <col min="5384" max="5384" width="6.4140625" style="2" customWidth="1"/>
    <col min="5385" max="5385" width="4.5" style="2" customWidth="1"/>
    <col min="5386" max="5386" width="6.4140625" style="2" customWidth="1"/>
    <col min="5387" max="5387" width="3.58203125" style="2" customWidth="1"/>
    <col min="5388" max="5388" width="6.08203125" style="2" customWidth="1"/>
    <col min="5389" max="5390" width="6.58203125" style="2" customWidth="1"/>
    <col min="5391" max="5392" width="4.58203125" style="2" customWidth="1"/>
    <col min="5393" max="5394" width="6.5" style="2" customWidth="1"/>
    <col min="5395" max="5395" width="6.08203125" style="2" customWidth="1"/>
    <col min="5396" max="5397" width="13.5" style="2"/>
    <col min="5398" max="5398" width="7.4140625" style="2" customWidth="1"/>
    <col min="5399" max="5399" width="6.58203125" style="2" customWidth="1"/>
    <col min="5400" max="5630" width="13.5" style="2"/>
    <col min="5631" max="5631" width="2.9140625" style="2" customWidth="1"/>
    <col min="5632" max="5632" width="11.4140625" style="2" customWidth="1"/>
    <col min="5633" max="5633" width="5.58203125" style="2" customWidth="1"/>
    <col min="5634" max="5634" width="8.9140625" style="2" customWidth="1"/>
    <col min="5635" max="5635" width="4.9140625" style="2" customWidth="1"/>
    <col min="5636" max="5636" width="6.4140625" style="2" customWidth="1"/>
    <col min="5637" max="5637" width="4.5" style="2" customWidth="1"/>
    <col min="5638" max="5638" width="6.58203125" style="2" customWidth="1"/>
    <col min="5639" max="5639" width="4.5" style="2" customWidth="1"/>
    <col min="5640" max="5640" width="6.4140625" style="2" customWidth="1"/>
    <col min="5641" max="5641" width="4.5" style="2" customWidth="1"/>
    <col min="5642" max="5642" width="6.4140625" style="2" customWidth="1"/>
    <col min="5643" max="5643" width="3.58203125" style="2" customWidth="1"/>
    <col min="5644" max="5644" width="6.08203125" style="2" customWidth="1"/>
    <col min="5645" max="5646" width="6.58203125" style="2" customWidth="1"/>
    <col min="5647" max="5648" width="4.58203125" style="2" customWidth="1"/>
    <col min="5649" max="5650" width="6.5" style="2" customWidth="1"/>
    <col min="5651" max="5651" width="6.08203125" style="2" customWidth="1"/>
    <col min="5652" max="5653" width="13.5" style="2"/>
    <col min="5654" max="5654" width="7.4140625" style="2" customWidth="1"/>
    <col min="5655" max="5655" width="6.58203125" style="2" customWidth="1"/>
    <col min="5656" max="5886" width="13.5" style="2"/>
    <col min="5887" max="5887" width="2.9140625" style="2" customWidth="1"/>
    <col min="5888" max="5888" width="11.4140625" style="2" customWidth="1"/>
    <col min="5889" max="5889" width="5.58203125" style="2" customWidth="1"/>
    <col min="5890" max="5890" width="8.9140625" style="2" customWidth="1"/>
    <col min="5891" max="5891" width="4.9140625" style="2" customWidth="1"/>
    <col min="5892" max="5892" width="6.4140625" style="2" customWidth="1"/>
    <col min="5893" max="5893" width="4.5" style="2" customWidth="1"/>
    <col min="5894" max="5894" width="6.58203125" style="2" customWidth="1"/>
    <col min="5895" max="5895" width="4.5" style="2" customWidth="1"/>
    <col min="5896" max="5896" width="6.4140625" style="2" customWidth="1"/>
    <col min="5897" max="5897" width="4.5" style="2" customWidth="1"/>
    <col min="5898" max="5898" width="6.4140625" style="2" customWidth="1"/>
    <col min="5899" max="5899" width="3.58203125" style="2" customWidth="1"/>
    <col min="5900" max="5900" width="6.08203125" style="2" customWidth="1"/>
    <col min="5901" max="5902" width="6.58203125" style="2" customWidth="1"/>
    <col min="5903" max="5904" width="4.58203125" style="2" customWidth="1"/>
    <col min="5905" max="5906" width="6.5" style="2" customWidth="1"/>
    <col min="5907" max="5907" width="6.08203125" style="2" customWidth="1"/>
    <col min="5908" max="5909" width="13.5" style="2"/>
    <col min="5910" max="5910" width="7.4140625" style="2" customWidth="1"/>
    <col min="5911" max="5911" width="6.58203125" style="2" customWidth="1"/>
    <col min="5912" max="6142" width="13.5" style="2"/>
    <col min="6143" max="6143" width="2.9140625" style="2" customWidth="1"/>
    <col min="6144" max="6144" width="11.4140625" style="2" customWidth="1"/>
    <col min="6145" max="6145" width="5.58203125" style="2" customWidth="1"/>
    <col min="6146" max="6146" width="8.9140625" style="2" customWidth="1"/>
    <col min="6147" max="6147" width="4.9140625" style="2" customWidth="1"/>
    <col min="6148" max="6148" width="6.4140625" style="2" customWidth="1"/>
    <col min="6149" max="6149" width="4.5" style="2" customWidth="1"/>
    <col min="6150" max="6150" width="6.58203125" style="2" customWidth="1"/>
    <col min="6151" max="6151" width="4.5" style="2" customWidth="1"/>
    <col min="6152" max="6152" width="6.4140625" style="2" customWidth="1"/>
    <col min="6153" max="6153" width="4.5" style="2" customWidth="1"/>
    <col min="6154" max="6154" width="6.4140625" style="2" customWidth="1"/>
    <col min="6155" max="6155" width="3.58203125" style="2" customWidth="1"/>
    <col min="6156" max="6156" width="6.08203125" style="2" customWidth="1"/>
    <col min="6157" max="6158" width="6.58203125" style="2" customWidth="1"/>
    <col min="6159" max="6160" width="4.58203125" style="2" customWidth="1"/>
    <col min="6161" max="6162" width="6.5" style="2" customWidth="1"/>
    <col min="6163" max="6163" width="6.08203125" style="2" customWidth="1"/>
    <col min="6164" max="6165" width="13.5" style="2"/>
    <col min="6166" max="6166" width="7.4140625" style="2" customWidth="1"/>
    <col min="6167" max="6167" width="6.58203125" style="2" customWidth="1"/>
    <col min="6168" max="6398" width="13.5" style="2"/>
    <col min="6399" max="6399" width="2.9140625" style="2" customWidth="1"/>
    <col min="6400" max="6400" width="11.4140625" style="2" customWidth="1"/>
    <col min="6401" max="6401" width="5.58203125" style="2" customWidth="1"/>
    <col min="6402" max="6402" width="8.9140625" style="2" customWidth="1"/>
    <col min="6403" max="6403" width="4.9140625" style="2" customWidth="1"/>
    <col min="6404" max="6404" width="6.4140625" style="2" customWidth="1"/>
    <col min="6405" max="6405" width="4.5" style="2" customWidth="1"/>
    <col min="6406" max="6406" width="6.58203125" style="2" customWidth="1"/>
    <col min="6407" max="6407" width="4.5" style="2" customWidth="1"/>
    <col min="6408" max="6408" width="6.4140625" style="2" customWidth="1"/>
    <col min="6409" max="6409" width="4.5" style="2" customWidth="1"/>
    <col min="6410" max="6410" width="6.4140625" style="2" customWidth="1"/>
    <col min="6411" max="6411" width="3.58203125" style="2" customWidth="1"/>
    <col min="6412" max="6412" width="6.08203125" style="2" customWidth="1"/>
    <col min="6413" max="6414" width="6.58203125" style="2" customWidth="1"/>
    <col min="6415" max="6416" width="4.58203125" style="2" customWidth="1"/>
    <col min="6417" max="6418" width="6.5" style="2" customWidth="1"/>
    <col min="6419" max="6419" width="6.08203125" style="2" customWidth="1"/>
    <col min="6420" max="6421" width="13.5" style="2"/>
    <col min="6422" max="6422" width="7.4140625" style="2" customWidth="1"/>
    <col min="6423" max="6423" width="6.58203125" style="2" customWidth="1"/>
    <col min="6424" max="6654" width="13.5" style="2"/>
    <col min="6655" max="6655" width="2.9140625" style="2" customWidth="1"/>
    <col min="6656" max="6656" width="11.4140625" style="2" customWidth="1"/>
    <col min="6657" max="6657" width="5.58203125" style="2" customWidth="1"/>
    <col min="6658" max="6658" width="8.9140625" style="2" customWidth="1"/>
    <col min="6659" max="6659" width="4.9140625" style="2" customWidth="1"/>
    <col min="6660" max="6660" width="6.4140625" style="2" customWidth="1"/>
    <col min="6661" max="6661" width="4.5" style="2" customWidth="1"/>
    <col min="6662" max="6662" width="6.58203125" style="2" customWidth="1"/>
    <col min="6663" max="6663" width="4.5" style="2" customWidth="1"/>
    <col min="6664" max="6664" width="6.4140625" style="2" customWidth="1"/>
    <col min="6665" max="6665" width="4.5" style="2" customWidth="1"/>
    <col min="6666" max="6666" width="6.4140625" style="2" customWidth="1"/>
    <col min="6667" max="6667" width="3.58203125" style="2" customWidth="1"/>
    <col min="6668" max="6668" width="6.08203125" style="2" customWidth="1"/>
    <col min="6669" max="6670" width="6.58203125" style="2" customWidth="1"/>
    <col min="6671" max="6672" width="4.58203125" style="2" customWidth="1"/>
    <col min="6673" max="6674" width="6.5" style="2" customWidth="1"/>
    <col min="6675" max="6675" width="6.08203125" style="2" customWidth="1"/>
    <col min="6676" max="6677" width="13.5" style="2"/>
    <col min="6678" max="6678" width="7.4140625" style="2" customWidth="1"/>
    <col min="6679" max="6679" width="6.58203125" style="2" customWidth="1"/>
    <col min="6680" max="6910" width="13.5" style="2"/>
    <col min="6911" max="6911" width="2.9140625" style="2" customWidth="1"/>
    <col min="6912" max="6912" width="11.4140625" style="2" customWidth="1"/>
    <col min="6913" max="6913" width="5.58203125" style="2" customWidth="1"/>
    <col min="6914" max="6914" width="8.9140625" style="2" customWidth="1"/>
    <col min="6915" max="6915" width="4.9140625" style="2" customWidth="1"/>
    <col min="6916" max="6916" width="6.4140625" style="2" customWidth="1"/>
    <col min="6917" max="6917" width="4.5" style="2" customWidth="1"/>
    <col min="6918" max="6918" width="6.58203125" style="2" customWidth="1"/>
    <col min="6919" max="6919" width="4.5" style="2" customWidth="1"/>
    <col min="6920" max="6920" width="6.4140625" style="2" customWidth="1"/>
    <col min="6921" max="6921" width="4.5" style="2" customWidth="1"/>
    <col min="6922" max="6922" width="6.4140625" style="2" customWidth="1"/>
    <col min="6923" max="6923" width="3.58203125" style="2" customWidth="1"/>
    <col min="6924" max="6924" width="6.08203125" style="2" customWidth="1"/>
    <col min="6925" max="6926" width="6.58203125" style="2" customWidth="1"/>
    <col min="6927" max="6928" width="4.58203125" style="2" customWidth="1"/>
    <col min="6929" max="6930" width="6.5" style="2" customWidth="1"/>
    <col min="6931" max="6931" width="6.08203125" style="2" customWidth="1"/>
    <col min="6932" max="6933" width="13.5" style="2"/>
    <col min="6934" max="6934" width="7.4140625" style="2" customWidth="1"/>
    <col min="6935" max="6935" width="6.58203125" style="2" customWidth="1"/>
    <col min="6936" max="7166" width="13.5" style="2"/>
    <col min="7167" max="7167" width="2.9140625" style="2" customWidth="1"/>
    <col min="7168" max="7168" width="11.4140625" style="2" customWidth="1"/>
    <col min="7169" max="7169" width="5.58203125" style="2" customWidth="1"/>
    <col min="7170" max="7170" width="8.9140625" style="2" customWidth="1"/>
    <col min="7171" max="7171" width="4.9140625" style="2" customWidth="1"/>
    <col min="7172" max="7172" width="6.4140625" style="2" customWidth="1"/>
    <col min="7173" max="7173" width="4.5" style="2" customWidth="1"/>
    <col min="7174" max="7174" width="6.58203125" style="2" customWidth="1"/>
    <col min="7175" max="7175" width="4.5" style="2" customWidth="1"/>
    <col min="7176" max="7176" width="6.4140625" style="2" customWidth="1"/>
    <col min="7177" max="7177" width="4.5" style="2" customWidth="1"/>
    <col min="7178" max="7178" width="6.4140625" style="2" customWidth="1"/>
    <col min="7179" max="7179" width="3.58203125" style="2" customWidth="1"/>
    <col min="7180" max="7180" width="6.08203125" style="2" customWidth="1"/>
    <col min="7181" max="7182" width="6.58203125" style="2" customWidth="1"/>
    <col min="7183" max="7184" width="4.58203125" style="2" customWidth="1"/>
    <col min="7185" max="7186" width="6.5" style="2" customWidth="1"/>
    <col min="7187" max="7187" width="6.08203125" style="2" customWidth="1"/>
    <col min="7188" max="7189" width="13.5" style="2"/>
    <col min="7190" max="7190" width="7.4140625" style="2" customWidth="1"/>
    <col min="7191" max="7191" width="6.58203125" style="2" customWidth="1"/>
    <col min="7192" max="7422" width="13.5" style="2"/>
    <col min="7423" max="7423" width="2.9140625" style="2" customWidth="1"/>
    <col min="7424" max="7424" width="11.4140625" style="2" customWidth="1"/>
    <col min="7425" max="7425" width="5.58203125" style="2" customWidth="1"/>
    <col min="7426" max="7426" width="8.9140625" style="2" customWidth="1"/>
    <col min="7427" max="7427" width="4.9140625" style="2" customWidth="1"/>
    <col min="7428" max="7428" width="6.4140625" style="2" customWidth="1"/>
    <col min="7429" max="7429" width="4.5" style="2" customWidth="1"/>
    <col min="7430" max="7430" width="6.58203125" style="2" customWidth="1"/>
    <col min="7431" max="7431" width="4.5" style="2" customWidth="1"/>
    <col min="7432" max="7432" width="6.4140625" style="2" customWidth="1"/>
    <col min="7433" max="7433" width="4.5" style="2" customWidth="1"/>
    <col min="7434" max="7434" width="6.4140625" style="2" customWidth="1"/>
    <col min="7435" max="7435" width="3.58203125" style="2" customWidth="1"/>
    <col min="7436" max="7436" width="6.08203125" style="2" customWidth="1"/>
    <col min="7437" max="7438" width="6.58203125" style="2" customWidth="1"/>
    <col min="7439" max="7440" width="4.58203125" style="2" customWidth="1"/>
    <col min="7441" max="7442" width="6.5" style="2" customWidth="1"/>
    <col min="7443" max="7443" width="6.08203125" style="2" customWidth="1"/>
    <col min="7444" max="7445" width="13.5" style="2"/>
    <col min="7446" max="7446" width="7.4140625" style="2" customWidth="1"/>
    <col min="7447" max="7447" width="6.58203125" style="2" customWidth="1"/>
    <col min="7448" max="7678" width="13.5" style="2"/>
    <col min="7679" max="7679" width="2.9140625" style="2" customWidth="1"/>
    <col min="7680" max="7680" width="11.4140625" style="2" customWidth="1"/>
    <col min="7681" max="7681" width="5.58203125" style="2" customWidth="1"/>
    <col min="7682" max="7682" width="8.9140625" style="2" customWidth="1"/>
    <col min="7683" max="7683" width="4.9140625" style="2" customWidth="1"/>
    <col min="7684" max="7684" width="6.4140625" style="2" customWidth="1"/>
    <col min="7685" max="7685" width="4.5" style="2" customWidth="1"/>
    <col min="7686" max="7686" width="6.58203125" style="2" customWidth="1"/>
    <col min="7687" max="7687" width="4.5" style="2" customWidth="1"/>
    <col min="7688" max="7688" width="6.4140625" style="2" customWidth="1"/>
    <col min="7689" max="7689" width="4.5" style="2" customWidth="1"/>
    <col min="7690" max="7690" width="6.4140625" style="2" customWidth="1"/>
    <col min="7691" max="7691" width="3.58203125" style="2" customWidth="1"/>
    <col min="7692" max="7692" width="6.08203125" style="2" customWidth="1"/>
    <col min="7693" max="7694" width="6.58203125" style="2" customWidth="1"/>
    <col min="7695" max="7696" width="4.58203125" style="2" customWidth="1"/>
    <col min="7697" max="7698" width="6.5" style="2" customWidth="1"/>
    <col min="7699" max="7699" width="6.08203125" style="2" customWidth="1"/>
    <col min="7700" max="7701" width="13.5" style="2"/>
    <col min="7702" max="7702" width="7.4140625" style="2" customWidth="1"/>
    <col min="7703" max="7703" width="6.58203125" style="2" customWidth="1"/>
    <col min="7704" max="7934" width="13.5" style="2"/>
    <col min="7935" max="7935" width="2.9140625" style="2" customWidth="1"/>
    <col min="7936" max="7936" width="11.4140625" style="2" customWidth="1"/>
    <col min="7937" max="7937" width="5.58203125" style="2" customWidth="1"/>
    <col min="7938" max="7938" width="8.9140625" style="2" customWidth="1"/>
    <col min="7939" max="7939" width="4.9140625" style="2" customWidth="1"/>
    <col min="7940" max="7940" width="6.4140625" style="2" customWidth="1"/>
    <col min="7941" max="7941" width="4.5" style="2" customWidth="1"/>
    <col min="7942" max="7942" width="6.58203125" style="2" customWidth="1"/>
    <col min="7943" max="7943" width="4.5" style="2" customWidth="1"/>
    <col min="7944" max="7944" width="6.4140625" style="2" customWidth="1"/>
    <col min="7945" max="7945" width="4.5" style="2" customWidth="1"/>
    <col min="7946" max="7946" width="6.4140625" style="2" customWidth="1"/>
    <col min="7947" max="7947" width="3.58203125" style="2" customWidth="1"/>
    <col min="7948" max="7948" width="6.08203125" style="2" customWidth="1"/>
    <col min="7949" max="7950" width="6.58203125" style="2" customWidth="1"/>
    <col min="7951" max="7952" width="4.58203125" style="2" customWidth="1"/>
    <col min="7953" max="7954" width="6.5" style="2" customWidth="1"/>
    <col min="7955" max="7955" width="6.08203125" style="2" customWidth="1"/>
    <col min="7956" max="7957" width="13.5" style="2"/>
    <col min="7958" max="7958" width="7.4140625" style="2" customWidth="1"/>
    <col min="7959" max="7959" width="6.58203125" style="2" customWidth="1"/>
    <col min="7960" max="8190" width="13.5" style="2"/>
    <col min="8191" max="8191" width="2.9140625" style="2" customWidth="1"/>
    <col min="8192" max="8192" width="11.4140625" style="2" customWidth="1"/>
    <col min="8193" max="8193" width="5.58203125" style="2" customWidth="1"/>
    <col min="8194" max="8194" width="8.9140625" style="2" customWidth="1"/>
    <col min="8195" max="8195" width="4.9140625" style="2" customWidth="1"/>
    <col min="8196" max="8196" width="6.4140625" style="2" customWidth="1"/>
    <col min="8197" max="8197" width="4.5" style="2" customWidth="1"/>
    <col min="8198" max="8198" width="6.58203125" style="2" customWidth="1"/>
    <col min="8199" max="8199" width="4.5" style="2" customWidth="1"/>
    <col min="8200" max="8200" width="6.4140625" style="2" customWidth="1"/>
    <col min="8201" max="8201" width="4.5" style="2" customWidth="1"/>
    <col min="8202" max="8202" width="6.4140625" style="2" customWidth="1"/>
    <col min="8203" max="8203" width="3.58203125" style="2" customWidth="1"/>
    <col min="8204" max="8204" width="6.08203125" style="2" customWidth="1"/>
    <col min="8205" max="8206" width="6.58203125" style="2" customWidth="1"/>
    <col min="8207" max="8208" width="4.58203125" style="2" customWidth="1"/>
    <col min="8209" max="8210" width="6.5" style="2" customWidth="1"/>
    <col min="8211" max="8211" width="6.08203125" style="2" customWidth="1"/>
    <col min="8212" max="8213" width="13.5" style="2"/>
    <col min="8214" max="8214" width="7.4140625" style="2" customWidth="1"/>
    <col min="8215" max="8215" width="6.58203125" style="2" customWidth="1"/>
    <col min="8216" max="8446" width="13.5" style="2"/>
    <col min="8447" max="8447" width="2.9140625" style="2" customWidth="1"/>
    <col min="8448" max="8448" width="11.4140625" style="2" customWidth="1"/>
    <col min="8449" max="8449" width="5.58203125" style="2" customWidth="1"/>
    <col min="8450" max="8450" width="8.9140625" style="2" customWidth="1"/>
    <col min="8451" max="8451" width="4.9140625" style="2" customWidth="1"/>
    <col min="8452" max="8452" width="6.4140625" style="2" customWidth="1"/>
    <col min="8453" max="8453" width="4.5" style="2" customWidth="1"/>
    <col min="8454" max="8454" width="6.58203125" style="2" customWidth="1"/>
    <col min="8455" max="8455" width="4.5" style="2" customWidth="1"/>
    <col min="8456" max="8456" width="6.4140625" style="2" customWidth="1"/>
    <col min="8457" max="8457" width="4.5" style="2" customWidth="1"/>
    <col min="8458" max="8458" width="6.4140625" style="2" customWidth="1"/>
    <col min="8459" max="8459" width="3.58203125" style="2" customWidth="1"/>
    <col min="8460" max="8460" width="6.08203125" style="2" customWidth="1"/>
    <col min="8461" max="8462" width="6.58203125" style="2" customWidth="1"/>
    <col min="8463" max="8464" width="4.58203125" style="2" customWidth="1"/>
    <col min="8465" max="8466" width="6.5" style="2" customWidth="1"/>
    <col min="8467" max="8467" width="6.08203125" style="2" customWidth="1"/>
    <col min="8468" max="8469" width="13.5" style="2"/>
    <col min="8470" max="8470" width="7.4140625" style="2" customWidth="1"/>
    <col min="8471" max="8471" width="6.58203125" style="2" customWidth="1"/>
    <col min="8472" max="8702" width="13.5" style="2"/>
    <col min="8703" max="8703" width="2.9140625" style="2" customWidth="1"/>
    <col min="8704" max="8704" width="11.4140625" style="2" customWidth="1"/>
    <col min="8705" max="8705" width="5.58203125" style="2" customWidth="1"/>
    <col min="8706" max="8706" width="8.9140625" style="2" customWidth="1"/>
    <col min="8707" max="8707" width="4.9140625" style="2" customWidth="1"/>
    <col min="8708" max="8708" width="6.4140625" style="2" customWidth="1"/>
    <col min="8709" max="8709" width="4.5" style="2" customWidth="1"/>
    <col min="8710" max="8710" width="6.58203125" style="2" customWidth="1"/>
    <col min="8711" max="8711" width="4.5" style="2" customWidth="1"/>
    <col min="8712" max="8712" width="6.4140625" style="2" customWidth="1"/>
    <col min="8713" max="8713" width="4.5" style="2" customWidth="1"/>
    <col min="8714" max="8714" width="6.4140625" style="2" customWidth="1"/>
    <col min="8715" max="8715" width="3.58203125" style="2" customWidth="1"/>
    <col min="8716" max="8716" width="6.08203125" style="2" customWidth="1"/>
    <col min="8717" max="8718" width="6.58203125" style="2" customWidth="1"/>
    <col min="8719" max="8720" width="4.58203125" style="2" customWidth="1"/>
    <col min="8721" max="8722" width="6.5" style="2" customWidth="1"/>
    <col min="8723" max="8723" width="6.08203125" style="2" customWidth="1"/>
    <col min="8724" max="8725" width="13.5" style="2"/>
    <col min="8726" max="8726" width="7.4140625" style="2" customWidth="1"/>
    <col min="8727" max="8727" width="6.58203125" style="2" customWidth="1"/>
    <col min="8728" max="8958" width="13.5" style="2"/>
    <col min="8959" max="8959" width="2.9140625" style="2" customWidth="1"/>
    <col min="8960" max="8960" width="11.4140625" style="2" customWidth="1"/>
    <col min="8961" max="8961" width="5.58203125" style="2" customWidth="1"/>
    <col min="8962" max="8962" width="8.9140625" style="2" customWidth="1"/>
    <col min="8963" max="8963" width="4.9140625" style="2" customWidth="1"/>
    <col min="8964" max="8964" width="6.4140625" style="2" customWidth="1"/>
    <col min="8965" max="8965" width="4.5" style="2" customWidth="1"/>
    <col min="8966" max="8966" width="6.58203125" style="2" customWidth="1"/>
    <col min="8967" max="8967" width="4.5" style="2" customWidth="1"/>
    <col min="8968" max="8968" width="6.4140625" style="2" customWidth="1"/>
    <col min="8969" max="8969" width="4.5" style="2" customWidth="1"/>
    <col min="8970" max="8970" width="6.4140625" style="2" customWidth="1"/>
    <col min="8971" max="8971" width="3.58203125" style="2" customWidth="1"/>
    <col min="8972" max="8972" width="6.08203125" style="2" customWidth="1"/>
    <col min="8973" max="8974" width="6.58203125" style="2" customWidth="1"/>
    <col min="8975" max="8976" width="4.58203125" style="2" customWidth="1"/>
    <col min="8977" max="8978" width="6.5" style="2" customWidth="1"/>
    <col min="8979" max="8979" width="6.08203125" style="2" customWidth="1"/>
    <col min="8980" max="8981" width="13.5" style="2"/>
    <col min="8982" max="8982" width="7.4140625" style="2" customWidth="1"/>
    <col min="8983" max="8983" width="6.58203125" style="2" customWidth="1"/>
    <col min="8984" max="9214" width="13.5" style="2"/>
    <col min="9215" max="9215" width="2.9140625" style="2" customWidth="1"/>
    <col min="9216" max="9216" width="11.4140625" style="2" customWidth="1"/>
    <col min="9217" max="9217" width="5.58203125" style="2" customWidth="1"/>
    <col min="9218" max="9218" width="8.9140625" style="2" customWidth="1"/>
    <col min="9219" max="9219" width="4.9140625" style="2" customWidth="1"/>
    <col min="9220" max="9220" width="6.4140625" style="2" customWidth="1"/>
    <col min="9221" max="9221" width="4.5" style="2" customWidth="1"/>
    <col min="9222" max="9222" width="6.58203125" style="2" customWidth="1"/>
    <col min="9223" max="9223" width="4.5" style="2" customWidth="1"/>
    <col min="9224" max="9224" width="6.4140625" style="2" customWidth="1"/>
    <col min="9225" max="9225" width="4.5" style="2" customWidth="1"/>
    <col min="9226" max="9226" width="6.4140625" style="2" customWidth="1"/>
    <col min="9227" max="9227" width="3.58203125" style="2" customWidth="1"/>
    <col min="9228" max="9228" width="6.08203125" style="2" customWidth="1"/>
    <col min="9229" max="9230" width="6.58203125" style="2" customWidth="1"/>
    <col min="9231" max="9232" width="4.58203125" style="2" customWidth="1"/>
    <col min="9233" max="9234" width="6.5" style="2" customWidth="1"/>
    <col min="9235" max="9235" width="6.08203125" style="2" customWidth="1"/>
    <col min="9236" max="9237" width="13.5" style="2"/>
    <col min="9238" max="9238" width="7.4140625" style="2" customWidth="1"/>
    <col min="9239" max="9239" width="6.58203125" style="2" customWidth="1"/>
    <col min="9240" max="9470" width="13.5" style="2"/>
    <col min="9471" max="9471" width="2.9140625" style="2" customWidth="1"/>
    <col min="9472" max="9472" width="11.4140625" style="2" customWidth="1"/>
    <col min="9473" max="9473" width="5.58203125" style="2" customWidth="1"/>
    <col min="9474" max="9474" width="8.9140625" style="2" customWidth="1"/>
    <col min="9475" max="9475" width="4.9140625" style="2" customWidth="1"/>
    <col min="9476" max="9476" width="6.4140625" style="2" customWidth="1"/>
    <col min="9477" max="9477" width="4.5" style="2" customWidth="1"/>
    <col min="9478" max="9478" width="6.58203125" style="2" customWidth="1"/>
    <col min="9479" max="9479" width="4.5" style="2" customWidth="1"/>
    <col min="9480" max="9480" width="6.4140625" style="2" customWidth="1"/>
    <col min="9481" max="9481" width="4.5" style="2" customWidth="1"/>
    <col min="9482" max="9482" width="6.4140625" style="2" customWidth="1"/>
    <col min="9483" max="9483" width="3.58203125" style="2" customWidth="1"/>
    <col min="9484" max="9484" width="6.08203125" style="2" customWidth="1"/>
    <col min="9485" max="9486" width="6.58203125" style="2" customWidth="1"/>
    <col min="9487" max="9488" width="4.58203125" style="2" customWidth="1"/>
    <col min="9489" max="9490" width="6.5" style="2" customWidth="1"/>
    <col min="9491" max="9491" width="6.08203125" style="2" customWidth="1"/>
    <col min="9492" max="9493" width="13.5" style="2"/>
    <col min="9494" max="9494" width="7.4140625" style="2" customWidth="1"/>
    <col min="9495" max="9495" width="6.58203125" style="2" customWidth="1"/>
    <col min="9496" max="9726" width="13.5" style="2"/>
    <col min="9727" max="9727" width="2.9140625" style="2" customWidth="1"/>
    <col min="9728" max="9728" width="11.4140625" style="2" customWidth="1"/>
    <col min="9729" max="9729" width="5.58203125" style="2" customWidth="1"/>
    <col min="9730" max="9730" width="8.9140625" style="2" customWidth="1"/>
    <col min="9731" max="9731" width="4.9140625" style="2" customWidth="1"/>
    <col min="9732" max="9732" width="6.4140625" style="2" customWidth="1"/>
    <col min="9733" max="9733" width="4.5" style="2" customWidth="1"/>
    <col min="9734" max="9734" width="6.58203125" style="2" customWidth="1"/>
    <col min="9735" max="9735" width="4.5" style="2" customWidth="1"/>
    <col min="9736" max="9736" width="6.4140625" style="2" customWidth="1"/>
    <col min="9737" max="9737" width="4.5" style="2" customWidth="1"/>
    <col min="9738" max="9738" width="6.4140625" style="2" customWidth="1"/>
    <col min="9739" max="9739" width="3.58203125" style="2" customWidth="1"/>
    <col min="9740" max="9740" width="6.08203125" style="2" customWidth="1"/>
    <col min="9741" max="9742" width="6.58203125" style="2" customWidth="1"/>
    <col min="9743" max="9744" width="4.58203125" style="2" customWidth="1"/>
    <col min="9745" max="9746" width="6.5" style="2" customWidth="1"/>
    <col min="9747" max="9747" width="6.08203125" style="2" customWidth="1"/>
    <col min="9748" max="9749" width="13.5" style="2"/>
    <col min="9750" max="9750" width="7.4140625" style="2" customWidth="1"/>
    <col min="9751" max="9751" width="6.58203125" style="2" customWidth="1"/>
    <col min="9752" max="9982" width="13.5" style="2"/>
    <col min="9983" max="9983" width="2.9140625" style="2" customWidth="1"/>
    <col min="9984" max="9984" width="11.4140625" style="2" customWidth="1"/>
    <col min="9985" max="9985" width="5.58203125" style="2" customWidth="1"/>
    <col min="9986" max="9986" width="8.9140625" style="2" customWidth="1"/>
    <col min="9987" max="9987" width="4.9140625" style="2" customWidth="1"/>
    <col min="9988" max="9988" width="6.4140625" style="2" customWidth="1"/>
    <col min="9989" max="9989" width="4.5" style="2" customWidth="1"/>
    <col min="9990" max="9990" width="6.58203125" style="2" customWidth="1"/>
    <col min="9991" max="9991" width="4.5" style="2" customWidth="1"/>
    <col min="9992" max="9992" width="6.4140625" style="2" customWidth="1"/>
    <col min="9993" max="9993" width="4.5" style="2" customWidth="1"/>
    <col min="9994" max="9994" width="6.4140625" style="2" customWidth="1"/>
    <col min="9995" max="9995" width="3.58203125" style="2" customWidth="1"/>
    <col min="9996" max="9996" width="6.08203125" style="2" customWidth="1"/>
    <col min="9997" max="9998" width="6.58203125" style="2" customWidth="1"/>
    <col min="9999" max="10000" width="4.58203125" style="2" customWidth="1"/>
    <col min="10001" max="10002" width="6.5" style="2" customWidth="1"/>
    <col min="10003" max="10003" width="6.08203125" style="2" customWidth="1"/>
    <col min="10004" max="10005" width="13.5" style="2"/>
    <col min="10006" max="10006" width="7.4140625" style="2" customWidth="1"/>
    <col min="10007" max="10007" width="6.58203125" style="2" customWidth="1"/>
    <col min="10008" max="10238" width="13.5" style="2"/>
    <col min="10239" max="10239" width="2.9140625" style="2" customWidth="1"/>
    <col min="10240" max="10240" width="11.4140625" style="2" customWidth="1"/>
    <col min="10241" max="10241" width="5.58203125" style="2" customWidth="1"/>
    <col min="10242" max="10242" width="8.9140625" style="2" customWidth="1"/>
    <col min="10243" max="10243" width="4.9140625" style="2" customWidth="1"/>
    <col min="10244" max="10244" width="6.4140625" style="2" customWidth="1"/>
    <col min="10245" max="10245" width="4.5" style="2" customWidth="1"/>
    <col min="10246" max="10246" width="6.58203125" style="2" customWidth="1"/>
    <col min="10247" max="10247" width="4.5" style="2" customWidth="1"/>
    <col min="10248" max="10248" width="6.4140625" style="2" customWidth="1"/>
    <col min="10249" max="10249" width="4.5" style="2" customWidth="1"/>
    <col min="10250" max="10250" width="6.4140625" style="2" customWidth="1"/>
    <col min="10251" max="10251" width="3.58203125" style="2" customWidth="1"/>
    <col min="10252" max="10252" width="6.08203125" style="2" customWidth="1"/>
    <col min="10253" max="10254" width="6.58203125" style="2" customWidth="1"/>
    <col min="10255" max="10256" width="4.58203125" style="2" customWidth="1"/>
    <col min="10257" max="10258" width="6.5" style="2" customWidth="1"/>
    <col min="10259" max="10259" width="6.08203125" style="2" customWidth="1"/>
    <col min="10260" max="10261" width="13.5" style="2"/>
    <col min="10262" max="10262" width="7.4140625" style="2" customWidth="1"/>
    <col min="10263" max="10263" width="6.58203125" style="2" customWidth="1"/>
    <col min="10264" max="10494" width="13.5" style="2"/>
    <col min="10495" max="10495" width="2.9140625" style="2" customWidth="1"/>
    <col min="10496" max="10496" width="11.4140625" style="2" customWidth="1"/>
    <col min="10497" max="10497" width="5.58203125" style="2" customWidth="1"/>
    <col min="10498" max="10498" width="8.9140625" style="2" customWidth="1"/>
    <col min="10499" max="10499" width="4.9140625" style="2" customWidth="1"/>
    <col min="10500" max="10500" width="6.4140625" style="2" customWidth="1"/>
    <col min="10501" max="10501" width="4.5" style="2" customWidth="1"/>
    <col min="10502" max="10502" width="6.58203125" style="2" customWidth="1"/>
    <col min="10503" max="10503" width="4.5" style="2" customWidth="1"/>
    <col min="10504" max="10504" width="6.4140625" style="2" customWidth="1"/>
    <col min="10505" max="10505" width="4.5" style="2" customWidth="1"/>
    <col min="10506" max="10506" width="6.4140625" style="2" customWidth="1"/>
    <col min="10507" max="10507" width="3.58203125" style="2" customWidth="1"/>
    <col min="10508" max="10508" width="6.08203125" style="2" customWidth="1"/>
    <col min="10509" max="10510" width="6.58203125" style="2" customWidth="1"/>
    <col min="10511" max="10512" width="4.58203125" style="2" customWidth="1"/>
    <col min="10513" max="10514" width="6.5" style="2" customWidth="1"/>
    <col min="10515" max="10515" width="6.08203125" style="2" customWidth="1"/>
    <col min="10516" max="10517" width="13.5" style="2"/>
    <col min="10518" max="10518" width="7.4140625" style="2" customWidth="1"/>
    <col min="10519" max="10519" width="6.58203125" style="2" customWidth="1"/>
    <col min="10520" max="10750" width="13.5" style="2"/>
    <col min="10751" max="10751" width="2.9140625" style="2" customWidth="1"/>
    <col min="10752" max="10752" width="11.4140625" style="2" customWidth="1"/>
    <col min="10753" max="10753" width="5.58203125" style="2" customWidth="1"/>
    <col min="10754" max="10754" width="8.9140625" style="2" customWidth="1"/>
    <col min="10755" max="10755" width="4.9140625" style="2" customWidth="1"/>
    <col min="10756" max="10756" width="6.4140625" style="2" customWidth="1"/>
    <col min="10757" max="10757" width="4.5" style="2" customWidth="1"/>
    <col min="10758" max="10758" width="6.58203125" style="2" customWidth="1"/>
    <col min="10759" max="10759" width="4.5" style="2" customWidth="1"/>
    <col min="10760" max="10760" width="6.4140625" style="2" customWidth="1"/>
    <col min="10761" max="10761" width="4.5" style="2" customWidth="1"/>
    <col min="10762" max="10762" width="6.4140625" style="2" customWidth="1"/>
    <col min="10763" max="10763" width="3.58203125" style="2" customWidth="1"/>
    <col min="10764" max="10764" width="6.08203125" style="2" customWidth="1"/>
    <col min="10765" max="10766" width="6.58203125" style="2" customWidth="1"/>
    <col min="10767" max="10768" width="4.58203125" style="2" customWidth="1"/>
    <col min="10769" max="10770" width="6.5" style="2" customWidth="1"/>
    <col min="10771" max="10771" width="6.08203125" style="2" customWidth="1"/>
    <col min="10772" max="10773" width="13.5" style="2"/>
    <col min="10774" max="10774" width="7.4140625" style="2" customWidth="1"/>
    <col min="10775" max="10775" width="6.58203125" style="2" customWidth="1"/>
    <col min="10776" max="11006" width="13.5" style="2"/>
    <col min="11007" max="11007" width="2.9140625" style="2" customWidth="1"/>
    <col min="11008" max="11008" width="11.4140625" style="2" customWidth="1"/>
    <col min="11009" max="11009" width="5.58203125" style="2" customWidth="1"/>
    <col min="11010" max="11010" width="8.9140625" style="2" customWidth="1"/>
    <col min="11011" max="11011" width="4.9140625" style="2" customWidth="1"/>
    <col min="11012" max="11012" width="6.4140625" style="2" customWidth="1"/>
    <col min="11013" max="11013" width="4.5" style="2" customWidth="1"/>
    <col min="11014" max="11014" width="6.58203125" style="2" customWidth="1"/>
    <col min="11015" max="11015" width="4.5" style="2" customWidth="1"/>
    <col min="11016" max="11016" width="6.4140625" style="2" customWidth="1"/>
    <col min="11017" max="11017" width="4.5" style="2" customWidth="1"/>
    <col min="11018" max="11018" width="6.4140625" style="2" customWidth="1"/>
    <col min="11019" max="11019" width="3.58203125" style="2" customWidth="1"/>
    <col min="11020" max="11020" width="6.08203125" style="2" customWidth="1"/>
    <col min="11021" max="11022" width="6.58203125" style="2" customWidth="1"/>
    <col min="11023" max="11024" width="4.58203125" style="2" customWidth="1"/>
    <col min="11025" max="11026" width="6.5" style="2" customWidth="1"/>
    <col min="11027" max="11027" width="6.08203125" style="2" customWidth="1"/>
    <col min="11028" max="11029" width="13.5" style="2"/>
    <col min="11030" max="11030" width="7.4140625" style="2" customWidth="1"/>
    <col min="11031" max="11031" width="6.58203125" style="2" customWidth="1"/>
    <col min="11032" max="11262" width="13.5" style="2"/>
    <col min="11263" max="11263" width="2.9140625" style="2" customWidth="1"/>
    <col min="11264" max="11264" width="11.4140625" style="2" customWidth="1"/>
    <col min="11265" max="11265" width="5.58203125" style="2" customWidth="1"/>
    <col min="11266" max="11266" width="8.9140625" style="2" customWidth="1"/>
    <col min="11267" max="11267" width="4.9140625" style="2" customWidth="1"/>
    <col min="11268" max="11268" width="6.4140625" style="2" customWidth="1"/>
    <col min="11269" max="11269" width="4.5" style="2" customWidth="1"/>
    <col min="11270" max="11270" width="6.58203125" style="2" customWidth="1"/>
    <col min="11271" max="11271" width="4.5" style="2" customWidth="1"/>
    <col min="11272" max="11272" width="6.4140625" style="2" customWidth="1"/>
    <col min="11273" max="11273" width="4.5" style="2" customWidth="1"/>
    <col min="11274" max="11274" width="6.4140625" style="2" customWidth="1"/>
    <col min="11275" max="11275" width="3.58203125" style="2" customWidth="1"/>
    <col min="11276" max="11276" width="6.08203125" style="2" customWidth="1"/>
    <col min="11277" max="11278" width="6.58203125" style="2" customWidth="1"/>
    <col min="11279" max="11280" width="4.58203125" style="2" customWidth="1"/>
    <col min="11281" max="11282" width="6.5" style="2" customWidth="1"/>
    <col min="11283" max="11283" width="6.08203125" style="2" customWidth="1"/>
    <col min="11284" max="11285" width="13.5" style="2"/>
    <col min="11286" max="11286" width="7.4140625" style="2" customWidth="1"/>
    <col min="11287" max="11287" width="6.58203125" style="2" customWidth="1"/>
    <col min="11288" max="11518" width="13.5" style="2"/>
    <col min="11519" max="11519" width="2.9140625" style="2" customWidth="1"/>
    <col min="11520" max="11520" width="11.4140625" style="2" customWidth="1"/>
    <col min="11521" max="11521" width="5.58203125" style="2" customWidth="1"/>
    <col min="11522" max="11522" width="8.9140625" style="2" customWidth="1"/>
    <col min="11523" max="11523" width="4.9140625" style="2" customWidth="1"/>
    <col min="11524" max="11524" width="6.4140625" style="2" customWidth="1"/>
    <col min="11525" max="11525" width="4.5" style="2" customWidth="1"/>
    <col min="11526" max="11526" width="6.58203125" style="2" customWidth="1"/>
    <col min="11527" max="11527" width="4.5" style="2" customWidth="1"/>
    <col min="11528" max="11528" width="6.4140625" style="2" customWidth="1"/>
    <col min="11529" max="11529" width="4.5" style="2" customWidth="1"/>
    <col min="11530" max="11530" width="6.4140625" style="2" customWidth="1"/>
    <col min="11531" max="11531" width="3.58203125" style="2" customWidth="1"/>
    <col min="11532" max="11532" width="6.08203125" style="2" customWidth="1"/>
    <col min="11533" max="11534" width="6.58203125" style="2" customWidth="1"/>
    <col min="11535" max="11536" width="4.58203125" style="2" customWidth="1"/>
    <col min="11537" max="11538" width="6.5" style="2" customWidth="1"/>
    <col min="11539" max="11539" width="6.08203125" style="2" customWidth="1"/>
    <col min="11540" max="11541" width="13.5" style="2"/>
    <col min="11542" max="11542" width="7.4140625" style="2" customWidth="1"/>
    <col min="11543" max="11543" width="6.58203125" style="2" customWidth="1"/>
    <col min="11544" max="11774" width="13.5" style="2"/>
    <col min="11775" max="11775" width="2.9140625" style="2" customWidth="1"/>
    <col min="11776" max="11776" width="11.4140625" style="2" customWidth="1"/>
    <col min="11777" max="11777" width="5.58203125" style="2" customWidth="1"/>
    <col min="11778" max="11778" width="8.9140625" style="2" customWidth="1"/>
    <col min="11779" max="11779" width="4.9140625" style="2" customWidth="1"/>
    <col min="11780" max="11780" width="6.4140625" style="2" customWidth="1"/>
    <col min="11781" max="11781" width="4.5" style="2" customWidth="1"/>
    <col min="11782" max="11782" width="6.58203125" style="2" customWidth="1"/>
    <col min="11783" max="11783" width="4.5" style="2" customWidth="1"/>
    <col min="11784" max="11784" width="6.4140625" style="2" customWidth="1"/>
    <col min="11785" max="11785" width="4.5" style="2" customWidth="1"/>
    <col min="11786" max="11786" width="6.4140625" style="2" customWidth="1"/>
    <col min="11787" max="11787" width="3.58203125" style="2" customWidth="1"/>
    <col min="11788" max="11788" width="6.08203125" style="2" customWidth="1"/>
    <col min="11789" max="11790" width="6.58203125" style="2" customWidth="1"/>
    <col min="11791" max="11792" width="4.58203125" style="2" customWidth="1"/>
    <col min="11793" max="11794" width="6.5" style="2" customWidth="1"/>
    <col min="11795" max="11795" width="6.08203125" style="2" customWidth="1"/>
    <col min="11796" max="11797" width="13.5" style="2"/>
    <col min="11798" max="11798" width="7.4140625" style="2" customWidth="1"/>
    <col min="11799" max="11799" width="6.58203125" style="2" customWidth="1"/>
    <col min="11800" max="12030" width="13.5" style="2"/>
    <col min="12031" max="12031" width="2.9140625" style="2" customWidth="1"/>
    <col min="12032" max="12032" width="11.4140625" style="2" customWidth="1"/>
    <col min="12033" max="12033" width="5.58203125" style="2" customWidth="1"/>
    <col min="12034" max="12034" width="8.9140625" style="2" customWidth="1"/>
    <col min="12035" max="12035" width="4.9140625" style="2" customWidth="1"/>
    <col min="12036" max="12036" width="6.4140625" style="2" customWidth="1"/>
    <col min="12037" max="12037" width="4.5" style="2" customWidth="1"/>
    <col min="12038" max="12038" width="6.58203125" style="2" customWidth="1"/>
    <col min="12039" max="12039" width="4.5" style="2" customWidth="1"/>
    <col min="12040" max="12040" width="6.4140625" style="2" customWidth="1"/>
    <col min="12041" max="12041" width="4.5" style="2" customWidth="1"/>
    <col min="12042" max="12042" width="6.4140625" style="2" customWidth="1"/>
    <col min="12043" max="12043" width="3.58203125" style="2" customWidth="1"/>
    <col min="12044" max="12044" width="6.08203125" style="2" customWidth="1"/>
    <col min="12045" max="12046" width="6.58203125" style="2" customWidth="1"/>
    <col min="12047" max="12048" width="4.58203125" style="2" customWidth="1"/>
    <col min="12049" max="12050" width="6.5" style="2" customWidth="1"/>
    <col min="12051" max="12051" width="6.08203125" style="2" customWidth="1"/>
    <col min="12052" max="12053" width="13.5" style="2"/>
    <col min="12054" max="12054" width="7.4140625" style="2" customWidth="1"/>
    <col min="12055" max="12055" width="6.58203125" style="2" customWidth="1"/>
    <col min="12056" max="12286" width="13.5" style="2"/>
    <col min="12287" max="12287" width="2.9140625" style="2" customWidth="1"/>
    <col min="12288" max="12288" width="11.4140625" style="2" customWidth="1"/>
    <col min="12289" max="12289" width="5.58203125" style="2" customWidth="1"/>
    <col min="12290" max="12290" width="8.9140625" style="2" customWidth="1"/>
    <col min="12291" max="12291" width="4.9140625" style="2" customWidth="1"/>
    <col min="12292" max="12292" width="6.4140625" style="2" customWidth="1"/>
    <col min="12293" max="12293" width="4.5" style="2" customWidth="1"/>
    <col min="12294" max="12294" width="6.58203125" style="2" customWidth="1"/>
    <col min="12295" max="12295" width="4.5" style="2" customWidth="1"/>
    <col min="12296" max="12296" width="6.4140625" style="2" customWidth="1"/>
    <col min="12297" max="12297" width="4.5" style="2" customWidth="1"/>
    <col min="12298" max="12298" width="6.4140625" style="2" customWidth="1"/>
    <col min="12299" max="12299" width="3.58203125" style="2" customWidth="1"/>
    <col min="12300" max="12300" width="6.08203125" style="2" customWidth="1"/>
    <col min="12301" max="12302" width="6.58203125" style="2" customWidth="1"/>
    <col min="12303" max="12304" width="4.58203125" style="2" customWidth="1"/>
    <col min="12305" max="12306" width="6.5" style="2" customWidth="1"/>
    <col min="12307" max="12307" width="6.08203125" style="2" customWidth="1"/>
    <col min="12308" max="12309" width="13.5" style="2"/>
    <col min="12310" max="12310" width="7.4140625" style="2" customWidth="1"/>
    <col min="12311" max="12311" width="6.58203125" style="2" customWidth="1"/>
    <col min="12312" max="12542" width="13.5" style="2"/>
    <col min="12543" max="12543" width="2.9140625" style="2" customWidth="1"/>
    <col min="12544" max="12544" width="11.4140625" style="2" customWidth="1"/>
    <col min="12545" max="12545" width="5.58203125" style="2" customWidth="1"/>
    <col min="12546" max="12546" width="8.9140625" style="2" customWidth="1"/>
    <col min="12547" max="12547" width="4.9140625" style="2" customWidth="1"/>
    <col min="12548" max="12548" width="6.4140625" style="2" customWidth="1"/>
    <col min="12549" max="12549" width="4.5" style="2" customWidth="1"/>
    <col min="12550" max="12550" width="6.58203125" style="2" customWidth="1"/>
    <col min="12551" max="12551" width="4.5" style="2" customWidth="1"/>
    <col min="12552" max="12552" width="6.4140625" style="2" customWidth="1"/>
    <col min="12553" max="12553" width="4.5" style="2" customWidth="1"/>
    <col min="12554" max="12554" width="6.4140625" style="2" customWidth="1"/>
    <col min="12555" max="12555" width="3.58203125" style="2" customWidth="1"/>
    <col min="12556" max="12556" width="6.08203125" style="2" customWidth="1"/>
    <col min="12557" max="12558" width="6.58203125" style="2" customWidth="1"/>
    <col min="12559" max="12560" width="4.58203125" style="2" customWidth="1"/>
    <col min="12561" max="12562" width="6.5" style="2" customWidth="1"/>
    <col min="12563" max="12563" width="6.08203125" style="2" customWidth="1"/>
    <col min="12564" max="12565" width="13.5" style="2"/>
    <col min="12566" max="12566" width="7.4140625" style="2" customWidth="1"/>
    <col min="12567" max="12567" width="6.58203125" style="2" customWidth="1"/>
    <col min="12568" max="12798" width="13.5" style="2"/>
    <col min="12799" max="12799" width="2.9140625" style="2" customWidth="1"/>
    <col min="12800" max="12800" width="11.4140625" style="2" customWidth="1"/>
    <col min="12801" max="12801" width="5.58203125" style="2" customWidth="1"/>
    <col min="12802" max="12802" width="8.9140625" style="2" customWidth="1"/>
    <col min="12803" max="12803" width="4.9140625" style="2" customWidth="1"/>
    <col min="12804" max="12804" width="6.4140625" style="2" customWidth="1"/>
    <col min="12805" max="12805" width="4.5" style="2" customWidth="1"/>
    <col min="12806" max="12806" width="6.58203125" style="2" customWidth="1"/>
    <col min="12807" max="12807" width="4.5" style="2" customWidth="1"/>
    <col min="12808" max="12808" width="6.4140625" style="2" customWidth="1"/>
    <col min="12809" max="12809" width="4.5" style="2" customWidth="1"/>
    <col min="12810" max="12810" width="6.4140625" style="2" customWidth="1"/>
    <col min="12811" max="12811" width="3.58203125" style="2" customWidth="1"/>
    <col min="12812" max="12812" width="6.08203125" style="2" customWidth="1"/>
    <col min="12813" max="12814" width="6.58203125" style="2" customWidth="1"/>
    <col min="12815" max="12816" width="4.58203125" style="2" customWidth="1"/>
    <col min="12817" max="12818" width="6.5" style="2" customWidth="1"/>
    <col min="12819" max="12819" width="6.08203125" style="2" customWidth="1"/>
    <col min="12820" max="12821" width="13.5" style="2"/>
    <col min="12822" max="12822" width="7.4140625" style="2" customWidth="1"/>
    <col min="12823" max="12823" width="6.58203125" style="2" customWidth="1"/>
    <col min="12824" max="13054" width="13.5" style="2"/>
    <col min="13055" max="13055" width="2.9140625" style="2" customWidth="1"/>
    <col min="13056" max="13056" width="11.4140625" style="2" customWidth="1"/>
    <col min="13057" max="13057" width="5.58203125" style="2" customWidth="1"/>
    <col min="13058" max="13058" width="8.9140625" style="2" customWidth="1"/>
    <col min="13059" max="13059" width="4.9140625" style="2" customWidth="1"/>
    <col min="13060" max="13060" width="6.4140625" style="2" customWidth="1"/>
    <col min="13061" max="13061" width="4.5" style="2" customWidth="1"/>
    <col min="13062" max="13062" width="6.58203125" style="2" customWidth="1"/>
    <col min="13063" max="13063" width="4.5" style="2" customWidth="1"/>
    <col min="13064" max="13064" width="6.4140625" style="2" customWidth="1"/>
    <col min="13065" max="13065" width="4.5" style="2" customWidth="1"/>
    <col min="13066" max="13066" width="6.4140625" style="2" customWidth="1"/>
    <col min="13067" max="13067" width="3.58203125" style="2" customWidth="1"/>
    <col min="13068" max="13068" width="6.08203125" style="2" customWidth="1"/>
    <col min="13069" max="13070" width="6.58203125" style="2" customWidth="1"/>
    <col min="13071" max="13072" width="4.58203125" style="2" customWidth="1"/>
    <col min="13073" max="13074" width="6.5" style="2" customWidth="1"/>
    <col min="13075" max="13075" width="6.08203125" style="2" customWidth="1"/>
    <col min="13076" max="13077" width="13.5" style="2"/>
    <col min="13078" max="13078" width="7.4140625" style="2" customWidth="1"/>
    <col min="13079" max="13079" width="6.58203125" style="2" customWidth="1"/>
    <col min="13080" max="13310" width="13.5" style="2"/>
    <col min="13311" max="13311" width="2.9140625" style="2" customWidth="1"/>
    <col min="13312" max="13312" width="11.4140625" style="2" customWidth="1"/>
    <col min="13313" max="13313" width="5.58203125" style="2" customWidth="1"/>
    <col min="13314" max="13314" width="8.9140625" style="2" customWidth="1"/>
    <col min="13315" max="13315" width="4.9140625" style="2" customWidth="1"/>
    <col min="13316" max="13316" width="6.4140625" style="2" customWidth="1"/>
    <col min="13317" max="13317" width="4.5" style="2" customWidth="1"/>
    <col min="13318" max="13318" width="6.58203125" style="2" customWidth="1"/>
    <col min="13319" max="13319" width="4.5" style="2" customWidth="1"/>
    <col min="13320" max="13320" width="6.4140625" style="2" customWidth="1"/>
    <col min="13321" max="13321" width="4.5" style="2" customWidth="1"/>
    <col min="13322" max="13322" width="6.4140625" style="2" customWidth="1"/>
    <col min="13323" max="13323" width="3.58203125" style="2" customWidth="1"/>
    <col min="13324" max="13324" width="6.08203125" style="2" customWidth="1"/>
    <col min="13325" max="13326" width="6.58203125" style="2" customWidth="1"/>
    <col min="13327" max="13328" width="4.58203125" style="2" customWidth="1"/>
    <col min="13329" max="13330" width="6.5" style="2" customWidth="1"/>
    <col min="13331" max="13331" width="6.08203125" style="2" customWidth="1"/>
    <col min="13332" max="13333" width="13.5" style="2"/>
    <col min="13334" max="13334" width="7.4140625" style="2" customWidth="1"/>
    <col min="13335" max="13335" width="6.58203125" style="2" customWidth="1"/>
    <col min="13336" max="13566" width="13.5" style="2"/>
    <col min="13567" max="13567" width="2.9140625" style="2" customWidth="1"/>
    <col min="13568" max="13568" width="11.4140625" style="2" customWidth="1"/>
    <col min="13569" max="13569" width="5.58203125" style="2" customWidth="1"/>
    <col min="13570" max="13570" width="8.9140625" style="2" customWidth="1"/>
    <col min="13571" max="13571" width="4.9140625" style="2" customWidth="1"/>
    <col min="13572" max="13572" width="6.4140625" style="2" customWidth="1"/>
    <col min="13573" max="13573" width="4.5" style="2" customWidth="1"/>
    <col min="13574" max="13574" width="6.58203125" style="2" customWidth="1"/>
    <col min="13575" max="13575" width="4.5" style="2" customWidth="1"/>
    <col min="13576" max="13576" width="6.4140625" style="2" customWidth="1"/>
    <col min="13577" max="13577" width="4.5" style="2" customWidth="1"/>
    <col min="13578" max="13578" width="6.4140625" style="2" customWidth="1"/>
    <col min="13579" max="13579" width="3.58203125" style="2" customWidth="1"/>
    <col min="13580" max="13580" width="6.08203125" style="2" customWidth="1"/>
    <col min="13581" max="13582" width="6.58203125" style="2" customWidth="1"/>
    <col min="13583" max="13584" width="4.58203125" style="2" customWidth="1"/>
    <col min="13585" max="13586" width="6.5" style="2" customWidth="1"/>
    <col min="13587" max="13587" width="6.08203125" style="2" customWidth="1"/>
    <col min="13588" max="13589" width="13.5" style="2"/>
    <col min="13590" max="13590" width="7.4140625" style="2" customWidth="1"/>
    <col min="13591" max="13591" width="6.58203125" style="2" customWidth="1"/>
    <col min="13592" max="13822" width="13.5" style="2"/>
    <col min="13823" max="13823" width="2.9140625" style="2" customWidth="1"/>
    <col min="13824" max="13824" width="11.4140625" style="2" customWidth="1"/>
    <col min="13825" max="13825" width="5.58203125" style="2" customWidth="1"/>
    <col min="13826" max="13826" width="8.9140625" style="2" customWidth="1"/>
    <col min="13827" max="13827" width="4.9140625" style="2" customWidth="1"/>
    <col min="13828" max="13828" width="6.4140625" style="2" customWidth="1"/>
    <col min="13829" max="13829" width="4.5" style="2" customWidth="1"/>
    <col min="13830" max="13830" width="6.58203125" style="2" customWidth="1"/>
    <col min="13831" max="13831" width="4.5" style="2" customWidth="1"/>
    <col min="13832" max="13832" width="6.4140625" style="2" customWidth="1"/>
    <col min="13833" max="13833" width="4.5" style="2" customWidth="1"/>
    <col min="13834" max="13834" width="6.4140625" style="2" customWidth="1"/>
    <col min="13835" max="13835" width="3.58203125" style="2" customWidth="1"/>
    <col min="13836" max="13836" width="6.08203125" style="2" customWidth="1"/>
    <col min="13837" max="13838" width="6.58203125" style="2" customWidth="1"/>
    <col min="13839" max="13840" width="4.58203125" style="2" customWidth="1"/>
    <col min="13841" max="13842" width="6.5" style="2" customWidth="1"/>
    <col min="13843" max="13843" width="6.08203125" style="2" customWidth="1"/>
    <col min="13844" max="13845" width="13.5" style="2"/>
    <col min="13846" max="13846" width="7.4140625" style="2" customWidth="1"/>
    <col min="13847" max="13847" width="6.58203125" style="2" customWidth="1"/>
    <col min="13848" max="14078" width="13.5" style="2"/>
    <col min="14079" max="14079" width="2.9140625" style="2" customWidth="1"/>
    <col min="14080" max="14080" width="11.4140625" style="2" customWidth="1"/>
    <col min="14081" max="14081" width="5.58203125" style="2" customWidth="1"/>
    <col min="14082" max="14082" width="8.9140625" style="2" customWidth="1"/>
    <col min="14083" max="14083" width="4.9140625" style="2" customWidth="1"/>
    <col min="14084" max="14084" width="6.4140625" style="2" customWidth="1"/>
    <col min="14085" max="14085" width="4.5" style="2" customWidth="1"/>
    <col min="14086" max="14086" width="6.58203125" style="2" customWidth="1"/>
    <col min="14087" max="14087" width="4.5" style="2" customWidth="1"/>
    <col min="14088" max="14088" width="6.4140625" style="2" customWidth="1"/>
    <col min="14089" max="14089" width="4.5" style="2" customWidth="1"/>
    <col min="14090" max="14090" width="6.4140625" style="2" customWidth="1"/>
    <col min="14091" max="14091" width="3.58203125" style="2" customWidth="1"/>
    <col min="14092" max="14092" width="6.08203125" style="2" customWidth="1"/>
    <col min="14093" max="14094" width="6.58203125" style="2" customWidth="1"/>
    <col min="14095" max="14096" width="4.58203125" style="2" customWidth="1"/>
    <col min="14097" max="14098" width="6.5" style="2" customWidth="1"/>
    <col min="14099" max="14099" width="6.08203125" style="2" customWidth="1"/>
    <col min="14100" max="14101" width="13.5" style="2"/>
    <col min="14102" max="14102" width="7.4140625" style="2" customWidth="1"/>
    <col min="14103" max="14103" width="6.58203125" style="2" customWidth="1"/>
    <col min="14104" max="14334" width="13.5" style="2"/>
    <col min="14335" max="14335" width="2.9140625" style="2" customWidth="1"/>
    <col min="14336" max="14336" width="11.4140625" style="2" customWidth="1"/>
    <col min="14337" max="14337" width="5.58203125" style="2" customWidth="1"/>
    <col min="14338" max="14338" width="8.9140625" style="2" customWidth="1"/>
    <col min="14339" max="14339" width="4.9140625" style="2" customWidth="1"/>
    <col min="14340" max="14340" width="6.4140625" style="2" customWidth="1"/>
    <col min="14341" max="14341" width="4.5" style="2" customWidth="1"/>
    <col min="14342" max="14342" width="6.58203125" style="2" customWidth="1"/>
    <col min="14343" max="14343" width="4.5" style="2" customWidth="1"/>
    <col min="14344" max="14344" width="6.4140625" style="2" customWidth="1"/>
    <col min="14345" max="14345" width="4.5" style="2" customWidth="1"/>
    <col min="14346" max="14346" width="6.4140625" style="2" customWidth="1"/>
    <col min="14347" max="14347" width="3.58203125" style="2" customWidth="1"/>
    <col min="14348" max="14348" width="6.08203125" style="2" customWidth="1"/>
    <col min="14349" max="14350" width="6.58203125" style="2" customWidth="1"/>
    <col min="14351" max="14352" width="4.58203125" style="2" customWidth="1"/>
    <col min="14353" max="14354" width="6.5" style="2" customWidth="1"/>
    <col min="14355" max="14355" width="6.08203125" style="2" customWidth="1"/>
    <col min="14356" max="14357" width="13.5" style="2"/>
    <col min="14358" max="14358" width="7.4140625" style="2" customWidth="1"/>
    <col min="14359" max="14359" width="6.58203125" style="2" customWidth="1"/>
    <col min="14360" max="14590" width="13.5" style="2"/>
    <col min="14591" max="14591" width="2.9140625" style="2" customWidth="1"/>
    <col min="14592" max="14592" width="11.4140625" style="2" customWidth="1"/>
    <col min="14593" max="14593" width="5.58203125" style="2" customWidth="1"/>
    <col min="14594" max="14594" width="8.9140625" style="2" customWidth="1"/>
    <col min="14595" max="14595" width="4.9140625" style="2" customWidth="1"/>
    <col min="14596" max="14596" width="6.4140625" style="2" customWidth="1"/>
    <col min="14597" max="14597" width="4.5" style="2" customWidth="1"/>
    <col min="14598" max="14598" width="6.58203125" style="2" customWidth="1"/>
    <col min="14599" max="14599" width="4.5" style="2" customWidth="1"/>
    <col min="14600" max="14600" width="6.4140625" style="2" customWidth="1"/>
    <col min="14601" max="14601" width="4.5" style="2" customWidth="1"/>
    <col min="14602" max="14602" width="6.4140625" style="2" customWidth="1"/>
    <col min="14603" max="14603" width="3.58203125" style="2" customWidth="1"/>
    <col min="14604" max="14604" width="6.08203125" style="2" customWidth="1"/>
    <col min="14605" max="14606" width="6.58203125" style="2" customWidth="1"/>
    <col min="14607" max="14608" width="4.58203125" style="2" customWidth="1"/>
    <col min="14609" max="14610" width="6.5" style="2" customWidth="1"/>
    <col min="14611" max="14611" width="6.08203125" style="2" customWidth="1"/>
    <col min="14612" max="14613" width="13.5" style="2"/>
    <col min="14614" max="14614" width="7.4140625" style="2" customWidth="1"/>
    <col min="14615" max="14615" width="6.58203125" style="2" customWidth="1"/>
    <col min="14616" max="14846" width="13.5" style="2"/>
    <col min="14847" max="14847" width="2.9140625" style="2" customWidth="1"/>
    <col min="14848" max="14848" width="11.4140625" style="2" customWidth="1"/>
    <col min="14849" max="14849" width="5.58203125" style="2" customWidth="1"/>
    <col min="14850" max="14850" width="8.9140625" style="2" customWidth="1"/>
    <col min="14851" max="14851" width="4.9140625" style="2" customWidth="1"/>
    <col min="14852" max="14852" width="6.4140625" style="2" customWidth="1"/>
    <col min="14853" max="14853" width="4.5" style="2" customWidth="1"/>
    <col min="14854" max="14854" width="6.58203125" style="2" customWidth="1"/>
    <col min="14855" max="14855" width="4.5" style="2" customWidth="1"/>
    <col min="14856" max="14856" width="6.4140625" style="2" customWidth="1"/>
    <col min="14857" max="14857" width="4.5" style="2" customWidth="1"/>
    <col min="14858" max="14858" width="6.4140625" style="2" customWidth="1"/>
    <col min="14859" max="14859" width="3.58203125" style="2" customWidth="1"/>
    <col min="14860" max="14860" width="6.08203125" style="2" customWidth="1"/>
    <col min="14861" max="14862" width="6.58203125" style="2" customWidth="1"/>
    <col min="14863" max="14864" width="4.58203125" style="2" customWidth="1"/>
    <col min="14865" max="14866" width="6.5" style="2" customWidth="1"/>
    <col min="14867" max="14867" width="6.08203125" style="2" customWidth="1"/>
    <col min="14868" max="14869" width="13.5" style="2"/>
    <col min="14870" max="14870" width="7.4140625" style="2" customWidth="1"/>
    <col min="14871" max="14871" width="6.58203125" style="2" customWidth="1"/>
    <col min="14872" max="15102" width="13.5" style="2"/>
    <col min="15103" max="15103" width="2.9140625" style="2" customWidth="1"/>
    <col min="15104" max="15104" width="11.4140625" style="2" customWidth="1"/>
    <col min="15105" max="15105" width="5.58203125" style="2" customWidth="1"/>
    <col min="15106" max="15106" width="8.9140625" style="2" customWidth="1"/>
    <col min="15107" max="15107" width="4.9140625" style="2" customWidth="1"/>
    <col min="15108" max="15108" width="6.4140625" style="2" customWidth="1"/>
    <col min="15109" max="15109" width="4.5" style="2" customWidth="1"/>
    <col min="15110" max="15110" width="6.58203125" style="2" customWidth="1"/>
    <col min="15111" max="15111" width="4.5" style="2" customWidth="1"/>
    <col min="15112" max="15112" width="6.4140625" style="2" customWidth="1"/>
    <col min="15113" max="15113" width="4.5" style="2" customWidth="1"/>
    <col min="15114" max="15114" width="6.4140625" style="2" customWidth="1"/>
    <col min="15115" max="15115" width="3.58203125" style="2" customWidth="1"/>
    <col min="15116" max="15116" width="6.08203125" style="2" customWidth="1"/>
    <col min="15117" max="15118" width="6.58203125" style="2" customWidth="1"/>
    <col min="15119" max="15120" width="4.58203125" style="2" customWidth="1"/>
    <col min="15121" max="15122" width="6.5" style="2" customWidth="1"/>
    <col min="15123" max="15123" width="6.08203125" style="2" customWidth="1"/>
    <col min="15124" max="15125" width="13.5" style="2"/>
    <col min="15126" max="15126" width="7.4140625" style="2" customWidth="1"/>
    <col min="15127" max="15127" width="6.58203125" style="2" customWidth="1"/>
    <col min="15128" max="15358" width="13.5" style="2"/>
    <col min="15359" max="15359" width="2.9140625" style="2" customWidth="1"/>
    <col min="15360" max="15360" width="11.4140625" style="2" customWidth="1"/>
    <col min="15361" max="15361" width="5.58203125" style="2" customWidth="1"/>
    <col min="15362" max="15362" width="8.9140625" style="2" customWidth="1"/>
    <col min="15363" max="15363" width="4.9140625" style="2" customWidth="1"/>
    <col min="15364" max="15364" width="6.4140625" style="2" customWidth="1"/>
    <col min="15365" max="15365" width="4.5" style="2" customWidth="1"/>
    <col min="15366" max="15366" width="6.58203125" style="2" customWidth="1"/>
    <col min="15367" max="15367" width="4.5" style="2" customWidth="1"/>
    <col min="15368" max="15368" width="6.4140625" style="2" customWidth="1"/>
    <col min="15369" max="15369" width="4.5" style="2" customWidth="1"/>
    <col min="15370" max="15370" width="6.4140625" style="2" customWidth="1"/>
    <col min="15371" max="15371" width="3.58203125" style="2" customWidth="1"/>
    <col min="15372" max="15372" width="6.08203125" style="2" customWidth="1"/>
    <col min="15373" max="15374" width="6.58203125" style="2" customWidth="1"/>
    <col min="15375" max="15376" width="4.58203125" style="2" customWidth="1"/>
    <col min="15377" max="15378" width="6.5" style="2" customWidth="1"/>
    <col min="15379" max="15379" width="6.08203125" style="2" customWidth="1"/>
    <col min="15380" max="15381" width="13.5" style="2"/>
    <col min="15382" max="15382" width="7.4140625" style="2" customWidth="1"/>
    <col min="15383" max="15383" width="6.58203125" style="2" customWidth="1"/>
    <col min="15384" max="15614" width="13.5" style="2"/>
    <col min="15615" max="15615" width="2.9140625" style="2" customWidth="1"/>
    <col min="15616" max="15616" width="11.4140625" style="2" customWidth="1"/>
    <col min="15617" max="15617" width="5.58203125" style="2" customWidth="1"/>
    <col min="15618" max="15618" width="8.9140625" style="2" customWidth="1"/>
    <col min="15619" max="15619" width="4.9140625" style="2" customWidth="1"/>
    <col min="15620" max="15620" width="6.4140625" style="2" customWidth="1"/>
    <col min="15621" max="15621" width="4.5" style="2" customWidth="1"/>
    <col min="15622" max="15622" width="6.58203125" style="2" customWidth="1"/>
    <col min="15623" max="15623" width="4.5" style="2" customWidth="1"/>
    <col min="15624" max="15624" width="6.4140625" style="2" customWidth="1"/>
    <col min="15625" max="15625" width="4.5" style="2" customWidth="1"/>
    <col min="15626" max="15626" width="6.4140625" style="2" customWidth="1"/>
    <col min="15627" max="15627" width="3.58203125" style="2" customWidth="1"/>
    <col min="15628" max="15628" width="6.08203125" style="2" customWidth="1"/>
    <col min="15629" max="15630" width="6.58203125" style="2" customWidth="1"/>
    <col min="15631" max="15632" width="4.58203125" style="2" customWidth="1"/>
    <col min="15633" max="15634" width="6.5" style="2" customWidth="1"/>
    <col min="15635" max="15635" width="6.08203125" style="2" customWidth="1"/>
    <col min="15636" max="15637" width="13.5" style="2"/>
    <col min="15638" max="15638" width="7.4140625" style="2" customWidth="1"/>
    <col min="15639" max="15639" width="6.58203125" style="2" customWidth="1"/>
    <col min="15640" max="15870" width="13.5" style="2"/>
    <col min="15871" max="15871" width="2.9140625" style="2" customWidth="1"/>
    <col min="15872" max="15872" width="11.4140625" style="2" customWidth="1"/>
    <col min="15873" max="15873" width="5.58203125" style="2" customWidth="1"/>
    <col min="15874" max="15874" width="8.9140625" style="2" customWidth="1"/>
    <col min="15875" max="15875" width="4.9140625" style="2" customWidth="1"/>
    <col min="15876" max="15876" width="6.4140625" style="2" customWidth="1"/>
    <col min="15877" max="15877" width="4.5" style="2" customWidth="1"/>
    <col min="15878" max="15878" width="6.58203125" style="2" customWidth="1"/>
    <col min="15879" max="15879" width="4.5" style="2" customWidth="1"/>
    <col min="15880" max="15880" width="6.4140625" style="2" customWidth="1"/>
    <col min="15881" max="15881" width="4.5" style="2" customWidth="1"/>
    <col min="15882" max="15882" width="6.4140625" style="2" customWidth="1"/>
    <col min="15883" max="15883" width="3.58203125" style="2" customWidth="1"/>
    <col min="15884" max="15884" width="6.08203125" style="2" customWidth="1"/>
    <col min="15885" max="15886" width="6.58203125" style="2" customWidth="1"/>
    <col min="15887" max="15888" width="4.58203125" style="2" customWidth="1"/>
    <col min="15889" max="15890" width="6.5" style="2" customWidth="1"/>
    <col min="15891" max="15891" width="6.08203125" style="2" customWidth="1"/>
    <col min="15892" max="15893" width="13.5" style="2"/>
    <col min="15894" max="15894" width="7.4140625" style="2" customWidth="1"/>
    <col min="15895" max="15895" width="6.58203125" style="2" customWidth="1"/>
    <col min="15896" max="16126" width="13.5" style="2"/>
    <col min="16127" max="16127" width="2.9140625" style="2" customWidth="1"/>
    <col min="16128" max="16128" width="11.4140625" style="2" customWidth="1"/>
    <col min="16129" max="16129" width="5.58203125" style="2" customWidth="1"/>
    <col min="16130" max="16130" width="8.9140625" style="2" customWidth="1"/>
    <col min="16131" max="16131" width="4.9140625" style="2" customWidth="1"/>
    <col min="16132" max="16132" width="6.4140625" style="2" customWidth="1"/>
    <col min="16133" max="16133" width="4.5" style="2" customWidth="1"/>
    <col min="16134" max="16134" width="6.58203125" style="2" customWidth="1"/>
    <col min="16135" max="16135" width="4.5" style="2" customWidth="1"/>
    <col min="16136" max="16136" width="6.4140625" style="2" customWidth="1"/>
    <col min="16137" max="16137" width="4.5" style="2" customWidth="1"/>
    <col min="16138" max="16138" width="6.4140625" style="2" customWidth="1"/>
    <col min="16139" max="16139" width="3.58203125" style="2" customWidth="1"/>
    <col min="16140" max="16140" width="6.08203125" style="2" customWidth="1"/>
    <col min="16141" max="16142" width="6.58203125" style="2" customWidth="1"/>
    <col min="16143" max="16144" width="4.58203125" style="2" customWidth="1"/>
    <col min="16145" max="16146" width="6.5" style="2" customWidth="1"/>
    <col min="16147" max="16147" width="6.08203125" style="2" customWidth="1"/>
    <col min="16148" max="16149" width="13.5" style="2"/>
    <col min="16150" max="16150" width="7.4140625" style="2" customWidth="1"/>
    <col min="16151" max="16151" width="6.58203125" style="2" customWidth="1"/>
    <col min="16152" max="16384" width="13.5" style="2"/>
  </cols>
  <sheetData>
    <row r="1" spans="1:23" ht="16.2" x14ac:dyDescent="0.2">
      <c r="A1" s="1" t="s">
        <v>0</v>
      </c>
      <c r="E1" s="2"/>
      <c r="G1" s="2"/>
      <c r="I1" s="2"/>
      <c r="K1" s="4"/>
      <c r="V1" s="2"/>
      <c r="W1" s="2"/>
    </row>
    <row r="2" spans="1:23" ht="14.25" customHeight="1" thickBot="1" x14ac:dyDescent="0.25">
      <c r="E2" s="2"/>
      <c r="G2" s="2"/>
      <c r="I2" s="2"/>
      <c r="K2" s="2"/>
      <c r="Q2" s="5"/>
      <c r="R2" s="5"/>
      <c r="S2" s="6" t="s">
        <v>73</v>
      </c>
      <c r="V2" s="7"/>
      <c r="W2" s="7"/>
    </row>
    <row r="3" spans="1:23" ht="18.899999999999999" customHeight="1" thickTop="1" x14ac:dyDescent="0.2">
      <c r="A3" s="193"/>
      <c r="B3" s="194"/>
      <c r="C3" s="195"/>
      <c r="D3" s="8"/>
      <c r="E3" s="203" t="s">
        <v>1</v>
      </c>
      <c r="F3" s="208" t="s">
        <v>2</v>
      </c>
      <c r="G3" s="203" t="s">
        <v>3</v>
      </c>
      <c r="H3" s="206" t="s">
        <v>4</v>
      </c>
      <c r="I3" s="200" t="s">
        <v>5</v>
      </c>
      <c r="J3" s="206" t="s">
        <v>6</v>
      </c>
      <c r="K3" s="203" t="s">
        <v>7</v>
      </c>
      <c r="L3" s="217" t="s">
        <v>8</v>
      </c>
      <c r="M3" s="210" t="s">
        <v>9</v>
      </c>
      <c r="N3" s="211"/>
      <c r="O3" s="211"/>
      <c r="P3" s="211"/>
      <c r="Q3" s="211"/>
      <c r="R3" s="211"/>
      <c r="S3" s="211"/>
      <c r="V3" s="7"/>
      <c r="W3" s="7"/>
    </row>
    <row r="4" spans="1:23" ht="18.899999999999999" customHeight="1" x14ac:dyDescent="0.2">
      <c r="A4" s="196"/>
      <c r="B4" s="196"/>
      <c r="C4" s="197"/>
      <c r="D4" s="9"/>
      <c r="E4" s="204"/>
      <c r="F4" s="209"/>
      <c r="G4" s="204"/>
      <c r="H4" s="207"/>
      <c r="I4" s="201" t="s">
        <v>10</v>
      </c>
      <c r="J4" s="207"/>
      <c r="K4" s="204"/>
      <c r="L4" s="215"/>
      <c r="M4" s="212"/>
      <c r="N4" s="213"/>
      <c r="O4" s="213"/>
      <c r="P4" s="213"/>
      <c r="Q4" s="213"/>
      <c r="R4" s="213"/>
      <c r="S4" s="213"/>
    </row>
    <row r="5" spans="1:23" ht="18.899999999999999" customHeight="1" x14ac:dyDescent="0.2">
      <c r="A5" s="196"/>
      <c r="B5" s="196"/>
      <c r="C5" s="197"/>
      <c r="D5" s="9"/>
      <c r="E5" s="204"/>
      <c r="F5" s="209"/>
      <c r="G5" s="204"/>
      <c r="H5" s="207"/>
      <c r="I5" s="201"/>
      <c r="J5" s="207"/>
      <c r="K5" s="204"/>
      <c r="L5" s="215"/>
      <c r="M5" s="214" t="s">
        <v>11</v>
      </c>
      <c r="N5" s="214" t="s">
        <v>12</v>
      </c>
      <c r="O5" s="214" t="s">
        <v>13</v>
      </c>
      <c r="P5" s="218" t="s">
        <v>14</v>
      </c>
      <c r="Q5" s="221" t="s">
        <v>15</v>
      </c>
      <c r="R5" s="222"/>
      <c r="S5" s="222"/>
    </row>
    <row r="6" spans="1:23" ht="18.899999999999999" customHeight="1" x14ac:dyDescent="0.2">
      <c r="A6" s="196"/>
      <c r="B6" s="196"/>
      <c r="C6" s="197"/>
      <c r="D6" s="11" t="s">
        <v>16</v>
      </c>
      <c r="E6" s="204"/>
      <c r="F6" s="209"/>
      <c r="G6" s="204"/>
      <c r="H6" s="207"/>
      <c r="I6" s="201"/>
      <c r="J6" s="207"/>
      <c r="K6" s="204"/>
      <c r="L6" s="215"/>
      <c r="M6" s="215"/>
      <c r="N6" s="215"/>
      <c r="O6" s="215"/>
      <c r="P6" s="219"/>
      <c r="Q6" s="223"/>
      <c r="R6" s="224"/>
      <c r="S6" s="224"/>
    </row>
    <row r="7" spans="1:23" ht="18.899999999999999" customHeight="1" x14ac:dyDescent="0.2">
      <c r="A7" s="196"/>
      <c r="B7" s="196"/>
      <c r="C7" s="197"/>
      <c r="D7" s="9"/>
      <c r="E7" s="204"/>
      <c r="F7" s="209"/>
      <c r="G7" s="204"/>
      <c r="H7" s="207"/>
      <c r="I7" s="201"/>
      <c r="J7" s="207"/>
      <c r="K7" s="204"/>
      <c r="L7" s="215"/>
      <c r="M7" s="215"/>
      <c r="N7" s="215"/>
      <c r="O7" s="215"/>
      <c r="P7" s="219"/>
      <c r="Q7" s="225"/>
      <c r="R7" s="226"/>
      <c r="S7" s="226"/>
    </row>
    <row r="8" spans="1:23" ht="18.899999999999999" customHeight="1" x14ac:dyDescent="0.2">
      <c r="A8" s="196"/>
      <c r="B8" s="196"/>
      <c r="C8" s="197"/>
      <c r="D8" s="12" t="s">
        <v>74</v>
      </c>
      <c r="E8" s="204"/>
      <c r="F8" s="209"/>
      <c r="G8" s="204"/>
      <c r="H8" s="207"/>
      <c r="I8" s="201" t="s">
        <v>17</v>
      </c>
      <c r="J8" s="207"/>
      <c r="K8" s="204"/>
      <c r="L8" s="215"/>
      <c r="M8" s="215"/>
      <c r="N8" s="215"/>
      <c r="O8" s="215"/>
      <c r="P8" s="219"/>
      <c r="Q8" s="227" t="s">
        <v>18</v>
      </c>
      <c r="R8" s="227" t="s">
        <v>19</v>
      </c>
      <c r="S8" s="227" t="s">
        <v>75</v>
      </c>
    </row>
    <row r="9" spans="1:23" ht="18.899999999999999" customHeight="1" x14ac:dyDescent="0.2">
      <c r="A9" s="196"/>
      <c r="B9" s="196"/>
      <c r="C9" s="197"/>
      <c r="D9" s="9"/>
      <c r="E9" s="204"/>
      <c r="F9" s="13" t="s">
        <v>20</v>
      </c>
      <c r="G9" s="204"/>
      <c r="H9" s="14" t="s">
        <v>20</v>
      </c>
      <c r="I9" s="201"/>
      <c r="J9" s="14" t="s">
        <v>20</v>
      </c>
      <c r="K9" s="204"/>
      <c r="L9" s="15" t="s">
        <v>20</v>
      </c>
      <c r="M9" s="215"/>
      <c r="N9" s="215"/>
      <c r="O9" s="215"/>
      <c r="P9" s="219"/>
      <c r="Q9" s="228"/>
      <c r="R9" s="228"/>
      <c r="S9" s="228"/>
    </row>
    <row r="10" spans="1:23" ht="18.899999999999999" customHeight="1" x14ac:dyDescent="0.2">
      <c r="A10" s="198"/>
      <c r="B10" s="198"/>
      <c r="C10" s="199"/>
      <c r="D10" s="16"/>
      <c r="E10" s="205"/>
      <c r="F10" s="17" t="s">
        <v>21</v>
      </c>
      <c r="G10" s="205"/>
      <c r="H10" s="18" t="s">
        <v>21</v>
      </c>
      <c r="I10" s="202"/>
      <c r="J10" s="18" t="s">
        <v>21</v>
      </c>
      <c r="K10" s="205"/>
      <c r="L10" s="19" t="s">
        <v>21</v>
      </c>
      <c r="M10" s="216"/>
      <c r="N10" s="216"/>
      <c r="O10" s="216"/>
      <c r="P10" s="220"/>
      <c r="Q10" s="229"/>
      <c r="R10" s="229"/>
      <c r="S10" s="229"/>
    </row>
    <row r="11" spans="1:23" x14ac:dyDescent="0.2">
      <c r="A11" s="20"/>
      <c r="B11" s="21" t="s">
        <v>22</v>
      </c>
      <c r="C11" s="22"/>
      <c r="D11" s="23">
        <f>D15+D18+D21+D26+D30+D33+D38+D45+D53+D60+D64+D67</f>
        <v>1936840</v>
      </c>
      <c r="E11" s="24">
        <f>E15+E18+E21+E26+E30+E33+E38+E45+E53+E60+E64+E67</f>
        <v>247</v>
      </c>
      <c r="F11" s="25">
        <f>E11/D11*100000</f>
        <v>12.752731252968754</v>
      </c>
      <c r="G11" s="24">
        <f>G15+G18+G21+G26+G30+G33+G38+G45+G53+G60+G64+G67</f>
        <v>79</v>
      </c>
      <c r="H11" s="26">
        <f>G11/D11*100000</f>
        <v>4.0788087813138922</v>
      </c>
      <c r="I11" s="27">
        <f>I12+I13</f>
        <v>122</v>
      </c>
      <c r="J11" s="26">
        <f>I11/D11*100000</f>
        <v>6.2989198901303158</v>
      </c>
      <c r="K11" s="27">
        <f>K15+K18+K21+K26+K30+K33+K38+K45+K53+K60+K64+K67</f>
        <v>31</v>
      </c>
      <c r="L11" s="26">
        <f>K11/D11*100000</f>
        <v>1.6005452179839326</v>
      </c>
      <c r="M11" s="28">
        <f>M15+M18+M21+M26+M30+M33+M38+M45+M53+M60+M64+M67</f>
        <v>585867</v>
      </c>
      <c r="N11" s="29">
        <f>N15+N18+N21+N26+N30+N33+N38+N45+N53+N60+N64+N67</f>
        <v>143081</v>
      </c>
      <c r="O11" s="29">
        <f>O15+O18+O21+O26+O30+O33+O38+O45+O53+O60+O64+O67</f>
        <v>1</v>
      </c>
      <c r="P11" s="29">
        <f>P15+P18+P21+P26+P30+P33+P38+P45+P53+P60+P64+P67</f>
        <v>0</v>
      </c>
      <c r="Q11" s="30">
        <v>24.664415328675194</v>
      </c>
      <c r="R11" s="30">
        <v>24.644786355389229</v>
      </c>
      <c r="S11" s="31">
        <f>N11/M11*100</f>
        <v>24.422095799899974</v>
      </c>
    </row>
    <row r="12" spans="1:23" x14ac:dyDescent="0.2">
      <c r="A12" s="20"/>
      <c r="B12" s="21" t="s">
        <v>23</v>
      </c>
      <c r="C12" s="22"/>
      <c r="D12" s="32">
        <f>D16+D19+D22+D27+D31+D34+D39+D54+D61+D62+D65+D68</f>
        <v>1662125</v>
      </c>
      <c r="E12" s="33">
        <f>E16+E19+E22+E27+E31+E34+E39+E54+E61+E62+E65+E68</f>
        <v>214</v>
      </c>
      <c r="F12" s="25">
        <f>E12/D12*100000</f>
        <v>12.875084605550125</v>
      </c>
      <c r="G12" s="34">
        <f>G16+G19+G22+G27+G31+G34+G39+G54+G61+G62+G65+G68</f>
        <v>70</v>
      </c>
      <c r="H12" s="26">
        <f>G12/D12*100000</f>
        <v>4.2114762728434991</v>
      </c>
      <c r="I12" s="35">
        <f>I16+I19+I22+I27+I31+I34+I39+I54+I61+I62+I65+I68</f>
        <v>110</v>
      </c>
      <c r="J12" s="26">
        <f>I12/D12*100000</f>
        <v>6.6180341430397833</v>
      </c>
      <c r="K12" s="35">
        <f>K16+K19+K22+K27+K31+K34+K39+K54+K61+K62+K65+K68</f>
        <v>28</v>
      </c>
      <c r="L12" s="26">
        <f>K12/D12*100000</f>
        <v>1.6845905091373996</v>
      </c>
      <c r="M12" s="36">
        <f>M16+M19+M22+M27+M31+M34+M39+M54+M61+M62+M65+M68</f>
        <v>501695</v>
      </c>
      <c r="N12" s="37">
        <f>N16+N19+N22+N27+N31+N34+N39+N54+N61+N62+N65+N68</f>
        <v>114504</v>
      </c>
      <c r="O12" s="37">
        <f>O16+O19+O22+O27+O31+O34+O39+O54+O61+O62+O65+O68</f>
        <v>1</v>
      </c>
      <c r="P12" s="37">
        <f>P16+P19+P22+P27+P31+P34+P39+P54+P61+P62+P65+P68</f>
        <v>0</v>
      </c>
      <c r="Q12" s="38">
        <v>23.083909563195562</v>
      </c>
      <c r="R12" s="38">
        <v>22.894985808893093</v>
      </c>
      <c r="S12" s="39">
        <f t="shared" ref="S12:S13" si="0">N12/M12*100</f>
        <v>22.823428577123551</v>
      </c>
    </row>
    <row r="13" spans="1:23" x14ac:dyDescent="0.2">
      <c r="A13" s="20"/>
      <c r="B13" s="21" t="s">
        <v>24</v>
      </c>
      <c r="C13" s="22"/>
      <c r="D13" s="32">
        <f>D23+D24+D28+D35+D36+D40+D41+D42+D46+D47+D48+D49+D50+D51+D55+D56+D57+D58+D69+D70+D71+D72+D73</f>
        <v>274715</v>
      </c>
      <c r="E13" s="33">
        <f>E23+E24+E28+E35+E36+E40+E41+E42+E46+E47+E48+E49+E50+E51+E55+E56+E57+E58+E69+E70+E71+E72+E73</f>
        <v>33</v>
      </c>
      <c r="F13" s="25">
        <f>E13/D13*100000</f>
        <v>12.012449265602534</v>
      </c>
      <c r="G13" s="34">
        <f>G23+G24+G28+G35+G36+G40+G41+G42+G46+G47+G48+G49+G50+G51+G55+G56+G57+G58+G69+G70+G71+G72+G73</f>
        <v>9</v>
      </c>
      <c r="H13" s="26">
        <f>G13/D13*100000</f>
        <v>3.2761225269825092</v>
      </c>
      <c r="I13" s="35">
        <f>I23+I24+I28+I35+I36+I40+I41+I42+I46+I47+I48+I49+I50+I51+I55+I56+I57+I58+I69+I70+I71+I72+I73</f>
        <v>12</v>
      </c>
      <c r="J13" s="26">
        <f>I13/D13*100000</f>
        <v>4.3681633693100119</v>
      </c>
      <c r="K13" s="35">
        <f>K23+K24+K28+K35+K36+K40+K41+K42+K46+K47+K48+K49+K50+K51+K55+K56+K57+K58+K69+K70+K71+K72+K73</f>
        <v>3</v>
      </c>
      <c r="L13" s="26">
        <f>K13/D13*100000</f>
        <v>1.092040842327503</v>
      </c>
      <c r="M13" s="36">
        <f>M23+M24+M28+M35+M36+M40+M41+M42+M46+M47+M48+M49+M50+M51+M55+M56+M57+M58+M69+M70+M71+M72+M73</f>
        <v>84172</v>
      </c>
      <c r="N13" s="37">
        <f>N23+N24+N28+N35+N36+N40+N41+N42+N46+N47+N48+N49+N50+N51+N55+N56+N57+N58+N69+N70+N71+N72+N73</f>
        <v>28577</v>
      </c>
      <c r="O13" s="40">
        <f>O23+O24+O28+O35+O36+O40+O41+O42+O46+O47+O48+O49+O50+O51+O55+O56+O57+O58+O69+O70+O71+O72+O73</f>
        <v>0</v>
      </c>
      <c r="P13" s="40">
        <f>P23+P24+P28+P35+P36+P40+P41+P42+P46+P47+P48+P49+P50+P51+P55+P56+P57+P58+P69+P70+P71+P72+P73</f>
        <v>0</v>
      </c>
      <c r="Q13" s="38">
        <v>34.04790720525326</v>
      </c>
      <c r="R13" s="38">
        <v>34.977653100038033</v>
      </c>
      <c r="S13" s="39">
        <f t="shared" si="0"/>
        <v>33.950719954379124</v>
      </c>
    </row>
    <row r="14" spans="1:23" x14ac:dyDescent="0.2">
      <c r="A14" s="20"/>
      <c r="B14" s="41"/>
      <c r="C14" s="22"/>
      <c r="D14" s="42"/>
      <c r="E14" s="43"/>
      <c r="F14" s="25"/>
      <c r="G14" s="34"/>
      <c r="H14" s="26"/>
      <c r="I14" s="34"/>
      <c r="J14" s="26"/>
      <c r="K14" s="34"/>
      <c r="L14" s="26"/>
      <c r="M14" s="36"/>
      <c r="N14" s="37"/>
      <c r="O14" s="40"/>
      <c r="P14" s="40"/>
      <c r="Q14" s="38"/>
      <c r="R14" s="38"/>
      <c r="S14" s="44"/>
    </row>
    <row r="15" spans="1:23" x14ac:dyDescent="0.2">
      <c r="A15" s="191" t="s">
        <v>25</v>
      </c>
      <c r="B15" s="191"/>
      <c r="C15" s="192"/>
      <c r="D15" s="32">
        <f>+D16</f>
        <v>362904</v>
      </c>
      <c r="E15" s="33">
        <f>E16</f>
        <v>45</v>
      </c>
      <c r="F15" s="25">
        <f t="shared" ref="F15:F16" si="1">E15/D15*100000</f>
        <v>12.3999735467231</v>
      </c>
      <c r="G15" s="34">
        <f>G16</f>
        <v>14</v>
      </c>
      <c r="H15" s="26">
        <f>G15/D15*100000</f>
        <v>3.8577695478694092</v>
      </c>
      <c r="I15" s="34">
        <f>I16</f>
        <v>21</v>
      </c>
      <c r="J15" s="26">
        <f>I15/D15*100000</f>
        <v>5.7866543218041135</v>
      </c>
      <c r="K15" s="34">
        <f>K16</f>
        <v>6</v>
      </c>
      <c r="L15" s="45">
        <f>K15/D15*100000</f>
        <v>1.6533298062297468</v>
      </c>
      <c r="M15" s="37">
        <f>M16</f>
        <v>102679</v>
      </c>
      <c r="N15" s="37">
        <f t="shared" ref="N15:P15" si="2">N16</f>
        <v>29413</v>
      </c>
      <c r="O15" s="40">
        <f t="shared" si="2"/>
        <v>0</v>
      </c>
      <c r="P15" s="40">
        <f t="shared" si="2"/>
        <v>0</v>
      </c>
      <c r="Q15" s="38">
        <v>32.075581847902235</v>
      </c>
      <c r="R15" s="38">
        <v>28.645584783646122</v>
      </c>
      <c r="S15" s="39">
        <f t="shared" ref="S15:S16" si="3">N15/M15*100</f>
        <v>28.645584783646122</v>
      </c>
    </row>
    <row r="16" spans="1:23" x14ac:dyDescent="0.2">
      <c r="A16" s="20"/>
      <c r="B16" s="21" t="s">
        <v>26</v>
      </c>
      <c r="C16" s="22"/>
      <c r="D16" s="32">
        <v>362904</v>
      </c>
      <c r="E16" s="33">
        <v>45</v>
      </c>
      <c r="F16" s="25">
        <f t="shared" si="1"/>
        <v>12.3999735467231</v>
      </c>
      <c r="G16" s="34">
        <v>14</v>
      </c>
      <c r="H16" s="26">
        <f>G16/D16*100000</f>
        <v>3.8577695478694092</v>
      </c>
      <c r="I16" s="34">
        <v>21</v>
      </c>
      <c r="J16" s="26">
        <f>I16/D16*100000</f>
        <v>5.7866543218041135</v>
      </c>
      <c r="K16" s="34">
        <v>6</v>
      </c>
      <c r="L16" s="26">
        <f>K16/D16*100000</f>
        <v>1.6533298062297468</v>
      </c>
      <c r="M16" s="36">
        <v>102679</v>
      </c>
      <c r="N16" s="37">
        <v>29413</v>
      </c>
      <c r="O16" s="40">
        <v>0</v>
      </c>
      <c r="P16" s="40">
        <v>0</v>
      </c>
      <c r="Q16" s="38">
        <v>32.075581847902235</v>
      </c>
      <c r="R16" s="38">
        <v>28.645584783646122</v>
      </c>
      <c r="S16" s="39">
        <f t="shared" si="3"/>
        <v>28.645584783646122</v>
      </c>
    </row>
    <row r="17" spans="1:19" x14ac:dyDescent="0.2">
      <c r="A17" s="20"/>
      <c r="B17" s="21"/>
      <c r="C17" s="22"/>
      <c r="D17" s="32"/>
      <c r="E17" s="33"/>
      <c r="F17" s="25"/>
      <c r="G17" s="34"/>
      <c r="H17" s="26"/>
      <c r="I17" s="34"/>
      <c r="J17" s="26"/>
      <c r="K17" s="34"/>
      <c r="L17" s="26"/>
      <c r="M17" s="36"/>
      <c r="N17" s="37"/>
      <c r="O17" s="40"/>
      <c r="P17" s="40"/>
      <c r="Q17" s="38"/>
      <c r="R17" s="38"/>
      <c r="S17" s="39"/>
    </row>
    <row r="18" spans="1:19" x14ac:dyDescent="0.2">
      <c r="A18" s="191" t="s">
        <v>27</v>
      </c>
      <c r="B18" s="191"/>
      <c r="C18" s="192"/>
      <c r="D18" s="32">
        <f>+D19</f>
        <v>368945</v>
      </c>
      <c r="E18" s="33">
        <f>E19</f>
        <v>40</v>
      </c>
      <c r="F18" s="25">
        <f t="shared" ref="F18:F19" si="4">E18/D18*100000</f>
        <v>10.841724376262045</v>
      </c>
      <c r="G18" s="34">
        <f>G19</f>
        <v>16</v>
      </c>
      <c r="H18" s="26">
        <f>G18/D18*100000</f>
        <v>4.3366897505048181</v>
      </c>
      <c r="I18" s="34">
        <f>I19</f>
        <v>24</v>
      </c>
      <c r="J18" s="26">
        <f>I18/D18*100000</f>
        <v>6.5050346257572267</v>
      </c>
      <c r="K18" s="34">
        <f>K19</f>
        <v>7</v>
      </c>
      <c r="L18" s="26">
        <f>K18/D18*100000</f>
        <v>1.8973017658458577</v>
      </c>
      <c r="M18" s="36">
        <f>M19</f>
        <v>109695</v>
      </c>
      <c r="N18" s="37">
        <f t="shared" ref="N18:P18" si="5">N19</f>
        <v>22255</v>
      </c>
      <c r="O18" s="40">
        <f t="shared" si="5"/>
        <v>0</v>
      </c>
      <c r="P18" s="40">
        <f t="shared" si="5"/>
        <v>0</v>
      </c>
      <c r="Q18" s="38">
        <v>18.79471832594691</v>
      </c>
      <c r="R18" s="38">
        <v>19.629987775730264</v>
      </c>
      <c r="S18" s="39">
        <f>N18/M18*100</f>
        <v>20.288071470896575</v>
      </c>
    </row>
    <row r="19" spans="1:19" x14ac:dyDescent="0.2">
      <c r="A19" s="20"/>
      <c r="B19" s="21" t="s">
        <v>28</v>
      </c>
      <c r="C19" s="22"/>
      <c r="D19" s="32">
        <v>368945</v>
      </c>
      <c r="E19" s="33">
        <v>40</v>
      </c>
      <c r="F19" s="25">
        <f t="shared" si="4"/>
        <v>10.841724376262045</v>
      </c>
      <c r="G19" s="34">
        <v>16</v>
      </c>
      <c r="H19" s="26">
        <f>G19/D19*100000</f>
        <v>4.3366897505048181</v>
      </c>
      <c r="I19" s="34">
        <v>24</v>
      </c>
      <c r="J19" s="26">
        <f>I19/D19*100000</f>
        <v>6.5050346257572267</v>
      </c>
      <c r="K19" s="34">
        <v>7</v>
      </c>
      <c r="L19" s="26">
        <f>K19/D19*100000</f>
        <v>1.8973017658458577</v>
      </c>
      <c r="M19" s="36">
        <v>109695</v>
      </c>
      <c r="N19" s="37">
        <v>22255</v>
      </c>
      <c r="O19" s="40">
        <v>0</v>
      </c>
      <c r="P19" s="40">
        <v>0</v>
      </c>
      <c r="Q19" s="38">
        <v>18.79471832594691</v>
      </c>
      <c r="R19" s="38">
        <v>19.629987775730264</v>
      </c>
      <c r="S19" s="39">
        <f>N19/M19*100</f>
        <v>20.288071470896575</v>
      </c>
    </row>
    <row r="20" spans="1:19" x14ac:dyDescent="0.2">
      <c r="A20" s="20"/>
      <c r="B20" s="20"/>
      <c r="C20" s="22"/>
      <c r="D20" s="46"/>
      <c r="E20" s="33"/>
      <c r="F20" s="25"/>
      <c r="G20" s="34"/>
      <c r="H20" s="26"/>
      <c r="I20" s="34"/>
      <c r="J20" s="26"/>
      <c r="K20" s="34"/>
      <c r="L20" s="26"/>
      <c r="M20" s="36"/>
      <c r="N20" s="47"/>
      <c r="O20" s="40"/>
      <c r="P20" s="40"/>
      <c r="Q20" s="38"/>
      <c r="R20" s="38"/>
      <c r="S20" s="44"/>
    </row>
    <row r="21" spans="1:19" x14ac:dyDescent="0.2">
      <c r="A21" s="191" t="s">
        <v>29</v>
      </c>
      <c r="B21" s="191"/>
      <c r="C21" s="192"/>
      <c r="D21" s="32">
        <f>SUM(D22:D24)</f>
        <v>108597</v>
      </c>
      <c r="E21" s="33">
        <f>SUM(E22:E24)</f>
        <v>12</v>
      </c>
      <c r="F21" s="25">
        <f t="shared" ref="F21:F24" si="6">E21/D21*100000</f>
        <v>11.050029006326142</v>
      </c>
      <c r="G21" s="34">
        <f>SUM(G22:G24)</f>
        <v>3</v>
      </c>
      <c r="H21" s="26">
        <f>G21/D21*100000</f>
        <v>2.7625072515815354</v>
      </c>
      <c r="I21" s="34">
        <f>SUM(I22:I24)</f>
        <v>5</v>
      </c>
      <c r="J21" s="26">
        <f>I21/D21*100000</f>
        <v>4.6041787526358924</v>
      </c>
      <c r="K21" s="34">
        <f>SUM(K22:K24)</f>
        <v>2</v>
      </c>
      <c r="L21" s="26">
        <f>K21/D21*100000</f>
        <v>1.8416715010543567</v>
      </c>
      <c r="M21" s="36">
        <f>SUM(M22:M24)</f>
        <v>35365</v>
      </c>
      <c r="N21" s="37">
        <f>SUM(N22:N24)</f>
        <v>8215</v>
      </c>
      <c r="O21" s="40">
        <f t="shared" ref="O21:P21" si="7">SUM(O22:O24)</f>
        <v>1</v>
      </c>
      <c r="P21" s="40">
        <f t="shared" si="7"/>
        <v>0</v>
      </c>
      <c r="Q21" s="38">
        <v>25.253380762824314</v>
      </c>
      <c r="R21" s="38">
        <v>23.448353758400632</v>
      </c>
      <c r="S21" s="39">
        <f t="shared" ref="S21:S24" si="8">N21/M21*100</f>
        <v>23.229181394033649</v>
      </c>
    </row>
    <row r="22" spans="1:19" x14ac:dyDescent="0.2">
      <c r="A22" s="20"/>
      <c r="B22" s="21" t="s">
        <v>30</v>
      </c>
      <c r="C22" s="22"/>
      <c r="D22" s="32">
        <v>71820</v>
      </c>
      <c r="E22" s="33">
        <v>10</v>
      </c>
      <c r="F22" s="25">
        <f t="shared" si="6"/>
        <v>13.923698134224448</v>
      </c>
      <c r="G22" s="34">
        <v>3</v>
      </c>
      <c r="H22" s="26">
        <f>G22/D22*100000</f>
        <v>4.1771094402673352</v>
      </c>
      <c r="I22" s="34">
        <v>5</v>
      </c>
      <c r="J22" s="26">
        <f>I22/D22*100000</f>
        <v>6.9618490671122242</v>
      </c>
      <c r="K22" s="34">
        <v>2</v>
      </c>
      <c r="L22" s="26">
        <f>K22/D22*100000</f>
        <v>2.7847396268448903</v>
      </c>
      <c r="M22" s="36">
        <v>26385</v>
      </c>
      <c r="N22" s="37">
        <v>6041</v>
      </c>
      <c r="O22" s="40">
        <v>1</v>
      </c>
      <c r="P22" s="40">
        <v>0</v>
      </c>
      <c r="Q22" s="38">
        <v>23.590939875084658</v>
      </c>
      <c r="R22" s="38">
        <v>23.294553146483345</v>
      </c>
      <c r="S22" s="39">
        <f t="shared" si="8"/>
        <v>22.895584612469204</v>
      </c>
    </row>
    <row r="23" spans="1:19" x14ac:dyDescent="0.2">
      <c r="A23" s="20"/>
      <c r="B23" s="21" t="s">
        <v>31</v>
      </c>
      <c r="C23" s="22"/>
      <c r="D23" s="32">
        <v>14218</v>
      </c>
      <c r="E23" s="33">
        <v>2</v>
      </c>
      <c r="F23" s="25">
        <f t="shared" si="6"/>
        <v>14.066676044450697</v>
      </c>
      <c r="G23" s="34">
        <v>0</v>
      </c>
      <c r="H23" s="26">
        <f>G23/D23*100000</f>
        <v>0</v>
      </c>
      <c r="I23" s="34">
        <v>0</v>
      </c>
      <c r="J23" s="26">
        <f>I23/D23*100000</f>
        <v>0</v>
      </c>
      <c r="K23" s="34">
        <v>0</v>
      </c>
      <c r="L23" s="26">
        <f>K23/D23*100000</f>
        <v>0</v>
      </c>
      <c r="M23" s="36">
        <v>3936</v>
      </c>
      <c r="N23" s="37">
        <v>1052</v>
      </c>
      <c r="O23" s="40">
        <v>0</v>
      </c>
      <c r="P23" s="40">
        <v>0</v>
      </c>
      <c r="Q23" s="38">
        <v>43.139773895169583</v>
      </c>
      <c r="R23" s="38">
        <v>26.719712525667351</v>
      </c>
      <c r="S23" s="39">
        <f t="shared" si="8"/>
        <v>26.727642276422763</v>
      </c>
    </row>
    <row r="24" spans="1:19" x14ac:dyDescent="0.2">
      <c r="A24" s="20"/>
      <c r="B24" s="21" t="s">
        <v>32</v>
      </c>
      <c r="C24" s="22"/>
      <c r="D24" s="32">
        <v>22559</v>
      </c>
      <c r="E24" s="33">
        <v>0</v>
      </c>
      <c r="F24" s="25">
        <f t="shared" si="6"/>
        <v>0</v>
      </c>
      <c r="G24" s="34">
        <v>0</v>
      </c>
      <c r="H24" s="26">
        <f>G24/D24*100000</f>
        <v>0</v>
      </c>
      <c r="I24" s="34">
        <v>0</v>
      </c>
      <c r="J24" s="26">
        <f>I24/D24*100000</f>
        <v>0</v>
      </c>
      <c r="K24" s="34">
        <v>0</v>
      </c>
      <c r="L24" s="26">
        <f>K24/D24*100000</f>
        <v>0</v>
      </c>
      <c r="M24" s="36">
        <v>5044</v>
      </c>
      <c r="N24" s="37">
        <v>1122</v>
      </c>
      <c r="O24" s="40">
        <v>0</v>
      </c>
      <c r="P24" s="40">
        <v>0</v>
      </c>
      <c r="Q24" s="38">
        <v>20.117148050898809</v>
      </c>
      <c r="R24" s="38">
        <v>21.728786677240286</v>
      </c>
      <c r="S24" s="39">
        <f t="shared" si="8"/>
        <v>22.244250594766058</v>
      </c>
    </row>
    <row r="25" spans="1:19" x14ac:dyDescent="0.2">
      <c r="A25" s="20"/>
      <c r="B25" s="21"/>
      <c r="C25" s="22"/>
      <c r="D25" s="32"/>
      <c r="E25" s="33"/>
      <c r="F25" s="25"/>
      <c r="G25" s="34"/>
      <c r="H25" s="26"/>
      <c r="I25" s="34"/>
      <c r="J25" s="26"/>
      <c r="K25" s="34"/>
      <c r="L25" s="26"/>
      <c r="M25" s="36"/>
      <c r="N25" s="37"/>
      <c r="O25" s="40"/>
      <c r="P25" s="40"/>
      <c r="Q25" s="38"/>
      <c r="R25" s="38"/>
      <c r="S25" s="39"/>
    </row>
    <row r="26" spans="1:19" x14ac:dyDescent="0.2">
      <c r="A26" s="191" t="s">
        <v>33</v>
      </c>
      <c r="B26" s="191"/>
      <c r="C26" s="192"/>
      <c r="D26" s="32">
        <f>SUM(D27:D28)</f>
        <v>246459</v>
      </c>
      <c r="E26" s="33">
        <f>SUM(E27:E28)</f>
        <v>38</v>
      </c>
      <c r="F26" s="25">
        <f t="shared" ref="F26:F28" si="9">E26/D26*100000</f>
        <v>15.418386019581352</v>
      </c>
      <c r="G26" s="34">
        <f>SUM(G27:G28)</f>
        <v>15</v>
      </c>
      <c r="H26" s="26">
        <f>G26/D26*100000</f>
        <v>6.0862050077294807</v>
      </c>
      <c r="I26" s="34">
        <f>SUM(I27:I28)</f>
        <v>21</v>
      </c>
      <c r="J26" s="26">
        <f>I26/D26*100000</f>
        <v>8.5206870108212733</v>
      </c>
      <c r="K26" s="34">
        <f>SUM(K27:K28)</f>
        <v>6</v>
      </c>
      <c r="L26" s="26">
        <f>K26/D26*100000</f>
        <v>2.4344820030917922</v>
      </c>
      <c r="M26" s="36">
        <f>SUM(M27:M28)</f>
        <v>64212</v>
      </c>
      <c r="N26" s="37">
        <f t="shared" ref="N26:P26" si="10">SUM(N27:N28)</f>
        <v>15094</v>
      </c>
      <c r="O26" s="40">
        <f t="shared" si="10"/>
        <v>0</v>
      </c>
      <c r="P26" s="40">
        <f t="shared" si="10"/>
        <v>0</v>
      </c>
      <c r="Q26" s="38">
        <v>25.176462426943687</v>
      </c>
      <c r="R26" s="38">
        <v>25.827700964078637</v>
      </c>
      <c r="S26" s="39">
        <f t="shared" ref="S26:S28" si="11">N26/M26*100</f>
        <v>23.50650968666293</v>
      </c>
    </row>
    <row r="27" spans="1:19" x14ac:dyDescent="0.2">
      <c r="A27" s="20"/>
      <c r="B27" s="21" t="s">
        <v>34</v>
      </c>
      <c r="C27" s="22"/>
      <c r="D27" s="32">
        <v>211001</v>
      </c>
      <c r="E27" s="33">
        <v>34</v>
      </c>
      <c r="F27" s="25">
        <f t="shared" si="9"/>
        <v>16.113667707735981</v>
      </c>
      <c r="G27" s="34">
        <v>15</v>
      </c>
      <c r="H27" s="26">
        <f>G27/D27*100000</f>
        <v>7.1089710475305807</v>
      </c>
      <c r="I27" s="34">
        <v>20</v>
      </c>
      <c r="J27" s="26">
        <f>I27/D27*100000</f>
        <v>9.4786280633741065</v>
      </c>
      <c r="K27" s="34">
        <v>6</v>
      </c>
      <c r="L27" s="26">
        <f>K27/D27*100000</f>
        <v>2.843588419012232</v>
      </c>
      <c r="M27" s="36">
        <v>54475</v>
      </c>
      <c r="N27" s="37">
        <v>12727</v>
      </c>
      <c r="O27" s="40">
        <v>0</v>
      </c>
      <c r="P27" s="40">
        <v>0</v>
      </c>
      <c r="Q27" s="38">
        <v>25.758517781646358</v>
      </c>
      <c r="R27" s="38">
        <v>24.425098554533509</v>
      </c>
      <c r="S27" s="39">
        <f t="shared" si="11"/>
        <v>23.363010555300598</v>
      </c>
    </row>
    <row r="28" spans="1:19" x14ac:dyDescent="0.2">
      <c r="A28" s="20"/>
      <c r="B28" s="21" t="s">
        <v>35</v>
      </c>
      <c r="C28" s="22"/>
      <c r="D28" s="32">
        <v>35458</v>
      </c>
      <c r="E28" s="33">
        <v>4</v>
      </c>
      <c r="F28" s="25">
        <f t="shared" si="9"/>
        <v>11.280952112358282</v>
      </c>
      <c r="G28" s="34">
        <v>0</v>
      </c>
      <c r="H28" s="26">
        <f>G28/D28*100000</f>
        <v>0</v>
      </c>
      <c r="I28" s="34">
        <v>1</v>
      </c>
      <c r="J28" s="26">
        <f>I28/D28*100000</f>
        <v>2.8202380280895705</v>
      </c>
      <c r="K28" s="34">
        <v>0</v>
      </c>
      <c r="L28" s="26">
        <f>K28/D28*100000</f>
        <v>0</v>
      </c>
      <c r="M28" s="36">
        <v>9737</v>
      </c>
      <c r="N28" s="37">
        <v>2367</v>
      </c>
      <c r="O28" s="40">
        <v>0</v>
      </c>
      <c r="P28" s="40">
        <v>0</v>
      </c>
      <c r="Q28" s="38">
        <v>22.191518758635347</v>
      </c>
      <c r="R28" s="38">
        <v>32.950990615224192</v>
      </c>
      <c r="S28" s="39">
        <f t="shared" si="11"/>
        <v>24.309335524288795</v>
      </c>
    </row>
    <row r="29" spans="1:19" x14ac:dyDescent="0.2">
      <c r="A29" s="20"/>
      <c r="B29" s="21"/>
      <c r="C29" s="22"/>
      <c r="D29" s="32"/>
      <c r="E29" s="33"/>
      <c r="F29" s="25"/>
      <c r="G29" s="34"/>
      <c r="H29" s="26"/>
      <c r="I29" s="34"/>
      <c r="J29" s="26"/>
      <c r="K29" s="34"/>
      <c r="L29" s="26"/>
      <c r="M29" s="36"/>
      <c r="N29" s="37"/>
      <c r="O29" s="40"/>
      <c r="P29" s="40"/>
      <c r="Q29" s="38"/>
      <c r="R29" s="38"/>
      <c r="S29" s="44"/>
    </row>
    <row r="30" spans="1:19" x14ac:dyDescent="0.2">
      <c r="A30" s="191" t="s">
        <v>36</v>
      </c>
      <c r="B30" s="191"/>
      <c r="C30" s="192"/>
      <c r="D30" s="32">
        <f>D31</f>
        <v>52829</v>
      </c>
      <c r="E30" s="33">
        <f>E31</f>
        <v>7</v>
      </c>
      <c r="F30" s="25">
        <f t="shared" ref="F30:F31" si="12">E30/D30*100000</f>
        <v>13.250298131707963</v>
      </c>
      <c r="G30" s="34">
        <f>G31</f>
        <v>4</v>
      </c>
      <c r="H30" s="26">
        <f>G30/D30*100000</f>
        <v>7.5715989324045498</v>
      </c>
      <c r="I30" s="34">
        <f>I31</f>
        <v>6</v>
      </c>
      <c r="J30" s="26">
        <f>I30/D30*100000</f>
        <v>11.357398398606826</v>
      </c>
      <c r="K30" s="34">
        <f>K31</f>
        <v>0</v>
      </c>
      <c r="L30" s="45">
        <f>K30/D30*100000</f>
        <v>0</v>
      </c>
      <c r="M30" s="37">
        <f>M31</f>
        <v>19974</v>
      </c>
      <c r="N30" s="37">
        <f t="shared" ref="N30:P30" si="13">N31</f>
        <v>6194</v>
      </c>
      <c r="O30" s="40">
        <f t="shared" si="13"/>
        <v>0</v>
      </c>
      <c r="P30" s="40">
        <f t="shared" si="13"/>
        <v>0</v>
      </c>
      <c r="Q30" s="38">
        <v>22.17417238294065</v>
      </c>
      <c r="R30" s="38">
        <v>31.881896808827914</v>
      </c>
      <c r="S30" s="39">
        <f t="shared" ref="S30:S31" si="14">N30/M30*100</f>
        <v>31.010313407429656</v>
      </c>
    </row>
    <row r="31" spans="1:19" x14ac:dyDescent="0.2">
      <c r="A31" s="20"/>
      <c r="B31" s="21" t="s">
        <v>37</v>
      </c>
      <c r="C31" s="22"/>
      <c r="D31" s="32">
        <v>52829</v>
      </c>
      <c r="E31" s="33">
        <v>7</v>
      </c>
      <c r="F31" s="25">
        <f t="shared" si="12"/>
        <v>13.250298131707963</v>
      </c>
      <c r="G31" s="34">
        <v>4</v>
      </c>
      <c r="H31" s="26">
        <f>G31/D31*100000</f>
        <v>7.5715989324045498</v>
      </c>
      <c r="I31" s="34">
        <v>6</v>
      </c>
      <c r="J31" s="26">
        <f>I31/D31*100000</f>
        <v>11.357398398606826</v>
      </c>
      <c r="K31" s="34">
        <v>0</v>
      </c>
      <c r="L31" s="26">
        <f>K31/D31*100000</f>
        <v>0</v>
      </c>
      <c r="M31" s="36">
        <v>19974</v>
      </c>
      <c r="N31" s="37">
        <v>6194</v>
      </c>
      <c r="O31" s="40">
        <v>0</v>
      </c>
      <c r="P31" s="40">
        <v>0</v>
      </c>
      <c r="Q31" s="38">
        <v>22.17417238294065</v>
      </c>
      <c r="R31" s="38">
        <v>31.881896808827914</v>
      </c>
      <c r="S31" s="39">
        <f t="shared" si="14"/>
        <v>31.010313407429656</v>
      </c>
    </row>
    <row r="32" spans="1:19" x14ac:dyDescent="0.2">
      <c r="A32" s="20"/>
      <c r="B32" s="21"/>
      <c r="C32" s="22"/>
      <c r="D32" s="32"/>
      <c r="E32" s="33"/>
      <c r="F32" s="25"/>
      <c r="G32" s="34"/>
      <c r="H32" s="26"/>
      <c r="I32" s="34"/>
      <c r="J32" s="26"/>
      <c r="K32" s="34"/>
      <c r="L32" s="26"/>
      <c r="M32" s="36"/>
      <c r="N32" s="37"/>
      <c r="O32" s="40"/>
      <c r="P32" s="40"/>
      <c r="Q32" s="38"/>
      <c r="R32" s="38"/>
      <c r="S32" s="39"/>
    </row>
    <row r="33" spans="1:19" x14ac:dyDescent="0.2">
      <c r="A33" s="191" t="s">
        <v>38</v>
      </c>
      <c r="B33" s="191"/>
      <c r="C33" s="192"/>
      <c r="D33" s="32">
        <f>SUM(D34:D36)</f>
        <v>63739</v>
      </c>
      <c r="E33" s="33">
        <f>SUM(E34:E36)</f>
        <v>9</v>
      </c>
      <c r="F33" s="25">
        <f t="shared" ref="F33:F36" si="15">E33/D33*100000</f>
        <v>14.120083465382262</v>
      </c>
      <c r="G33" s="34">
        <f>SUM(G34:G36)</f>
        <v>1</v>
      </c>
      <c r="H33" s="26">
        <f>G33/D33*100000</f>
        <v>1.5688981628202514</v>
      </c>
      <c r="I33" s="34">
        <f>SUM(I34:I36)</f>
        <v>2</v>
      </c>
      <c r="J33" s="26">
        <f>I33/D33*100000</f>
        <v>3.1377963256405028</v>
      </c>
      <c r="K33" s="34">
        <f>SUM(K34:K36)</f>
        <v>0</v>
      </c>
      <c r="L33" s="26">
        <f>K33/D33*100000</f>
        <v>0</v>
      </c>
      <c r="M33" s="36">
        <f>SUM(M34:M36)</f>
        <v>22164</v>
      </c>
      <c r="N33" s="37">
        <f t="shared" ref="N33" si="16">SUM(N34:N36)</f>
        <v>6424</v>
      </c>
      <c r="O33" s="40">
        <f>SUM(O34:O36)</f>
        <v>0</v>
      </c>
      <c r="P33" s="40">
        <f t="shared" ref="P33" si="17">SUM(P34:P36)</f>
        <v>0</v>
      </c>
      <c r="Q33" s="38">
        <v>28.55079006772009</v>
      </c>
      <c r="R33" s="38">
        <v>29.583295832958328</v>
      </c>
      <c r="S33" s="39">
        <f>N33/M33*100</f>
        <v>28.983937917343439</v>
      </c>
    </row>
    <row r="34" spans="1:19" x14ac:dyDescent="0.2">
      <c r="A34" s="20"/>
      <c r="B34" s="21" t="s">
        <v>39</v>
      </c>
      <c r="C34" s="22"/>
      <c r="D34" s="32">
        <v>61235</v>
      </c>
      <c r="E34" s="33">
        <v>9</v>
      </c>
      <c r="F34" s="25">
        <f t="shared" si="15"/>
        <v>14.697476933126481</v>
      </c>
      <c r="G34" s="34">
        <v>1</v>
      </c>
      <c r="H34" s="26">
        <f>G34/D34*100000</f>
        <v>1.6330529925696089</v>
      </c>
      <c r="I34" s="34">
        <v>2</v>
      </c>
      <c r="J34" s="26">
        <f>I34/D34*100000</f>
        <v>3.2661059851392178</v>
      </c>
      <c r="K34" s="34">
        <v>0</v>
      </c>
      <c r="L34" s="26">
        <f>K34/D34*100000</f>
        <v>0</v>
      </c>
      <c r="M34" s="36">
        <v>20718</v>
      </c>
      <c r="N34" s="37">
        <v>5795</v>
      </c>
      <c r="O34" s="40">
        <v>0</v>
      </c>
      <c r="P34" s="40">
        <v>0</v>
      </c>
      <c r="Q34" s="38">
        <v>27.709030911826076</v>
      </c>
      <c r="R34" s="38">
        <v>28.568669113386129</v>
      </c>
      <c r="S34" s="39">
        <f>N34/M34*100</f>
        <v>27.970846606815332</v>
      </c>
    </row>
    <row r="35" spans="1:19" x14ac:dyDescent="0.2">
      <c r="A35" s="20"/>
      <c r="B35" s="21" t="s">
        <v>40</v>
      </c>
      <c r="C35" s="22"/>
      <c r="D35" s="32">
        <v>1028</v>
      </c>
      <c r="E35" s="33">
        <v>0</v>
      </c>
      <c r="F35" s="25">
        <f t="shared" si="15"/>
        <v>0</v>
      </c>
      <c r="G35" s="34">
        <v>0</v>
      </c>
      <c r="H35" s="26">
        <f>G35/D35*100000</f>
        <v>0</v>
      </c>
      <c r="I35" s="34">
        <v>0</v>
      </c>
      <c r="J35" s="26">
        <f>I35/D35*100000</f>
        <v>0</v>
      </c>
      <c r="K35" s="34">
        <v>0</v>
      </c>
      <c r="L35" s="26">
        <f>K35/D35*100000</f>
        <v>0</v>
      </c>
      <c r="M35" s="36">
        <v>463</v>
      </c>
      <c r="N35" s="37">
        <v>233</v>
      </c>
      <c r="O35" s="40">
        <v>0</v>
      </c>
      <c r="P35" s="40">
        <v>0</v>
      </c>
      <c r="Q35" s="38">
        <v>50.099403578528822</v>
      </c>
      <c r="R35" s="38">
        <v>52.694610778443121</v>
      </c>
      <c r="S35" s="39">
        <f t="shared" ref="S35:S36" si="18">N35/M35*100</f>
        <v>50.323974082073434</v>
      </c>
    </row>
    <row r="36" spans="1:19" x14ac:dyDescent="0.2">
      <c r="A36" s="20"/>
      <c r="B36" s="21" t="s">
        <v>41</v>
      </c>
      <c r="C36" s="22"/>
      <c r="D36" s="32">
        <v>1476</v>
      </c>
      <c r="E36" s="33">
        <v>0</v>
      </c>
      <c r="F36" s="25">
        <f t="shared" si="15"/>
        <v>0</v>
      </c>
      <c r="G36" s="34">
        <v>0</v>
      </c>
      <c r="H36" s="26">
        <f>G36/D36*100000</f>
        <v>0</v>
      </c>
      <c r="I36" s="34">
        <v>0</v>
      </c>
      <c r="J36" s="26">
        <f>I36/D36*100000</f>
        <v>0</v>
      </c>
      <c r="K36" s="34">
        <v>0</v>
      </c>
      <c r="L36" s="26">
        <f>K36/D36*100000</f>
        <v>0</v>
      </c>
      <c r="M36" s="36">
        <v>983</v>
      </c>
      <c r="N36" s="37">
        <v>396</v>
      </c>
      <c r="O36" s="40">
        <v>0</v>
      </c>
      <c r="P36" s="40">
        <v>0</v>
      </c>
      <c r="Q36" s="38">
        <v>34.807692307692307</v>
      </c>
      <c r="R36" s="38">
        <v>38.89437314906219</v>
      </c>
      <c r="S36" s="39">
        <f t="shared" si="18"/>
        <v>40.284842319430311</v>
      </c>
    </row>
    <row r="37" spans="1:19" x14ac:dyDescent="0.2">
      <c r="A37" s="20"/>
      <c r="B37" s="20"/>
      <c r="C37" s="22"/>
      <c r="D37" s="46"/>
      <c r="E37" s="33"/>
      <c r="F37" s="25"/>
      <c r="G37" s="34"/>
      <c r="H37" s="26"/>
      <c r="I37" s="34"/>
      <c r="J37" s="26"/>
      <c r="K37" s="34"/>
      <c r="L37" s="26"/>
      <c r="M37" s="36"/>
      <c r="N37" s="37"/>
      <c r="O37" s="40"/>
      <c r="P37" s="40"/>
      <c r="Q37" s="38"/>
      <c r="R37" s="38"/>
      <c r="S37" s="44"/>
    </row>
    <row r="38" spans="1:19" x14ac:dyDescent="0.2">
      <c r="A38" s="191" t="s">
        <v>42</v>
      </c>
      <c r="B38" s="191"/>
      <c r="C38" s="192"/>
      <c r="D38" s="32">
        <f>SUM(D39:D42)</f>
        <v>64895</v>
      </c>
      <c r="E38" s="33">
        <f>SUM(E39:E42)</f>
        <v>8</v>
      </c>
      <c r="F38" s="25">
        <f t="shared" ref="F38:F42" si="19">E38/D38*100000</f>
        <v>12.32760613298405</v>
      </c>
      <c r="G38" s="34">
        <f>SUM(G39:G42)</f>
        <v>2</v>
      </c>
      <c r="H38" s="26">
        <f>G38/D38*100000</f>
        <v>3.0819015332460125</v>
      </c>
      <c r="I38" s="34">
        <f>SUM(I39:I42)</f>
        <v>5</v>
      </c>
      <c r="J38" s="26">
        <f>I38/D38*100000</f>
        <v>7.7047538331150323</v>
      </c>
      <c r="K38" s="34">
        <f>SUM(K39:K42)</f>
        <v>2</v>
      </c>
      <c r="L38" s="26">
        <f>K38/D38*100000</f>
        <v>3.0819015332460125</v>
      </c>
      <c r="M38" s="36">
        <f>SUM(M39:M42)</f>
        <v>23811</v>
      </c>
      <c r="N38" s="37">
        <f t="shared" ref="N38:P38" si="20">SUM(N39:N42)</f>
        <v>5878</v>
      </c>
      <c r="O38" s="40">
        <f t="shared" si="20"/>
        <v>0</v>
      </c>
      <c r="P38" s="40">
        <f t="shared" si="20"/>
        <v>0</v>
      </c>
      <c r="Q38" s="38">
        <v>23.950071512157066</v>
      </c>
      <c r="R38" s="38">
        <v>26.282913286773958</v>
      </c>
      <c r="S38" s="39">
        <f t="shared" ref="S38:S42" si="21">N38/M38*100</f>
        <v>24.686069463693251</v>
      </c>
    </row>
    <row r="39" spans="1:19" x14ac:dyDescent="0.2">
      <c r="A39" s="20"/>
      <c r="B39" s="21" t="s">
        <v>43</v>
      </c>
      <c r="C39" s="22"/>
      <c r="D39" s="32">
        <v>45575</v>
      </c>
      <c r="E39" s="33">
        <v>4</v>
      </c>
      <c r="F39" s="25">
        <f t="shared" si="19"/>
        <v>8.7767416346681291</v>
      </c>
      <c r="G39" s="34">
        <v>1</v>
      </c>
      <c r="H39" s="26">
        <f>G39/D39*100000</f>
        <v>2.1941854086670323</v>
      </c>
      <c r="I39" s="34">
        <v>4</v>
      </c>
      <c r="J39" s="26">
        <f>I39/D39*100000</f>
        <v>8.7767416346681291</v>
      </c>
      <c r="K39" s="34">
        <v>1</v>
      </c>
      <c r="L39" s="26">
        <f>K39/D39*100000</f>
        <v>2.1941854086670323</v>
      </c>
      <c r="M39" s="36">
        <v>16062</v>
      </c>
      <c r="N39" s="37">
        <v>3636</v>
      </c>
      <c r="O39" s="40">
        <v>0</v>
      </c>
      <c r="P39" s="40">
        <v>0</v>
      </c>
      <c r="Q39" s="38">
        <v>19.507634777189157</v>
      </c>
      <c r="R39" s="38">
        <v>22.93857738502707</v>
      </c>
      <c r="S39" s="39">
        <f t="shared" si="21"/>
        <v>22.637280537915576</v>
      </c>
    </row>
    <row r="40" spans="1:19" x14ac:dyDescent="0.2">
      <c r="A40" s="20"/>
      <c r="B40" s="21" t="s">
        <v>44</v>
      </c>
      <c r="C40" s="22"/>
      <c r="D40" s="32">
        <v>5904</v>
      </c>
      <c r="E40" s="33">
        <v>1</v>
      </c>
      <c r="F40" s="25">
        <f t="shared" si="19"/>
        <v>16.937669376693766</v>
      </c>
      <c r="G40" s="34">
        <v>1</v>
      </c>
      <c r="H40" s="26">
        <f>G40/D40*100000</f>
        <v>16.937669376693766</v>
      </c>
      <c r="I40" s="34">
        <v>1</v>
      </c>
      <c r="J40" s="26">
        <f>I40/D40*100000</f>
        <v>16.937669376693766</v>
      </c>
      <c r="K40" s="34">
        <v>1</v>
      </c>
      <c r="L40" s="26">
        <f>K40/D40*100000</f>
        <v>16.937669376693766</v>
      </c>
      <c r="M40" s="36">
        <v>2255</v>
      </c>
      <c r="N40" s="37">
        <v>934</v>
      </c>
      <c r="O40" s="40">
        <v>0</v>
      </c>
      <c r="P40" s="40">
        <v>0</v>
      </c>
      <c r="Q40" s="38">
        <v>69.422665716322157</v>
      </c>
      <c r="R40" s="38">
        <v>70.74204946996467</v>
      </c>
      <c r="S40" s="39">
        <f t="shared" si="21"/>
        <v>41.419068736141909</v>
      </c>
    </row>
    <row r="41" spans="1:19" x14ac:dyDescent="0.2">
      <c r="A41" s="20"/>
      <c r="B41" s="21" t="s">
        <v>45</v>
      </c>
      <c r="C41" s="22"/>
      <c r="D41" s="32">
        <v>1403</v>
      </c>
      <c r="E41" s="33">
        <v>1</v>
      </c>
      <c r="F41" s="25">
        <f t="shared" si="19"/>
        <v>71.275837491090527</v>
      </c>
      <c r="G41" s="34">
        <v>0</v>
      </c>
      <c r="H41" s="26">
        <f>G41/D41*100000</f>
        <v>0</v>
      </c>
      <c r="I41" s="34">
        <v>0</v>
      </c>
      <c r="J41" s="26">
        <f>I41/D41*100000</f>
        <v>0</v>
      </c>
      <c r="K41" s="34">
        <v>0</v>
      </c>
      <c r="L41" s="26">
        <f>K41/D41*100000</f>
        <v>0</v>
      </c>
      <c r="M41" s="36">
        <v>998</v>
      </c>
      <c r="N41" s="37">
        <v>323</v>
      </c>
      <c r="O41" s="40">
        <v>0</v>
      </c>
      <c r="P41" s="40">
        <v>0</v>
      </c>
      <c r="Q41" s="38">
        <v>29.694323144104807</v>
      </c>
      <c r="R41" s="38">
        <v>31.307550644567218</v>
      </c>
      <c r="S41" s="39">
        <f t="shared" si="21"/>
        <v>32.364729458917836</v>
      </c>
    </row>
    <row r="42" spans="1:19" x14ac:dyDescent="0.2">
      <c r="A42" s="20"/>
      <c r="B42" s="21" t="s">
        <v>46</v>
      </c>
      <c r="C42" s="22"/>
      <c r="D42" s="32">
        <v>12013</v>
      </c>
      <c r="E42" s="33">
        <v>2</v>
      </c>
      <c r="F42" s="25">
        <f t="shared" si="19"/>
        <v>16.648630650129029</v>
      </c>
      <c r="G42" s="34">
        <v>0</v>
      </c>
      <c r="H42" s="26">
        <f>G42/D42*100000</f>
        <v>0</v>
      </c>
      <c r="I42" s="34">
        <v>0</v>
      </c>
      <c r="J42" s="26">
        <f>I42/D42*100000</f>
        <v>0</v>
      </c>
      <c r="K42" s="34">
        <v>0</v>
      </c>
      <c r="L42" s="26">
        <f>K42/D42*100000</f>
        <v>0</v>
      </c>
      <c r="M42" s="36">
        <v>4496</v>
      </c>
      <c r="N42" s="37">
        <v>985</v>
      </c>
      <c r="O42" s="40">
        <v>0</v>
      </c>
      <c r="P42" s="40">
        <v>0</v>
      </c>
      <c r="Q42" s="38">
        <v>24.151785714285715</v>
      </c>
      <c r="R42" s="38">
        <v>23.020298906981932</v>
      </c>
      <c r="S42" s="39">
        <f t="shared" si="21"/>
        <v>21.908362989323845</v>
      </c>
    </row>
    <row r="43" spans="1:19" ht="16.2" x14ac:dyDescent="0.2">
      <c r="A43" s="188"/>
      <c r="B43" s="189"/>
      <c r="C43" s="190"/>
      <c r="D43" s="48"/>
      <c r="E43" s="49"/>
      <c r="F43" s="50"/>
      <c r="G43" s="51"/>
      <c r="H43" s="52"/>
      <c r="I43" s="51"/>
      <c r="J43" s="52"/>
      <c r="K43" s="51"/>
      <c r="L43" s="52"/>
      <c r="M43" s="53"/>
      <c r="N43" s="54"/>
      <c r="O43" s="55"/>
      <c r="P43" s="55"/>
      <c r="Q43" s="56"/>
      <c r="R43" s="56"/>
      <c r="S43" s="56"/>
    </row>
    <row r="44" spans="1:19" x14ac:dyDescent="0.2">
      <c r="A44" s="57"/>
      <c r="B44" s="57"/>
      <c r="C44" s="58"/>
      <c r="D44" s="59"/>
      <c r="E44" s="33"/>
      <c r="F44" s="60"/>
      <c r="G44" s="34"/>
      <c r="H44" s="61"/>
      <c r="I44" s="62"/>
      <c r="J44" s="61"/>
      <c r="K44" s="62"/>
      <c r="L44" s="61"/>
      <c r="M44" s="63"/>
      <c r="N44" s="64"/>
      <c r="O44" s="65"/>
      <c r="P44" s="65"/>
      <c r="Q44" s="66"/>
      <c r="R44" s="66"/>
      <c r="S44" s="66"/>
    </row>
    <row r="45" spans="1:19" x14ac:dyDescent="0.2">
      <c r="A45" s="191" t="s">
        <v>47</v>
      </c>
      <c r="B45" s="191"/>
      <c r="C45" s="192"/>
      <c r="D45" s="32">
        <f>SUM(D46:D51)</f>
        <v>49109</v>
      </c>
      <c r="E45" s="33">
        <f>SUM(E46:E51)</f>
        <v>2</v>
      </c>
      <c r="F45" s="25">
        <f t="shared" ref="F45:F51" si="22">E45/D45*100000</f>
        <v>4.0725732554114318</v>
      </c>
      <c r="G45" s="34">
        <f>SUM(G46:G51)</f>
        <v>1</v>
      </c>
      <c r="H45" s="26">
        <f t="shared" ref="H45:H51" si="23">G45/D45*100000</f>
        <v>2.0362866277057159</v>
      </c>
      <c r="I45" s="34">
        <f>SUM(I46:I51)</f>
        <v>2</v>
      </c>
      <c r="J45" s="26">
        <f t="shared" ref="J45:J51" si="24">I45/D45*100000</f>
        <v>4.0725732554114318</v>
      </c>
      <c r="K45" s="34">
        <f>SUM(K46:K51)</f>
        <v>0</v>
      </c>
      <c r="L45" s="26">
        <f t="shared" ref="L45:L51" si="25">K45/D45*100000</f>
        <v>0</v>
      </c>
      <c r="M45" s="36">
        <f>SUM(M46:M51)</f>
        <v>17912</v>
      </c>
      <c r="N45" s="37">
        <f t="shared" ref="N45" si="26">SUM(N46:N51)</f>
        <v>7388</v>
      </c>
      <c r="O45" s="40">
        <f>SUM(O46:O51)</f>
        <v>0</v>
      </c>
      <c r="P45" s="40">
        <f t="shared" ref="P45" si="27">SUM(P46:P51)</f>
        <v>0</v>
      </c>
      <c r="Q45" s="38">
        <v>39.055675346934258</v>
      </c>
      <c r="R45" s="38">
        <v>39.668310174809498</v>
      </c>
      <c r="S45" s="39">
        <f t="shared" ref="S45:S51" si="28">N45/M45*100</f>
        <v>41.246092005359536</v>
      </c>
    </row>
    <row r="46" spans="1:19" x14ac:dyDescent="0.2">
      <c r="A46" s="20"/>
      <c r="B46" s="21" t="s">
        <v>48</v>
      </c>
      <c r="C46" s="22"/>
      <c r="D46" s="32">
        <v>14507</v>
      </c>
      <c r="E46" s="33">
        <v>1</v>
      </c>
      <c r="F46" s="25">
        <f t="shared" si="22"/>
        <v>6.8932239608464876</v>
      </c>
      <c r="G46" s="34">
        <v>1</v>
      </c>
      <c r="H46" s="26">
        <f t="shared" si="23"/>
        <v>6.8932239608464876</v>
      </c>
      <c r="I46" s="34">
        <v>1</v>
      </c>
      <c r="J46" s="26">
        <f t="shared" si="24"/>
        <v>6.8932239608464876</v>
      </c>
      <c r="K46" s="34">
        <v>0</v>
      </c>
      <c r="L46" s="26">
        <f t="shared" si="25"/>
        <v>0</v>
      </c>
      <c r="M46" s="36">
        <v>5935</v>
      </c>
      <c r="N46" s="37">
        <v>1883</v>
      </c>
      <c r="O46" s="40">
        <v>0</v>
      </c>
      <c r="P46" s="40">
        <v>0</v>
      </c>
      <c r="Q46" s="38">
        <v>30.804522366049486</v>
      </c>
      <c r="R46" s="38">
        <v>30.925771476230189</v>
      </c>
      <c r="S46" s="39">
        <f t="shared" si="28"/>
        <v>31.727042965459141</v>
      </c>
    </row>
    <row r="47" spans="1:19" x14ac:dyDescent="0.2">
      <c r="A47" s="20"/>
      <c r="B47" s="21" t="s">
        <v>49</v>
      </c>
      <c r="C47" s="22"/>
      <c r="D47" s="32">
        <v>4935</v>
      </c>
      <c r="E47" s="33">
        <v>0</v>
      </c>
      <c r="F47" s="25">
        <f t="shared" si="22"/>
        <v>0</v>
      </c>
      <c r="G47" s="34">
        <v>0</v>
      </c>
      <c r="H47" s="26">
        <f t="shared" si="23"/>
        <v>0</v>
      </c>
      <c r="I47" s="34">
        <v>0</v>
      </c>
      <c r="J47" s="26">
        <f t="shared" si="24"/>
        <v>0</v>
      </c>
      <c r="K47" s="34">
        <v>0</v>
      </c>
      <c r="L47" s="26">
        <f t="shared" si="25"/>
        <v>0</v>
      </c>
      <c r="M47" s="36">
        <v>2066</v>
      </c>
      <c r="N47" s="37">
        <v>636</v>
      </c>
      <c r="O47" s="40">
        <v>0</v>
      </c>
      <c r="P47" s="40">
        <v>0</v>
      </c>
      <c r="Q47" s="38">
        <v>29.431762991743565</v>
      </c>
      <c r="R47" s="38">
        <v>29.086538461538463</v>
      </c>
      <c r="S47" s="39">
        <f t="shared" si="28"/>
        <v>30.784123910939016</v>
      </c>
    </row>
    <row r="48" spans="1:19" x14ac:dyDescent="0.2">
      <c r="A48" s="20"/>
      <c r="B48" s="21" t="s">
        <v>50</v>
      </c>
      <c r="C48" s="22"/>
      <c r="D48" s="32">
        <v>8846</v>
      </c>
      <c r="E48" s="33">
        <v>0</v>
      </c>
      <c r="F48" s="25">
        <f t="shared" si="22"/>
        <v>0</v>
      </c>
      <c r="G48" s="34">
        <v>0</v>
      </c>
      <c r="H48" s="26">
        <f t="shared" si="23"/>
        <v>0</v>
      </c>
      <c r="I48" s="34">
        <v>1</v>
      </c>
      <c r="J48" s="26">
        <f t="shared" si="24"/>
        <v>11.304544426859598</v>
      </c>
      <c r="K48" s="34">
        <v>0</v>
      </c>
      <c r="L48" s="26">
        <f t="shared" si="25"/>
        <v>0</v>
      </c>
      <c r="M48" s="36">
        <v>3192</v>
      </c>
      <c r="N48" s="37">
        <v>2003</v>
      </c>
      <c r="O48" s="40">
        <v>0</v>
      </c>
      <c r="P48" s="40">
        <v>0</v>
      </c>
      <c r="Q48" s="38">
        <v>53.887220553887218</v>
      </c>
      <c r="R48" s="38">
        <v>55.201063476237955</v>
      </c>
      <c r="S48" s="39">
        <f t="shared" si="28"/>
        <v>62.750626566416045</v>
      </c>
    </row>
    <row r="49" spans="1:19" x14ac:dyDescent="0.2">
      <c r="A49" s="20"/>
      <c r="B49" s="21" t="s">
        <v>51</v>
      </c>
      <c r="C49" s="22"/>
      <c r="D49" s="32">
        <v>5850</v>
      </c>
      <c r="E49" s="33">
        <v>1</v>
      </c>
      <c r="F49" s="25">
        <f t="shared" si="22"/>
        <v>17.094017094017094</v>
      </c>
      <c r="G49" s="34">
        <v>0</v>
      </c>
      <c r="H49" s="26">
        <f t="shared" si="23"/>
        <v>0</v>
      </c>
      <c r="I49" s="34">
        <v>0</v>
      </c>
      <c r="J49" s="26">
        <f t="shared" si="24"/>
        <v>0</v>
      </c>
      <c r="K49" s="34">
        <v>0</v>
      </c>
      <c r="L49" s="26">
        <f t="shared" si="25"/>
        <v>0</v>
      </c>
      <c r="M49" s="36">
        <v>2422</v>
      </c>
      <c r="N49" s="37">
        <v>818</v>
      </c>
      <c r="O49" s="40">
        <v>0</v>
      </c>
      <c r="P49" s="40">
        <v>0</v>
      </c>
      <c r="Q49" s="38">
        <v>35.917721518987342</v>
      </c>
      <c r="R49" s="38">
        <v>35.211830535571544</v>
      </c>
      <c r="S49" s="39">
        <f t="shared" si="28"/>
        <v>33.773740710156893</v>
      </c>
    </row>
    <row r="50" spans="1:19" x14ac:dyDescent="0.2">
      <c r="A50" s="20"/>
      <c r="B50" s="21" t="s">
        <v>52</v>
      </c>
      <c r="C50" s="22"/>
      <c r="D50" s="32">
        <v>3151</v>
      </c>
      <c r="E50" s="33">
        <v>0</v>
      </c>
      <c r="F50" s="25">
        <f t="shared" si="22"/>
        <v>0</v>
      </c>
      <c r="G50" s="34">
        <v>0</v>
      </c>
      <c r="H50" s="26">
        <f t="shared" si="23"/>
        <v>0</v>
      </c>
      <c r="I50" s="34">
        <v>0</v>
      </c>
      <c r="J50" s="26">
        <f t="shared" si="24"/>
        <v>0</v>
      </c>
      <c r="K50" s="34">
        <v>0</v>
      </c>
      <c r="L50" s="26">
        <f t="shared" si="25"/>
        <v>0</v>
      </c>
      <c r="M50" s="36">
        <v>1212</v>
      </c>
      <c r="N50" s="37">
        <v>210</v>
      </c>
      <c r="O50" s="40">
        <v>0</v>
      </c>
      <c r="P50" s="40">
        <v>0</v>
      </c>
      <c r="Q50" s="38">
        <v>20.543806646525681</v>
      </c>
      <c r="R50" s="38">
        <v>16.895715440582055</v>
      </c>
      <c r="S50" s="39">
        <f t="shared" si="28"/>
        <v>17.326732673267326</v>
      </c>
    </row>
    <row r="51" spans="1:19" x14ac:dyDescent="0.2">
      <c r="A51" s="20"/>
      <c r="B51" s="21" t="s">
        <v>53</v>
      </c>
      <c r="C51" s="22"/>
      <c r="D51" s="32">
        <v>11820</v>
      </c>
      <c r="E51" s="33">
        <v>0</v>
      </c>
      <c r="F51" s="25">
        <f t="shared" si="22"/>
        <v>0</v>
      </c>
      <c r="G51" s="34">
        <v>0</v>
      </c>
      <c r="H51" s="26">
        <f t="shared" si="23"/>
        <v>0</v>
      </c>
      <c r="I51" s="34">
        <v>0</v>
      </c>
      <c r="J51" s="26">
        <f t="shared" si="24"/>
        <v>0</v>
      </c>
      <c r="K51" s="34">
        <v>0</v>
      </c>
      <c r="L51" s="26">
        <f t="shared" si="25"/>
        <v>0</v>
      </c>
      <c r="M51" s="36">
        <v>3085</v>
      </c>
      <c r="N51" s="37">
        <v>1838</v>
      </c>
      <c r="O51" s="40">
        <v>0</v>
      </c>
      <c r="P51" s="40">
        <v>0</v>
      </c>
      <c r="Q51" s="38">
        <v>57.964889466840056</v>
      </c>
      <c r="R51" s="38">
        <v>61.818181818181813</v>
      </c>
      <c r="S51" s="39">
        <f t="shared" si="28"/>
        <v>59.578606158833061</v>
      </c>
    </row>
    <row r="52" spans="1:19" x14ac:dyDescent="0.2">
      <c r="A52" s="20"/>
      <c r="B52" s="21"/>
      <c r="C52" s="22"/>
      <c r="D52" s="32"/>
      <c r="E52" s="33"/>
      <c r="F52" s="25"/>
      <c r="G52" s="34"/>
      <c r="H52" s="26"/>
      <c r="I52" s="34"/>
      <c r="J52" s="26"/>
      <c r="K52" s="34"/>
      <c r="L52" s="26"/>
      <c r="M52" s="36"/>
      <c r="N52" s="37"/>
      <c r="O52" s="40"/>
      <c r="P52" s="40"/>
      <c r="Q52" s="38"/>
      <c r="R52" s="38"/>
      <c r="S52" s="39"/>
    </row>
    <row r="53" spans="1:19" x14ac:dyDescent="0.2">
      <c r="A53" s="191" t="s">
        <v>54</v>
      </c>
      <c r="B53" s="191"/>
      <c r="C53" s="192"/>
      <c r="D53" s="67">
        <f>SUM(D54:D58)</f>
        <v>73129</v>
      </c>
      <c r="E53" s="33">
        <f>SUM(E54:E58)</f>
        <v>12</v>
      </c>
      <c r="F53" s="25">
        <f t="shared" ref="F53:F58" si="29">E53/D53*100000</f>
        <v>16.409358804304723</v>
      </c>
      <c r="G53" s="34">
        <f>SUM(G54:G58)</f>
        <v>4</v>
      </c>
      <c r="H53" s="26">
        <f t="shared" ref="H53:H58" si="30">G53/D53*100000</f>
        <v>5.4697862681015739</v>
      </c>
      <c r="I53" s="34">
        <f>SUM(I54:I58)</f>
        <v>5</v>
      </c>
      <c r="J53" s="26">
        <f t="shared" ref="J53:J58" si="31">I53/D53*100000</f>
        <v>6.8372328351269678</v>
      </c>
      <c r="K53" s="34">
        <f>SUM(K54:K58)</f>
        <v>1</v>
      </c>
      <c r="L53" s="26">
        <f t="shared" ref="L53:L58" si="32">K53/D53*100000</f>
        <v>1.3674465670253935</v>
      </c>
      <c r="M53" s="36">
        <f>SUM(M54:M58)</f>
        <v>25432</v>
      </c>
      <c r="N53" s="37">
        <f t="shared" ref="N53" si="33">SUM(N54:N58)</f>
        <v>5923</v>
      </c>
      <c r="O53" s="40">
        <f>SUM(O54:O58)</f>
        <v>0</v>
      </c>
      <c r="P53" s="40">
        <f t="shared" ref="P53" si="34">SUM(P54:P58)</f>
        <v>0</v>
      </c>
      <c r="Q53" s="38">
        <v>22.13085060136212</v>
      </c>
      <c r="R53" s="38">
        <v>22.463443748134885</v>
      </c>
      <c r="S53" s="39">
        <f t="shared" ref="S53:S58" si="35">N53/M53*100</f>
        <v>23.289556464296947</v>
      </c>
    </row>
    <row r="54" spans="1:19" x14ac:dyDescent="0.2">
      <c r="A54" s="20"/>
      <c r="B54" s="21" t="s">
        <v>55</v>
      </c>
      <c r="C54" s="22"/>
      <c r="D54" s="67">
        <v>43109</v>
      </c>
      <c r="E54" s="33">
        <v>6</v>
      </c>
      <c r="F54" s="25">
        <f t="shared" si="29"/>
        <v>13.918207334895266</v>
      </c>
      <c r="G54" s="34">
        <v>2</v>
      </c>
      <c r="H54" s="26">
        <f t="shared" si="30"/>
        <v>4.6394024449650884</v>
      </c>
      <c r="I54" s="34">
        <v>3</v>
      </c>
      <c r="J54" s="26">
        <f t="shared" si="31"/>
        <v>6.959103667447633</v>
      </c>
      <c r="K54" s="34">
        <v>1</v>
      </c>
      <c r="L54" s="26">
        <f t="shared" si="32"/>
        <v>2.3197012224825442</v>
      </c>
      <c r="M54" s="36">
        <v>15884</v>
      </c>
      <c r="N54" s="37">
        <v>2213</v>
      </c>
      <c r="O54" s="40">
        <v>0</v>
      </c>
      <c r="P54" s="40">
        <v>0</v>
      </c>
      <c r="Q54" s="38">
        <v>13.56237574552684</v>
      </c>
      <c r="R54" s="38">
        <v>13.017641597028785</v>
      </c>
      <c r="S54" s="39">
        <f t="shared" si="35"/>
        <v>13.932258876857215</v>
      </c>
    </row>
    <row r="55" spans="1:19" x14ac:dyDescent="0.2">
      <c r="A55" s="20"/>
      <c r="B55" s="21" t="s">
        <v>56</v>
      </c>
      <c r="C55" s="22"/>
      <c r="D55" s="67">
        <v>3705</v>
      </c>
      <c r="E55" s="33">
        <v>2</v>
      </c>
      <c r="F55" s="25">
        <f t="shared" si="29"/>
        <v>53.981106612685558</v>
      </c>
      <c r="G55" s="34">
        <v>1</v>
      </c>
      <c r="H55" s="26">
        <f t="shared" si="30"/>
        <v>26.990553306342779</v>
      </c>
      <c r="I55" s="34">
        <v>1</v>
      </c>
      <c r="J55" s="26">
        <f t="shared" si="31"/>
        <v>26.990553306342779</v>
      </c>
      <c r="K55" s="34">
        <v>0</v>
      </c>
      <c r="L55" s="26">
        <f t="shared" si="32"/>
        <v>0</v>
      </c>
      <c r="M55" s="36">
        <v>1771</v>
      </c>
      <c r="N55" s="37">
        <v>504</v>
      </c>
      <c r="O55" s="40">
        <v>0</v>
      </c>
      <c r="P55" s="40">
        <v>0</v>
      </c>
      <c r="Q55" s="38">
        <v>26.300484652665588</v>
      </c>
      <c r="R55" s="38">
        <v>26.391148714611131</v>
      </c>
      <c r="S55" s="39">
        <f t="shared" si="35"/>
        <v>28.458498023715418</v>
      </c>
    </row>
    <row r="56" spans="1:19" x14ac:dyDescent="0.2">
      <c r="A56" s="20"/>
      <c r="B56" s="21" t="s">
        <v>57</v>
      </c>
      <c r="C56" s="22"/>
      <c r="D56" s="67">
        <v>3326</v>
      </c>
      <c r="E56" s="33">
        <v>0</v>
      </c>
      <c r="F56" s="25">
        <f t="shared" si="29"/>
        <v>0</v>
      </c>
      <c r="G56" s="34">
        <v>0</v>
      </c>
      <c r="H56" s="26">
        <f t="shared" si="30"/>
        <v>0</v>
      </c>
      <c r="I56" s="34">
        <v>0</v>
      </c>
      <c r="J56" s="26">
        <f t="shared" si="31"/>
        <v>0</v>
      </c>
      <c r="K56" s="34">
        <v>0</v>
      </c>
      <c r="L56" s="26">
        <f t="shared" si="32"/>
        <v>0</v>
      </c>
      <c r="M56" s="36">
        <v>1208</v>
      </c>
      <c r="N56" s="37">
        <v>498</v>
      </c>
      <c r="O56" s="40">
        <v>0</v>
      </c>
      <c r="P56" s="40">
        <v>0</v>
      </c>
      <c r="Q56" s="38">
        <v>31.513188338732068</v>
      </c>
      <c r="R56" s="38">
        <v>61.585365853658537</v>
      </c>
      <c r="S56" s="39">
        <f t="shared" si="35"/>
        <v>41.225165562913908</v>
      </c>
    </row>
    <row r="57" spans="1:19" x14ac:dyDescent="0.2">
      <c r="A57" s="20"/>
      <c r="B57" s="21" t="s">
        <v>58</v>
      </c>
      <c r="C57" s="22"/>
      <c r="D57" s="67">
        <v>6756</v>
      </c>
      <c r="E57" s="33">
        <v>2</v>
      </c>
      <c r="F57" s="25">
        <f t="shared" si="29"/>
        <v>29.603315571343988</v>
      </c>
      <c r="G57" s="34">
        <v>0</v>
      </c>
      <c r="H57" s="26">
        <f t="shared" si="30"/>
        <v>0</v>
      </c>
      <c r="I57" s="34">
        <v>0</v>
      </c>
      <c r="J57" s="26">
        <f t="shared" si="31"/>
        <v>0</v>
      </c>
      <c r="K57" s="34">
        <v>0</v>
      </c>
      <c r="L57" s="26">
        <f t="shared" si="32"/>
        <v>0</v>
      </c>
      <c r="M57" s="36">
        <v>2368</v>
      </c>
      <c r="N57" s="37">
        <v>877</v>
      </c>
      <c r="O57" s="40">
        <v>0</v>
      </c>
      <c r="P57" s="40">
        <v>0</v>
      </c>
      <c r="Q57" s="38">
        <v>26.34934126646834</v>
      </c>
      <c r="R57" s="38">
        <v>25.295608108108109</v>
      </c>
      <c r="S57" s="39">
        <f t="shared" si="35"/>
        <v>37.035472972972968</v>
      </c>
    </row>
    <row r="58" spans="1:19" x14ac:dyDescent="0.2">
      <c r="A58" s="20"/>
      <c r="B58" s="21" t="s">
        <v>59</v>
      </c>
      <c r="C58" s="22"/>
      <c r="D58" s="67">
        <v>16233</v>
      </c>
      <c r="E58" s="33">
        <v>2</v>
      </c>
      <c r="F58" s="25">
        <f t="shared" si="29"/>
        <v>12.320581531448285</v>
      </c>
      <c r="G58" s="34">
        <v>1</v>
      </c>
      <c r="H58" s="26">
        <f t="shared" si="30"/>
        <v>6.1602907657241426</v>
      </c>
      <c r="I58" s="34">
        <v>1</v>
      </c>
      <c r="J58" s="26">
        <f t="shared" si="31"/>
        <v>6.1602907657241426</v>
      </c>
      <c r="K58" s="34">
        <v>0</v>
      </c>
      <c r="L58" s="26">
        <f t="shared" si="32"/>
        <v>0</v>
      </c>
      <c r="M58" s="36">
        <v>4201</v>
      </c>
      <c r="N58" s="37">
        <v>1831</v>
      </c>
      <c r="O58" s="40">
        <v>0</v>
      </c>
      <c r="P58" s="40">
        <v>0</v>
      </c>
      <c r="Q58" s="38">
        <v>46.44780713003334</v>
      </c>
      <c r="R58" s="38">
        <v>44.340551181102363</v>
      </c>
      <c r="S58" s="44">
        <f t="shared" si="35"/>
        <v>43.584860747441084</v>
      </c>
    </row>
    <row r="59" spans="1:19" x14ac:dyDescent="0.2">
      <c r="A59" s="20"/>
      <c r="B59" s="21"/>
      <c r="C59" s="22"/>
      <c r="D59" s="32"/>
      <c r="E59" s="33"/>
      <c r="F59" s="25"/>
      <c r="G59" s="34"/>
      <c r="H59" s="26"/>
      <c r="I59" s="34"/>
      <c r="J59" s="26"/>
      <c r="K59" s="34"/>
      <c r="L59" s="26"/>
      <c r="M59" s="36"/>
      <c r="N59" s="37"/>
      <c r="O59" s="40"/>
      <c r="P59" s="40"/>
      <c r="Q59" s="38"/>
      <c r="R59" s="38"/>
      <c r="S59" s="44"/>
    </row>
    <row r="60" spans="1:19" x14ac:dyDescent="0.2">
      <c r="A60" s="191" t="s">
        <v>60</v>
      </c>
      <c r="B60" s="191"/>
      <c r="C60" s="192"/>
      <c r="D60" s="32">
        <f>SUM(D61:D62)</f>
        <v>149418</v>
      </c>
      <c r="E60" s="33">
        <f>SUM(E61:E62)</f>
        <v>20</v>
      </c>
      <c r="F60" s="25">
        <f t="shared" ref="F60:F62" si="36">E60/D60*100000</f>
        <v>13.385268173847864</v>
      </c>
      <c r="G60" s="34">
        <f>SUM(G61:G62)</f>
        <v>5</v>
      </c>
      <c r="H60" s="26">
        <f>G60/D60*100000</f>
        <v>3.346317043461966</v>
      </c>
      <c r="I60" s="34">
        <f>SUM(I61:I62)</f>
        <v>8</v>
      </c>
      <c r="J60" s="26">
        <f>I60/D60*100000</f>
        <v>5.3541072695391447</v>
      </c>
      <c r="K60" s="34">
        <f>SUM(K61:K62)</f>
        <v>3</v>
      </c>
      <c r="L60" s="26">
        <f>K60/D60*100000</f>
        <v>2.0077902260771792</v>
      </c>
      <c r="M60" s="36">
        <f>SUM(M61:M62)</f>
        <v>55124</v>
      </c>
      <c r="N60" s="37">
        <f t="shared" ref="N60" si="37">SUM(N61:N62)</f>
        <v>6833</v>
      </c>
      <c r="O60" s="40">
        <f>SUM(O61:O62)</f>
        <v>0</v>
      </c>
      <c r="P60" s="40">
        <f t="shared" ref="P60" si="38">SUM(P61:P62)</f>
        <v>0</v>
      </c>
      <c r="Q60" s="38">
        <v>12.737338899981848</v>
      </c>
      <c r="R60" s="38">
        <v>12.102255313778867</v>
      </c>
      <c r="S60" s="39">
        <f t="shared" ref="S60:S62" si="39">N60/M60*100</f>
        <v>12.395689717727306</v>
      </c>
    </row>
    <row r="61" spans="1:19" x14ac:dyDescent="0.2">
      <c r="A61" s="20"/>
      <c r="B61" s="21" t="s">
        <v>61</v>
      </c>
      <c r="C61" s="22"/>
      <c r="D61" s="67">
        <v>101015</v>
      </c>
      <c r="E61" s="33">
        <v>14</v>
      </c>
      <c r="F61" s="25">
        <f t="shared" si="36"/>
        <v>13.859327822600605</v>
      </c>
      <c r="G61" s="34">
        <v>2</v>
      </c>
      <c r="H61" s="26">
        <f>G61/D61*100000</f>
        <v>1.9799039746572289</v>
      </c>
      <c r="I61" s="34">
        <v>3</v>
      </c>
      <c r="J61" s="26">
        <f>I61/D61*100000</f>
        <v>2.9698559619858438</v>
      </c>
      <c r="K61" s="34">
        <v>1</v>
      </c>
      <c r="L61" s="26">
        <f>K61/D61*100000</f>
        <v>0.98995198732861445</v>
      </c>
      <c r="M61" s="36">
        <v>39662</v>
      </c>
      <c r="N61" s="37">
        <v>4339</v>
      </c>
      <c r="O61" s="40">
        <v>0</v>
      </c>
      <c r="P61" s="40">
        <v>0</v>
      </c>
      <c r="Q61" s="38">
        <v>11.229029451969678</v>
      </c>
      <c r="R61" s="38">
        <v>10.974115293234963</v>
      </c>
      <c r="S61" s="39">
        <f t="shared" si="39"/>
        <v>10.939942514245374</v>
      </c>
    </row>
    <row r="62" spans="1:19" x14ac:dyDescent="0.2">
      <c r="A62" s="20"/>
      <c r="B62" s="21" t="s">
        <v>62</v>
      </c>
      <c r="C62" s="22"/>
      <c r="D62" s="67">
        <v>48403</v>
      </c>
      <c r="E62" s="33">
        <v>6</v>
      </c>
      <c r="F62" s="25">
        <f t="shared" si="36"/>
        <v>12.395925872363284</v>
      </c>
      <c r="G62" s="34">
        <v>3</v>
      </c>
      <c r="H62" s="26">
        <f>G62/D62*100000</f>
        <v>6.197962936181642</v>
      </c>
      <c r="I62" s="34">
        <v>5</v>
      </c>
      <c r="J62" s="26">
        <f>I62/D62*100000</f>
        <v>10.329938226969402</v>
      </c>
      <c r="K62" s="34">
        <v>2</v>
      </c>
      <c r="L62" s="26">
        <f>K62/D62*100000</f>
        <v>4.1319752907877616</v>
      </c>
      <c r="M62" s="36">
        <v>15462</v>
      </c>
      <c r="N62" s="37">
        <v>2494</v>
      </c>
      <c r="O62" s="40">
        <v>0</v>
      </c>
      <c r="P62" s="40">
        <v>0</v>
      </c>
      <c r="Q62" s="38">
        <v>16.82261864692023</v>
      </c>
      <c r="R62" s="38">
        <v>15.015499870834409</v>
      </c>
      <c r="S62" s="39">
        <f t="shared" si="39"/>
        <v>16.129866770146165</v>
      </c>
    </row>
    <row r="63" spans="1:19" x14ac:dyDescent="0.2">
      <c r="A63" s="20"/>
      <c r="B63" s="21"/>
      <c r="C63" s="22"/>
      <c r="D63" s="68"/>
      <c r="E63" s="33"/>
      <c r="F63" s="25"/>
      <c r="G63" s="34"/>
      <c r="H63" s="26"/>
      <c r="I63" s="34"/>
      <c r="J63" s="26"/>
      <c r="K63" s="34"/>
      <c r="L63" s="26"/>
      <c r="M63" s="36"/>
      <c r="N63" s="37"/>
      <c r="O63" s="40"/>
      <c r="P63" s="40"/>
      <c r="Q63" s="38"/>
      <c r="R63" s="38"/>
      <c r="S63" s="44"/>
    </row>
    <row r="64" spans="1:19" x14ac:dyDescent="0.2">
      <c r="A64" s="191" t="s">
        <v>63</v>
      </c>
      <c r="B64" s="191"/>
      <c r="C64" s="192"/>
      <c r="D64" s="32">
        <f>D65</f>
        <v>221286</v>
      </c>
      <c r="E64" s="33">
        <f>E65</f>
        <v>29</v>
      </c>
      <c r="F64" s="25">
        <f t="shared" ref="F64:F65" si="40">E64/D64*100000</f>
        <v>13.105212259248214</v>
      </c>
      <c r="G64" s="34">
        <f>G65</f>
        <v>7</v>
      </c>
      <c r="H64" s="26">
        <f>G64/D64*100000</f>
        <v>3.1633270970599137</v>
      </c>
      <c r="I64" s="34">
        <f>I65</f>
        <v>15</v>
      </c>
      <c r="J64" s="26">
        <f>I64/D64*100000</f>
        <v>6.7785580651283857</v>
      </c>
      <c r="K64" s="34">
        <f>K65</f>
        <v>2</v>
      </c>
      <c r="L64" s="26">
        <f>K64/D64*100000</f>
        <v>0.90380774201711811</v>
      </c>
      <c r="M64" s="36">
        <f>M65</f>
        <v>58558</v>
      </c>
      <c r="N64" s="37">
        <f t="shared" ref="N64:P64" si="41">N65</f>
        <v>15640</v>
      </c>
      <c r="O64" s="40">
        <f t="shared" si="41"/>
        <v>0</v>
      </c>
      <c r="P64" s="40">
        <f t="shared" si="41"/>
        <v>0</v>
      </c>
      <c r="Q64" s="38">
        <v>27.792074112197636</v>
      </c>
      <c r="R64" s="38">
        <v>27.627376295967345</v>
      </c>
      <c r="S64" s="39">
        <f t="shared" ref="S64:S65" si="42">N64/M64*100</f>
        <v>26.708562450903379</v>
      </c>
    </row>
    <row r="65" spans="1:19" x14ac:dyDescent="0.2">
      <c r="A65" s="20"/>
      <c r="B65" s="21" t="s">
        <v>64</v>
      </c>
      <c r="C65" s="22"/>
      <c r="D65" s="67">
        <v>221286</v>
      </c>
      <c r="E65" s="33">
        <v>29</v>
      </c>
      <c r="F65" s="25">
        <f t="shared" si="40"/>
        <v>13.105212259248214</v>
      </c>
      <c r="G65" s="34">
        <v>7</v>
      </c>
      <c r="H65" s="26">
        <f>G65/D65*100000</f>
        <v>3.1633270970599137</v>
      </c>
      <c r="I65" s="34">
        <v>15</v>
      </c>
      <c r="J65" s="26">
        <f>I65/D65*100000</f>
        <v>6.7785580651283857</v>
      </c>
      <c r="K65" s="34">
        <v>2</v>
      </c>
      <c r="L65" s="26">
        <f>K65/D65*100000</f>
        <v>0.90380774201711811</v>
      </c>
      <c r="M65" s="36">
        <v>58558</v>
      </c>
      <c r="N65" s="37">
        <v>15640</v>
      </c>
      <c r="O65" s="40">
        <v>0</v>
      </c>
      <c r="P65" s="40">
        <v>0</v>
      </c>
      <c r="Q65" s="38">
        <v>27.792074112197636</v>
      </c>
      <c r="R65" s="38">
        <v>27.627376295967345</v>
      </c>
      <c r="S65" s="39">
        <f t="shared" si="42"/>
        <v>26.708562450903379</v>
      </c>
    </row>
    <row r="66" spans="1:19" x14ac:dyDescent="0.2">
      <c r="A66" s="20"/>
      <c r="B66" s="21"/>
      <c r="C66" s="22"/>
      <c r="D66" s="68"/>
      <c r="E66" s="33"/>
      <c r="F66" s="25"/>
      <c r="G66" s="34"/>
      <c r="H66" s="26"/>
      <c r="I66" s="34"/>
      <c r="J66" s="26"/>
      <c r="K66" s="34"/>
      <c r="L66" s="26"/>
      <c r="M66" s="36"/>
      <c r="N66" s="37"/>
      <c r="O66" s="40"/>
      <c r="P66" s="40"/>
      <c r="Q66" s="38"/>
      <c r="R66" s="38"/>
      <c r="S66" s="44"/>
    </row>
    <row r="67" spans="1:19" x14ac:dyDescent="0.2">
      <c r="A67" s="191" t="s">
        <v>65</v>
      </c>
      <c r="B67" s="191"/>
      <c r="C67" s="192"/>
      <c r="D67" s="32">
        <f>SUM(D68:D73)</f>
        <v>175530</v>
      </c>
      <c r="E67" s="33">
        <f>SUM(E68:E73)</f>
        <v>25</v>
      </c>
      <c r="F67" s="25">
        <f t="shared" ref="F67:F73" si="43">E67/D67*100000</f>
        <v>14.242579616020054</v>
      </c>
      <c r="G67" s="34">
        <f>SUM(G68:G73)</f>
        <v>7</v>
      </c>
      <c r="H67" s="26">
        <f t="shared" ref="H67:H72" si="44">G67/D67*100000</f>
        <v>3.987922292485615</v>
      </c>
      <c r="I67" s="34">
        <f>SUM(I68:I73)</f>
        <v>8</v>
      </c>
      <c r="J67" s="26">
        <f t="shared" ref="J67:J73" si="45">I67/D67*100000</f>
        <v>4.5576254771264173</v>
      </c>
      <c r="K67" s="34">
        <f>SUM(K68:K73)</f>
        <v>2</v>
      </c>
      <c r="L67" s="26">
        <f t="shared" ref="L67:L73" si="46">K67/D67*100000</f>
        <v>1.1394063692816043</v>
      </c>
      <c r="M67" s="36">
        <f>SUM(M68:M73)</f>
        <v>50941</v>
      </c>
      <c r="N67" s="37">
        <f t="shared" ref="N67" si="47">SUM(N68:N73)</f>
        <v>13824</v>
      </c>
      <c r="O67" s="40">
        <f>SUM(O68:O73)</f>
        <v>0</v>
      </c>
      <c r="P67" s="40">
        <f t="shared" ref="P67" si="48">SUM(P68:P73)</f>
        <v>0</v>
      </c>
      <c r="Q67" s="38">
        <v>26.598252387726074</v>
      </c>
      <c r="R67" s="38">
        <v>27.214443045940843</v>
      </c>
      <c r="S67" s="39">
        <f t="shared" ref="S67:S73" si="49">N67/M67*100</f>
        <v>27.137276457077796</v>
      </c>
    </row>
    <row r="68" spans="1:19" x14ac:dyDescent="0.2">
      <c r="A68" s="20"/>
      <c r="B68" s="21" t="s">
        <v>66</v>
      </c>
      <c r="C68" s="22"/>
      <c r="D68" s="67">
        <v>74003</v>
      </c>
      <c r="E68" s="33">
        <v>10</v>
      </c>
      <c r="F68" s="25">
        <f t="shared" si="43"/>
        <v>13.51296569058011</v>
      </c>
      <c r="G68" s="34">
        <v>2</v>
      </c>
      <c r="H68" s="26">
        <f t="shared" si="44"/>
        <v>2.7025931381160224</v>
      </c>
      <c r="I68" s="34">
        <v>2</v>
      </c>
      <c r="J68" s="26">
        <f t="shared" si="45"/>
        <v>2.7025931381160224</v>
      </c>
      <c r="K68" s="34">
        <v>0</v>
      </c>
      <c r="L68" s="26">
        <f t="shared" si="46"/>
        <v>0</v>
      </c>
      <c r="M68" s="36">
        <v>22141</v>
      </c>
      <c r="N68" s="37">
        <v>3757</v>
      </c>
      <c r="O68" s="40">
        <v>0</v>
      </c>
      <c r="P68" s="40">
        <v>0</v>
      </c>
      <c r="Q68" s="38">
        <v>15.503945885005638</v>
      </c>
      <c r="R68" s="38">
        <v>16.805249674142658</v>
      </c>
      <c r="S68" s="39">
        <f t="shared" si="49"/>
        <v>16.968519940382095</v>
      </c>
    </row>
    <row r="69" spans="1:19" x14ac:dyDescent="0.2">
      <c r="A69" s="20"/>
      <c r="B69" s="21" t="s">
        <v>67</v>
      </c>
      <c r="C69" s="22"/>
      <c r="D69" s="67">
        <v>13577</v>
      </c>
      <c r="E69" s="33">
        <v>3</v>
      </c>
      <c r="F69" s="25">
        <f t="shared" si="43"/>
        <v>22.096192089563232</v>
      </c>
      <c r="G69" s="34">
        <v>0</v>
      </c>
      <c r="H69" s="26">
        <f t="shared" si="44"/>
        <v>0</v>
      </c>
      <c r="I69" s="34">
        <v>0</v>
      </c>
      <c r="J69" s="26">
        <f t="shared" si="45"/>
        <v>0</v>
      </c>
      <c r="K69" s="34">
        <v>0</v>
      </c>
      <c r="L69" s="26">
        <f t="shared" si="46"/>
        <v>0</v>
      </c>
      <c r="M69" s="36">
        <v>4949</v>
      </c>
      <c r="N69" s="37">
        <v>1843</v>
      </c>
      <c r="O69" s="40">
        <v>0</v>
      </c>
      <c r="P69" s="40">
        <v>0</v>
      </c>
      <c r="Q69" s="38">
        <v>39.820114472608346</v>
      </c>
      <c r="R69" s="38">
        <v>36.726703210649966</v>
      </c>
      <c r="S69" s="39">
        <f t="shared" si="49"/>
        <v>37.239846433622951</v>
      </c>
    </row>
    <row r="70" spans="1:19" x14ac:dyDescent="0.2">
      <c r="A70" s="20"/>
      <c r="B70" s="21" t="s">
        <v>68</v>
      </c>
      <c r="C70" s="22"/>
      <c r="D70" s="67">
        <v>10552</v>
      </c>
      <c r="E70" s="33">
        <v>1</v>
      </c>
      <c r="F70" s="25">
        <f t="shared" si="43"/>
        <v>9.4768764215314629</v>
      </c>
      <c r="G70" s="34">
        <v>1</v>
      </c>
      <c r="H70" s="26">
        <f t="shared" si="44"/>
        <v>9.4768764215314629</v>
      </c>
      <c r="I70" s="34">
        <v>1</v>
      </c>
      <c r="J70" s="26">
        <f t="shared" si="45"/>
        <v>9.4768764215314629</v>
      </c>
      <c r="K70" s="34">
        <v>0</v>
      </c>
      <c r="L70" s="26">
        <f t="shared" si="46"/>
        <v>0</v>
      </c>
      <c r="M70" s="36">
        <v>3473</v>
      </c>
      <c r="N70" s="37">
        <v>972</v>
      </c>
      <c r="O70" s="40">
        <v>0</v>
      </c>
      <c r="P70" s="40">
        <v>0</v>
      </c>
      <c r="Q70" s="38">
        <v>34.561810795124778</v>
      </c>
      <c r="R70" s="38">
        <v>29.214780600461893</v>
      </c>
      <c r="S70" s="39">
        <f t="shared" si="49"/>
        <v>27.987330837892308</v>
      </c>
    </row>
    <row r="71" spans="1:19" x14ac:dyDescent="0.2">
      <c r="A71" s="20"/>
      <c r="B71" s="21" t="s">
        <v>69</v>
      </c>
      <c r="C71" s="22"/>
      <c r="D71" s="67">
        <v>10568</v>
      </c>
      <c r="E71" s="33">
        <v>0</v>
      </c>
      <c r="F71" s="25">
        <f t="shared" si="43"/>
        <v>0</v>
      </c>
      <c r="G71" s="34">
        <v>0</v>
      </c>
      <c r="H71" s="26">
        <f t="shared" si="44"/>
        <v>0</v>
      </c>
      <c r="I71" s="34">
        <v>0</v>
      </c>
      <c r="J71" s="26">
        <f t="shared" si="45"/>
        <v>0</v>
      </c>
      <c r="K71" s="34">
        <v>0</v>
      </c>
      <c r="L71" s="26">
        <f t="shared" si="46"/>
        <v>0</v>
      </c>
      <c r="M71" s="36">
        <v>3460</v>
      </c>
      <c r="N71" s="37">
        <v>1263</v>
      </c>
      <c r="O71" s="40">
        <v>0</v>
      </c>
      <c r="P71" s="40">
        <v>0</v>
      </c>
      <c r="Q71" s="38">
        <v>35.467980295566505</v>
      </c>
      <c r="R71" s="38">
        <v>37.165082108902332</v>
      </c>
      <c r="S71" s="39">
        <f t="shared" si="49"/>
        <v>36.502890173410407</v>
      </c>
    </row>
    <row r="72" spans="1:19" x14ac:dyDescent="0.2">
      <c r="A72" s="20"/>
      <c r="B72" s="21" t="s">
        <v>70</v>
      </c>
      <c r="C72" s="22"/>
      <c r="D72" s="67">
        <v>41680</v>
      </c>
      <c r="E72" s="33">
        <v>8</v>
      </c>
      <c r="F72" s="25">
        <f t="shared" si="43"/>
        <v>19.193857965451055</v>
      </c>
      <c r="G72" s="34">
        <v>3</v>
      </c>
      <c r="H72" s="26">
        <f t="shared" si="44"/>
        <v>7.1976967370441463</v>
      </c>
      <c r="I72" s="34">
        <v>4</v>
      </c>
      <c r="J72" s="26">
        <f t="shared" si="45"/>
        <v>9.5969289827255277</v>
      </c>
      <c r="K72" s="34">
        <v>2</v>
      </c>
      <c r="L72" s="26">
        <f t="shared" si="46"/>
        <v>4.7984644913627639</v>
      </c>
      <c r="M72" s="36">
        <v>9874</v>
      </c>
      <c r="N72" s="37">
        <v>2372</v>
      </c>
      <c r="O72" s="40">
        <v>0</v>
      </c>
      <c r="P72" s="40">
        <v>0</v>
      </c>
      <c r="Q72" s="38">
        <v>23.590167320801488</v>
      </c>
      <c r="R72" s="38">
        <v>23.82856556956834</v>
      </c>
      <c r="S72" s="39">
        <f t="shared" si="49"/>
        <v>24.022685841604215</v>
      </c>
    </row>
    <row r="73" spans="1:19" x14ac:dyDescent="0.2">
      <c r="A73" s="20"/>
      <c r="B73" s="21" t="s">
        <v>71</v>
      </c>
      <c r="C73" s="22"/>
      <c r="D73" s="67">
        <v>25150</v>
      </c>
      <c r="E73" s="33">
        <v>3</v>
      </c>
      <c r="F73" s="25">
        <f t="shared" si="43"/>
        <v>11.928429423459246</v>
      </c>
      <c r="G73" s="34">
        <v>1</v>
      </c>
      <c r="H73" s="26">
        <f>G73/D73*100000</f>
        <v>3.9761431411530817</v>
      </c>
      <c r="I73" s="34">
        <v>1</v>
      </c>
      <c r="J73" s="26">
        <f t="shared" si="45"/>
        <v>3.9761431411530817</v>
      </c>
      <c r="K73" s="34">
        <v>0</v>
      </c>
      <c r="L73" s="26">
        <f t="shared" si="46"/>
        <v>0</v>
      </c>
      <c r="M73" s="36">
        <v>7044</v>
      </c>
      <c r="N73" s="37">
        <v>3617</v>
      </c>
      <c r="O73" s="40">
        <v>0</v>
      </c>
      <c r="P73" s="40">
        <v>0</v>
      </c>
      <c r="Q73" s="38">
        <v>53.989935298346516</v>
      </c>
      <c r="R73" s="38">
        <v>52.873732176980745</v>
      </c>
      <c r="S73" s="39">
        <f t="shared" si="49"/>
        <v>51.348665530948324</v>
      </c>
    </row>
    <row r="74" spans="1:19" ht="16.2" x14ac:dyDescent="0.2">
      <c r="A74" s="188"/>
      <c r="B74" s="189"/>
      <c r="C74" s="190"/>
      <c r="D74" s="48"/>
      <c r="E74" s="69"/>
      <c r="F74" s="50"/>
      <c r="G74" s="51"/>
      <c r="H74" s="52"/>
      <c r="I74" s="51"/>
      <c r="J74" s="52"/>
      <c r="K74" s="51"/>
      <c r="L74" s="52"/>
      <c r="M74" s="53"/>
      <c r="N74" s="54"/>
      <c r="O74" s="55"/>
      <c r="P74" s="55"/>
      <c r="Q74" s="56"/>
      <c r="R74" s="56"/>
      <c r="S74" s="56"/>
    </row>
    <row r="75" spans="1:19" x14ac:dyDescent="0.2">
      <c r="A75" s="2" t="s">
        <v>72</v>
      </c>
    </row>
    <row r="76" spans="1:19" x14ac:dyDescent="0.2">
      <c r="A76" s="2" t="s">
        <v>76</v>
      </c>
    </row>
    <row r="77" spans="1:19" ht="29.1" customHeight="1" x14ac:dyDescent="0.2"/>
  </sheetData>
  <mergeCells count="32">
    <mergeCell ref="M3:S4"/>
    <mergeCell ref="M5:M10"/>
    <mergeCell ref="N5:N10"/>
    <mergeCell ref="J3:J8"/>
    <mergeCell ref="K3:K10"/>
    <mergeCell ref="L3:L8"/>
    <mergeCell ref="O5:O10"/>
    <mergeCell ref="P5:P10"/>
    <mergeCell ref="Q5:S7"/>
    <mergeCell ref="Q8:Q10"/>
    <mergeCell ref="R8:R10"/>
    <mergeCell ref="S8:S10"/>
    <mergeCell ref="A15:C15"/>
    <mergeCell ref="A3:C10"/>
    <mergeCell ref="I3:I10"/>
    <mergeCell ref="A18:C18"/>
    <mergeCell ref="G3:G10"/>
    <mergeCell ref="H3:H8"/>
    <mergeCell ref="E3:E10"/>
    <mergeCell ref="F3:F8"/>
    <mergeCell ref="A74:C74"/>
    <mergeCell ref="A21:C21"/>
    <mergeCell ref="A26:C26"/>
    <mergeCell ref="A30:C30"/>
    <mergeCell ref="A33:C33"/>
    <mergeCell ref="A38:C38"/>
    <mergeCell ref="A43:C43"/>
    <mergeCell ref="A45:C45"/>
    <mergeCell ref="A53:C53"/>
    <mergeCell ref="A67:C67"/>
    <mergeCell ref="A60:C60"/>
    <mergeCell ref="A64:C64"/>
  </mergeCells>
  <phoneticPr fontId="3"/>
  <printOptions horizontalCentered="1"/>
  <pageMargins left="0.78740157480314965" right="0.78740157480314965" top="0.78740157480314965" bottom="0.59055118110236227" header="0.51181102362204722" footer="0.51181102362204722"/>
  <pageSetup paperSize="9" scale="90" fitToHeight="0" orientation="landscape" blackAndWhite="1" r:id="rId1"/>
  <headerFooter alignWithMargins="0"/>
  <rowBreaks count="1" manualBreakCount="1">
    <brk id="42" max="18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090254-8E7F-4A1D-8CA1-48E81275F481}">
  <sheetPr>
    <pageSetUpPr fitToPage="1"/>
  </sheetPr>
  <dimension ref="A1:V19"/>
  <sheetViews>
    <sheetView zoomScaleNormal="100" zoomScaleSheetLayoutView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21" sqref="B21"/>
    </sheetView>
  </sheetViews>
  <sheetFormatPr defaultColWidth="13.5" defaultRowHeight="13.2" x14ac:dyDescent="0.2"/>
  <cols>
    <col min="1" max="1" width="8.5" style="72" customWidth="1"/>
    <col min="2" max="2" width="6.58203125" style="72" bestFit="1" customWidth="1"/>
    <col min="3" max="4" width="5.08203125" style="72" bestFit="1" customWidth="1"/>
    <col min="5" max="19" width="4.5" style="72" customWidth="1"/>
    <col min="20" max="20" width="4.9140625" style="72" bestFit="1" customWidth="1"/>
    <col min="21" max="22" width="4.4140625" style="72" bestFit="1" customWidth="1"/>
    <col min="23" max="16384" width="13.5" style="72"/>
  </cols>
  <sheetData>
    <row r="1" spans="1:22" ht="16.2" x14ac:dyDescent="0.2">
      <c r="A1" s="71" t="s">
        <v>77</v>
      </c>
    </row>
    <row r="2" spans="1:22" ht="13.8" thickBot="1" x14ac:dyDescent="0.25">
      <c r="A2" s="73"/>
      <c r="B2" s="73"/>
      <c r="C2" s="73"/>
      <c r="D2" s="73"/>
      <c r="E2" s="73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5" t="s">
        <v>78</v>
      </c>
    </row>
    <row r="3" spans="1:22" ht="16.8" thickTop="1" x14ac:dyDescent="0.2">
      <c r="A3" s="76"/>
      <c r="B3" s="77"/>
      <c r="C3" s="76"/>
      <c r="D3" s="76"/>
      <c r="E3" s="78" t="s">
        <v>79</v>
      </c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80"/>
      <c r="T3" s="230" t="s">
        <v>80</v>
      </c>
      <c r="U3" s="231"/>
      <c r="V3" s="231"/>
    </row>
    <row r="4" spans="1:22" ht="16.2" x14ac:dyDescent="0.2">
      <c r="B4" s="234" t="s">
        <v>81</v>
      </c>
      <c r="C4" s="232"/>
      <c r="D4" s="232"/>
      <c r="E4" s="235" t="s">
        <v>82</v>
      </c>
      <c r="F4" s="236"/>
      <c r="G4" s="236"/>
      <c r="H4" s="236"/>
      <c r="I4" s="236"/>
      <c r="J4" s="236"/>
      <c r="K4" s="236"/>
      <c r="L4" s="236"/>
      <c r="M4" s="236"/>
      <c r="N4" s="237" t="s">
        <v>83</v>
      </c>
      <c r="O4" s="238"/>
      <c r="P4" s="239"/>
      <c r="Q4" s="238" t="s">
        <v>84</v>
      </c>
      <c r="R4" s="238"/>
      <c r="S4" s="239"/>
      <c r="T4" s="232"/>
      <c r="U4" s="232"/>
      <c r="V4" s="232"/>
    </row>
    <row r="5" spans="1:22" ht="17.25" customHeight="1" x14ac:dyDescent="0.2">
      <c r="B5" s="81"/>
      <c r="C5" s="82"/>
      <c r="D5" s="82"/>
      <c r="E5" s="235" t="s">
        <v>85</v>
      </c>
      <c r="F5" s="242"/>
      <c r="G5" s="242"/>
      <c r="H5" s="235" t="s">
        <v>86</v>
      </c>
      <c r="I5" s="242"/>
      <c r="J5" s="243"/>
      <c r="K5" s="242" t="s">
        <v>87</v>
      </c>
      <c r="L5" s="242"/>
      <c r="M5" s="242"/>
      <c r="N5" s="240"/>
      <c r="O5" s="233"/>
      <c r="P5" s="241"/>
      <c r="Q5" s="233"/>
      <c r="R5" s="233"/>
      <c r="S5" s="241"/>
      <c r="T5" s="233"/>
      <c r="U5" s="233"/>
      <c r="V5" s="233"/>
    </row>
    <row r="6" spans="1:22" x14ac:dyDescent="0.2">
      <c r="A6" s="82"/>
      <c r="B6" s="83" t="s">
        <v>88</v>
      </c>
      <c r="C6" s="83" t="s">
        <v>89</v>
      </c>
      <c r="D6" s="83" t="s">
        <v>90</v>
      </c>
      <c r="E6" s="83" t="s">
        <v>88</v>
      </c>
      <c r="F6" s="83" t="s">
        <v>89</v>
      </c>
      <c r="G6" s="83" t="s">
        <v>90</v>
      </c>
      <c r="H6" s="83" t="s">
        <v>88</v>
      </c>
      <c r="I6" s="83" t="s">
        <v>89</v>
      </c>
      <c r="J6" s="83" t="s">
        <v>90</v>
      </c>
      <c r="K6" s="83" t="s">
        <v>88</v>
      </c>
      <c r="L6" s="83" t="s">
        <v>89</v>
      </c>
      <c r="M6" s="83" t="s">
        <v>90</v>
      </c>
      <c r="N6" s="83" t="s">
        <v>91</v>
      </c>
      <c r="O6" s="83" t="s">
        <v>92</v>
      </c>
      <c r="P6" s="83" t="s">
        <v>93</v>
      </c>
      <c r="Q6" s="83" t="s">
        <v>88</v>
      </c>
      <c r="R6" s="83" t="s">
        <v>89</v>
      </c>
      <c r="S6" s="83" t="s">
        <v>90</v>
      </c>
      <c r="T6" s="83" t="s">
        <v>88</v>
      </c>
      <c r="U6" s="83" t="s">
        <v>89</v>
      </c>
      <c r="V6" s="84" t="s">
        <v>90</v>
      </c>
    </row>
    <row r="7" spans="1:22" ht="21.75" customHeight="1" x14ac:dyDescent="0.2">
      <c r="A7" s="85" t="s">
        <v>94</v>
      </c>
      <c r="B7" s="86">
        <f t="shared" ref="B7:V7" si="0">SUM(B8:B18)</f>
        <v>122</v>
      </c>
      <c r="C7" s="87">
        <f t="shared" si="0"/>
        <v>66</v>
      </c>
      <c r="D7" s="87">
        <f t="shared" si="0"/>
        <v>56</v>
      </c>
      <c r="E7" s="86">
        <f t="shared" si="0"/>
        <v>31</v>
      </c>
      <c r="F7" s="87">
        <f t="shared" si="0"/>
        <v>20</v>
      </c>
      <c r="G7" s="87">
        <f t="shared" si="0"/>
        <v>11</v>
      </c>
      <c r="H7" s="86">
        <f t="shared" si="0"/>
        <v>30</v>
      </c>
      <c r="I7" s="87">
        <f t="shared" si="0"/>
        <v>19</v>
      </c>
      <c r="J7" s="88">
        <f t="shared" si="0"/>
        <v>11</v>
      </c>
      <c r="K7" s="87">
        <f t="shared" si="0"/>
        <v>1</v>
      </c>
      <c r="L7" s="87">
        <f t="shared" si="0"/>
        <v>1</v>
      </c>
      <c r="M7" s="87">
        <f t="shared" si="0"/>
        <v>0</v>
      </c>
      <c r="N7" s="86">
        <f t="shared" si="0"/>
        <v>56</v>
      </c>
      <c r="O7" s="87">
        <f t="shared" si="0"/>
        <v>32</v>
      </c>
      <c r="P7" s="88">
        <f t="shared" si="0"/>
        <v>24</v>
      </c>
      <c r="Q7" s="87">
        <f t="shared" si="0"/>
        <v>6</v>
      </c>
      <c r="R7" s="87">
        <f t="shared" si="0"/>
        <v>2</v>
      </c>
      <c r="S7" s="88">
        <f t="shared" si="0"/>
        <v>4</v>
      </c>
      <c r="T7" s="87">
        <f t="shared" si="0"/>
        <v>29</v>
      </c>
      <c r="U7" s="87">
        <f t="shared" si="0"/>
        <v>12</v>
      </c>
      <c r="V7" s="87">
        <f t="shared" si="0"/>
        <v>17</v>
      </c>
    </row>
    <row r="8" spans="1:22" ht="21.75" customHeight="1" x14ac:dyDescent="0.2">
      <c r="A8" s="89" t="s">
        <v>95</v>
      </c>
      <c r="B8" s="90">
        <f t="shared" ref="B8:B18" si="1">SUM(C8:D8)</f>
        <v>0</v>
      </c>
      <c r="C8" s="91">
        <f t="shared" ref="C8:D18" si="2">F8+O8+R8+U8</f>
        <v>0</v>
      </c>
      <c r="D8" s="91">
        <f t="shared" si="2"/>
        <v>0</v>
      </c>
      <c r="E8" s="90">
        <f t="shared" ref="E8:E18" si="3">SUM(F8:G8)</f>
        <v>0</v>
      </c>
      <c r="F8" s="91">
        <f t="shared" ref="F8:G18" si="4">I8+L8</f>
        <v>0</v>
      </c>
      <c r="G8" s="91">
        <f t="shared" si="4"/>
        <v>0</v>
      </c>
      <c r="H8" s="90">
        <f t="shared" ref="H8:H18" si="5">SUM(I8:J8)</f>
        <v>0</v>
      </c>
      <c r="I8" s="91">
        <v>0</v>
      </c>
      <c r="J8" s="92">
        <v>0</v>
      </c>
      <c r="K8" s="91">
        <f t="shared" ref="K8:K18" si="6">SUM(L8:M8)</f>
        <v>0</v>
      </c>
      <c r="L8" s="91">
        <v>0</v>
      </c>
      <c r="M8" s="91">
        <v>0</v>
      </c>
      <c r="N8" s="90">
        <f t="shared" ref="N8:N18" si="7">SUM(O8:P8)</f>
        <v>0</v>
      </c>
      <c r="O8" s="91">
        <v>0</v>
      </c>
      <c r="P8" s="92">
        <v>0</v>
      </c>
      <c r="Q8" s="91">
        <f t="shared" ref="Q8:Q18" si="8">SUM(R8:S8)</f>
        <v>0</v>
      </c>
      <c r="R8" s="91">
        <v>0</v>
      </c>
      <c r="S8" s="92">
        <v>0</v>
      </c>
      <c r="T8" s="91">
        <f t="shared" ref="T8:T18" si="9">SUM(U8:V8)</f>
        <v>0</v>
      </c>
      <c r="U8" s="91">
        <v>0</v>
      </c>
      <c r="V8" s="91">
        <v>0</v>
      </c>
    </row>
    <row r="9" spans="1:22" ht="21.75" customHeight="1" x14ac:dyDescent="0.2">
      <c r="A9" s="89" t="s">
        <v>96</v>
      </c>
      <c r="B9" s="90">
        <f t="shared" si="1"/>
        <v>0</v>
      </c>
      <c r="C9" s="91">
        <f t="shared" si="2"/>
        <v>0</v>
      </c>
      <c r="D9" s="91">
        <f t="shared" si="2"/>
        <v>0</v>
      </c>
      <c r="E9" s="90">
        <f t="shared" si="3"/>
        <v>0</v>
      </c>
      <c r="F9" s="91">
        <f t="shared" si="4"/>
        <v>0</v>
      </c>
      <c r="G9" s="91">
        <f t="shared" si="4"/>
        <v>0</v>
      </c>
      <c r="H9" s="90">
        <f t="shared" si="5"/>
        <v>0</v>
      </c>
      <c r="I9" s="91">
        <v>0</v>
      </c>
      <c r="J9" s="92">
        <v>0</v>
      </c>
      <c r="K9" s="91">
        <f t="shared" si="6"/>
        <v>0</v>
      </c>
      <c r="L9" s="91">
        <v>0</v>
      </c>
      <c r="M9" s="91">
        <v>0</v>
      </c>
      <c r="N9" s="90">
        <f t="shared" si="7"/>
        <v>0</v>
      </c>
      <c r="O9" s="91">
        <v>0</v>
      </c>
      <c r="P9" s="92">
        <v>0</v>
      </c>
      <c r="Q9" s="91">
        <f t="shared" si="8"/>
        <v>0</v>
      </c>
      <c r="R9" s="91">
        <v>0</v>
      </c>
      <c r="S9" s="92">
        <v>0</v>
      </c>
      <c r="T9" s="91">
        <f t="shared" si="9"/>
        <v>0</v>
      </c>
      <c r="U9" s="91">
        <v>0</v>
      </c>
      <c r="V9" s="91">
        <v>0</v>
      </c>
    </row>
    <row r="10" spans="1:22" ht="21.75" customHeight="1" x14ac:dyDescent="0.2">
      <c r="A10" s="89" t="s">
        <v>97</v>
      </c>
      <c r="B10" s="90">
        <f t="shared" si="1"/>
        <v>0</v>
      </c>
      <c r="C10" s="91">
        <f t="shared" si="2"/>
        <v>0</v>
      </c>
      <c r="D10" s="91">
        <f t="shared" si="2"/>
        <v>0</v>
      </c>
      <c r="E10" s="90">
        <f t="shared" si="3"/>
        <v>0</v>
      </c>
      <c r="F10" s="91">
        <f t="shared" si="4"/>
        <v>0</v>
      </c>
      <c r="G10" s="91">
        <f t="shared" si="4"/>
        <v>0</v>
      </c>
      <c r="H10" s="90">
        <f t="shared" si="5"/>
        <v>0</v>
      </c>
      <c r="I10" s="91">
        <v>0</v>
      </c>
      <c r="J10" s="92">
        <v>0</v>
      </c>
      <c r="K10" s="91">
        <f t="shared" si="6"/>
        <v>0</v>
      </c>
      <c r="L10" s="91">
        <v>0</v>
      </c>
      <c r="M10" s="91">
        <v>0</v>
      </c>
      <c r="N10" s="90">
        <f t="shared" si="7"/>
        <v>0</v>
      </c>
      <c r="O10" s="91">
        <v>0</v>
      </c>
      <c r="P10" s="92">
        <v>0</v>
      </c>
      <c r="Q10" s="91">
        <f t="shared" si="8"/>
        <v>0</v>
      </c>
      <c r="R10" s="91">
        <v>0</v>
      </c>
      <c r="S10" s="92">
        <v>0</v>
      </c>
      <c r="T10" s="91">
        <f t="shared" si="9"/>
        <v>0</v>
      </c>
      <c r="U10" s="91">
        <v>0</v>
      </c>
      <c r="V10" s="91">
        <v>0</v>
      </c>
    </row>
    <row r="11" spans="1:22" ht="21.75" customHeight="1" x14ac:dyDescent="0.2">
      <c r="A11" s="89" t="s">
        <v>98</v>
      </c>
      <c r="B11" s="90">
        <f t="shared" si="1"/>
        <v>0</v>
      </c>
      <c r="C11" s="91">
        <f t="shared" si="2"/>
        <v>0</v>
      </c>
      <c r="D11" s="91">
        <f t="shared" si="2"/>
        <v>0</v>
      </c>
      <c r="E11" s="90">
        <f t="shared" si="3"/>
        <v>0</v>
      </c>
      <c r="F11" s="91">
        <f>I11+L11</f>
        <v>0</v>
      </c>
      <c r="G11" s="91">
        <f t="shared" si="4"/>
        <v>0</v>
      </c>
      <c r="H11" s="90">
        <f t="shared" si="5"/>
        <v>0</v>
      </c>
      <c r="I11" s="91">
        <v>0</v>
      </c>
      <c r="J11" s="92">
        <v>0</v>
      </c>
      <c r="K11" s="91">
        <f t="shared" si="6"/>
        <v>0</v>
      </c>
      <c r="L11" s="91">
        <v>0</v>
      </c>
      <c r="M11" s="91">
        <v>0</v>
      </c>
      <c r="N11" s="90">
        <f t="shared" si="7"/>
        <v>0</v>
      </c>
      <c r="O11" s="91">
        <v>0</v>
      </c>
      <c r="P11" s="92">
        <v>0</v>
      </c>
      <c r="Q11" s="91">
        <f t="shared" si="8"/>
        <v>0</v>
      </c>
      <c r="R11" s="91">
        <v>0</v>
      </c>
      <c r="S11" s="92">
        <v>0</v>
      </c>
      <c r="T11" s="91">
        <f t="shared" si="9"/>
        <v>0</v>
      </c>
      <c r="U11" s="91">
        <v>0</v>
      </c>
      <c r="V11" s="91">
        <v>0</v>
      </c>
    </row>
    <row r="12" spans="1:22" ht="21.75" customHeight="1" x14ac:dyDescent="0.2">
      <c r="A12" s="89" t="s">
        <v>99</v>
      </c>
      <c r="B12" s="90">
        <f t="shared" si="1"/>
        <v>31</v>
      </c>
      <c r="C12" s="91">
        <f t="shared" si="2"/>
        <v>16</v>
      </c>
      <c r="D12" s="91">
        <f t="shared" si="2"/>
        <v>15</v>
      </c>
      <c r="E12" s="90">
        <f>SUM(F12:G12)</f>
        <v>5</v>
      </c>
      <c r="F12" s="91">
        <f>I12+L12</f>
        <v>2</v>
      </c>
      <c r="G12" s="91">
        <f t="shared" si="4"/>
        <v>3</v>
      </c>
      <c r="H12" s="90">
        <f t="shared" si="5"/>
        <v>5</v>
      </c>
      <c r="I12" s="91">
        <v>2</v>
      </c>
      <c r="J12" s="92">
        <v>3</v>
      </c>
      <c r="K12" s="91">
        <f t="shared" si="6"/>
        <v>0</v>
      </c>
      <c r="L12" s="91">
        <v>0</v>
      </c>
      <c r="M12" s="91">
        <v>0</v>
      </c>
      <c r="N12" s="90">
        <f t="shared" si="7"/>
        <v>14</v>
      </c>
      <c r="O12" s="91">
        <v>8</v>
      </c>
      <c r="P12" s="92">
        <v>6</v>
      </c>
      <c r="Q12" s="91">
        <f>SUM(R12:S12)</f>
        <v>3</v>
      </c>
      <c r="R12" s="91">
        <v>1</v>
      </c>
      <c r="S12" s="92">
        <v>2</v>
      </c>
      <c r="T12" s="91">
        <f t="shared" si="9"/>
        <v>9</v>
      </c>
      <c r="U12" s="91">
        <v>5</v>
      </c>
      <c r="V12" s="91">
        <v>4</v>
      </c>
    </row>
    <row r="13" spans="1:22" ht="21.75" customHeight="1" x14ac:dyDescent="0.2">
      <c r="A13" s="89" t="s">
        <v>100</v>
      </c>
      <c r="B13" s="90">
        <f t="shared" si="1"/>
        <v>11</v>
      </c>
      <c r="C13" s="91">
        <f t="shared" si="2"/>
        <v>8</v>
      </c>
      <c r="D13" s="91">
        <f t="shared" si="2"/>
        <v>3</v>
      </c>
      <c r="E13" s="90">
        <f>SUM(F13:G13)</f>
        <v>1</v>
      </c>
      <c r="F13" s="91">
        <f t="shared" si="4"/>
        <v>1</v>
      </c>
      <c r="G13" s="91">
        <f t="shared" si="4"/>
        <v>0</v>
      </c>
      <c r="H13" s="90">
        <f t="shared" si="5"/>
        <v>1</v>
      </c>
      <c r="I13" s="91">
        <v>1</v>
      </c>
      <c r="J13" s="92">
        <v>0</v>
      </c>
      <c r="K13" s="91">
        <f t="shared" si="6"/>
        <v>0</v>
      </c>
      <c r="L13" s="91">
        <v>0</v>
      </c>
      <c r="M13" s="91">
        <v>0</v>
      </c>
      <c r="N13" s="90">
        <f t="shared" si="7"/>
        <v>7</v>
      </c>
      <c r="O13" s="91">
        <v>6</v>
      </c>
      <c r="P13" s="92">
        <v>1</v>
      </c>
      <c r="Q13" s="91">
        <f>SUM(R13:S13)</f>
        <v>0</v>
      </c>
      <c r="R13" s="91">
        <v>0</v>
      </c>
      <c r="S13" s="92">
        <v>0</v>
      </c>
      <c r="T13" s="91">
        <f t="shared" si="9"/>
        <v>3</v>
      </c>
      <c r="U13" s="91">
        <v>1</v>
      </c>
      <c r="V13" s="91">
        <v>2</v>
      </c>
    </row>
    <row r="14" spans="1:22" ht="21.75" customHeight="1" x14ac:dyDescent="0.2">
      <c r="A14" s="89" t="s">
        <v>101</v>
      </c>
      <c r="B14" s="90">
        <f t="shared" si="1"/>
        <v>9</v>
      </c>
      <c r="C14" s="91">
        <f t="shared" si="2"/>
        <v>5</v>
      </c>
      <c r="D14" s="91">
        <f t="shared" si="2"/>
        <v>4</v>
      </c>
      <c r="E14" s="90">
        <f t="shared" ref="E14:E17" si="10">SUM(F14:G14)</f>
        <v>3</v>
      </c>
      <c r="F14" s="91">
        <f t="shared" si="4"/>
        <v>3</v>
      </c>
      <c r="G14" s="91">
        <f t="shared" si="4"/>
        <v>0</v>
      </c>
      <c r="H14" s="90">
        <f t="shared" si="5"/>
        <v>3</v>
      </c>
      <c r="I14" s="91">
        <v>3</v>
      </c>
      <c r="J14" s="92">
        <v>0</v>
      </c>
      <c r="K14" s="91">
        <f t="shared" si="6"/>
        <v>0</v>
      </c>
      <c r="L14" s="91">
        <v>0</v>
      </c>
      <c r="M14" s="91">
        <v>0</v>
      </c>
      <c r="N14" s="90">
        <f t="shared" si="7"/>
        <v>4</v>
      </c>
      <c r="O14" s="91">
        <v>2</v>
      </c>
      <c r="P14" s="92">
        <v>2</v>
      </c>
      <c r="Q14" s="91">
        <f>SUM(R14:S14)</f>
        <v>0</v>
      </c>
      <c r="R14" s="91">
        <v>0</v>
      </c>
      <c r="S14" s="92">
        <v>0</v>
      </c>
      <c r="T14" s="91">
        <f t="shared" si="9"/>
        <v>2</v>
      </c>
      <c r="U14" s="91">
        <v>0</v>
      </c>
      <c r="V14" s="91">
        <v>2</v>
      </c>
    </row>
    <row r="15" spans="1:22" ht="21.75" customHeight="1" x14ac:dyDescent="0.2">
      <c r="A15" s="89" t="s">
        <v>102</v>
      </c>
      <c r="B15" s="90">
        <f t="shared" si="1"/>
        <v>8</v>
      </c>
      <c r="C15" s="91">
        <f t="shared" si="2"/>
        <v>5</v>
      </c>
      <c r="D15" s="91">
        <f t="shared" si="2"/>
        <v>3</v>
      </c>
      <c r="E15" s="90">
        <f t="shared" si="10"/>
        <v>3</v>
      </c>
      <c r="F15" s="91">
        <f t="shared" si="4"/>
        <v>2</v>
      </c>
      <c r="G15" s="91">
        <f t="shared" si="4"/>
        <v>1</v>
      </c>
      <c r="H15" s="90">
        <f t="shared" si="5"/>
        <v>3</v>
      </c>
      <c r="I15" s="91">
        <v>2</v>
      </c>
      <c r="J15" s="92">
        <v>1</v>
      </c>
      <c r="K15" s="91">
        <f t="shared" si="6"/>
        <v>0</v>
      </c>
      <c r="L15" s="91">
        <v>0</v>
      </c>
      <c r="M15" s="91">
        <v>0</v>
      </c>
      <c r="N15" s="90">
        <f t="shared" si="7"/>
        <v>2</v>
      </c>
      <c r="O15" s="91">
        <v>1</v>
      </c>
      <c r="P15" s="92">
        <v>1</v>
      </c>
      <c r="Q15" s="91">
        <f t="shared" si="8"/>
        <v>1</v>
      </c>
      <c r="R15" s="91">
        <v>1</v>
      </c>
      <c r="S15" s="92">
        <v>0</v>
      </c>
      <c r="T15" s="91">
        <f t="shared" si="9"/>
        <v>2</v>
      </c>
      <c r="U15" s="91">
        <v>1</v>
      </c>
      <c r="V15" s="91">
        <v>1</v>
      </c>
    </row>
    <row r="16" spans="1:22" ht="21.75" customHeight="1" x14ac:dyDescent="0.2">
      <c r="A16" s="89" t="s">
        <v>103</v>
      </c>
      <c r="B16" s="90">
        <f t="shared" si="1"/>
        <v>5</v>
      </c>
      <c r="C16" s="91">
        <f t="shared" si="2"/>
        <v>2</v>
      </c>
      <c r="D16" s="91">
        <f t="shared" si="2"/>
        <v>3</v>
      </c>
      <c r="E16" s="90">
        <f t="shared" si="10"/>
        <v>2</v>
      </c>
      <c r="F16" s="91">
        <f t="shared" si="4"/>
        <v>1</v>
      </c>
      <c r="G16" s="91">
        <f t="shared" si="4"/>
        <v>1</v>
      </c>
      <c r="H16" s="90">
        <f t="shared" si="5"/>
        <v>2</v>
      </c>
      <c r="I16" s="91">
        <v>1</v>
      </c>
      <c r="J16" s="92">
        <v>1</v>
      </c>
      <c r="K16" s="91">
        <f>SUM(L16:M16)</f>
        <v>0</v>
      </c>
      <c r="L16" s="91">
        <v>0</v>
      </c>
      <c r="M16" s="91">
        <v>0</v>
      </c>
      <c r="N16" s="90">
        <f t="shared" si="7"/>
        <v>2</v>
      </c>
      <c r="O16" s="91">
        <v>1</v>
      </c>
      <c r="P16" s="92">
        <v>1</v>
      </c>
      <c r="Q16" s="91">
        <f>SUM(R16:S16)</f>
        <v>1</v>
      </c>
      <c r="R16" s="91">
        <v>0</v>
      </c>
      <c r="S16" s="92">
        <v>1</v>
      </c>
      <c r="T16" s="91">
        <f t="shared" si="9"/>
        <v>0</v>
      </c>
      <c r="U16" s="91">
        <v>0</v>
      </c>
      <c r="V16" s="91">
        <v>0</v>
      </c>
    </row>
    <row r="17" spans="1:22" ht="21.75" customHeight="1" x14ac:dyDescent="0.2">
      <c r="A17" s="89" t="s">
        <v>104</v>
      </c>
      <c r="B17" s="90">
        <f t="shared" si="1"/>
        <v>58</v>
      </c>
      <c r="C17" s="91">
        <f t="shared" si="2"/>
        <v>30</v>
      </c>
      <c r="D17" s="91">
        <f t="shared" si="2"/>
        <v>28</v>
      </c>
      <c r="E17" s="90">
        <f t="shared" si="10"/>
        <v>17</v>
      </c>
      <c r="F17" s="91">
        <f t="shared" si="4"/>
        <v>11</v>
      </c>
      <c r="G17" s="91">
        <f t="shared" si="4"/>
        <v>6</v>
      </c>
      <c r="H17" s="90">
        <f t="shared" si="5"/>
        <v>16</v>
      </c>
      <c r="I17" s="91">
        <v>10</v>
      </c>
      <c r="J17" s="92">
        <v>6</v>
      </c>
      <c r="K17" s="91">
        <f>SUM(L17:M17)</f>
        <v>1</v>
      </c>
      <c r="L17" s="91">
        <v>1</v>
      </c>
      <c r="M17" s="91">
        <v>0</v>
      </c>
      <c r="N17" s="90">
        <f t="shared" si="7"/>
        <v>27</v>
      </c>
      <c r="O17" s="91">
        <v>14</v>
      </c>
      <c r="P17" s="92">
        <v>13</v>
      </c>
      <c r="Q17" s="91">
        <f>SUM(R17:S17)</f>
        <v>1</v>
      </c>
      <c r="R17" s="91">
        <v>0</v>
      </c>
      <c r="S17" s="92">
        <v>1</v>
      </c>
      <c r="T17" s="91">
        <f t="shared" si="9"/>
        <v>13</v>
      </c>
      <c r="U17" s="91">
        <v>5</v>
      </c>
      <c r="V17" s="91">
        <v>8</v>
      </c>
    </row>
    <row r="18" spans="1:22" ht="21.75" customHeight="1" x14ac:dyDescent="0.2">
      <c r="A18" s="93" t="s">
        <v>105</v>
      </c>
      <c r="B18" s="94">
        <f t="shared" si="1"/>
        <v>0</v>
      </c>
      <c r="C18" s="95">
        <f t="shared" si="2"/>
        <v>0</v>
      </c>
      <c r="D18" s="95">
        <f t="shared" si="2"/>
        <v>0</v>
      </c>
      <c r="E18" s="94">
        <f t="shared" si="3"/>
        <v>0</v>
      </c>
      <c r="F18" s="95">
        <f t="shared" si="4"/>
        <v>0</v>
      </c>
      <c r="G18" s="95">
        <f t="shared" si="4"/>
        <v>0</v>
      </c>
      <c r="H18" s="94">
        <f t="shared" si="5"/>
        <v>0</v>
      </c>
      <c r="I18" s="95">
        <v>0</v>
      </c>
      <c r="J18" s="96">
        <v>0</v>
      </c>
      <c r="K18" s="95">
        <f t="shared" si="6"/>
        <v>0</v>
      </c>
      <c r="L18" s="95">
        <v>0</v>
      </c>
      <c r="M18" s="95">
        <v>0</v>
      </c>
      <c r="N18" s="94">
        <f t="shared" si="7"/>
        <v>0</v>
      </c>
      <c r="O18" s="95">
        <v>0</v>
      </c>
      <c r="P18" s="96">
        <v>0</v>
      </c>
      <c r="Q18" s="95">
        <f t="shared" si="8"/>
        <v>0</v>
      </c>
      <c r="R18" s="95">
        <v>0</v>
      </c>
      <c r="S18" s="96">
        <v>0</v>
      </c>
      <c r="T18" s="95">
        <f t="shared" si="9"/>
        <v>0</v>
      </c>
      <c r="U18" s="95">
        <v>0</v>
      </c>
      <c r="V18" s="95">
        <v>0</v>
      </c>
    </row>
    <row r="19" spans="1:22" x14ac:dyDescent="0.2">
      <c r="A19" s="72" t="s">
        <v>106</v>
      </c>
      <c r="J19" s="97"/>
      <c r="L19" s="97"/>
      <c r="T19" s="97"/>
    </row>
  </sheetData>
  <mergeCells count="8">
    <mergeCell ref="T3:V5"/>
    <mergeCell ref="B4:D4"/>
    <mergeCell ref="E4:M4"/>
    <mergeCell ref="N4:P5"/>
    <mergeCell ref="Q4:S5"/>
    <mergeCell ref="E5:G5"/>
    <mergeCell ref="H5:J5"/>
    <mergeCell ref="K5:M5"/>
  </mergeCells>
  <phoneticPr fontId="7"/>
  <pageMargins left="0.98425196850393704" right="0.98425196850393704" top="0.98425196850393704" bottom="0.98425196850393704" header="0.51181102362204722" footer="0.51181102362204722"/>
  <pageSetup paperSize="9" scale="9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CC1C53-4B65-49FC-9BC3-4EFC226365E1}">
  <sheetPr>
    <pageSetUpPr fitToPage="1"/>
  </sheetPr>
  <dimension ref="A1:J32"/>
  <sheetViews>
    <sheetView zoomScale="110" zoomScaleNormal="11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20" sqref="B20"/>
    </sheetView>
  </sheetViews>
  <sheetFormatPr defaultColWidth="13.5" defaultRowHeight="12" x14ac:dyDescent="0.2"/>
  <cols>
    <col min="1" max="1" width="6.9140625" style="99" bestFit="1" customWidth="1"/>
    <col min="2" max="9" width="6.9140625" style="99" customWidth="1"/>
    <col min="10" max="16384" width="13.5" style="99"/>
  </cols>
  <sheetData>
    <row r="1" spans="1:10" ht="16.2" x14ac:dyDescent="0.2">
      <c r="A1" s="98" t="s">
        <v>107</v>
      </c>
      <c r="C1" s="100"/>
      <c r="D1" s="100"/>
      <c r="E1" s="100"/>
      <c r="F1" s="100"/>
      <c r="G1" s="100"/>
      <c r="H1" s="100"/>
    </row>
    <row r="2" spans="1:10" ht="13.5" customHeight="1" thickBot="1" x14ac:dyDescent="0.25">
      <c r="A2" s="101"/>
      <c r="B2" s="101"/>
      <c r="C2" s="101"/>
      <c r="D2" s="101"/>
      <c r="E2" s="101"/>
      <c r="F2" s="101"/>
      <c r="G2" s="101"/>
      <c r="H2" s="101"/>
      <c r="I2" s="102" t="s">
        <v>108</v>
      </c>
    </row>
    <row r="3" spans="1:10" ht="20.25" customHeight="1" thickTop="1" x14ac:dyDescent="0.2">
      <c r="B3" s="244" t="s">
        <v>109</v>
      </c>
      <c r="C3" s="246" t="s">
        <v>110</v>
      </c>
      <c r="D3" s="247"/>
      <c r="E3" s="247"/>
      <c r="F3" s="247"/>
      <c r="G3" s="247"/>
      <c r="H3" s="248"/>
      <c r="I3" s="249" t="s">
        <v>111</v>
      </c>
    </row>
    <row r="4" spans="1:10" ht="20.25" customHeight="1" x14ac:dyDescent="0.2">
      <c r="B4" s="244"/>
      <c r="C4" s="250" t="s">
        <v>112</v>
      </c>
      <c r="D4" s="251" t="s">
        <v>113</v>
      </c>
      <c r="E4" s="252"/>
      <c r="F4" s="253"/>
      <c r="G4" s="254" t="s">
        <v>114</v>
      </c>
      <c r="H4" s="256" t="s">
        <v>115</v>
      </c>
      <c r="I4" s="244"/>
    </row>
    <row r="5" spans="1:10" ht="20.25" customHeight="1" x14ac:dyDescent="0.2">
      <c r="A5" s="103"/>
      <c r="B5" s="245"/>
      <c r="C5" s="245"/>
      <c r="D5" s="104" t="s">
        <v>85</v>
      </c>
      <c r="E5" s="104" t="s">
        <v>86</v>
      </c>
      <c r="F5" s="105" t="s">
        <v>116</v>
      </c>
      <c r="G5" s="255"/>
      <c r="H5" s="257"/>
      <c r="I5" s="245"/>
    </row>
    <row r="6" spans="1:10" ht="18" customHeight="1" x14ac:dyDescent="0.2">
      <c r="A6" s="106" t="s">
        <v>117</v>
      </c>
      <c r="B6" s="107">
        <f t="shared" ref="B6:I6" si="0">SUM(B7:B18)</f>
        <v>122</v>
      </c>
      <c r="C6" s="107">
        <f t="shared" si="0"/>
        <v>93</v>
      </c>
      <c r="D6" s="107">
        <f t="shared" si="0"/>
        <v>31</v>
      </c>
      <c r="E6" s="108">
        <f t="shared" si="0"/>
        <v>30</v>
      </c>
      <c r="F6" s="109">
        <f t="shared" si="0"/>
        <v>1</v>
      </c>
      <c r="G6" s="108">
        <f t="shared" si="0"/>
        <v>56</v>
      </c>
      <c r="H6" s="110">
        <f t="shared" si="0"/>
        <v>6</v>
      </c>
      <c r="I6" s="107">
        <f t="shared" si="0"/>
        <v>29</v>
      </c>
      <c r="J6" s="111"/>
    </row>
    <row r="7" spans="1:10" ht="18" customHeight="1" x14ac:dyDescent="0.2">
      <c r="A7" s="112" t="s">
        <v>118</v>
      </c>
      <c r="B7" s="113">
        <f t="shared" ref="B7:B18" si="1">+C7+I7</f>
        <v>21</v>
      </c>
      <c r="C7" s="113">
        <f>+D7+G7+H7</f>
        <v>18</v>
      </c>
      <c r="D7" s="113">
        <f t="shared" ref="D7:D18" si="2">+E7+F7</f>
        <v>6</v>
      </c>
      <c r="E7" s="114">
        <v>6</v>
      </c>
      <c r="F7" s="115">
        <v>0</v>
      </c>
      <c r="G7" s="114">
        <v>10</v>
      </c>
      <c r="H7" s="116">
        <v>2</v>
      </c>
      <c r="I7" s="113">
        <v>3</v>
      </c>
      <c r="J7" s="111"/>
    </row>
    <row r="8" spans="1:10" ht="18" customHeight="1" x14ac:dyDescent="0.2">
      <c r="A8" s="112" t="s">
        <v>119</v>
      </c>
      <c r="B8" s="113">
        <f t="shared" si="1"/>
        <v>24</v>
      </c>
      <c r="C8" s="113">
        <f t="shared" ref="C8:C18" si="3">+D8+G8+H8</f>
        <v>17</v>
      </c>
      <c r="D8" s="113">
        <f t="shared" si="2"/>
        <v>7</v>
      </c>
      <c r="E8" s="114">
        <v>6</v>
      </c>
      <c r="F8" s="117">
        <v>1</v>
      </c>
      <c r="G8" s="114">
        <v>9</v>
      </c>
      <c r="H8" s="116">
        <v>1</v>
      </c>
      <c r="I8" s="113">
        <v>7</v>
      </c>
      <c r="J8" s="111"/>
    </row>
    <row r="9" spans="1:10" ht="18" customHeight="1" x14ac:dyDescent="0.2">
      <c r="A9" s="112" t="s">
        <v>120</v>
      </c>
      <c r="B9" s="113">
        <f t="shared" si="1"/>
        <v>5</v>
      </c>
      <c r="C9" s="113">
        <f t="shared" si="3"/>
        <v>3</v>
      </c>
      <c r="D9" s="113">
        <f t="shared" si="2"/>
        <v>2</v>
      </c>
      <c r="E9" s="114">
        <v>2</v>
      </c>
      <c r="F9" s="117">
        <v>0</v>
      </c>
      <c r="G9" s="114">
        <v>1</v>
      </c>
      <c r="H9" s="116">
        <v>0</v>
      </c>
      <c r="I9" s="113">
        <v>2</v>
      </c>
      <c r="J9" s="111"/>
    </row>
    <row r="10" spans="1:10" ht="18" customHeight="1" x14ac:dyDescent="0.2">
      <c r="A10" s="112" t="s">
        <v>121</v>
      </c>
      <c r="B10" s="113">
        <f t="shared" si="1"/>
        <v>21</v>
      </c>
      <c r="C10" s="113">
        <f t="shared" si="3"/>
        <v>14</v>
      </c>
      <c r="D10" s="113">
        <f t="shared" si="2"/>
        <v>6</v>
      </c>
      <c r="E10" s="118">
        <v>6</v>
      </c>
      <c r="F10" s="119">
        <v>0</v>
      </c>
      <c r="G10" s="120">
        <v>8</v>
      </c>
      <c r="H10" s="121">
        <v>0</v>
      </c>
      <c r="I10" s="122">
        <v>7</v>
      </c>
      <c r="J10" s="111"/>
    </row>
    <row r="11" spans="1:10" ht="18" customHeight="1" x14ac:dyDescent="0.2">
      <c r="A11" s="112" t="s">
        <v>122</v>
      </c>
      <c r="B11" s="113">
        <f t="shared" si="1"/>
        <v>6</v>
      </c>
      <c r="C11" s="113">
        <f t="shared" si="3"/>
        <v>6</v>
      </c>
      <c r="D11" s="113">
        <f t="shared" si="2"/>
        <v>0</v>
      </c>
      <c r="E11" s="114">
        <v>0</v>
      </c>
      <c r="F11" s="117">
        <v>0</v>
      </c>
      <c r="G11" s="114">
        <v>5</v>
      </c>
      <c r="H11" s="123">
        <v>1</v>
      </c>
      <c r="I11" s="124">
        <v>0</v>
      </c>
      <c r="J11" s="111"/>
    </row>
    <row r="12" spans="1:10" ht="18" customHeight="1" x14ac:dyDescent="0.2">
      <c r="A12" s="112" t="s">
        <v>123</v>
      </c>
      <c r="B12" s="113">
        <f t="shared" si="1"/>
        <v>2</v>
      </c>
      <c r="C12" s="113">
        <f t="shared" si="3"/>
        <v>1</v>
      </c>
      <c r="D12" s="113">
        <f t="shared" si="2"/>
        <v>0</v>
      </c>
      <c r="E12" s="120">
        <v>0</v>
      </c>
      <c r="F12" s="125">
        <v>0</v>
      </c>
      <c r="G12" s="120">
        <v>1</v>
      </c>
      <c r="H12" s="126">
        <v>0</v>
      </c>
      <c r="I12" s="122">
        <v>1</v>
      </c>
      <c r="J12" s="111"/>
    </row>
    <row r="13" spans="1:10" ht="18" customHeight="1" x14ac:dyDescent="0.2">
      <c r="A13" s="112" t="s">
        <v>124</v>
      </c>
      <c r="B13" s="113">
        <f t="shared" si="1"/>
        <v>5</v>
      </c>
      <c r="C13" s="113">
        <f t="shared" si="3"/>
        <v>4</v>
      </c>
      <c r="D13" s="113">
        <f t="shared" si="2"/>
        <v>2</v>
      </c>
      <c r="E13" s="118">
        <v>2</v>
      </c>
      <c r="F13" s="125">
        <v>0</v>
      </c>
      <c r="G13" s="127">
        <v>2</v>
      </c>
      <c r="H13" s="126">
        <v>0</v>
      </c>
      <c r="I13" s="128">
        <v>1</v>
      </c>
      <c r="J13" s="111"/>
    </row>
    <row r="14" spans="1:10" ht="18" customHeight="1" x14ac:dyDescent="0.2">
      <c r="A14" s="112" t="s">
        <v>125</v>
      </c>
      <c r="B14" s="113">
        <f t="shared" si="1"/>
        <v>2</v>
      </c>
      <c r="C14" s="113">
        <f t="shared" si="3"/>
        <v>1</v>
      </c>
      <c r="D14" s="113">
        <f t="shared" si="2"/>
        <v>0</v>
      </c>
      <c r="E14" s="114">
        <v>0</v>
      </c>
      <c r="F14" s="125">
        <v>0</v>
      </c>
      <c r="G14" s="127">
        <v>1</v>
      </c>
      <c r="H14" s="126">
        <v>0</v>
      </c>
      <c r="I14" s="122">
        <v>1</v>
      </c>
      <c r="J14" s="111"/>
    </row>
    <row r="15" spans="1:10" ht="18" customHeight="1" x14ac:dyDescent="0.2">
      <c r="A15" s="112" t="s">
        <v>126</v>
      </c>
      <c r="B15" s="113">
        <f t="shared" si="1"/>
        <v>5</v>
      </c>
      <c r="C15" s="113">
        <f t="shared" si="3"/>
        <v>5</v>
      </c>
      <c r="D15" s="113">
        <f t="shared" si="2"/>
        <v>1</v>
      </c>
      <c r="E15" s="118">
        <v>1</v>
      </c>
      <c r="F15" s="129">
        <v>0</v>
      </c>
      <c r="G15" s="120">
        <v>4</v>
      </c>
      <c r="H15" s="126">
        <v>0</v>
      </c>
      <c r="I15" s="122">
        <v>0</v>
      </c>
      <c r="J15" s="111"/>
    </row>
    <row r="16" spans="1:10" ht="18" customHeight="1" x14ac:dyDescent="0.2">
      <c r="A16" s="112" t="s">
        <v>127</v>
      </c>
      <c r="B16" s="113">
        <f t="shared" si="1"/>
        <v>15</v>
      </c>
      <c r="C16" s="113">
        <f t="shared" si="3"/>
        <v>13</v>
      </c>
      <c r="D16" s="113">
        <f t="shared" si="2"/>
        <v>2</v>
      </c>
      <c r="E16" s="118">
        <v>2</v>
      </c>
      <c r="F16" s="125">
        <v>0</v>
      </c>
      <c r="G16" s="120">
        <v>10</v>
      </c>
      <c r="H16" s="126">
        <v>1</v>
      </c>
      <c r="I16" s="122">
        <v>2</v>
      </c>
      <c r="J16" s="111"/>
    </row>
    <row r="17" spans="1:10" ht="18" customHeight="1" x14ac:dyDescent="0.2">
      <c r="A17" s="112" t="s">
        <v>128</v>
      </c>
      <c r="B17" s="113">
        <f t="shared" si="1"/>
        <v>8</v>
      </c>
      <c r="C17" s="113">
        <f t="shared" si="3"/>
        <v>6</v>
      </c>
      <c r="D17" s="113">
        <f t="shared" si="2"/>
        <v>3</v>
      </c>
      <c r="E17" s="114">
        <v>3</v>
      </c>
      <c r="F17" s="125">
        <v>0</v>
      </c>
      <c r="G17" s="130">
        <v>2</v>
      </c>
      <c r="H17" s="126">
        <v>1</v>
      </c>
      <c r="I17" s="122">
        <v>2</v>
      </c>
      <c r="J17" s="111"/>
    </row>
    <row r="18" spans="1:10" ht="18" customHeight="1" x14ac:dyDescent="0.2">
      <c r="A18" s="131" t="s">
        <v>129</v>
      </c>
      <c r="B18" s="132">
        <f t="shared" si="1"/>
        <v>8</v>
      </c>
      <c r="C18" s="132">
        <f t="shared" si="3"/>
        <v>5</v>
      </c>
      <c r="D18" s="132">
        <f t="shared" si="2"/>
        <v>2</v>
      </c>
      <c r="E18" s="133">
        <v>2</v>
      </c>
      <c r="F18" s="134">
        <v>0</v>
      </c>
      <c r="G18" s="135">
        <v>3</v>
      </c>
      <c r="H18" s="136">
        <v>0</v>
      </c>
      <c r="I18" s="137">
        <v>3</v>
      </c>
      <c r="J18" s="111"/>
    </row>
    <row r="19" spans="1:10" x14ac:dyDescent="0.2">
      <c r="A19" s="99" t="s">
        <v>130</v>
      </c>
      <c r="B19" s="111"/>
      <c r="C19" s="111"/>
      <c r="D19" s="111"/>
      <c r="E19" s="111"/>
      <c r="F19" s="111"/>
      <c r="G19" s="111"/>
      <c r="H19" s="111"/>
      <c r="I19" s="111"/>
    </row>
    <row r="21" spans="1:10" x14ac:dyDescent="0.2">
      <c r="F21" s="99" t="s">
        <v>131</v>
      </c>
    </row>
    <row r="32" spans="1:10" x14ac:dyDescent="0.2">
      <c r="H32" s="99" t="s">
        <v>132</v>
      </c>
    </row>
  </sheetData>
  <mergeCells count="7">
    <mergeCell ref="B3:B5"/>
    <mergeCell ref="C3:H3"/>
    <mergeCell ref="I3:I5"/>
    <mergeCell ref="C4:C5"/>
    <mergeCell ref="D4:F4"/>
    <mergeCell ref="G4:G5"/>
    <mergeCell ref="H4:H5"/>
  </mergeCells>
  <phoneticPr fontId="7"/>
  <pageMargins left="0.98425196850393704" right="0.98425196850393704" top="0.98425196850393704" bottom="0.98425196850393704" header="0.51181102362204722" footer="0.51181102362204722"/>
  <pageSetup paperSize="9" orientation="landscape" verticalDpi="4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8A3338-2B7C-412F-8F51-22D54ECB9202}">
  <sheetPr>
    <pageSetUpPr fitToPage="1"/>
  </sheetPr>
  <dimension ref="A1:L27"/>
  <sheetViews>
    <sheetView workbookViewId="0">
      <pane xSplit="5" ySplit="3" topLeftCell="F4" activePane="bottomRight" state="frozen"/>
      <selection pane="topRight" activeCell="F1" sqref="F1"/>
      <selection pane="bottomLeft" activeCell="A4" sqref="A4"/>
      <selection pane="bottomRight" activeCell="F26" sqref="F26"/>
    </sheetView>
  </sheetViews>
  <sheetFormatPr defaultColWidth="9.6640625" defaultRowHeight="13.2" x14ac:dyDescent="0.2"/>
  <cols>
    <col min="1" max="1" width="2.25" style="139" customWidth="1"/>
    <col min="2" max="2" width="2.25" style="139" bestFit="1" customWidth="1"/>
    <col min="3" max="4" width="5.9140625" style="139" customWidth="1"/>
    <col min="5" max="5" width="6.75" style="139" bestFit="1" customWidth="1"/>
    <col min="6" max="10" width="8.9140625" style="139" customWidth="1"/>
    <col min="11" max="256" width="9.6640625" style="139"/>
    <col min="257" max="257" width="2.25" style="139" customWidth="1"/>
    <col min="258" max="258" width="3.33203125" style="139" customWidth="1"/>
    <col min="259" max="259" width="7.58203125" style="139" customWidth="1"/>
    <col min="260" max="260" width="5.58203125" style="139" customWidth="1"/>
    <col min="261" max="261" width="8.5" style="139" customWidth="1"/>
    <col min="262" max="266" width="8.9140625" style="139" customWidth="1"/>
    <col min="267" max="512" width="9.6640625" style="139"/>
    <col min="513" max="513" width="2.25" style="139" customWidth="1"/>
    <col min="514" max="514" width="3.33203125" style="139" customWidth="1"/>
    <col min="515" max="515" width="7.58203125" style="139" customWidth="1"/>
    <col min="516" max="516" width="5.58203125" style="139" customWidth="1"/>
    <col min="517" max="517" width="8.5" style="139" customWidth="1"/>
    <col min="518" max="522" width="8.9140625" style="139" customWidth="1"/>
    <col min="523" max="768" width="9.6640625" style="139"/>
    <col min="769" max="769" width="2.25" style="139" customWidth="1"/>
    <col min="770" max="770" width="3.33203125" style="139" customWidth="1"/>
    <col min="771" max="771" width="7.58203125" style="139" customWidth="1"/>
    <col min="772" max="772" width="5.58203125" style="139" customWidth="1"/>
    <col min="773" max="773" width="8.5" style="139" customWidth="1"/>
    <col min="774" max="778" width="8.9140625" style="139" customWidth="1"/>
    <col min="779" max="1024" width="9.6640625" style="139"/>
    <col min="1025" max="1025" width="2.25" style="139" customWidth="1"/>
    <col min="1026" max="1026" width="3.33203125" style="139" customWidth="1"/>
    <col min="1027" max="1027" width="7.58203125" style="139" customWidth="1"/>
    <col min="1028" max="1028" width="5.58203125" style="139" customWidth="1"/>
    <col min="1029" max="1029" width="8.5" style="139" customWidth="1"/>
    <col min="1030" max="1034" width="8.9140625" style="139" customWidth="1"/>
    <col min="1035" max="1280" width="9.6640625" style="139"/>
    <col min="1281" max="1281" width="2.25" style="139" customWidth="1"/>
    <col min="1282" max="1282" width="3.33203125" style="139" customWidth="1"/>
    <col min="1283" max="1283" width="7.58203125" style="139" customWidth="1"/>
    <col min="1284" max="1284" width="5.58203125" style="139" customWidth="1"/>
    <col min="1285" max="1285" width="8.5" style="139" customWidth="1"/>
    <col min="1286" max="1290" width="8.9140625" style="139" customWidth="1"/>
    <col min="1291" max="1536" width="9.6640625" style="139"/>
    <col min="1537" max="1537" width="2.25" style="139" customWidth="1"/>
    <col min="1538" max="1538" width="3.33203125" style="139" customWidth="1"/>
    <col min="1539" max="1539" width="7.58203125" style="139" customWidth="1"/>
    <col min="1540" max="1540" width="5.58203125" style="139" customWidth="1"/>
    <col min="1541" max="1541" width="8.5" style="139" customWidth="1"/>
    <col min="1542" max="1546" width="8.9140625" style="139" customWidth="1"/>
    <col min="1547" max="1792" width="9.6640625" style="139"/>
    <col min="1793" max="1793" width="2.25" style="139" customWidth="1"/>
    <col min="1794" max="1794" width="3.33203125" style="139" customWidth="1"/>
    <col min="1795" max="1795" width="7.58203125" style="139" customWidth="1"/>
    <col min="1796" max="1796" width="5.58203125" style="139" customWidth="1"/>
    <col min="1797" max="1797" width="8.5" style="139" customWidth="1"/>
    <col min="1798" max="1802" width="8.9140625" style="139" customWidth="1"/>
    <col min="1803" max="2048" width="9.6640625" style="139"/>
    <col min="2049" max="2049" width="2.25" style="139" customWidth="1"/>
    <col min="2050" max="2050" width="3.33203125" style="139" customWidth="1"/>
    <col min="2051" max="2051" width="7.58203125" style="139" customWidth="1"/>
    <col min="2052" max="2052" width="5.58203125" style="139" customWidth="1"/>
    <col min="2053" max="2053" width="8.5" style="139" customWidth="1"/>
    <col min="2054" max="2058" width="8.9140625" style="139" customWidth="1"/>
    <col min="2059" max="2304" width="9.6640625" style="139"/>
    <col min="2305" max="2305" width="2.25" style="139" customWidth="1"/>
    <col min="2306" max="2306" width="3.33203125" style="139" customWidth="1"/>
    <col min="2307" max="2307" width="7.58203125" style="139" customWidth="1"/>
    <col min="2308" max="2308" width="5.58203125" style="139" customWidth="1"/>
    <col min="2309" max="2309" width="8.5" style="139" customWidth="1"/>
    <col min="2310" max="2314" width="8.9140625" style="139" customWidth="1"/>
    <col min="2315" max="2560" width="9.6640625" style="139"/>
    <col min="2561" max="2561" width="2.25" style="139" customWidth="1"/>
    <col min="2562" max="2562" width="3.33203125" style="139" customWidth="1"/>
    <col min="2563" max="2563" width="7.58203125" style="139" customWidth="1"/>
    <col min="2564" max="2564" width="5.58203125" style="139" customWidth="1"/>
    <col min="2565" max="2565" width="8.5" style="139" customWidth="1"/>
    <col min="2566" max="2570" width="8.9140625" style="139" customWidth="1"/>
    <col min="2571" max="2816" width="9.6640625" style="139"/>
    <col min="2817" max="2817" width="2.25" style="139" customWidth="1"/>
    <col min="2818" max="2818" width="3.33203125" style="139" customWidth="1"/>
    <col min="2819" max="2819" width="7.58203125" style="139" customWidth="1"/>
    <col min="2820" max="2820" width="5.58203125" style="139" customWidth="1"/>
    <col min="2821" max="2821" width="8.5" style="139" customWidth="1"/>
    <col min="2822" max="2826" width="8.9140625" style="139" customWidth="1"/>
    <col min="2827" max="3072" width="9.6640625" style="139"/>
    <col min="3073" max="3073" width="2.25" style="139" customWidth="1"/>
    <col min="3074" max="3074" width="3.33203125" style="139" customWidth="1"/>
    <col min="3075" max="3075" width="7.58203125" style="139" customWidth="1"/>
    <col min="3076" max="3076" width="5.58203125" style="139" customWidth="1"/>
    <col min="3077" max="3077" width="8.5" style="139" customWidth="1"/>
    <col min="3078" max="3082" width="8.9140625" style="139" customWidth="1"/>
    <col min="3083" max="3328" width="9.6640625" style="139"/>
    <col min="3329" max="3329" width="2.25" style="139" customWidth="1"/>
    <col min="3330" max="3330" width="3.33203125" style="139" customWidth="1"/>
    <col min="3331" max="3331" width="7.58203125" style="139" customWidth="1"/>
    <col min="3332" max="3332" width="5.58203125" style="139" customWidth="1"/>
    <col min="3333" max="3333" width="8.5" style="139" customWidth="1"/>
    <col min="3334" max="3338" width="8.9140625" style="139" customWidth="1"/>
    <col min="3339" max="3584" width="9.6640625" style="139"/>
    <col min="3585" max="3585" width="2.25" style="139" customWidth="1"/>
    <col min="3586" max="3586" width="3.33203125" style="139" customWidth="1"/>
    <col min="3587" max="3587" width="7.58203125" style="139" customWidth="1"/>
    <col min="3588" max="3588" width="5.58203125" style="139" customWidth="1"/>
    <col min="3589" max="3589" width="8.5" style="139" customWidth="1"/>
    <col min="3590" max="3594" width="8.9140625" style="139" customWidth="1"/>
    <col min="3595" max="3840" width="9.6640625" style="139"/>
    <col min="3841" max="3841" width="2.25" style="139" customWidth="1"/>
    <col min="3842" max="3842" width="3.33203125" style="139" customWidth="1"/>
    <col min="3843" max="3843" width="7.58203125" style="139" customWidth="1"/>
    <col min="3844" max="3844" width="5.58203125" style="139" customWidth="1"/>
    <col min="3845" max="3845" width="8.5" style="139" customWidth="1"/>
    <col min="3846" max="3850" width="8.9140625" style="139" customWidth="1"/>
    <col min="3851" max="4096" width="9.6640625" style="139"/>
    <col min="4097" max="4097" width="2.25" style="139" customWidth="1"/>
    <col min="4098" max="4098" width="3.33203125" style="139" customWidth="1"/>
    <col min="4099" max="4099" width="7.58203125" style="139" customWidth="1"/>
    <col min="4100" max="4100" width="5.58203125" style="139" customWidth="1"/>
    <col min="4101" max="4101" width="8.5" style="139" customWidth="1"/>
    <col min="4102" max="4106" width="8.9140625" style="139" customWidth="1"/>
    <col min="4107" max="4352" width="9.6640625" style="139"/>
    <col min="4353" max="4353" width="2.25" style="139" customWidth="1"/>
    <col min="4354" max="4354" width="3.33203125" style="139" customWidth="1"/>
    <col min="4355" max="4355" width="7.58203125" style="139" customWidth="1"/>
    <col min="4356" max="4356" width="5.58203125" style="139" customWidth="1"/>
    <col min="4357" max="4357" width="8.5" style="139" customWidth="1"/>
    <col min="4358" max="4362" width="8.9140625" style="139" customWidth="1"/>
    <col min="4363" max="4608" width="9.6640625" style="139"/>
    <col min="4609" max="4609" width="2.25" style="139" customWidth="1"/>
    <col min="4610" max="4610" width="3.33203125" style="139" customWidth="1"/>
    <col min="4611" max="4611" width="7.58203125" style="139" customWidth="1"/>
    <col min="4612" max="4612" width="5.58203125" style="139" customWidth="1"/>
    <col min="4613" max="4613" width="8.5" style="139" customWidth="1"/>
    <col min="4614" max="4618" width="8.9140625" style="139" customWidth="1"/>
    <col min="4619" max="4864" width="9.6640625" style="139"/>
    <col min="4865" max="4865" width="2.25" style="139" customWidth="1"/>
    <col min="4866" max="4866" width="3.33203125" style="139" customWidth="1"/>
    <col min="4867" max="4867" width="7.58203125" style="139" customWidth="1"/>
    <col min="4868" max="4868" width="5.58203125" style="139" customWidth="1"/>
    <col min="4869" max="4869" width="8.5" style="139" customWidth="1"/>
    <col min="4870" max="4874" width="8.9140625" style="139" customWidth="1"/>
    <col min="4875" max="5120" width="9.6640625" style="139"/>
    <col min="5121" max="5121" width="2.25" style="139" customWidth="1"/>
    <col min="5122" max="5122" width="3.33203125" style="139" customWidth="1"/>
    <col min="5123" max="5123" width="7.58203125" style="139" customWidth="1"/>
    <col min="5124" max="5124" width="5.58203125" style="139" customWidth="1"/>
    <col min="5125" max="5125" width="8.5" style="139" customWidth="1"/>
    <col min="5126" max="5130" width="8.9140625" style="139" customWidth="1"/>
    <col min="5131" max="5376" width="9.6640625" style="139"/>
    <col min="5377" max="5377" width="2.25" style="139" customWidth="1"/>
    <col min="5378" max="5378" width="3.33203125" style="139" customWidth="1"/>
    <col min="5379" max="5379" width="7.58203125" style="139" customWidth="1"/>
    <col min="5380" max="5380" width="5.58203125" style="139" customWidth="1"/>
    <col min="5381" max="5381" width="8.5" style="139" customWidth="1"/>
    <col min="5382" max="5386" width="8.9140625" style="139" customWidth="1"/>
    <col min="5387" max="5632" width="9.6640625" style="139"/>
    <col min="5633" max="5633" width="2.25" style="139" customWidth="1"/>
    <col min="5634" max="5634" width="3.33203125" style="139" customWidth="1"/>
    <col min="5635" max="5635" width="7.58203125" style="139" customWidth="1"/>
    <col min="5636" max="5636" width="5.58203125" style="139" customWidth="1"/>
    <col min="5637" max="5637" width="8.5" style="139" customWidth="1"/>
    <col min="5638" max="5642" width="8.9140625" style="139" customWidth="1"/>
    <col min="5643" max="5888" width="9.6640625" style="139"/>
    <col min="5889" max="5889" width="2.25" style="139" customWidth="1"/>
    <col min="5890" max="5890" width="3.33203125" style="139" customWidth="1"/>
    <col min="5891" max="5891" width="7.58203125" style="139" customWidth="1"/>
    <col min="5892" max="5892" width="5.58203125" style="139" customWidth="1"/>
    <col min="5893" max="5893" width="8.5" style="139" customWidth="1"/>
    <col min="5894" max="5898" width="8.9140625" style="139" customWidth="1"/>
    <col min="5899" max="6144" width="9.6640625" style="139"/>
    <col min="6145" max="6145" width="2.25" style="139" customWidth="1"/>
    <col min="6146" max="6146" width="3.33203125" style="139" customWidth="1"/>
    <col min="6147" max="6147" width="7.58203125" style="139" customWidth="1"/>
    <col min="6148" max="6148" width="5.58203125" style="139" customWidth="1"/>
    <col min="6149" max="6149" width="8.5" style="139" customWidth="1"/>
    <col min="6150" max="6154" width="8.9140625" style="139" customWidth="1"/>
    <col min="6155" max="6400" width="9.6640625" style="139"/>
    <col min="6401" max="6401" width="2.25" style="139" customWidth="1"/>
    <col min="6402" max="6402" width="3.33203125" style="139" customWidth="1"/>
    <col min="6403" max="6403" width="7.58203125" style="139" customWidth="1"/>
    <col min="6404" max="6404" width="5.58203125" style="139" customWidth="1"/>
    <col min="6405" max="6405" width="8.5" style="139" customWidth="1"/>
    <col min="6406" max="6410" width="8.9140625" style="139" customWidth="1"/>
    <col min="6411" max="6656" width="9.6640625" style="139"/>
    <col min="6657" max="6657" width="2.25" style="139" customWidth="1"/>
    <col min="6658" max="6658" width="3.33203125" style="139" customWidth="1"/>
    <col min="6659" max="6659" width="7.58203125" style="139" customWidth="1"/>
    <col min="6660" max="6660" width="5.58203125" style="139" customWidth="1"/>
    <col min="6661" max="6661" width="8.5" style="139" customWidth="1"/>
    <col min="6662" max="6666" width="8.9140625" style="139" customWidth="1"/>
    <col min="6667" max="6912" width="9.6640625" style="139"/>
    <col min="6913" max="6913" width="2.25" style="139" customWidth="1"/>
    <col min="6914" max="6914" width="3.33203125" style="139" customWidth="1"/>
    <col min="6915" max="6915" width="7.58203125" style="139" customWidth="1"/>
    <col min="6916" max="6916" width="5.58203125" style="139" customWidth="1"/>
    <col min="6917" max="6917" width="8.5" style="139" customWidth="1"/>
    <col min="6918" max="6922" width="8.9140625" style="139" customWidth="1"/>
    <col min="6923" max="7168" width="9.6640625" style="139"/>
    <col min="7169" max="7169" width="2.25" style="139" customWidth="1"/>
    <col min="7170" max="7170" width="3.33203125" style="139" customWidth="1"/>
    <col min="7171" max="7171" width="7.58203125" style="139" customWidth="1"/>
    <col min="7172" max="7172" width="5.58203125" style="139" customWidth="1"/>
    <col min="7173" max="7173" width="8.5" style="139" customWidth="1"/>
    <col min="7174" max="7178" width="8.9140625" style="139" customWidth="1"/>
    <col min="7179" max="7424" width="9.6640625" style="139"/>
    <col min="7425" max="7425" width="2.25" style="139" customWidth="1"/>
    <col min="7426" max="7426" width="3.33203125" style="139" customWidth="1"/>
    <col min="7427" max="7427" width="7.58203125" style="139" customWidth="1"/>
    <col min="7428" max="7428" width="5.58203125" style="139" customWidth="1"/>
    <col min="7429" max="7429" width="8.5" style="139" customWidth="1"/>
    <col min="7430" max="7434" width="8.9140625" style="139" customWidth="1"/>
    <col min="7435" max="7680" width="9.6640625" style="139"/>
    <col min="7681" max="7681" width="2.25" style="139" customWidth="1"/>
    <col min="7682" max="7682" width="3.33203125" style="139" customWidth="1"/>
    <col min="7683" max="7683" width="7.58203125" style="139" customWidth="1"/>
    <col min="7684" max="7684" width="5.58203125" style="139" customWidth="1"/>
    <col min="7685" max="7685" width="8.5" style="139" customWidth="1"/>
    <col min="7686" max="7690" width="8.9140625" style="139" customWidth="1"/>
    <col min="7691" max="7936" width="9.6640625" style="139"/>
    <col min="7937" max="7937" width="2.25" style="139" customWidth="1"/>
    <col min="7938" max="7938" width="3.33203125" style="139" customWidth="1"/>
    <col min="7939" max="7939" width="7.58203125" style="139" customWidth="1"/>
    <col min="7940" max="7940" width="5.58203125" style="139" customWidth="1"/>
    <col min="7941" max="7941" width="8.5" style="139" customWidth="1"/>
    <col min="7942" max="7946" width="8.9140625" style="139" customWidth="1"/>
    <col min="7947" max="8192" width="9.6640625" style="139"/>
    <col min="8193" max="8193" width="2.25" style="139" customWidth="1"/>
    <col min="8194" max="8194" width="3.33203125" style="139" customWidth="1"/>
    <col min="8195" max="8195" width="7.58203125" style="139" customWidth="1"/>
    <col min="8196" max="8196" width="5.58203125" style="139" customWidth="1"/>
    <col min="8197" max="8197" width="8.5" style="139" customWidth="1"/>
    <col min="8198" max="8202" width="8.9140625" style="139" customWidth="1"/>
    <col min="8203" max="8448" width="9.6640625" style="139"/>
    <col min="8449" max="8449" width="2.25" style="139" customWidth="1"/>
    <col min="8450" max="8450" width="3.33203125" style="139" customWidth="1"/>
    <col min="8451" max="8451" width="7.58203125" style="139" customWidth="1"/>
    <col min="8452" max="8452" width="5.58203125" style="139" customWidth="1"/>
    <col min="8453" max="8453" width="8.5" style="139" customWidth="1"/>
    <col min="8454" max="8458" width="8.9140625" style="139" customWidth="1"/>
    <col min="8459" max="8704" width="9.6640625" style="139"/>
    <col min="8705" max="8705" width="2.25" style="139" customWidth="1"/>
    <col min="8706" max="8706" width="3.33203125" style="139" customWidth="1"/>
    <col min="8707" max="8707" width="7.58203125" style="139" customWidth="1"/>
    <col min="8708" max="8708" width="5.58203125" style="139" customWidth="1"/>
    <col min="8709" max="8709" width="8.5" style="139" customWidth="1"/>
    <col min="8710" max="8714" width="8.9140625" style="139" customWidth="1"/>
    <col min="8715" max="8960" width="9.6640625" style="139"/>
    <col min="8961" max="8961" width="2.25" style="139" customWidth="1"/>
    <col min="8962" max="8962" width="3.33203125" style="139" customWidth="1"/>
    <col min="8963" max="8963" width="7.58203125" style="139" customWidth="1"/>
    <col min="8964" max="8964" width="5.58203125" style="139" customWidth="1"/>
    <col min="8965" max="8965" width="8.5" style="139" customWidth="1"/>
    <col min="8966" max="8970" width="8.9140625" style="139" customWidth="1"/>
    <col min="8971" max="9216" width="9.6640625" style="139"/>
    <col min="9217" max="9217" width="2.25" style="139" customWidth="1"/>
    <col min="9218" max="9218" width="3.33203125" style="139" customWidth="1"/>
    <col min="9219" max="9219" width="7.58203125" style="139" customWidth="1"/>
    <col min="9220" max="9220" width="5.58203125" style="139" customWidth="1"/>
    <col min="9221" max="9221" width="8.5" style="139" customWidth="1"/>
    <col min="9222" max="9226" width="8.9140625" style="139" customWidth="1"/>
    <col min="9227" max="9472" width="9.6640625" style="139"/>
    <col min="9473" max="9473" width="2.25" style="139" customWidth="1"/>
    <col min="9474" max="9474" width="3.33203125" style="139" customWidth="1"/>
    <col min="9475" max="9475" width="7.58203125" style="139" customWidth="1"/>
    <col min="9476" max="9476" width="5.58203125" style="139" customWidth="1"/>
    <col min="9477" max="9477" width="8.5" style="139" customWidth="1"/>
    <col min="9478" max="9482" width="8.9140625" style="139" customWidth="1"/>
    <col min="9483" max="9728" width="9.6640625" style="139"/>
    <col min="9729" max="9729" width="2.25" style="139" customWidth="1"/>
    <col min="9730" max="9730" width="3.33203125" style="139" customWidth="1"/>
    <col min="9731" max="9731" width="7.58203125" style="139" customWidth="1"/>
    <col min="9732" max="9732" width="5.58203125" style="139" customWidth="1"/>
    <col min="9733" max="9733" width="8.5" style="139" customWidth="1"/>
    <col min="9734" max="9738" width="8.9140625" style="139" customWidth="1"/>
    <col min="9739" max="9984" width="9.6640625" style="139"/>
    <col min="9985" max="9985" width="2.25" style="139" customWidth="1"/>
    <col min="9986" max="9986" width="3.33203125" style="139" customWidth="1"/>
    <col min="9987" max="9987" width="7.58203125" style="139" customWidth="1"/>
    <col min="9988" max="9988" width="5.58203125" style="139" customWidth="1"/>
    <col min="9989" max="9989" width="8.5" style="139" customWidth="1"/>
    <col min="9990" max="9994" width="8.9140625" style="139" customWidth="1"/>
    <col min="9995" max="10240" width="9.6640625" style="139"/>
    <col min="10241" max="10241" width="2.25" style="139" customWidth="1"/>
    <col min="10242" max="10242" width="3.33203125" style="139" customWidth="1"/>
    <col min="10243" max="10243" width="7.58203125" style="139" customWidth="1"/>
    <col min="10244" max="10244" width="5.58203125" style="139" customWidth="1"/>
    <col min="10245" max="10245" width="8.5" style="139" customWidth="1"/>
    <col min="10246" max="10250" width="8.9140625" style="139" customWidth="1"/>
    <col min="10251" max="10496" width="9.6640625" style="139"/>
    <col min="10497" max="10497" width="2.25" style="139" customWidth="1"/>
    <col min="10498" max="10498" width="3.33203125" style="139" customWidth="1"/>
    <col min="10499" max="10499" width="7.58203125" style="139" customWidth="1"/>
    <col min="10500" max="10500" width="5.58203125" style="139" customWidth="1"/>
    <col min="10501" max="10501" width="8.5" style="139" customWidth="1"/>
    <col min="10502" max="10506" width="8.9140625" style="139" customWidth="1"/>
    <col min="10507" max="10752" width="9.6640625" style="139"/>
    <col min="10753" max="10753" width="2.25" style="139" customWidth="1"/>
    <col min="10754" max="10754" width="3.33203125" style="139" customWidth="1"/>
    <col min="10755" max="10755" width="7.58203125" style="139" customWidth="1"/>
    <col min="10756" max="10756" width="5.58203125" style="139" customWidth="1"/>
    <col min="10757" max="10757" width="8.5" style="139" customWidth="1"/>
    <col min="10758" max="10762" width="8.9140625" style="139" customWidth="1"/>
    <col min="10763" max="11008" width="9.6640625" style="139"/>
    <col min="11009" max="11009" width="2.25" style="139" customWidth="1"/>
    <col min="11010" max="11010" width="3.33203125" style="139" customWidth="1"/>
    <col min="11011" max="11011" width="7.58203125" style="139" customWidth="1"/>
    <col min="11012" max="11012" width="5.58203125" style="139" customWidth="1"/>
    <col min="11013" max="11013" width="8.5" style="139" customWidth="1"/>
    <col min="11014" max="11018" width="8.9140625" style="139" customWidth="1"/>
    <col min="11019" max="11264" width="9.6640625" style="139"/>
    <col min="11265" max="11265" width="2.25" style="139" customWidth="1"/>
    <col min="11266" max="11266" width="3.33203125" style="139" customWidth="1"/>
    <col min="11267" max="11267" width="7.58203125" style="139" customWidth="1"/>
    <col min="11268" max="11268" width="5.58203125" style="139" customWidth="1"/>
    <col min="11269" max="11269" width="8.5" style="139" customWidth="1"/>
    <col min="11270" max="11274" width="8.9140625" style="139" customWidth="1"/>
    <col min="11275" max="11520" width="9.6640625" style="139"/>
    <col min="11521" max="11521" width="2.25" style="139" customWidth="1"/>
    <col min="11522" max="11522" width="3.33203125" style="139" customWidth="1"/>
    <col min="11523" max="11523" width="7.58203125" style="139" customWidth="1"/>
    <col min="11524" max="11524" width="5.58203125" style="139" customWidth="1"/>
    <col min="11525" max="11525" width="8.5" style="139" customWidth="1"/>
    <col min="11526" max="11530" width="8.9140625" style="139" customWidth="1"/>
    <col min="11531" max="11776" width="9.6640625" style="139"/>
    <col min="11777" max="11777" width="2.25" style="139" customWidth="1"/>
    <col min="11778" max="11778" width="3.33203125" style="139" customWidth="1"/>
    <col min="11779" max="11779" width="7.58203125" style="139" customWidth="1"/>
    <col min="11780" max="11780" width="5.58203125" style="139" customWidth="1"/>
    <col min="11781" max="11781" width="8.5" style="139" customWidth="1"/>
    <col min="11782" max="11786" width="8.9140625" style="139" customWidth="1"/>
    <col min="11787" max="12032" width="9.6640625" style="139"/>
    <col min="12033" max="12033" width="2.25" style="139" customWidth="1"/>
    <col min="12034" max="12034" width="3.33203125" style="139" customWidth="1"/>
    <col min="12035" max="12035" width="7.58203125" style="139" customWidth="1"/>
    <col min="12036" max="12036" width="5.58203125" style="139" customWidth="1"/>
    <col min="12037" max="12037" width="8.5" style="139" customWidth="1"/>
    <col min="12038" max="12042" width="8.9140625" style="139" customWidth="1"/>
    <col min="12043" max="12288" width="9.6640625" style="139"/>
    <col min="12289" max="12289" width="2.25" style="139" customWidth="1"/>
    <col min="12290" max="12290" width="3.33203125" style="139" customWidth="1"/>
    <col min="12291" max="12291" width="7.58203125" style="139" customWidth="1"/>
    <col min="12292" max="12292" width="5.58203125" style="139" customWidth="1"/>
    <col min="12293" max="12293" width="8.5" style="139" customWidth="1"/>
    <col min="12294" max="12298" width="8.9140625" style="139" customWidth="1"/>
    <col min="12299" max="12544" width="9.6640625" style="139"/>
    <col min="12545" max="12545" width="2.25" style="139" customWidth="1"/>
    <col min="12546" max="12546" width="3.33203125" style="139" customWidth="1"/>
    <col min="12547" max="12547" width="7.58203125" style="139" customWidth="1"/>
    <col min="12548" max="12548" width="5.58203125" style="139" customWidth="1"/>
    <col min="12549" max="12549" width="8.5" style="139" customWidth="1"/>
    <col min="12550" max="12554" width="8.9140625" style="139" customWidth="1"/>
    <col min="12555" max="12800" width="9.6640625" style="139"/>
    <col min="12801" max="12801" width="2.25" style="139" customWidth="1"/>
    <col min="12802" max="12802" width="3.33203125" style="139" customWidth="1"/>
    <col min="12803" max="12803" width="7.58203125" style="139" customWidth="1"/>
    <col min="12804" max="12804" width="5.58203125" style="139" customWidth="1"/>
    <col min="12805" max="12805" width="8.5" style="139" customWidth="1"/>
    <col min="12806" max="12810" width="8.9140625" style="139" customWidth="1"/>
    <col min="12811" max="13056" width="9.6640625" style="139"/>
    <col min="13057" max="13057" width="2.25" style="139" customWidth="1"/>
    <col min="13058" max="13058" width="3.33203125" style="139" customWidth="1"/>
    <col min="13059" max="13059" width="7.58203125" style="139" customWidth="1"/>
    <col min="13060" max="13060" width="5.58203125" style="139" customWidth="1"/>
    <col min="13061" max="13061" width="8.5" style="139" customWidth="1"/>
    <col min="13062" max="13066" width="8.9140625" style="139" customWidth="1"/>
    <col min="13067" max="13312" width="9.6640625" style="139"/>
    <col min="13313" max="13313" width="2.25" style="139" customWidth="1"/>
    <col min="13314" max="13314" width="3.33203125" style="139" customWidth="1"/>
    <col min="13315" max="13315" width="7.58203125" style="139" customWidth="1"/>
    <col min="13316" max="13316" width="5.58203125" style="139" customWidth="1"/>
    <col min="13317" max="13317" width="8.5" style="139" customWidth="1"/>
    <col min="13318" max="13322" width="8.9140625" style="139" customWidth="1"/>
    <col min="13323" max="13568" width="9.6640625" style="139"/>
    <col min="13569" max="13569" width="2.25" style="139" customWidth="1"/>
    <col min="13570" max="13570" width="3.33203125" style="139" customWidth="1"/>
    <col min="13571" max="13571" width="7.58203125" style="139" customWidth="1"/>
    <col min="13572" max="13572" width="5.58203125" style="139" customWidth="1"/>
    <col min="13573" max="13573" width="8.5" style="139" customWidth="1"/>
    <col min="13574" max="13578" width="8.9140625" style="139" customWidth="1"/>
    <col min="13579" max="13824" width="9.6640625" style="139"/>
    <col min="13825" max="13825" width="2.25" style="139" customWidth="1"/>
    <col min="13826" max="13826" width="3.33203125" style="139" customWidth="1"/>
    <col min="13827" max="13827" width="7.58203125" style="139" customWidth="1"/>
    <col min="13828" max="13828" width="5.58203125" style="139" customWidth="1"/>
    <col min="13829" max="13829" width="8.5" style="139" customWidth="1"/>
    <col min="13830" max="13834" width="8.9140625" style="139" customWidth="1"/>
    <col min="13835" max="14080" width="9.6640625" style="139"/>
    <col min="14081" max="14081" width="2.25" style="139" customWidth="1"/>
    <col min="14082" max="14082" width="3.33203125" style="139" customWidth="1"/>
    <col min="14083" max="14083" width="7.58203125" style="139" customWidth="1"/>
    <col min="14084" max="14084" width="5.58203125" style="139" customWidth="1"/>
    <col min="14085" max="14085" width="8.5" style="139" customWidth="1"/>
    <col min="14086" max="14090" width="8.9140625" style="139" customWidth="1"/>
    <col min="14091" max="14336" width="9.6640625" style="139"/>
    <col min="14337" max="14337" width="2.25" style="139" customWidth="1"/>
    <col min="14338" max="14338" width="3.33203125" style="139" customWidth="1"/>
    <col min="14339" max="14339" width="7.58203125" style="139" customWidth="1"/>
    <col min="14340" max="14340" width="5.58203125" style="139" customWidth="1"/>
    <col min="14341" max="14341" width="8.5" style="139" customWidth="1"/>
    <col min="14342" max="14346" width="8.9140625" style="139" customWidth="1"/>
    <col min="14347" max="14592" width="9.6640625" style="139"/>
    <col min="14593" max="14593" width="2.25" style="139" customWidth="1"/>
    <col min="14594" max="14594" width="3.33203125" style="139" customWidth="1"/>
    <col min="14595" max="14595" width="7.58203125" style="139" customWidth="1"/>
    <col min="14596" max="14596" width="5.58203125" style="139" customWidth="1"/>
    <col min="14597" max="14597" width="8.5" style="139" customWidth="1"/>
    <col min="14598" max="14602" width="8.9140625" style="139" customWidth="1"/>
    <col min="14603" max="14848" width="9.6640625" style="139"/>
    <col min="14849" max="14849" width="2.25" style="139" customWidth="1"/>
    <col min="14850" max="14850" width="3.33203125" style="139" customWidth="1"/>
    <col min="14851" max="14851" width="7.58203125" style="139" customWidth="1"/>
    <col min="14852" max="14852" width="5.58203125" style="139" customWidth="1"/>
    <col min="14853" max="14853" width="8.5" style="139" customWidth="1"/>
    <col min="14854" max="14858" width="8.9140625" style="139" customWidth="1"/>
    <col min="14859" max="15104" width="9.6640625" style="139"/>
    <col min="15105" max="15105" width="2.25" style="139" customWidth="1"/>
    <col min="15106" max="15106" width="3.33203125" style="139" customWidth="1"/>
    <col min="15107" max="15107" width="7.58203125" style="139" customWidth="1"/>
    <col min="15108" max="15108" width="5.58203125" style="139" customWidth="1"/>
    <col min="15109" max="15109" width="8.5" style="139" customWidth="1"/>
    <col min="15110" max="15114" width="8.9140625" style="139" customWidth="1"/>
    <col min="15115" max="15360" width="9.6640625" style="139"/>
    <col min="15361" max="15361" width="2.25" style="139" customWidth="1"/>
    <col min="15362" max="15362" width="3.33203125" style="139" customWidth="1"/>
    <col min="15363" max="15363" width="7.58203125" style="139" customWidth="1"/>
    <col min="15364" max="15364" width="5.58203125" style="139" customWidth="1"/>
    <col min="15365" max="15365" width="8.5" style="139" customWidth="1"/>
    <col min="15366" max="15370" width="8.9140625" style="139" customWidth="1"/>
    <col min="15371" max="15616" width="9.6640625" style="139"/>
    <col min="15617" max="15617" width="2.25" style="139" customWidth="1"/>
    <col min="15618" max="15618" width="3.33203125" style="139" customWidth="1"/>
    <col min="15619" max="15619" width="7.58203125" style="139" customWidth="1"/>
    <col min="15620" max="15620" width="5.58203125" style="139" customWidth="1"/>
    <col min="15621" max="15621" width="8.5" style="139" customWidth="1"/>
    <col min="15622" max="15626" width="8.9140625" style="139" customWidth="1"/>
    <col min="15627" max="15872" width="9.6640625" style="139"/>
    <col min="15873" max="15873" width="2.25" style="139" customWidth="1"/>
    <col min="15874" max="15874" width="3.33203125" style="139" customWidth="1"/>
    <col min="15875" max="15875" width="7.58203125" style="139" customWidth="1"/>
    <col min="15876" max="15876" width="5.58203125" style="139" customWidth="1"/>
    <col min="15877" max="15877" width="8.5" style="139" customWidth="1"/>
    <col min="15878" max="15882" width="8.9140625" style="139" customWidth="1"/>
    <col min="15883" max="16128" width="9.6640625" style="139"/>
    <col min="16129" max="16129" width="2.25" style="139" customWidth="1"/>
    <col min="16130" max="16130" width="3.33203125" style="139" customWidth="1"/>
    <col min="16131" max="16131" width="7.58203125" style="139" customWidth="1"/>
    <col min="16132" max="16132" width="5.58203125" style="139" customWidth="1"/>
    <col min="16133" max="16133" width="8.5" style="139" customWidth="1"/>
    <col min="16134" max="16138" width="8.9140625" style="139" customWidth="1"/>
    <col min="16139" max="16384" width="9.6640625" style="139"/>
  </cols>
  <sheetData>
    <row r="1" spans="1:12" ht="16.2" x14ac:dyDescent="0.2">
      <c r="A1" s="138" t="s">
        <v>133</v>
      </c>
    </row>
    <row r="2" spans="1:12" x14ac:dyDescent="0.2">
      <c r="B2" s="140"/>
      <c r="J2" s="141" t="s">
        <v>134</v>
      </c>
    </row>
    <row r="3" spans="1:12" x14ac:dyDescent="0.2">
      <c r="A3" s="142"/>
      <c r="B3" s="142"/>
      <c r="C3" s="142"/>
      <c r="D3" s="142"/>
      <c r="E3" s="142"/>
      <c r="F3" s="143" t="s">
        <v>135</v>
      </c>
      <c r="G3" s="143" t="s">
        <v>136</v>
      </c>
      <c r="H3" s="143" t="s">
        <v>137</v>
      </c>
      <c r="I3" s="143" t="s">
        <v>138</v>
      </c>
      <c r="J3" s="143" t="s">
        <v>139</v>
      </c>
    </row>
    <row r="4" spans="1:12" x14ac:dyDescent="0.2">
      <c r="C4" s="269" t="s">
        <v>140</v>
      </c>
      <c r="D4" s="269"/>
      <c r="F4" s="144">
        <v>503</v>
      </c>
      <c r="G4" s="144">
        <v>61</v>
      </c>
      <c r="H4" s="145">
        <v>86</v>
      </c>
      <c r="I4" s="145">
        <v>335</v>
      </c>
      <c r="J4" s="145">
        <v>21</v>
      </c>
    </row>
    <row r="5" spans="1:12" x14ac:dyDescent="0.2">
      <c r="C5" s="146"/>
      <c r="D5" s="146"/>
      <c r="F5" s="144"/>
      <c r="G5" s="144"/>
      <c r="H5" s="145"/>
      <c r="I5" s="145"/>
      <c r="J5" s="145"/>
    </row>
    <row r="6" spans="1:12" x14ac:dyDescent="0.2">
      <c r="C6" s="268">
        <v>25</v>
      </c>
      <c r="D6" s="268"/>
      <c r="F6" s="144">
        <f t="shared" ref="F6:F8" si="0">SUM(G6:J6)</f>
        <v>486</v>
      </c>
      <c r="G6" s="144">
        <v>49</v>
      </c>
      <c r="H6" s="145">
        <v>112</v>
      </c>
      <c r="I6" s="145">
        <v>320</v>
      </c>
      <c r="J6" s="145">
        <v>5</v>
      </c>
    </row>
    <row r="7" spans="1:12" x14ac:dyDescent="0.2">
      <c r="C7" s="268">
        <v>26</v>
      </c>
      <c r="D7" s="268"/>
      <c r="F7" s="144">
        <f t="shared" si="0"/>
        <v>466</v>
      </c>
      <c r="G7" s="144">
        <v>36</v>
      </c>
      <c r="H7" s="145">
        <v>101</v>
      </c>
      <c r="I7" s="145">
        <v>322</v>
      </c>
      <c r="J7" s="145">
        <v>7</v>
      </c>
      <c r="L7" s="147"/>
    </row>
    <row r="8" spans="1:12" x14ac:dyDescent="0.2">
      <c r="C8" s="268">
        <v>27</v>
      </c>
      <c r="D8" s="268"/>
      <c r="F8" s="144">
        <f t="shared" si="0"/>
        <v>446</v>
      </c>
      <c r="G8" s="144">
        <v>37</v>
      </c>
      <c r="H8" s="145">
        <v>98</v>
      </c>
      <c r="I8" s="145">
        <v>309</v>
      </c>
      <c r="J8" s="145">
        <v>2</v>
      </c>
      <c r="L8" s="147"/>
    </row>
    <row r="9" spans="1:12" x14ac:dyDescent="0.2">
      <c r="C9" s="268">
        <v>28</v>
      </c>
      <c r="D9" s="268"/>
      <c r="F9" s="144">
        <f>SUM(G9:J9)</f>
        <v>410</v>
      </c>
      <c r="G9" s="144">
        <v>34</v>
      </c>
      <c r="H9" s="145">
        <v>75</v>
      </c>
      <c r="I9" s="145">
        <v>283</v>
      </c>
      <c r="J9" s="145">
        <v>18</v>
      </c>
      <c r="L9" s="147"/>
    </row>
    <row r="10" spans="1:12" x14ac:dyDescent="0.2">
      <c r="C10" s="268">
        <v>29</v>
      </c>
      <c r="D10" s="268"/>
      <c r="F10" s="144">
        <v>409</v>
      </c>
      <c r="G10" s="144">
        <v>32</v>
      </c>
      <c r="H10" s="145">
        <v>87</v>
      </c>
      <c r="I10" s="145">
        <v>287</v>
      </c>
      <c r="J10" s="145">
        <v>3</v>
      </c>
      <c r="L10" s="147"/>
    </row>
    <row r="11" spans="1:12" x14ac:dyDescent="0.2">
      <c r="C11" s="146"/>
      <c r="D11" s="146"/>
      <c r="F11" s="144"/>
      <c r="G11" s="144"/>
      <c r="H11" s="145"/>
      <c r="I11" s="145"/>
      <c r="J11" s="145"/>
      <c r="L11" s="147"/>
    </row>
    <row r="12" spans="1:12" x14ac:dyDescent="0.2">
      <c r="C12" s="267">
        <v>30</v>
      </c>
      <c r="D12" s="268"/>
      <c r="F12" s="148">
        <f>SUM(G12:J12)</f>
        <v>361</v>
      </c>
      <c r="G12" s="148">
        <v>43</v>
      </c>
      <c r="H12" s="149">
        <v>74</v>
      </c>
      <c r="I12" s="149">
        <v>241</v>
      </c>
      <c r="J12" s="149">
        <v>3</v>
      </c>
      <c r="L12" s="147"/>
    </row>
    <row r="13" spans="1:12" ht="13.2" customHeight="1" x14ac:dyDescent="0.2">
      <c r="C13" s="269" t="s">
        <v>141</v>
      </c>
      <c r="D13" s="269"/>
      <c r="F13" s="150">
        <v>335</v>
      </c>
      <c r="G13" s="151">
        <v>31</v>
      </c>
      <c r="H13" s="151">
        <v>61</v>
      </c>
      <c r="I13" s="151">
        <v>238</v>
      </c>
      <c r="J13" s="151">
        <v>5</v>
      </c>
      <c r="L13" s="147"/>
    </row>
    <row r="14" spans="1:12" ht="13.2" customHeight="1" x14ac:dyDescent="0.2">
      <c r="C14" s="268" t="s">
        <v>142</v>
      </c>
      <c r="D14" s="268"/>
      <c r="F14" s="148">
        <v>336</v>
      </c>
      <c r="G14" s="148">
        <v>41</v>
      </c>
      <c r="H14" s="149">
        <v>63</v>
      </c>
      <c r="I14" s="149">
        <v>231</v>
      </c>
      <c r="J14" s="149">
        <v>1</v>
      </c>
      <c r="L14" s="147"/>
    </row>
    <row r="15" spans="1:12" ht="13.2" customHeight="1" x14ac:dyDescent="0.2">
      <c r="C15" s="268" t="s">
        <v>143</v>
      </c>
      <c r="D15" s="268"/>
      <c r="F15" s="148">
        <v>283</v>
      </c>
      <c r="G15" s="148">
        <v>22</v>
      </c>
      <c r="H15" s="149">
        <v>53</v>
      </c>
      <c r="I15" s="149">
        <v>208</v>
      </c>
      <c r="J15" s="149">
        <v>0</v>
      </c>
      <c r="L15" s="147"/>
    </row>
    <row r="16" spans="1:12" ht="13.2" customHeight="1" x14ac:dyDescent="0.2">
      <c r="C16" s="268" t="s">
        <v>144</v>
      </c>
      <c r="D16" s="268"/>
      <c r="F16" s="148">
        <v>258</v>
      </c>
      <c r="G16" s="148">
        <v>25</v>
      </c>
      <c r="H16" s="149">
        <v>45</v>
      </c>
      <c r="I16" s="149">
        <v>187</v>
      </c>
      <c r="J16" s="149">
        <v>1</v>
      </c>
      <c r="L16" s="147"/>
    </row>
    <row r="17" spans="1:12" ht="13.2" customHeight="1" x14ac:dyDescent="0.2">
      <c r="C17" s="146"/>
      <c r="D17" s="146"/>
      <c r="F17" s="148"/>
      <c r="G17" s="148"/>
      <c r="H17" s="149"/>
      <c r="I17" s="149"/>
      <c r="J17" s="149"/>
      <c r="L17" s="147"/>
    </row>
    <row r="18" spans="1:12" ht="13.2" customHeight="1" thickBot="1" x14ac:dyDescent="0.25">
      <c r="A18" s="152"/>
      <c r="B18" s="152"/>
      <c r="C18" s="270" t="s">
        <v>145</v>
      </c>
      <c r="D18" s="270"/>
      <c r="E18" s="152"/>
      <c r="F18" s="153">
        <f>SUM(F19:F25)</f>
        <v>247</v>
      </c>
      <c r="G18" s="153">
        <f>SUM(G19:G25)</f>
        <v>29</v>
      </c>
      <c r="H18" s="154">
        <f>SUM(H19:H25)</f>
        <v>47</v>
      </c>
      <c r="I18" s="154">
        <f>SUM(I19:I25)</f>
        <v>167</v>
      </c>
      <c r="J18" s="154">
        <f>SUM(J19:J26)</f>
        <v>4</v>
      </c>
    </row>
    <row r="19" spans="1:12" ht="20.85" customHeight="1" thickTop="1" x14ac:dyDescent="0.2">
      <c r="A19" s="258" t="s">
        <v>146</v>
      </c>
      <c r="C19" s="260" t="s">
        <v>147</v>
      </c>
      <c r="D19" s="260" t="s">
        <v>148</v>
      </c>
      <c r="E19" s="155" t="s">
        <v>86</v>
      </c>
      <c r="F19" s="156">
        <f t="shared" ref="F19:F25" si="1">SUM(G19:J19)</f>
        <v>26</v>
      </c>
      <c r="G19" s="156">
        <v>16</v>
      </c>
      <c r="H19" s="157">
        <v>9</v>
      </c>
      <c r="I19" s="157">
        <v>1</v>
      </c>
      <c r="J19" s="157">
        <v>0</v>
      </c>
    </row>
    <row r="20" spans="1:12" ht="20.85" customHeight="1" x14ac:dyDescent="0.2">
      <c r="A20" s="258"/>
      <c r="C20" s="260"/>
      <c r="D20" s="261"/>
      <c r="E20" s="155" t="s">
        <v>149</v>
      </c>
      <c r="F20" s="156">
        <f t="shared" si="1"/>
        <v>1</v>
      </c>
      <c r="G20" s="156">
        <v>0</v>
      </c>
      <c r="H20" s="157">
        <v>1</v>
      </c>
      <c r="I20" s="157">
        <v>0</v>
      </c>
      <c r="J20" s="157">
        <v>0</v>
      </c>
    </row>
    <row r="21" spans="1:12" ht="20.85" customHeight="1" x14ac:dyDescent="0.2">
      <c r="A21" s="258"/>
      <c r="B21" s="158" t="s">
        <v>150</v>
      </c>
      <c r="C21" s="260"/>
      <c r="D21" s="262" t="s">
        <v>151</v>
      </c>
      <c r="E21" s="263"/>
      <c r="F21" s="156">
        <f t="shared" si="1"/>
        <v>35</v>
      </c>
      <c r="G21" s="156">
        <v>10</v>
      </c>
      <c r="H21" s="157">
        <v>24</v>
      </c>
      <c r="I21" s="157">
        <v>1</v>
      </c>
      <c r="J21" s="157">
        <v>0</v>
      </c>
    </row>
    <row r="22" spans="1:12" ht="20.85" customHeight="1" x14ac:dyDescent="0.2">
      <c r="A22" s="258"/>
      <c r="C22" s="261"/>
      <c r="D22" s="262" t="s">
        <v>152</v>
      </c>
      <c r="E22" s="263"/>
      <c r="F22" s="156">
        <f t="shared" si="1"/>
        <v>3</v>
      </c>
      <c r="G22" s="156">
        <v>0</v>
      </c>
      <c r="H22" s="157">
        <v>3</v>
      </c>
      <c r="I22" s="157">
        <v>0</v>
      </c>
      <c r="J22" s="157">
        <v>0</v>
      </c>
    </row>
    <row r="23" spans="1:12" ht="20.85" customHeight="1" x14ac:dyDescent="0.2">
      <c r="A23" s="258"/>
      <c r="B23" s="158" t="s">
        <v>153</v>
      </c>
      <c r="C23" s="264" t="s">
        <v>154</v>
      </c>
      <c r="D23" s="265"/>
      <c r="E23" s="266"/>
      <c r="F23" s="156">
        <f t="shared" si="1"/>
        <v>14</v>
      </c>
      <c r="G23" s="156">
        <v>3</v>
      </c>
      <c r="H23" s="157">
        <v>10</v>
      </c>
      <c r="I23" s="157">
        <v>0</v>
      </c>
      <c r="J23" s="157">
        <v>1</v>
      </c>
    </row>
    <row r="24" spans="1:12" ht="20.85" customHeight="1" x14ac:dyDescent="0.2">
      <c r="A24" s="258"/>
      <c r="B24" s="158"/>
      <c r="C24" s="264" t="s">
        <v>155</v>
      </c>
      <c r="D24" s="265"/>
      <c r="E24" s="266"/>
      <c r="F24" s="156">
        <f t="shared" si="1"/>
        <v>128</v>
      </c>
      <c r="G24" s="156">
        <v>0</v>
      </c>
      <c r="H24" s="157">
        <f>0+0</f>
        <v>0</v>
      </c>
      <c r="I24" s="157">
        <v>128</v>
      </c>
      <c r="J24" s="157">
        <v>0</v>
      </c>
    </row>
    <row r="25" spans="1:12" ht="20.85" customHeight="1" x14ac:dyDescent="0.2">
      <c r="A25" s="259"/>
      <c r="B25" s="159"/>
      <c r="C25" s="264" t="s">
        <v>156</v>
      </c>
      <c r="D25" s="265"/>
      <c r="E25" s="266"/>
      <c r="F25" s="160">
        <f t="shared" si="1"/>
        <v>40</v>
      </c>
      <c r="G25" s="160">
        <v>0</v>
      </c>
      <c r="H25" s="161">
        <v>0</v>
      </c>
      <c r="I25" s="161">
        <v>37</v>
      </c>
      <c r="J25" s="161">
        <v>3</v>
      </c>
    </row>
    <row r="26" spans="1:12" ht="20.85" customHeight="1" x14ac:dyDescent="0.2">
      <c r="A26" s="139" t="s">
        <v>106</v>
      </c>
      <c r="F26" s="147"/>
    </row>
    <row r="27" spans="1:12" x14ac:dyDescent="0.2">
      <c r="F27" s="162"/>
    </row>
  </sheetData>
  <mergeCells count="20">
    <mergeCell ref="C18:D18"/>
    <mergeCell ref="C4:D4"/>
    <mergeCell ref="C6:D6"/>
    <mergeCell ref="C7:D7"/>
    <mergeCell ref="C8:D8"/>
    <mergeCell ref="C9:D9"/>
    <mergeCell ref="C10:D10"/>
    <mergeCell ref="C12:D12"/>
    <mergeCell ref="C13:D13"/>
    <mergeCell ref="C14:D14"/>
    <mergeCell ref="C15:D15"/>
    <mergeCell ref="C16:D16"/>
    <mergeCell ref="A19:A25"/>
    <mergeCell ref="C19:C22"/>
    <mergeCell ref="D19:D20"/>
    <mergeCell ref="D21:E21"/>
    <mergeCell ref="D22:E22"/>
    <mergeCell ref="C23:E23"/>
    <mergeCell ref="C24:E24"/>
    <mergeCell ref="C25:E25"/>
  </mergeCells>
  <phoneticPr fontId="7"/>
  <pageMargins left="0.98425196850393704" right="0.98425196850393704" top="0.98425196850393704" bottom="0.98425196850393704" header="0.51181102362204722" footer="0.51181102362204722"/>
  <pageSetup paperSize="9" orientation="landscape" verticalDpi="4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3F1145-6A9F-414A-AB5F-412B648B4B01}">
  <sheetPr>
    <pageSetUpPr fitToPage="1"/>
  </sheetPr>
  <dimension ref="A1:E42"/>
  <sheetViews>
    <sheetView zoomScale="70" zoomScaleNormal="7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G28" sqref="G28"/>
    </sheetView>
  </sheetViews>
  <sheetFormatPr defaultColWidth="6.83203125" defaultRowHeight="13.2" x14ac:dyDescent="0.2"/>
  <cols>
    <col min="1" max="1" width="8.6640625" style="164" customWidth="1"/>
    <col min="2" max="5" width="11.75" style="164" customWidth="1"/>
    <col min="6" max="16384" width="6.83203125" style="164"/>
  </cols>
  <sheetData>
    <row r="1" spans="1:5" ht="16.2" x14ac:dyDescent="0.2">
      <c r="A1" s="163" t="s">
        <v>157</v>
      </c>
    </row>
    <row r="2" spans="1:5" ht="13.8" thickBot="1" x14ac:dyDescent="0.25">
      <c r="D2" s="165"/>
      <c r="E2" s="166" t="s">
        <v>134</v>
      </c>
    </row>
    <row r="3" spans="1:5" ht="15.45" customHeight="1" thickTop="1" x14ac:dyDescent="0.2">
      <c r="A3" s="271"/>
      <c r="B3" s="273" t="s">
        <v>158</v>
      </c>
      <c r="C3" s="274"/>
      <c r="D3" s="273" t="s">
        <v>159</v>
      </c>
      <c r="E3" s="274"/>
    </row>
    <row r="4" spans="1:5" ht="15.45" customHeight="1" x14ac:dyDescent="0.2">
      <c r="A4" s="272"/>
      <c r="B4" s="167" t="s">
        <v>160</v>
      </c>
      <c r="C4" s="168" t="s">
        <v>161</v>
      </c>
      <c r="D4" s="167" t="s">
        <v>160</v>
      </c>
      <c r="E4" s="168" t="s">
        <v>161</v>
      </c>
    </row>
    <row r="5" spans="1:5" s="173" customFormat="1" ht="15.45" customHeight="1" x14ac:dyDescent="0.2">
      <c r="A5" s="169" t="s">
        <v>162</v>
      </c>
      <c r="B5" s="170">
        <v>46</v>
      </c>
      <c r="C5" s="171">
        <v>2.4</v>
      </c>
      <c r="D5" s="172">
        <v>3872</v>
      </c>
      <c r="E5" s="171">
        <v>3.2</v>
      </c>
    </row>
    <row r="6" spans="1:5" ht="15.45" customHeight="1" x14ac:dyDescent="0.2">
      <c r="A6" s="174" t="s">
        <v>163</v>
      </c>
      <c r="B6" s="175">
        <v>42</v>
      </c>
      <c r="C6" s="176">
        <v>2.1</v>
      </c>
      <c r="D6" s="177">
        <v>3347</v>
      </c>
      <c r="E6" s="176">
        <v>2.6</v>
      </c>
    </row>
    <row r="7" spans="1:5" ht="15.45" customHeight="1" x14ac:dyDescent="0.2">
      <c r="A7" s="178">
        <v>6</v>
      </c>
      <c r="B7" s="170">
        <v>47</v>
      </c>
      <c r="C7" s="171">
        <v>2.4</v>
      </c>
      <c r="D7" s="172">
        <v>3094</v>
      </c>
      <c r="E7" s="171">
        <v>2.5</v>
      </c>
    </row>
    <row r="8" spans="1:5" ht="15.45" customHeight="1" x14ac:dyDescent="0.2">
      <c r="A8" s="178">
        <v>7</v>
      </c>
      <c r="B8" s="170">
        <v>29</v>
      </c>
      <c r="C8" s="171">
        <v>1.5</v>
      </c>
      <c r="D8" s="172">
        <v>3178</v>
      </c>
      <c r="E8" s="171">
        <v>2.6</v>
      </c>
    </row>
    <row r="9" spans="1:5" s="173" customFormat="1" ht="15.45" customHeight="1" x14ac:dyDescent="0.2">
      <c r="A9" s="179">
        <v>8</v>
      </c>
      <c r="B9" s="175">
        <v>37</v>
      </c>
      <c r="C9" s="176">
        <v>1.9</v>
      </c>
      <c r="D9" s="180">
        <v>2858</v>
      </c>
      <c r="E9" s="176">
        <v>2.2999999999999998</v>
      </c>
    </row>
    <row r="10" spans="1:5" s="173" customFormat="1" ht="15.45" customHeight="1" x14ac:dyDescent="0.2">
      <c r="A10" s="179">
        <v>9</v>
      </c>
      <c r="B10" s="175">
        <v>37</v>
      </c>
      <c r="C10" s="176">
        <v>1.9</v>
      </c>
      <c r="D10" s="180">
        <v>2742</v>
      </c>
      <c r="E10" s="176">
        <v>2.2000000000000002</v>
      </c>
    </row>
    <row r="11" spans="1:5" s="173" customFormat="1" ht="15.45" customHeight="1" x14ac:dyDescent="0.2">
      <c r="A11" s="179"/>
      <c r="B11" s="175"/>
      <c r="C11" s="176"/>
      <c r="D11" s="180"/>
      <c r="E11" s="176"/>
    </row>
    <row r="12" spans="1:5" s="173" customFormat="1" ht="15.45" customHeight="1" x14ac:dyDescent="0.2">
      <c r="A12" s="179">
        <v>10</v>
      </c>
      <c r="B12" s="175">
        <v>43</v>
      </c>
      <c r="C12" s="176">
        <v>2.2000000000000002</v>
      </c>
      <c r="D12" s="180">
        <v>2795</v>
      </c>
      <c r="E12" s="176">
        <v>2.2000000000000002</v>
      </c>
    </row>
    <row r="13" spans="1:5" s="173" customFormat="1" ht="15.45" customHeight="1" x14ac:dyDescent="0.2">
      <c r="A13" s="181">
        <v>11</v>
      </c>
      <c r="B13" s="175">
        <v>45</v>
      </c>
      <c r="C13" s="176">
        <v>2.2000000000000002</v>
      </c>
      <c r="D13" s="180">
        <v>2935</v>
      </c>
      <c r="E13" s="176">
        <v>2.2999999999999998</v>
      </c>
    </row>
    <row r="14" spans="1:5" s="173" customFormat="1" ht="15.45" customHeight="1" x14ac:dyDescent="0.2">
      <c r="A14" s="181">
        <v>12</v>
      </c>
      <c r="B14" s="175">
        <v>34</v>
      </c>
      <c r="C14" s="176">
        <v>1.7</v>
      </c>
      <c r="D14" s="180">
        <v>2656</v>
      </c>
      <c r="E14" s="176">
        <v>2.1</v>
      </c>
    </row>
    <row r="15" spans="1:5" s="173" customFormat="1" ht="15.45" customHeight="1" x14ac:dyDescent="0.2">
      <c r="A15" s="182">
        <v>13</v>
      </c>
      <c r="B15" s="175">
        <v>41</v>
      </c>
      <c r="C15" s="176">
        <v>2</v>
      </c>
      <c r="D15" s="177">
        <v>2491</v>
      </c>
      <c r="E15" s="176">
        <v>2</v>
      </c>
    </row>
    <row r="16" spans="1:5" s="173" customFormat="1" ht="15.45" customHeight="1" x14ac:dyDescent="0.2">
      <c r="A16" s="182">
        <v>14</v>
      </c>
      <c r="B16" s="175">
        <v>30</v>
      </c>
      <c r="C16" s="176">
        <v>1.5</v>
      </c>
      <c r="D16" s="177">
        <v>2317</v>
      </c>
      <c r="E16" s="176">
        <v>1.8</v>
      </c>
    </row>
    <row r="17" spans="1:5" s="173" customFormat="1" ht="15.45" customHeight="1" x14ac:dyDescent="0.2">
      <c r="A17" s="182"/>
      <c r="B17" s="175"/>
      <c r="C17" s="176"/>
      <c r="D17" s="177"/>
      <c r="E17" s="176"/>
    </row>
    <row r="18" spans="1:5" s="173" customFormat="1" ht="15.45" customHeight="1" x14ac:dyDescent="0.2">
      <c r="A18" s="182">
        <v>15</v>
      </c>
      <c r="B18" s="175">
        <v>39</v>
      </c>
      <c r="C18" s="176">
        <v>1.9</v>
      </c>
      <c r="D18" s="177">
        <v>2337</v>
      </c>
      <c r="E18" s="176">
        <v>1.9</v>
      </c>
    </row>
    <row r="19" spans="1:5" s="173" customFormat="1" ht="15.45" customHeight="1" x14ac:dyDescent="0.2">
      <c r="A19" s="182">
        <v>16</v>
      </c>
      <c r="B19" s="175">
        <v>37</v>
      </c>
      <c r="C19" s="176">
        <v>1.9</v>
      </c>
      <c r="D19" s="177">
        <v>2330</v>
      </c>
      <c r="E19" s="176">
        <v>1.8</v>
      </c>
    </row>
    <row r="20" spans="1:5" s="173" customFormat="1" ht="15.45" customHeight="1" x14ac:dyDescent="0.2">
      <c r="A20" s="182">
        <v>17</v>
      </c>
      <c r="B20" s="175">
        <v>28</v>
      </c>
      <c r="C20" s="176">
        <v>1.4</v>
      </c>
      <c r="D20" s="177">
        <v>2296</v>
      </c>
      <c r="E20" s="176">
        <v>1.8</v>
      </c>
    </row>
    <row r="21" spans="1:5" s="173" customFormat="1" ht="15.45" customHeight="1" x14ac:dyDescent="0.2">
      <c r="A21" s="182">
        <v>18</v>
      </c>
      <c r="B21" s="175">
        <v>28</v>
      </c>
      <c r="C21" s="176">
        <v>1.4</v>
      </c>
      <c r="D21" s="177">
        <v>2269</v>
      </c>
      <c r="E21" s="176">
        <v>1.8</v>
      </c>
    </row>
    <row r="22" spans="1:5" s="173" customFormat="1" ht="15.45" customHeight="1" x14ac:dyDescent="0.2">
      <c r="A22" s="182">
        <v>19</v>
      </c>
      <c r="B22" s="175">
        <v>27</v>
      </c>
      <c r="C22" s="176">
        <v>1.4</v>
      </c>
      <c r="D22" s="177">
        <v>2194</v>
      </c>
      <c r="E22" s="176">
        <v>1.7</v>
      </c>
    </row>
    <row r="23" spans="1:5" s="173" customFormat="1" ht="15.45" customHeight="1" x14ac:dyDescent="0.2">
      <c r="A23" s="182"/>
      <c r="B23" s="175"/>
      <c r="C23" s="176"/>
      <c r="D23" s="177"/>
      <c r="E23" s="176"/>
    </row>
    <row r="24" spans="1:5" s="173" customFormat="1" ht="15.45" customHeight="1" x14ac:dyDescent="0.2">
      <c r="A24" s="182">
        <v>20</v>
      </c>
      <c r="B24" s="175">
        <v>32</v>
      </c>
      <c r="C24" s="176">
        <v>1.6</v>
      </c>
      <c r="D24" s="177">
        <v>2220</v>
      </c>
      <c r="E24" s="176">
        <v>1.8</v>
      </c>
    </row>
    <row r="25" spans="1:5" s="173" customFormat="1" ht="15.45" customHeight="1" x14ac:dyDescent="0.2">
      <c r="A25" s="182">
        <v>21</v>
      </c>
      <c r="B25" s="175">
        <v>32</v>
      </c>
      <c r="C25" s="176">
        <v>1.6</v>
      </c>
      <c r="D25" s="177">
        <v>2159</v>
      </c>
      <c r="E25" s="176">
        <v>1.7</v>
      </c>
    </row>
    <row r="26" spans="1:5" s="173" customFormat="1" ht="15.45" customHeight="1" x14ac:dyDescent="0.2">
      <c r="A26" s="182">
        <v>22</v>
      </c>
      <c r="B26" s="175">
        <v>36</v>
      </c>
      <c r="C26" s="176">
        <v>1.8</v>
      </c>
      <c r="D26" s="177">
        <v>2129</v>
      </c>
      <c r="E26" s="176">
        <v>1.7</v>
      </c>
    </row>
    <row r="27" spans="1:5" s="173" customFormat="1" ht="15.45" customHeight="1" x14ac:dyDescent="0.2">
      <c r="A27" s="182">
        <v>23</v>
      </c>
      <c r="B27" s="175">
        <v>34</v>
      </c>
      <c r="C27" s="176">
        <v>1.7</v>
      </c>
      <c r="D27" s="177">
        <v>2166</v>
      </c>
      <c r="E27" s="176">
        <v>1.7</v>
      </c>
    </row>
    <row r="28" spans="1:5" s="173" customFormat="1" ht="15.45" customHeight="1" x14ac:dyDescent="0.2">
      <c r="A28" s="182">
        <v>24</v>
      </c>
      <c r="B28" s="175">
        <v>23</v>
      </c>
      <c r="C28" s="176">
        <v>1.2</v>
      </c>
      <c r="D28" s="177">
        <v>2110</v>
      </c>
      <c r="E28" s="176">
        <v>1.7</v>
      </c>
    </row>
    <row r="29" spans="1:5" s="173" customFormat="1" ht="15.45" customHeight="1" x14ac:dyDescent="0.2">
      <c r="A29" s="182"/>
      <c r="B29" s="175"/>
      <c r="C29" s="176"/>
      <c r="D29" s="177"/>
      <c r="E29" s="176"/>
    </row>
    <row r="30" spans="1:5" s="173" customFormat="1" ht="15.45" customHeight="1" x14ac:dyDescent="0.2">
      <c r="A30" s="182">
        <v>25</v>
      </c>
      <c r="B30" s="175">
        <v>33</v>
      </c>
      <c r="C30" s="176">
        <v>1.6923076923076925</v>
      </c>
      <c r="D30" s="177">
        <v>2087</v>
      </c>
      <c r="E30" s="176">
        <v>1.7</v>
      </c>
    </row>
    <row r="31" spans="1:5" s="173" customFormat="1" ht="15.45" customHeight="1" x14ac:dyDescent="0.2">
      <c r="A31" s="182">
        <v>26</v>
      </c>
      <c r="B31" s="175">
        <v>36</v>
      </c>
      <c r="C31" s="176">
        <v>1.9</v>
      </c>
      <c r="D31" s="177">
        <v>2100</v>
      </c>
      <c r="E31" s="176">
        <v>1.7</v>
      </c>
    </row>
    <row r="32" spans="1:5" s="173" customFormat="1" ht="15.45" customHeight="1" x14ac:dyDescent="0.2">
      <c r="A32" s="182">
        <v>27</v>
      </c>
      <c r="B32" s="175">
        <v>18</v>
      </c>
      <c r="C32" s="176">
        <v>0.9</v>
      </c>
      <c r="D32" s="177">
        <v>1956</v>
      </c>
      <c r="E32" s="176">
        <v>1.6</v>
      </c>
    </row>
    <row r="33" spans="1:5" s="173" customFormat="1" ht="15.45" customHeight="1" x14ac:dyDescent="0.2">
      <c r="A33" s="182">
        <v>28</v>
      </c>
      <c r="B33" s="175">
        <v>24</v>
      </c>
      <c r="C33" s="176">
        <v>1.2</v>
      </c>
      <c r="D33" s="177">
        <v>1892</v>
      </c>
      <c r="E33" s="176">
        <v>1.5</v>
      </c>
    </row>
    <row r="34" spans="1:5" s="173" customFormat="1" ht="15.45" customHeight="1" x14ac:dyDescent="0.2">
      <c r="A34" s="182">
        <v>29</v>
      </c>
      <c r="B34" s="175">
        <v>28</v>
      </c>
      <c r="C34" s="176">
        <v>1.5</v>
      </c>
      <c r="D34" s="177">
        <v>2306</v>
      </c>
      <c r="E34" s="176">
        <v>1.9</v>
      </c>
    </row>
    <row r="35" spans="1:5" s="173" customFormat="1" ht="15.45" customHeight="1" x14ac:dyDescent="0.2">
      <c r="A35" s="182"/>
      <c r="B35" s="175"/>
      <c r="C35" s="176"/>
      <c r="D35" s="177"/>
      <c r="E35" s="176"/>
    </row>
    <row r="36" spans="1:5" s="173" customFormat="1" ht="15.45" customHeight="1" x14ac:dyDescent="0.2">
      <c r="A36" s="182">
        <v>30</v>
      </c>
      <c r="B36" s="175">
        <v>23</v>
      </c>
      <c r="C36" s="176">
        <v>1.2</v>
      </c>
      <c r="D36" s="177">
        <v>2204</v>
      </c>
      <c r="E36" s="176">
        <v>1.8</v>
      </c>
    </row>
    <row r="37" spans="1:5" s="173" customFormat="1" ht="15.45" customHeight="1" x14ac:dyDescent="0.2">
      <c r="A37" s="182" t="s">
        <v>164</v>
      </c>
      <c r="B37" s="175">
        <v>24</v>
      </c>
      <c r="C37" s="176">
        <v>1.3</v>
      </c>
      <c r="D37" s="177">
        <v>2087</v>
      </c>
      <c r="E37" s="176">
        <v>1.7</v>
      </c>
    </row>
    <row r="38" spans="1:5" s="173" customFormat="1" ht="15.45" customHeight="1" x14ac:dyDescent="0.2">
      <c r="A38" s="182">
        <v>2</v>
      </c>
      <c r="B38" s="175">
        <v>18</v>
      </c>
      <c r="C38" s="176">
        <v>1</v>
      </c>
      <c r="D38" s="177">
        <v>1909</v>
      </c>
      <c r="E38" s="176">
        <v>1.5</v>
      </c>
    </row>
    <row r="39" spans="1:5" s="173" customFormat="1" ht="15.45" customHeight="1" x14ac:dyDescent="0.2">
      <c r="A39" s="182">
        <v>3</v>
      </c>
      <c r="B39" s="175">
        <v>17</v>
      </c>
      <c r="C39" s="176">
        <v>0.9</v>
      </c>
      <c r="D39" s="177">
        <v>1845</v>
      </c>
      <c r="E39" s="176">
        <v>1.5</v>
      </c>
    </row>
    <row r="40" spans="1:5" s="173" customFormat="1" ht="15.45" customHeight="1" x14ac:dyDescent="0.2">
      <c r="A40" s="182">
        <v>4</v>
      </c>
      <c r="B40" s="175">
        <v>16</v>
      </c>
      <c r="C40" s="176">
        <v>0.9</v>
      </c>
      <c r="D40" s="177">
        <v>1664</v>
      </c>
      <c r="E40" s="176">
        <v>1.4</v>
      </c>
    </row>
    <row r="41" spans="1:5" s="173" customFormat="1" ht="15.45" customHeight="1" x14ac:dyDescent="0.2">
      <c r="A41" s="183">
        <v>5</v>
      </c>
      <c r="B41" s="184">
        <v>18</v>
      </c>
      <c r="C41" s="185">
        <v>1</v>
      </c>
      <c r="D41" s="186">
        <v>1587</v>
      </c>
      <c r="E41" s="185">
        <v>1.3</v>
      </c>
    </row>
    <row r="42" spans="1:5" s="173" customFormat="1" ht="15.45" customHeight="1" x14ac:dyDescent="0.2">
      <c r="A42" s="187" t="s">
        <v>165</v>
      </c>
    </row>
  </sheetData>
  <mergeCells count="3">
    <mergeCell ref="A3:A4"/>
    <mergeCell ref="B3:C3"/>
    <mergeCell ref="D3:E3"/>
  </mergeCells>
  <phoneticPr fontId="7"/>
  <printOptions horizontalCentered="1"/>
  <pageMargins left="0.78740157480314965" right="0.78740157480314965" top="0.78740157480314965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0501</vt:lpstr>
      <vt:lpstr>0502</vt:lpstr>
      <vt:lpstr>0503</vt:lpstr>
      <vt:lpstr>0504</vt:lpstr>
      <vt:lpstr>0505</vt:lpstr>
      <vt:lpstr>'0501'!Print_Area</vt:lpstr>
      <vt:lpstr>'0502'!Print_Area</vt:lpstr>
      <vt:lpstr>'0505'!Print_Area</vt:lpstr>
      <vt:lpstr>'0501'!Print_Titles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2025-04-22T02:19:44Z</dcterms:created>
  <dcterms:modified xsi:type="dcterms:W3CDTF">2025-04-22T06:56:57Z</dcterms:modified>
  <cp:category/>
  <cp:contentStatus/>
</cp:coreProperties>
</file>