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13_ncr:1_{734C7CEB-9C5B-4912-A868-C6261EE4F5F4}" xr6:coauthVersionLast="47" xr6:coauthVersionMax="47" xr10:uidLastSave="{00000000-0000-0000-0000-000000000000}"/>
  <bookViews>
    <workbookView xWindow="0" yWindow="0" windowWidth="11520" windowHeight="12360" xr2:uid="{7D2E173C-4F99-4F55-85A8-5945CB2EE97B}"/>
  </bookViews>
  <sheets>
    <sheet name="0401" sheetId="1" r:id="rId1"/>
    <sheet name="0402" sheetId="3" r:id="rId2"/>
    <sheet name="0403" sheetId="4" r:id="rId3"/>
    <sheet name="0404" sheetId="5" r:id="rId4"/>
    <sheet name="0405" sheetId="6" r:id="rId5"/>
  </sheets>
  <definedNames>
    <definedName name="_xlnm._FilterDatabase" localSheetId="0" hidden="1">'0401'!$A$5:$AF$101</definedName>
    <definedName name="hyou3">#REF!</definedName>
    <definedName name="_xlnm.Print_Area" localSheetId="0">'0401'!$A$1:$AC$101</definedName>
    <definedName name="_xlnm.Print_Area" localSheetId="1">'0402'!$A$1:$AC$45</definedName>
    <definedName name="_xlnm.Print_Area" localSheetId="2">'0403'!$A$1:$I$39</definedName>
    <definedName name="_xlnm.Print_Area" localSheetId="3">'0404'!$A$1:$N$17</definedName>
    <definedName name="_xlnm.Print_Titles" localSheetId="0">'0401'!$3:$4</definedName>
    <definedName name="県外転出入者当前月" localSheetId="1">#REF!</definedName>
    <definedName name="県外転出入者当前月" localSheetId="2">#REF!</definedName>
    <definedName name="県外転出入者当前月" localSheetId="3">#REF!</definedName>
    <definedName name="県外転出入者当前月" localSheetId="4">#REF!</definedName>
    <definedName name="県外転出入者当前月">#REF!</definedName>
    <definedName name="指示月統計結果" localSheetId="1">#REF!</definedName>
    <definedName name="指示月統計結果" localSheetId="2">#REF!</definedName>
    <definedName name="指示月統計結果" localSheetId="3">#REF!</definedName>
    <definedName name="指示月統計結果" localSheetId="4">#REF!</definedName>
    <definedName name="指示月統計結果">#REF!</definedName>
    <definedName name="出生数_その他_のクロス集計">#N/A</definedName>
    <definedName name="出生数_自宅_のクロス集計">#N/A</definedName>
    <definedName name="出生数_助産所_のクロス集計">#N/A</definedName>
    <definedName name="出生数_診療所_のクロス集計">#N/A</definedName>
    <definedName name="出生数_病院_のクロス集計">#N/A</definedName>
    <definedName name="図1">#REF!</definedName>
    <definedName name="表３">#REF!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6" l="1"/>
  <c r="F20" i="6"/>
  <c r="F19" i="6"/>
  <c r="F18" i="6"/>
  <c r="F17" i="6"/>
  <c r="F16" i="6"/>
  <c r="F15" i="6"/>
  <c r="F14" i="6"/>
  <c r="F13" i="6"/>
  <c r="F12" i="6"/>
  <c r="F11" i="6"/>
  <c r="F10" i="6"/>
  <c r="F9" i="6"/>
  <c r="F8" i="6"/>
  <c r="F7" i="6"/>
  <c r="F6" i="6"/>
  <c r="E5" i="6"/>
  <c r="F5" i="6" s="1"/>
  <c r="D5" i="6"/>
  <c r="C5" i="6"/>
  <c r="B16" i="5" l="1"/>
  <c r="B15" i="5"/>
  <c r="B14" i="5"/>
  <c r="B13" i="5"/>
  <c r="B12" i="5"/>
  <c r="B11" i="5"/>
  <c r="B10" i="5"/>
  <c r="B9" i="5"/>
  <c r="B8" i="5"/>
  <c r="B7" i="5"/>
  <c r="B6" i="5"/>
  <c r="B5" i="5"/>
  <c r="N4" i="5"/>
  <c r="M4" i="5"/>
  <c r="L4" i="5"/>
  <c r="K4" i="5"/>
  <c r="J4" i="5"/>
  <c r="I4" i="5"/>
  <c r="H4" i="5"/>
  <c r="G4" i="5"/>
  <c r="F4" i="5"/>
  <c r="E4" i="5"/>
  <c r="D4" i="5"/>
  <c r="C4" i="5"/>
  <c r="B4" i="5" s="1"/>
  <c r="Z39" i="3" l="1"/>
  <c r="Z38" i="3"/>
  <c r="Z37" i="3"/>
  <c r="Z35" i="3"/>
  <c r="Z34" i="3"/>
  <c r="Z33" i="3"/>
  <c r="Z32" i="3"/>
  <c r="Z30" i="3"/>
  <c r="Z29" i="3"/>
  <c r="Z28" i="3"/>
  <c r="Z27" i="3"/>
  <c r="Z26" i="3"/>
  <c r="AA24" i="3"/>
  <c r="Z24" i="3"/>
  <c r="Z23" i="3"/>
  <c r="Z21" i="3"/>
  <c r="Z20" i="3"/>
  <c r="Y20" i="3"/>
  <c r="M20" i="3"/>
  <c r="Z19" i="3"/>
  <c r="Y19" i="3"/>
  <c r="Z18" i="3"/>
  <c r="AA18" i="3" s="1"/>
  <c r="Y18" i="3"/>
  <c r="Z17" i="3"/>
  <c r="Y17" i="3"/>
  <c r="M17" i="3"/>
  <c r="Z16" i="3"/>
  <c r="M16" i="3"/>
  <c r="Z15" i="3"/>
  <c r="Y15" i="3"/>
  <c r="M15" i="3"/>
  <c r="Z14" i="3"/>
  <c r="M14" i="3"/>
  <c r="Z13" i="3"/>
  <c r="Y13" i="3"/>
  <c r="Z12" i="3"/>
  <c r="Y12" i="3"/>
  <c r="Z10" i="3"/>
  <c r="Z9" i="3"/>
  <c r="M9" i="3"/>
  <c r="AC93" i="1" l="1"/>
  <c r="AC27" i="1"/>
  <c r="AC8" i="1"/>
  <c r="AC9" i="1"/>
  <c r="AC10" i="1"/>
  <c r="AC11" i="1"/>
  <c r="AC12" i="1"/>
  <c r="AC13" i="1"/>
  <c r="AC15" i="1"/>
  <c r="AC17" i="1"/>
  <c r="AC18" i="1"/>
  <c r="AC19" i="1"/>
  <c r="AC20" i="1"/>
  <c r="AC21" i="1"/>
  <c r="AC23" i="1"/>
  <c r="AC24" i="1"/>
  <c r="AC25" i="1"/>
  <c r="AC26" i="1"/>
  <c r="AC29" i="1"/>
  <c r="AC30" i="1"/>
  <c r="AC31" i="1"/>
  <c r="AC32" i="1"/>
  <c r="AC33" i="1"/>
  <c r="AC34" i="1"/>
  <c r="AC35" i="1"/>
  <c r="AC36" i="1"/>
  <c r="AC37" i="1"/>
  <c r="AC38" i="1"/>
  <c r="AC39" i="1"/>
  <c r="AC40" i="1"/>
  <c r="AC41" i="1"/>
  <c r="AC42" i="1"/>
  <c r="AC43" i="1"/>
  <c r="AC44" i="1"/>
  <c r="AC45" i="1"/>
  <c r="AC46" i="1"/>
  <c r="AC47" i="1"/>
  <c r="AC48" i="1"/>
  <c r="AC49" i="1"/>
  <c r="AC50" i="1"/>
  <c r="AC51" i="1"/>
  <c r="AC52" i="1"/>
  <c r="AC53" i="1"/>
  <c r="AC54" i="1"/>
  <c r="AC55" i="1"/>
  <c r="AC56" i="1"/>
  <c r="AC57" i="1"/>
  <c r="AC58" i="1"/>
  <c r="AC59" i="1"/>
  <c r="AC60" i="1"/>
  <c r="AC61" i="1"/>
  <c r="AC62" i="1"/>
  <c r="AC63" i="1"/>
  <c r="AC64" i="1"/>
  <c r="AC65" i="1"/>
  <c r="AC66" i="1"/>
  <c r="AC67" i="1"/>
  <c r="AC68" i="1"/>
  <c r="AC69" i="1"/>
  <c r="AC70" i="1"/>
  <c r="AC71" i="1"/>
  <c r="AC72" i="1"/>
  <c r="AC74" i="1"/>
  <c r="AC75" i="1"/>
  <c r="AC76" i="1"/>
  <c r="AC77" i="1"/>
  <c r="AC78" i="1"/>
  <c r="AC79" i="1"/>
  <c r="AC80" i="1"/>
  <c r="AC81" i="1"/>
  <c r="AC82" i="1"/>
  <c r="AC83" i="1"/>
  <c r="AC84" i="1"/>
  <c r="AC85" i="1"/>
  <c r="AC86" i="1"/>
  <c r="AC87" i="1"/>
  <c r="AC88" i="1"/>
  <c r="AC89" i="1"/>
  <c r="AC90" i="1"/>
  <c r="AC91" i="1"/>
  <c r="AC92" i="1"/>
  <c r="AC94" i="1"/>
  <c r="AC95" i="1"/>
  <c r="AC96" i="1"/>
  <c r="AC97" i="1"/>
  <c r="AC7" i="1"/>
  <c r="Z18" i="1" l="1"/>
  <c r="AA18" i="1"/>
  <c r="AA19" i="1"/>
  <c r="AA8" i="1"/>
  <c r="AA9" i="1"/>
  <c r="AA10" i="1"/>
  <c r="AA11" i="1"/>
  <c r="AA12" i="1"/>
  <c r="AA13" i="1"/>
  <c r="AA15" i="1"/>
  <c r="AA17" i="1"/>
  <c r="AA20" i="1"/>
  <c r="AA21" i="1"/>
  <c r="AA23" i="1"/>
  <c r="AA24" i="1"/>
  <c r="AA25" i="1"/>
  <c r="AA26" i="1"/>
  <c r="AA27" i="1"/>
  <c r="AA28" i="1"/>
  <c r="AA29" i="1"/>
  <c r="AA30" i="1"/>
  <c r="AA31" i="1"/>
  <c r="AA32" i="1"/>
  <c r="AA33" i="1"/>
  <c r="AA34" i="1"/>
  <c r="AA35" i="1"/>
  <c r="AA36" i="1"/>
  <c r="AA37" i="1"/>
  <c r="AA38" i="1"/>
  <c r="AA39" i="1"/>
  <c r="AA40" i="1"/>
  <c r="AA41" i="1"/>
  <c r="AA42" i="1"/>
  <c r="AA43" i="1"/>
  <c r="AA44" i="1"/>
  <c r="AA45" i="1"/>
  <c r="AA46" i="1"/>
  <c r="AA47" i="1"/>
  <c r="AA48" i="1"/>
  <c r="AA49" i="1"/>
  <c r="AA50" i="1"/>
  <c r="AA51" i="1"/>
  <c r="AA52" i="1"/>
  <c r="AA53" i="1"/>
  <c r="AA54" i="1"/>
  <c r="AA55" i="1"/>
  <c r="AA56" i="1"/>
  <c r="AA57" i="1"/>
  <c r="AA58" i="1"/>
  <c r="AA59" i="1"/>
  <c r="AA60" i="1"/>
  <c r="AA61" i="1"/>
  <c r="AA62" i="1"/>
  <c r="AA63" i="1"/>
  <c r="AA64" i="1"/>
  <c r="AA65" i="1"/>
  <c r="AA66" i="1"/>
  <c r="AA67" i="1"/>
  <c r="AA68" i="1"/>
  <c r="AA69" i="1"/>
  <c r="AA70" i="1"/>
  <c r="AA71" i="1"/>
  <c r="AA72" i="1"/>
  <c r="AA73" i="1"/>
  <c r="AA74" i="1"/>
  <c r="AA75" i="1"/>
  <c r="AA76" i="1"/>
  <c r="AA77" i="1"/>
  <c r="AA78" i="1"/>
  <c r="AA79" i="1"/>
  <c r="AA80" i="1"/>
  <c r="AA81" i="1"/>
  <c r="AA82" i="1"/>
  <c r="AA83" i="1"/>
  <c r="AA84" i="1"/>
  <c r="AA85" i="1"/>
  <c r="AA86" i="1"/>
  <c r="AA87" i="1"/>
  <c r="AA88" i="1"/>
  <c r="AA89" i="1"/>
  <c r="AA90" i="1"/>
  <c r="AA91" i="1"/>
  <c r="AA92" i="1"/>
  <c r="AA93" i="1"/>
  <c r="AA94" i="1"/>
  <c r="AA95" i="1"/>
  <c r="AA96" i="1"/>
  <c r="AA97" i="1"/>
  <c r="AA7" i="1"/>
  <c r="Y8" i="1"/>
  <c r="Y7" i="1"/>
  <c r="W9" i="1"/>
  <c r="W8" i="1"/>
  <c r="W7" i="1"/>
  <c r="Y76" i="1"/>
  <c r="Y21" i="1"/>
  <c r="Y9" i="1"/>
  <c r="Y10" i="1"/>
  <c r="Y11" i="1"/>
  <c r="Y12" i="1"/>
  <c r="Y13" i="1"/>
  <c r="Y15" i="1"/>
  <c r="Y17" i="1"/>
  <c r="Y18" i="1"/>
  <c r="Y19" i="1"/>
  <c r="Y20" i="1"/>
  <c r="Y23" i="1"/>
  <c r="Y24" i="1"/>
  <c r="Y25" i="1"/>
  <c r="Y26" i="1"/>
  <c r="Y27"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7" i="1"/>
  <c r="Y78" i="1"/>
  <c r="Y79" i="1"/>
  <c r="Y80" i="1"/>
  <c r="Y81" i="1"/>
  <c r="Y83" i="1"/>
  <c r="Y84" i="1"/>
  <c r="Y85" i="1"/>
  <c r="Y86" i="1"/>
  <c r="Y87" i="1"/>
  <c r="Y88" i="1"/>
  <c r="Y89" i="1"/>
  <c r="Y90" i="1"/>
  <c r="Y91" i="1"/>
  <c r="Y92" i="1"/>
  <c r="Y93" i="1"/>
  <c r="Y94" i="1"/>
  <c r="Y95" i="1"/>
  <c r="Y96" i="1"/>
  <c r="Y97" i="1"/>
  <c r="W10" i="1"/>
  <c r="W11" i="1"/>
  <c r="W12" i="1"/>
  <c r="W13" i="1"/>
  <c r="W15" i="1"/>
  <c r="W17" i="1"/>
  <c r="W18" i="1"/>
  <c r="W19" i="1"/>
  <c r="W20" i="1"/>
  <c r="W21" i="1"/>
  <c r="W23" i="1"/>
  <c r="W24" i="1"/>
  <c r="W25" i="1"/>
  <c r="W26" i="1"/>
  <c r="W27"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4" i="1"/>
  <c r="W75" i="1"/>
  <c r="W76" i="1"/>
  <c r="W77" i="1"/>
  <c r="W78" i="1"/>
  <c r="W79" i="1"/>
  <c r="W80" i="1"/>
  <c r="W81" i="1"/>
  <c r="W83" i="1"/>
  <c r="W84" i="1"/>
  <c r="W85" i="1"/>
  <c r="W86" i="1"/>
  <c r="W87" i="1"/>
  <c r="W88" i="1"/>
  <c r="W89" i="1"/>
  <c r="W90" i="1"/>
  <c r="W91" i="1"/>
  <c r="W92" i="1"/>
  <c r="W93" i="1"/>
  <c r="W94" i="1"/>
  <c r="W95" i="1"/>
  <c r="W96" i="1"/>
  <c r="W97" i="1"/>
  <c r="U8" i="1"/>
  <c r="U9" i="1"/>
  <c r="U10" i="1"/>
  <c r="U11" i="1"/>
  <c r="U12" i="1"/>
  <c r="U13" i="1"/>
  <c r="U15" i="1"/>
  <c r="U17" i="1"/>
  <c r="U18" i="1"/>
  <c r="U19" i="1"/>
  <c r="U20" i="1"/>
  <c r="U21" i="1"/>
  <c r="U23" i="1"/>
  <c r="U24" i="1"/>
  <c r="U25" i="1"/>
  <c r="U26" i="1"/>
  <c r="U27"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73" i="1"/>
  <c r="U74" i="1"/>
  <c r="U75" i="1"/>
  <c r="U76" i="1"/>
  <c r="U77" i="1"/>
  <c r="U78" i="1"/>
  <c r="U79" i="1"/>
  <c r="U80" i="1"/>
  <c r="U81" i="1"/>
  <c r="U83" i="1"/>
  <c r="U84" i="1"/>
  <c r="U85" i="1"/>
  <c r="U86" i="1"/>
  <c r="U87" i="1"/>
  <c r="U88" i="1"/>
  <c r="U89" i="1"/>
  <c r="U90" i="1"/>
  <c r="U91" i="1"/>
  <c r="U92" i="1"/>
  <c r="U93" i="1"/>
  <c r="U94" i="1"/>
  <c r="U95" i="1"/>
  <c r="U96" i="1"/>
  <c r="U97" i="1"/>
  <c r="U7" i="1"/>
  <c r="S8" i="1"/>
  <c r="S9" i="1"/>
  <c r="S10" i="1"/>
  <c r="S11" i="1"/>
  <c r="S12" i="1"/>
  <c r="S13" i="1"/>
  <c r="S15" i="1"/>
  <c r="S17" i="1"/>
  <c r="S18" i="1"/>
  <c r="S19" i="1"/>
  <c r="S20" i="1"/>
  <c r="S21" i="1"/>
  <c r="S23" i="1"/>
  <c r="S24" i="1"/>
  <c r="S25" i="1"/>
  <c r="S26" i="1"/>
  <c r="S27"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4" i="1"/>
  <c r="S75" i="1"/>
  <c r="S76" i="1"/>
  <c r="S77" i="1"/>
  <c r="S78" i="1"/>
  <c r="S79" i="1"/>
  <c r="S80" i="1"/>
  <c r="S81" i="1"/>
  <c r="S83" i="1"/>
  <c r="S84" i="1"/>
  <c r="S85" i="1"/>
  <c r="S86" i="1"/>
  <c r="S87" i="1"/>
  <c r="S88" i="1"/>
  <c r="S89" i="1"/>
  <c r="S90" i="1"/>
  <c r="S91" i="1"/>
  <c r="S92" i="1"/>
  <c r="S93" i="1"/>
  <c r="S94" i="1"/>
  <c r="S95" i="1"/>
  <c r="S96" i="1"/>
  <c r="S97" i="1"/>
  <c r="S7" i="1"/>
  <c r="Q8" i="1"/>
  <c r="Q9" i="1"/>
  <c r="Q10" i="1"/>
  <c r="Q11" i="1"/>
  <c r="Q12" i="1"/>
  <c r="Q13" i="1"/>
  <c r="Q15" i="1"/>
  <c r="Q17" i="1"/>
  <c r="Q18" i="1"/>
  <c r="Q19" i="1"/>
  <c r="Q20" i="1"/>
  <c r="Q21" i="1"/>
  <c r="Q23" i="1"/>
  <c r="Q24" i="1"/>
  <c r="Q25" i="1"/>
  <c r="Q26" i="1"/>
  <c r="Q27"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4" i="1"/>
  <c r="Q75" i="1"/>
  <c r="Q76" i="1"/>
  <c r="Q77" i="1"/>
  <c r="Q78" i="1"/>
  <c r="Q79" i="1"/>
  <c r="Q80" i="1"/>
  <c r="Q81" i="1"/>
  <c r="Q83" i="1"/>
  <c r="Q84" i="1"/>
  <c r="Q85" i="1"/>
  <c r="Q86" i="1"/>
  <c r="Q87" i="1"/>
  <c r="Q88" i="1"/>
  <c r="Q89" i="1"/>
  <c r="Q90" i="1"/>
  <c r="Q91" i="1"/>
  <c r="Q92" i="1"/>
  <c r="Q93" i="1"/>
  <c r="Q94" i="1"/>
  <c r="Q95" i="1"/>
  <c r="Q96" i="1"/>
  <c r="Q97" i="1"/>
  <c r="Q7" i="1"/>
  <c r="O8" i="1"/>
  <c r="O9" i="1"/>
  <c r="O10" i="1"/>
  <c r="O11" i="1"/>
  <c r="O12" i="1"/>
  <c r="O13" i="1"/>
  <c r="O15"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3" i="1"/>
  <c r="O84" i="1"/>
  <c r="O85" i="1"/>
  <c r="O86" i="1"/>
  <c r="O87" i="1"/>
  <c r="O88" i="1"/>
  <c r="O89" i="1"/>
  <c r="O90" i="1"/>
  <c r="O91" i="1"/>
  <c r="O92" i="1"/>
  <c r="O93" i="1"/>
  <c r="O94" i="1"/>
  <c r="O95" i="1"/>
  <c r="O96" i="1"/>
  <c r="O97" i="1"/>
  <c r="O7" i="1"/>
  <c r="M77" i="1"/>
  <c r="M78" i="1"/>
  <c r="M29" i="1"/>
  <c r="M8" i="1"/>
  <c r="M9" i="1"/>
  <c r="M10" i="1"/>
  <c r="M11" i="1"/>
  <c r="M12" i="1"/>
  <c r="M13" i="1"/>
  <c r="M15" i="1"/>
  <c r="M17" i="1"/>
  <c r="M18" i="1"/>
  <c r="M19" i="1"/>
  <c r="M20" i="1"/>
  <c r="M21" i="1"/>
  <c r="M23" i="1"/>
  <c r="M24" i="1"/>
  <c r="M25" i="1"/>
  <c r="M26" i="1"/>
  <c r="M27"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4" i="1"/>
  <c r="M75" i="1"/>
  <c r="M76" i="1"/>
  <c r="M79" i="1"/>
  <c r="M80" i="1"/>
  <c r="M81" i="1"/>
  <c r="M83" i="1"/>
  <c r="M84" i="1"/>
  <c r="M85" i="1"/>
  <c r="M86" i="1"/>
  <c r="M87" i="1"/>
  <c r="M88" i="1"/>
  <c r="M89" i="1"/>
  <c r="M90" i="1"/>
  <c r="M91" i="1"/>
  <c r="M92" i="1"/>
  <c r="M93" i="1"/>
  <c r="M94" i="1"/>
  <c r="M95" i="1"/>
  <c r="M96" i="1"/>
  <c r="M97" i="1"/>
  <c r="M7" i="1"/>
  <c r="K8" i="1" l="1"/>
  <c r="K9" i="1"/>
  <c r="K10" i="1"/>
  <c r="K11" i="1"/>
  <c r="K12" i="1"/>
  <c r="K13" i="1"/>
  <c r="K15" i="1"/>
  <c r="K17" i="1"/>
  <c r="K18" i="1"/>
  <c r="K19" i="1"/>
  <c r="K20" i="1"/>
  <c r="K21"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3" i="1"/>
  <c r="K84" i="1"/>
  <c r="K85" i="1"/>
  <c r="K86" i="1"/>
  <c r="K87" i="1"/>
  <c r="K88" i="1"/>
  <c r="K89" i="1"/>
  <c r="K90" i="1"/>
  <c r="K91" i="1"/>
  <c r="K92" i="1"/>
  <c r="K93" i="1"/>
  <c r="K94" i="1"/>
  <c r="K95" i="1"/>
  <c r="K96" i="1"/>
  <c r="K97" i="1"/>
  <c r="K7" i="1"/>
  <c r="I85" i="1"/>
  <c r="I76" i="1"/>
  <c r="I18" i="1"/>
  <c r="I8" i="1"/>
  <c r="I9" i="1"/>
  <c r="I10" i="1"/>
  <c r="I11" i="1"/>
  <c r="I12" i="1"/>
  <c r="I13" i="1"/>
  <c r="I15" i="1"/>
  <c r="I17" i="1"/>
  <c r="I19" i="1"/>
  <c r="I20" i="1"/>
  <c r="I21" i="1"/>
  <c r="I23" i="1"/>
  <c r="I24" i="1"/>
  <c r="I25" i="1"/>
  <c r="I26" i="1"/>
  <c r="I27"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4" i="1"/>
  <c r="I75" i="1"/>
  <c r="I77" i="1"/>
  <c r="I78" i="1"/>
  <c r="I79" i="1"/>
  <c r="I80" i="1"/>
  <c r="I81" i="1"/>
  <c r="I83" i="1"/>
  <c r="I84" i="1"/>
  <c r="I86" i="1"/>
  <c r="I87" i="1"/>
  <c r="I88" i="1"/>
  <c r="I89" i="1"/>
  <c r="I90" i="1"/>
  <c r="I91" i="1"/>
  <c r="I92" i="1"/>
  <c r="I93" i="1"/>
  <c r="I94" i="1"/>
  <c r="I95" i="1"/>
  <c r="I96" i="1"/>
  <c r="I97" i="1"/>
  <c r="I7" i="1"/>
  <c r="G94" i="1"/>
  <c r="G81" i="1"/>
  <c r="G78" i="1"/>
  <c r="G79" i="1"/>
  <c r="G80" i="1"/>
  <c r="G75" i="1"/>
  <c r="G70" i="1"/>
  <c r="G29" i="1"/>
  <c r="G15" i="1"/>
  <c r="G17" i="1"/>
  <c r="G18" i="1"/>
  <c r="G19" i="1"/>
  <c r="G20" i="1"/>
  <c r="G21" i="1"/>
  <c r="G23" i="1"/>
  <c r="G24" i="1"/>
  <c r="G25" i="1"/>
  <c r="G26" i="1"/>
  <c r="G27"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1" i="1"/>
  <c r="G72" i="1"/>
  <c r="G74" i="1"/>
  <c r="G76" i="1"/>
  <c r="G77" i="1"/>
  <c r="G83" i="1"/>
  <c r="G84" i="1"/>
  <c r="G85" i="1"/>
  <c r="G86" i="1"/>
  <c r="G87" i="1"/>
  <c r="G88" i="1"/>
  <c r="G89" i="1"/>
  <c r="G90" i="1"/>
  <c r="G91" i="1"/>
  <c r="G92" i="1"/>
  <c r="G93" i="1"/>
  <c r="G95" i="1"/>
  <c r="G96" i="1"/>
  <c r="G97" i="1"/>
  <c r="G8" i="1"/>
  <c r="G9" i="1"/>
  <c r="G10" i="1"/>
  <c r="G11" i="1"/>
  <c r="G12" i="1"/>
  <c r="G13" i="1"/>
  <c r="G7" i="1"/>
  <c r="E70" i="1"/>
  <c r="E29" i="1"/>
  <c r="E17" i="1"/>
  <c r="E13" i="1"/>
  <c r="E12" i="1"/>
  <c r="E9" i="1"/>
  <c r="E8" i="1"/>
  <c r="E7" i="1"/>
  <c r="E15" i="1"/>
  <c r="E18" i="1"/>
  <c r="E19" i="1"/>
  <c r="E20" i="1"/>
  <c r="E21" i="1"/>
  <c r="E23" i="1"/>
  <c r="E24" i="1"/>
  <c r="E25" i="1"/>
  <c r="E26" i="1"/>
  <c r="E27"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1" i="1"/>
  <c r="E72" i="1"/>
  <c r="E74" i="1"/>
  <c r="E75" i="1"/>
  <c r="E76" i="1"/>
  <c r="E77" i="1"/>
  <c r="E78" i="1"/>
  <c r="E79" i="1"/>
  <c r="E80" i="1"/>
  <c r="E81" i="1"/>
  <c r="E83" i="1"/>
  <c r="E84" i="1"/>
  <c r="E85" i="1"/>
  <c r="E86" i="1"/>
  <c r="E87" i="1"/>
  <c r="E88" i="1"/>
  <c r="E89" i="1"/>
  <c r="E90" i="1"/>
  <c r="E91" i="1"/>
  <c r="E92" i="1"/>
  <c r="E93" i="1"/>
  <c r="E94" i="1"/>
  <c r="E95" i="1"/>
  <c r="E96" i="1"/>
  <c r="E97" i="1"/>
  <c r="E10" i="1"/>
  <c r="E11" i="1"/>
  <c r="C33" i="1"/>
  <c r="C32" i="1"/>
  <c r="C31" i="1"/>
  <c r="C22" i="1"/>
  <c r="C23" i="1"/>
  <c r="C24" i="1"/>
  <c r="C25" i="1"/>
  <c r="C26" i="1"/>
  <c r="C27" i="1"/>
  <c r="C28" i="1"/>
  <c r="C29" i="1"/>
  <c r="C30"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3" i="1"/>
  <c r="C84" i="1"/>
  <c r="C85" i="1"/>
  <c r="C86" i="1"/>
  <c r="C87" i="1"/>
  <c r="C88" i="1"/>
  <c r="C89" i="1"/>
  <c r="C90" i="1"/>
  <c r="C91" i="1"/>
  <c r="C92" i="1"/>
  <c r="C93" i="1"/>
  <c r="C94" i="1"/>
  <c r="C95" i="1"/>
  <c r="C96" i="1"/>
  <c r="C97" i="1"/>
  <c r="C8" i="1"/>
  <c r="C9" i="1"/>
  <c r="C10" i="1"/>
  <c r="C11" i="1"/>
  <c r="C12" i="1"/>
  <c r="C13" i="1"/>
  <c r="C14" i="1"/>
  <c r="C15" i="1"/>
  <c r="C17" i="1"/>
  <c r="C18" i="1"/>
  <c r="C19" i="1"/>
  <c r="C20" i="1"/>
  <c r="C21" i="1"/>
  <c r="C7" i="1"/>
  <c r="Z16" i="1"/>
  <c r="Z97" i="1"/>
  <c r="Z93" i="1"/>
  <c r="Z94" i="1"/>
  <c r="Z95" i="1"/>
  <c r="Z96" i="1"/>
  <c r="Z89" i="1"/>
  <c r="Z90" i="1"/>
  <c r="Z91" i="1"/>
  <c r="Z92" i="1"/>
  <c r="Z78" i="1"/>
  <c r="Z79" i="1"/>
  <c r="Z80" i="1"/>
  <c r="Z81" i="1"/>
  <c r="Z83" i="1"/>
  <c r="Z84" i="1"/>
  <c r="Z85" i="1"/>
  <c r="Z86" i="1"/>
  <c r="Z87" i="1"/>
  <c r="Z88" i="1"/>
  <c r="Z76" i="1"/>
  <c r="Z77" i="1"/>
  <c r="Z56" i="1"/>
  <c r="Z57" i="1"/>
  <c r="Z58" i="1"/>
  <c r="Z59" i="1"/>
  <c r="Z60" i="1"/>
  <c r="Z61" i="1"/>
  <c r="Z62" i="1"/>
  <c r="Z63" i="1"/>
  <c r="Z64" i="1"/>
  <c r="Z65" i="1"/>
  <c r="Z66" i="1"/>
  <c r="Z67" i="1"/>
  <c r="Z68" i="1"/>
  <c r="Z69" i="1"/>
  <c r="Z70" i="1"/>
  <c r="Z71" i="1"/>
  <c r="Z72" i="1"/>
  <c r="Z74" i="1"/>
  <c r="Z75" i="1"/>
  <c r="Z30" i="1"/>
  <c r="Z31" i="1"/>
  <c r="Z32" i="1"/>
  <c r="Z33" i="1"/>
  <c r="Z34" i="1"/>
  <c r="Z35" i="1"/>
  <c r="Z36" i="1"/>
  <c r="Z37" i="1"/>
  <c r="Z38" i="1"/>
  <c r="Z39" i="1"/>
  <c r="Z40" i="1"/>
  <c r="Z41" i="1"/>
  <c r="Z42" i="1"/>
  <c r="Z43" i="1"/>
  <c r="Z44" i="1"/>
  <c r="Z45" i="1"/>
  <c r="Z46" i="1"/>
  <c r="Z47" i="1"/>
  <c r="Z48" i="1"/>
  <c r="Z49" i="1"/>
  <c r="Z50" i="1"/>
  <c r="Z51" i="1"/>
  <c r="Z52" i="1"/>
  <c r="Z53" i="1"/>
  <c r="Z54" i="1"/>
  <c r="Z55" i="1"/>
  <c r="Z17" i="1"/>
  <c r="Z19" i="1"/>
  <c r="Z20" i="1"/>
  <c r="Z21" i="1"/>
  <c r="Z23" i="1"/>
  <c r="Z24" i="1"/>
  <c r="Z25" i="1"/>
  <c r="Z26" i="1"/>
  <c r="Z27" i="1"/>
  <c r="Z29" i="1"/>
  <c r="Z8" i="1"/>
  <c r="Z9" i="1"/>
  <c r="Z10" i="1"/>
  <c r="Z11" i="1"/>
  <c r="Z12" i="1"/>
  <c r="Z13" i="1"/>
  <c r="Z15" i="1"/>
  <c r="Z7" i="1"/>
</calcChain>
</file>

<file path=xl/sharedStrings.xml><?xml version="1.0" encoding="utf-8"?>
<sst xmlns="http://schemas.openxmlformats.org/spreadsheetml/2006/main" count="546" uniqueCount="232">
  <si>
    <t>前橋市</t>
    <rPh sb="0" eb="2">
      <t>マエバシ</t>
    </rPh>
    <rPh sb="2" eb="3">
      <t>シ</t>
    </rPh>
    <phoneticPr fontId="4"/>
  </si>
  <si>
    <t>高崎市</t>
    <rPh sb="0" eb="3">
      <t>タカサキシ</t>
    </rPh>
    <phoneticPr fontId="4"/>
  </si>
  <si>
    <t>桐生</t>
    <rPh sb="0" eb="2">
      <t>キリュウ</t>
    </rPh>
    <phoneticPr fontId="4"/>
  </si>
  <si>
    <t>伊勢崎</t>
    <rPh sb="0" eb="3">
      <t>イセサキ</t>
    </rPh>
    <phoneticPr fontId="4"/>
  </si>
  <si>
    <t>太田</t>
    <rPh sb="0" eb="2">
      <t>オオタ</t>
    </rPh>
    <phoneticPr fontId="4"/>
  </si>
  <si>
    <t>渋川</t>
    <rPh sb="0" eb="2">
      <t>シブカワ</t>
    </rPh>
    <phoneticPr fontId="4"/>
  </si>
  <si>
    <t>藤岡</t>
    <rPh sb="0" eb="2">
      <t>フジオカ</t>
    </rPh>
    <phoneticPr fontId="4"/>
  </si>
  <si>
    <t>富岡</t>
    <rPh sb="0" eb="2">
      <t>トミオカ</t>
    </rPh>
    <phoneticPr fontId="4"/>
  </si>
  <si>
    <t>吾妻</t>
    <rPh sb="0" eb="2">
      <t>アガツマ</t>
    </rPh>
    <phoneticPr fontId="4"/>
  </si>
  <si>
    <t>利根沼田</t>
    <rPh sb="0" eb="2">
      <t>トネ</t>
    </rPh>
    <rPh sb="2" eb="4">
      <t>ヌマタ</t>
    </rPh>
    <phoneticPr fontId="4"/>
  </si>
  <si>
    <t>館林</t>
    <rPh sb="0" eb="2">
      <t>タテバヤシ</t>
    </rPh>
    <phoneticPr fontId="4"/>
  </si>
  <si>
    <t>安中</t>
    <rPh sb="0" eb="2">
      <t>アンナカ</t>
    </rPh>
    <phoneticPr fontId="4"/>
  </si>
  <si>
    <t>群馬県</t>
    <rPh sb="0" eb="3">
      <t>グンマケン</t>
    </rPh>
    <phoneticPr fontId="4"/>
  </si>
  <si>
    <t>全国</t>
    <rPh sb="0" eb="2">
      <t>ゼンコク</t>
    </rPh>
    <phoneticPr fontId="4"/>
  </si>
  <si>
    <t>報告数</t>
    <rPh sb="0" eb="2">
      <t>ホウコク</t>
    </rPh>
    <rPh sb="2" eb="3">
      <t>スウ</t>
    </rPh>
    <phoneticPr fontId="4"/>
  </si>
  <si>
    <t>り患率</t>
  </si>
  <si>
    <t>一類感染症</t>
    <rPh sb="0" eb="1">
      <t>イチ</t>
    </rPh>
    <phoneticPr fontId="4"/>
  </si>
  <si>
    <t>エボラ出血熱</t>
  </si>
  <si>
    <t>クリミア・コンゴ出血熱</t>
  </si>
  <si>
    <t>痘そう</t>
  </si>
  <si>
    <t>南米出血熱</t>
    <phoneticPr fontId="3"/>
  </si>
  <si>
    <t>ペスト</t>
  </si>
  <si>
    <t>マールブルグ病</t>
  </si>
  <si>
    <t>ラッサ熱</t>
  </si>
  <si>
    <t>二類感染症</t>
    <rPh sb="0" eb="1">
      <t>ニ</t>
    </rPh>
    <phoneticPr fontId="4"/>
  </si>
  <si>
    <t>　</t>
  </si>
  <si>
    <t>急性灰白髄炎</t>
  </si>
  <si>
    <t>結核</t>
  </si>
  <si>
    <t>・</t>
  </si>
  <si>
    <t>ジフテリア</t>
  </si>
  <si>
    <t>重症急性呼吸器症候群</t>
  </si>
  <si>
    <t>中東呼吸器症候群</t>
    <phoneticPr fontId="4"/>
  </si>
  <si>
    <t>鳥インフルエンザ（Ｈ５Ｎ１）</t>
    <phoneticPr fontId="4"/>
  </si>
  <si>
    <t>鳥インフルエンザ（Ｈ７Ｎ９）</t>
    <phoneticPr fontId="4"/>
  </si>
  <si>
    <t>三類感染症</t>
    <rPh sb="0" eb="1">
      <t>サン</t>
    </rPh>
    <phoneticPr fontId="4"/>
  </si>
  <si>
    <t>コレラ</t>
  </si>
  <si>
    <t>細菌性赤痢</t>
  </si>
  <si>
    <t>腸管出血性大腸菌感染症</t>
  </si>
  <si>
    <t>腸チフス</t>
  </si>
  <si>
    <t>パラチフス</t>
  </si>
  <si>
    <t>四類感染症</t>
    <rPh sb="0" eb="1">
      <t>ヨン</t>
    </rPh>
    <phoneticPr fontId="4"/>
  </si>
  <si>
    <t>Ｅ型肝炎</t>
  </si>
  <si>
    <t>ウエストナイル熱</t>
  </si>
  <si>
    <t>Ａ型肝炎</t>
  </si>
  <si>
    <t>エキノコックス症</t>
  </si>
  <si>
    <t>エムポックス</t>
    <phoneticPr fontId="3"/>
  </si>
  <si>
    <t>黄熱</t>
  </si>
  <si>
    <t>オウム病</t>
  </si>
  <si>
    <t>オムスク出血熱</t>
  </si>
  <si>
    <t>回帰熱</t>
  </si>
  <si>
    <t>キャサヌル森林病</t>
  </si>
  <si>
    <t>Ｑ熱</t>
  </si>
  <si>
    <t>狂犬病</t>
  </si>
  <si>
    <t>コクシジオイデス症</t>
  </si>
  <si>
    <t>ジカウイルス感染症</t>
  </si>
  <si>
    <t>重症熱性血小板減少症候群</t>
  </si>
  <si>
    <t>腎症候性出血熱</t>
  </si>
  <si>
    <t>西部ウマ脳炎</t>
  </si>
  <si>
    <t>ダニ媒介脳炎</t>
  </si>
  <si>
    <t>炭疽</t>
  </si>
  <si>
    <t>チクングニア熱</t>
  </si>
  <si>
    <t>つつが虫病</t>
    <phoneticPr fontId="4"/>
  </si>
  <si>
    <t>デング熱</t>
  </si>
  <si>
    <t>東部ウマ脳炎</t>
  </si>
  <si>
    <t>鳥インフルエンザ（Ｈ５Ｎ１及びＨ７Ｎ９を除く。）</t>
    <rPh sb="0" eb="1">
      <t>トリ</t>
    </rPh>
    <rPh sb="13" eb="14">
      <t>オヨ</t>
    </rPh>
    <rPh sb="20" eb="21">
      <t>ノゾ</t>
    </rPh>
    <phoneticPr fontId="4"/>
  </si>
  <si>
    <t>ニパウイルス感染症</t>
  </si>
  <si>
    <t>日本紅斑熱</t>
  </si>
  <si>
    <t>日本脳炎</t>
  </si>
  <si>
    <t>ハンタウイルス肺症候群</t>
  </si>
  <si>
    <t>Ｂウイルス病</t>
  </si>
  <si>
    <t>鼻疽</t>
  </si>
  <si>
    <t>ブルセラ症</t>
  </si>
  <si>
    <t>ベネズエラウマ脳炎</t>
  </si>
  <si>
    <t>ヘンドラウイルス感染症</t>
  </si>
  <si>
    <t>発しんチフス</t>
  </si>
  <si>
    <t>ボツリヌス症</t>
  </si>
  <si>
    <t>マラリア</t>
  </si>
  <si>
    <t>野兎病</t>
  </si>
  <si>
    <t>ライム病</t>
  </si>
  <si>
    <t>リッサウイルス感染症</t>
  </si>
  <si>
    <t>リフトバレー熱</t>
  </si>
  <si>
    <t>類鼻疽</t>
  </si>
  <si>
    <t>レジオネラ症</t>
  </si>
  <si>
    <t>レプトスピラ症</t>
  </si>
  <si>
    <t>ロッキー山紅斑熱</t>
  </si>
  <si>
    <t>五類感染症</t>
    <rPh sb="0" eb="1">
      <t>ゴ</t>
    </rPh>
    <rPh sb="1" eb="2">
      <t>ルイ</t>
    </rPh>
    <rPh sb="2" eb="5">
      <t>カンセンショウ</t>
    </rPh>
    <phoneticPr fontId="4"/>
  </si>
  <si>
    <t>アメーバ赤痢</t>
  </si>
  <si>
    <t>ウイルス性肝炎</t>
  </si>
  <si>
    <t>カルバペネム耐性腸内細菌目細菌感染症</t>
    <rPh sb="12" eb="13">
      <t>モク</t>
    </rPh>
    <rPh sb="13" eb="15">
      <t>サイキン</t>
    </rPh>
    <rPh sb="15" eb="18">
      <t>カンセンショウ</t>
    </rPh>
    <phoneticPr fontId="3"/>
  </si>
  <si>
    <t>急性弛緩性麻痺</t>
    <rPh sb="0" eb="2">
      <t>キュウセイ</t>
    </rPh>
    <rPh sb="2" eb="5">
      <t>シカンセイ</t>
    </rPh>
    <rPh sb="5" eb="7">
      <t>マヒ</t>
    </rPh>
    <phoneticPr fontId="4"/>
  </si>
  <si>
    <t>急性脳炎</t>
  </si>
  <si>
    <t>クリプトスポリジウム症</t>
  </si>
  <si>
    <t>クロイツフェルト・ヤコブ病</t>
  </si>
  <si>
    <t>劇症型溶血性レンサ球菌感染症</t>
  </si>
  <si>
    <t>後天性免疫不全症候群</t>
    <phoneticPr fontId="3"/>
  </si>
  <si>
    <t xml:space="preserve"> ・ </t>
    <phoneticPr fontId="3"/>
  </si>
  <si>
    <t xml:space="preserve"> ・ </t>
  </si>
  <si>
    <t>ジアルジア症</t>
  </si>
  <si>
    <t>侵襲性インフルエンザ菌感染症</t>
  </si>
  <si>
    <t>侵襲性髄膜炎菌感染症</t>
  </si>
  <si>
    <t>侵襲性肺炎球菌感染症</t>
  </si>
  <si>
    <t>水痘（入院例）</t>
  </si>
  <si>
    <t>先天性風しん症候群</t>
  </si>
  <si>
    <t>梅毒</t>
  </si>
  <si>
    <t>播種性クリプトコックス症</t>
  </si>
  <si>
    <t>破傷風</t>
  </si>
  <si>
    <t>バンコマイシン耐性黄色ブドウ球菌感染症</t>
  </si>
  <si>
    <t>バンコマイシン耐性腸球菌感染症</t>
  </si>
  <si>
    <t>百日咳</t>
    <rPh sb="0" eb="3">
      <t>ヒャクニチゼキ</t>
    </rPh>
    <phoneticPr fontId="4"/>
  </si>
  <si>
    <t>風しん</t>
  </si>
  <si>
    <t>麻しん</t>
  </si>
  <si>
    <t>薬剤耐性アシネトバクター感染症</t>
  </si>
  <si>
    <t>出典：感染症発生動向調査</t>
    <rPh sb="0" eb="2">
      <t>シュッテン</t>
    </rPh>
    <rPh sb="3" eb="6">
      <t>カンセンショウ</t>
    </rPh>
    <rPh sb="6" eb="8">
      <t>ハッセイ</t>
    </rPh>
    <rPh sb="8" eb="10">
      <t>ドウコウ</t>
    </rPh>
    <rPh sb="10" eb="12">
      <t>チョウサ</t>
    </rPh>
    <phoneticPr fontId="4"/>
  </si>
  <si>
    <t>（注）報告のあった医療機関を管轄する保健所別に集計したもので、必ずしも感染地を示すものではない。</t>
    <rPh sb="1" eb="2">
      <t>チュウキサイコウテンセイメンエキフゼンショウコウグンホケンジョ</t>
    </rPh>
    <phoneticPr fontId="4"/>
  </si>
  <si>
    <t>　　　「結核」は、潜在性結核感染症を含む数であり、り患率の表示はなじまないため、記載していない。「後天性免疫不全症候群」は保健所別数を公表していない。</t>
    <phoneticPr fontId="3"/>
  </si>
  <si>
    <t>　 　 平成30年より、急性弛緩性麻痺及び百日咳が全数把握対象疾患となった。</t>
    <rPh sb="4" eb="6">
      <t>ヘイセイ</t>
    </rPh>
    <rPh sb="8" eb="9">
      <t>ネン</t>
    </rPh>
    <rPh sb="12" eb="14">
      <t>キュウセイ</t>
    </rPh>
    <rPh sb="14" eb="17">
      <t>シカンセイ</t>
    </rPh>
    <rPh sb="17" eb="19">
      <t>マヒ</t>
    </rPh>
    <rPh sb="19" eb="20">
      <t>オヨ</t>
    </rPh>
    <rPh sb="21" eb="24">
      <t>ヒャクニチゼキ</t>
    </rPh>
    <rPh sb="25" eb="27">
      <t>ゼンスウ</t>
    </rPh>
    <rPh sb="27" eb="29">
      <t>ハアク</t>
    </rPh>
    <rPh sb="29" eb="31">
      <t>タイショウ</t>
    </rPh>
    <rPh sb="31" eb="33">
      <t>シッカン</t>
    </rPh>
    <phoneticPr fontId="4"/>
  </si>
  <si>
    <t>令和５年１月２日～令和５年12月31日</t>
    <phoneticPr fontId="3"/>
  </si>
  <si>
    <t>・</t>
    <phoneticPr fontId="3"/>
  </si>
  <si>
    <t>４－第２表　感染症発生動向調査（定点把握対象疾患）週報・月報報告数，定点あたり報告数，疾病別・保健所、保健福祉事務所別</t>
    <rPh sb="9" eb="11">
      <t>ハッセイ</t>
    </rPh>
    <rPh sb="11" eb="13">
      <t>ドウコウ</t>
    </rPh>
    <rPh sb="13" eb="15">
      <t>チョウサ</t>
    </rPh>
    <rPh sb="16" eb="18">
      <t>テイテン</t>
    </rPh>
    <rPh sb="18" eb="20">
      <t>ハアク</t>
    </rPh>
    <rPh sb="20" eb="22">
      <t>タイショウ</t>
    </rPh>
    <rPh sb="22" eb="24">
      <t>シッカン</t>
    </rPh>
    <rPh sb="25" eb="27">
      <t>シュウホウ</t>
    </rPh>
    <rPh sb="28" eb="30">
      <t>ゲッポウ</t>
    </rPh>
    <rPh sb="30" eb="32">
      <t>ホウコク</t>
    </rPh>
    <rPh sb="32" eb="33">
      <t>スウ</t>
    </rPh>
    <rPh sb="34" eb="36">
      <t>テイテン</t>
    </rPh>
    <rPh sb="39" eb="41">
      <t>ホウコク</t>
    </rPh>
    <rPh sb="41" eb="42">
      <t>スウ</t>
    </rPh>
    <rPh sb="51" eb="58">
      <t>ホフク</t>
    </rPh>
    <phoneticPr fontId="4"/>
  </si>
  <si>
    <t>令和５年１月２日～令和５年12月31日（令和５年１月～令和５年１２月）　　　　　　</t>
    <phoneticPr fontId="3"/>
  </si>
  <si>
    <t>高崎市</t>
    <rPh sb="0" eb="2">
      <t>タカサキ</t>
    </rPh>
    <rPh sb="2" eb="3">
      <t>シ</t>
    </rPh>
    <phoneticPr fontId="4"/>
  </si>
  <si>
    <t>定点
あたり</t>
    <rPh sb="0" eb="2">
      <t>テイテン</t>
    </rPh>
    <phoneticPr fontId="4"/>
  </si>
  <si>
    <t>五類感染症（定点把握）</t>
    <rPh sb="0" eb="1">
      <t>ゴ</t>
    </rPh>
    <rPh sb="6" eb="8">
      <t>テイテン</t>
    </rPh>
    <rPh sb="8" eb="10">
      <t>ハアク</t>
    </rPh>
    <phoneticPr fontId="4"/>
  </si>
  <si>
    <t>　　インフルエンザ</t>
  </si>
  <si>
    <t xml:space="preserve">    COVID-19</t>
    <phoneticPr fontId="3"/>
  </si>
  <si>
    <t>小児科定点(週報)</t>
    <rPh sb="0" eb="3">
      <t>ショウニカ</t>
    </rPh>
    <rPh sb="3" eb="5">
      <t>テイテン</t>
    </rPh>
    <rPh sb="6" eb="8">
      <t>シュウホウ</t>
    </rPh>
    <phoneticPr fontId="4"/>
  </si>
  <si>
    <t>　　ＲＳウイルス感染症</t>
    <rPh sb="8" eb="11">
      <t>カンセンショウ</t>
    </rPh>
    <phoneticPr fontId="4"/>
  </si>
  <si>
    <t>　　咽頭結膜熱</t>
    <rPh sb="2" eb="4">
      <t>イントウ</t>
    </rPh>
    <rPh sb="4" eb="6">
      <t>ケツマク</t>
    </rPh>
    <rPh sb="6" eb="7">
      <t>ネツ</t>
    </rPh>
    <phoneticPr fontId="4"/>
  </si>
  <si>
    <t xml:space="preserve">    A群溶血性レンサ球菌咽頭炎</t>
    <rPh sb="5" eb="6">
      <t>グン</t>
    </rPh>
    <rPh sb="6" eb="7">
      <t>ヨウ</t>
    </rPh>
    <rPh sb="7" eb="8">
      <t>ケツ</t>
    </rPh>
    <rPh sb="8" eb="9">
      <t>セイ</t>
    </rPh>
    <rPh sb="12" eb="14">
      <t>キュウキン</t>
    </rPh>
    <rPh sb="14" eb="17">
      <t>イントウエン</t>
    </rPh>
    <phoneticPr fontId="4"/>
  </si>
  <si>
    <t>　　感染性胃腸炎</t>
    <rPh sb="2" eb="5">
      <t>カンセンセイ</t>
    </rPh>
    <rPh sb="5" eb="8">
      <t>イチョウエン</t>
    </rPh>
    <phoneticPr fontId="4"/>
  </si>
  <si>
    <t>　　水痘</t>
    <rPh sb="2" eb="4">
      <t>スイトウ</t>
    </rPh>
    <phoneticPr fontId="4"/>
  </si>
  <si>
    <t>　　手足口病</t>
    <rPh sb="2" eb="4">
      <t>テアシ</t>
    </rPh>
    <rPh sb="4" eb="5">
      <t>クチ</t>
    </rPh>
    <rPh sb="5" eb="6">
      <t>ビョウ</t>
    </rPh>
    <phoneticPr fontId="4"/>
  </si>
  <si>
    <t>　　伝染性紅斑</t>
    <rPh sb="2" eb="5">
      <t>デンセンセイ</t>
    </rPh>
    <rPh sb="5" eb="6">
      <t>ベニ</t>
    </rPh>
    <rPh sb="6" eb="7">
      <t>マダラ</t>
    </rPh>
    <phoneticPr fontId="4"/>
  </si>
  <si>
    <t>　　突発性発しん</t>
    <rPh sb="2" eb="5">
      <t>トッパツセイ</t>
    </rPh>
    <rPh sb="5" eb="6">
      <t>ハッ</t>
    </rPh>
    <phoneticPr fontId="4"/>
  </si>
  <si>
    <t>　　ヘルパンギーナ</t>
  </si>
  <si>
    <t>　　流行性耳下腺炎</t>
    <rPh sb="2" eb="5">
      <t>リュウコウセイ</t>
    </rPh>
    <rPh sb="5" eb="6">
      <t>ジ</t>
    </rPh>
    <rPh sb="6" eb="7">
      <t>カ</t>
    </rPh>
    <rPh sb="7" eb="8">
      <t>セン</t>
    </rPh>
    <rPh sb="8" eb="9">
      <t>エン</t>
    </rPh>
    <phoneticPr fontId="4"/>
  </si>
  <si>
    <t>眼科定点(週報)</t>
    <rPh sb="0" eb="2">
      <t>ガンカ</t>
    </rPh>
    <rPh sb="2" eb="4">
      <t>テイテン</t>
    </rPh>
    <rPh sb="5" eb="7">
      <t>シュウホウ</t>
    </rPh>
    <phoneticPr fontId="4"/>
  </si>
  <si>
    <t>　　急性出血性結膜炎</t>
    <rPh sb="2" eb="4">
      <t>キュウセイ</t>
    </rPh>
    <rPh sb="4" eb="7">
      <t>シュッケツセイ</t>
    </rPh>
    <rPh sb="7" eb="10">
      <t>ケツマクエン</t>
    </rPh>
    <phoneticPr fontId="4"/>
  </si>
  <si>
    <t>　　流行性角結膜炎</t>
    <rPh sb="2" eb="5">
      <t>リュウコウセイ</t>
    </rPh>
    <rPh sb="5" eb="6">
      <t>カク</t>
    </rPh>
    <rPh sb="6" eb="9">
      <t>ケツマクエン</t>
    </rPh>
    <phoneticPr fontId="4"/>
  </si>
  <si>
    <t>基幹定点(週報)</t>
    <rPh sb="0" eb="2">
      <t>キカン</t>
    </rPh>
    <rPh sb="2" eb="4">
      <t>テイテン</t>
    </rPh>
    <rPh sb="5" eb="7">
      <t>シュウホウ</t>
    </rPh>
    <phoneticPr fontId="4"/>
  </si>
  <si>
    <t>　</t>
    <phoneticPr fontId="3"/>
  </si>
  <si>
    <t>　　細菌性髄膜炎</t>
    <rPh sb="2" eb="5">
      <t>サイキンセイ</t>
    </rPh>
    <rPh sb="5" eb="8">
      <t>ズイマクエン</t>
    </rPh>
    <phoneticPr fontId="4"/>
  </si>
  <si>
    <t>　　無菌性髄膜炎</t>
    <rPh sb="2" eb="5">
      <t>ムキンセイ</t>
    </rPh>
    <rPh sb="5" eb="8">
      <t>ズイマクエン</t>
    </rPh>
    <phoneticPr fontId="4"/>
  </si>
  <si>
    <t>　　マイコプラズマ肺炎</t>
    <rPh sb="9" eb="11">
      <t>ハイエン</t>
    </rPh>
    <phoneticPr fontId="4"/>
  </si>
  <si>
    <t>　　クラミジア肺炎（オウム病除く）</t>
    <rPh sb="7" eb="9">
      <t>ハイエン</t>
    </rPh>
    <rPh sb="13" eb="14">
      <t>ビョウ</t>
    </rPh>
    <rPh sb="14" eb="15">
      <t>ノゾ</t>
    </rPh>
    <phoneticPr fontId="4"/>
  </si>
  <si>
    <t>　　感染性胃腸炎（ロタウイルスに限る）</t>
    <rPh sb="2" eb="5">
      <t>カンセンセイ</t>
    </rPh>
    <rPh sb="5" eb="8">
      <t>イチョウエン</t>
    </rPh>
    <rPh sb="16" eb="17">
      <t>カギ</t>
    </rPh>
    <phoneticPr fontId="4"/>
  </si>
  <si>
    <t>ＳＴＤ定点(月報)</t>
    <rPh sb="3" eb="5">
      <t>テイテン</t>
    </rPh>
    <rPh sb="6" eb="8">
      <t>ゲッポウ</t>
    </rPh>
    <phoneticPr fontId="4"/>
  </si>
  <si>
    <t>　　性器クラミジア感染症</t>
    <rPh sb="2" eb="4">
      <t>セイキ</t>
    </rPh>
    <rPh sb="9" eb="12">
      <t>カンセンショウ</t>
    </rPh>
    <phoneticPr fontId="4"/>
  </si>
  <si>
    <t>　　性器ヘルペスウイルス感染症</t>
    <rPh sb="2" eb="4">
      <t>セイキ</t>
    </rPh>
    <rPh sb="12" eb="15">
      <t>カンセンショウ</t>
    </rPh>
    <phoneticPr fontId="4"/>
  </si>
  <si>
    <t>　　尖圭コンジローマ感染症</t>
    <rPh sb="2" eb="3">
      <t>セン</t>
    </rPh>
    <rPh sb="3" eb="4">
      <t>ケイ</t>
    </rPh>
    <rPh sb="10" eb="13">
      <t>カンセンショウ</t>
    </rPh>
    <phoneticPr fontId="4"/>
  </si>
  <si>
    <t>　　淋菌感染症</t>
    <rPh sb="2" eb="4">
      <t>リンキン</t>
    </rPh>
    <rPh sb="4" eb="7">
      <t>カンセンショウ</t>
    </rPh>
    <phoneticPr fontId="4"/>
  </si>
  <si>
    <t>基幹定点(月報)</t>
    <rPh sb="0" eb="2">
      <t>キカン</t>
    </rPh>
    <rPh sb="2" eb="4">
      <t>テイテン</t>
    </rPh>
    <rPh sb="5" eb="6">
      <t>ゲツ</t>
    </rPh>
    <rPh sb="6" eb="7">
      <t>ホウ</t>
    </rPh>
    <phoneticPr fontId="4"/>
  </si>
  <si>
    <t>　 メチシリン耐性黄色ブドウ球菌感染症</t>
  </si>
  <si>
    <t>　 ペニシリン耐性肺炎球菌感染症</t>
  </si>
  <si>
    <t>　 薬剤耐性緑膿菌感染症</t>
  </si>
  <si>
    <t>注：報告のあった医療機関を管轄する保健所別に集計したもので、必ずしも感染地を示すものではない。</t>
    <rPh sb="2" eb="4">
      <t>ホウコク</t>
    </rPh>
    <rPh sb="8" eb="12">
      <t>イリョウキカン</t>
    </rPh>
    <rPh sb="13" eb="15">
      <t>カンカツ</t>
    </rPh>
    <rPh sb="17" eb="20">
      <t>ホケンジョ</t>
    </rPh>
    <rPh sb="20" eb="21">
      <t>ベツ</t>
    </rPh>
    <rPh sb="22" eb="24">
      <t>シュウケイ</t>
    </rPh>
    <rPh sb="30" eb="31">
      <t>カナラ</t>
    </rPh>
    <rPh sb="34" eb="36">
      <t>カンセン</t>
    </rPh>
    <rPh sb="36" eb="37">
      <t>チ</t>
    </rPh>
    <rPh sb="38" eb="39">
      <t>シメ</t>
    </rPh>
    <phoneticPr fontId="4"/>
  </si>
  <si>
    <t>　 「-」は報告なし、「・」は定点が選定されていない。</t>
    <phoneticPr fontId="3"/>
  </si>
  <si>
    <t>　  平成30年より、百日咳は全数把握対象疾患に変更された。</t>
    <rPh sb="3" eb="5">
      <t>ヘイセイ</t>
    </rPh>
    <rPh sb="7" eb="8">
      <t>ネン</t>
    </rPh>
    <phoneticPr fontId="4"/>
  </si>
  <si>
    <t>　　令和５年５月８日からCOVID-19が定点把握対象疾患に変更された</t>
    <rPh sb="2" eb="4">
      <t>レイワ</t>
    </rPh>
    <rPh sb="5" eb="6">
      <t>ネン</t>
    </rPh>
    <rPh sb="7" eb="8">
      <t>ガツ</t>
    </rPh>
    <rPh sb="9" eb="10">
      <t>ニチ</t>
    </rPh>
    <rPh sb="21" eb="23">
      <t>テイテン</t>
    </rPh>
    <rPh sb="23" eb="25">
      <t>ハアク</t>
    </rPh>
    <rPh sb="25" eb="27">
      <t>タイショウ</t>
    </rPh>
    <rPh sb="27" eb="29">
      <t>シッカン</t>
    </rPh>
    <rPh sb="30" eb="32">
      <t>ヘンコウ</t>
    </rPh>
    <phoneticPr fontId="3"/>
  </si>
  <si>
    <t>４－第３表　食中毒発生状況，年次別</t>
    <phoneticPr fontId="20"/>
  </si>
  <si>
    <t>各年間</t>
    <rPh sb="0" eb="1">
      <t>カク</t>
    </rPh>
    <rPh sb="1" eb="3">
      <t>ネンカン</t>
    </rPh>
    <phoneticPr fontId="20"/>
  </si>
  <si>
    <t>群　馬　県</t>
    <rPh sb="0" eb="1">
      <t>グン</t>
    </rPh>
    <rPh sb="2" eb="3">
      <t>ウマ</t>
    </rPh>
    <rPh sb="4" eb="5">
      <t>ケン</t>
    </rPh>
    <phoneticPr fontId="20"/>
  </si>
  <si>
    <t>全　　　国</t>
    <rPh sb="0" eb="1">
      <t>ゼン</t>
    </rPh>
    <rPh sb="4" eb="5">
      <t>コク</t>
    </rPh>
    <phoneticPr fontId="20"/>
  </si>
  <si>
    <t>事 件 数</t>
    <phoneticPr fontId="20"/>
  </si>
  <si>
    <t>患 者 数</t>
    <phoneticPr fontId="20"/>
  </si>
  <si>
    <t>り 患 率</t>
    <phoneticPr fontId="20"/>
  </si>
  <si>
    <t>１事件当たり</t>
  </si>
  <si>
    <t xml:space="preserve"> (人口10万対)</t>
    <phoneticPr fontId="20"/>
  </si>
  <si>
    <t>平成8年</t>
    <rPh sb="0" eb="1">
      <t>ヘイセイ</t>
    </rPh>
    <rPh sb="2" eb="3">
      <t>ネン</t>
    </rPh>
    <phoneticPr fontId="3"/>
  </si>
  <si>
    <t>令和元年</t>
    <rPh sb="0" eb="2">
      <t>レイワ</t>
    </rPh>
    <rPh sb="2" eb="4">
      <t>ガンネン</t>
    </rPh>
    <phoneticPr fontId="3"/>
  </si>
  <si>
    <t>出典：食中毒統計</t>
    <rPh sb="0" eb="1">
      <t>シュッテン</t>
    </rPh>
    <rPh sb="2" eb="5">
      <t>ショクチュウドク</t>
    </rPh>
    <rPh sb="5" eb="7">
      <t>トウケイ</t>
    </rPh>
    <phoneticPr fontId="20"/>
  </si>
  <si>
    <t>４－第４表　食中毒患者数，月・保健所、保健福祉事務所別</t>
    <rPh sb="15" eb="18">
      <t>ホケンジョ</t>
    </rPh>
    <rPh sb="21" eb="23">
      <t>フクシ</t>
    </rPh>
    <rPh sb="23" eb="25">
      <t>ジム</t>
    </rPh>
    <phoneticPr fontId="20"/>
  </si>
  <si>
    <t>令和5年</t>
    <rPh sb="0" eb="2">
      <t>レイワ</t>
    </rPh>
    <rPh sb="3" eb="4">
      <t>ネン</t>
    </rPh>
    <phoneticPr fontId="20"/>
  </si>
  <si>
    <t>総 数</t>
  </si>
  <si>
    <t>１月</t>
  </si>
  <si>
    <t>２月</t>
  </si>
  <si>
    <t>３月</t>
  </si>
  <si>
    <t>４月</t>
  </si>
  <si>
    <t>５月</t>
  </si>
  <si>
    <t>６月</t>
  </si>
  <si>
    <t>７月</t>
  </si>
  <si>
    <t>８月</t>
  </si>
  <si>
    <t>９月</t>
  </si>
  <si>
    <t>10月</t>
  </si>
  <si>
    <t>11月</t>
  </si>
  <si>
    <t>12月</t>
  </si>
  <si>
    <t>総　　数</t>
  </si>
  <si>
    <t>前橋市</t>
    <rPh sb="0" eb="2">
      <t>マエバシ</t>
    </rPh>
    <rPh sb="2" eb="3">
      <t>シ</t>
    </rPh>
    <phoneticPr fontId="20"/>
  </si>
  <si>
    <t>-</t>
    <phoneticPr fontId="3"/>
  </si>
  <si>
    <t>渋川</t>
    <rPh sb="0" eb="2">
      <t>シブカワ</t>
    </rPh>
    <phoneticPr fontId="20"/>
  </si>
  <si>
    <t>伊勢崎</t>
    <rPh sb="0" eb="3">
      <t>イセサキ</t>
    </rPh>
    <phoneticPr fontId="20"/>
  </si>
  <si>
    <t>高崎市</t>
    <rPh sb="0" eb="3">
      <t>タカサキシ</t>
    </rPh>
    <phoneticPr fontId="20"/>
  </si>
  <si>
    <t>安中</t>
    <rPh sb="0" eb="2">
      <t>アンナカ</t>
    </rPh>
    <phoneticPr fontId="20"/>
  </si>
  <si>
    <t>藤岡</t>
    <rPh sb="0" eb="2">
      <t>フジオカ</t>
    </rPh>
    <phoneticPr fontId="20"/>
  </si>
  <si>
    <t>冨岡</t>
    <rPh sb="0" eb="2">
      <t>トミオカ</t>
    </rPh>
    <phoneticPr fontId="20"/>
  </si>
  <si>
    <t>吾妻</t>
    <rPh sb="0" eb="2">
      <t>アガツマ</t>
    </rPh>
    <phoneticPr fontId="20"/>
  </si>
  <si>
    <t>利根沼田</t>
    <rPh sb="0" eb="2">
      <t>トネ</t>
    </rPh>
    <rPh sb="2" eb="4">
      <t>ヌマタ</t>
    </rPh>
    <phoneticPr fontId="20"/>
  </si>
  <si>
    <t>桐生</t>
    <rPh sb="0" eb="2">
      <t>キリュウ</t>
    </rPh>
    <phoneticPr fontId="20"/>
  </si>
  <si>
    <t>太田</t>
    <rPh sb="0" eb="2">
      <t>オオタ</t>
    </rPh>
    <phoneticPr fontId="20"/>
  </si>
  <si>
    <t>館林</t>
    <rPh sb="0" eb="2">
      <t>タテバヤシ</t>
    </rPh>
    <phoneticPr fontId="20"/>
  </si>
  <si>
    <t>出典：食中毒統計</t>
    <rPh sb="0" eb="2">
      <t>シュッテン</t>
    </rPh>
    <rPh sb="3" eb="6">
      <t>ショクチュウドク</t>
    </rPh>
    <rPh sb="6" eb="8">
      <t>トウケイ</t>
    </rPh>
    <phoneticPr fontId="20"/>
  </si>
  <si>
    <t>４－第５表　食中毒事件・摂食者・患者数・発病率，原因食品・原因物質・原因施設別</t>
    <rPh sb="29" eb="31">
      <t>ゲンイン</t>
    </rPh>
    <rPh sb="31" eb="33">
      <t>ブッシツ</t>
    </rPh>
    <rPh sb="34" eb="36">
      <t>ゲンイン</t>
    </rPh>
    <rPh sb="36" eb="38">
      <t>シセツ</t>
    </rPh>
    <phoneticPr fontId="20"/>
  </si>
  <si>
    <t>令和5年</t>
    <rPh sb="0" eb="1">
      <t>レイ</t>
    </rPh>
    <rPh sb="1" eb="2">
      <t>ワ</t>
    </rPh>
    <rPh sb="3" eb="4">
      <t>ネン</t>
    </rPh>
    <phoneticPr fontId="20"/>
  </si>
  <si>
    <t>事　件　数</t>
  </si>
  <si>
    <t>摂　取　者</t>
  </si>
  <si>
    <t>患　者　数</t>
  </si>
  <si>
    <t>発　病　率（％）</t>
  </si>
  <si>
    <t>A</t>
    <phoneticPr fontId="23"/>
  </si>
  <si>
    <t>B</t>
    <phoneticPr fontId="23"/>
  </si>
  <si>
    <t>B/A×100</t>
    <phoneticPr fontId="23"/>
  </si>
  <si>
    <t>合計</t>
    <rPh sb="0" eb="2">
      <t>ゴウケイ</t>
    </rPh>
    <phoneticPr fontId="23"/>
  </si>
  <si>
    <t>原因食品別</t>
    <rPh sb="0" eb="2">
      <t>ゲンイン</t>
    </rPh>
    <rPh sb="2" eb="5">
      <t>ショクヒンベツ</t>
    </rPh>
    <phoneticPr fontId="23"/>
  </si>
  <si>
    <t>魚介類及びその加工品</t>
    <rPh sb="0" eb="3">
      <t>ギョカイルイ</t>
    </rPh>
    <rPh sb="3" eb="4">
      <t>オヨ</t>
    </rPh>
    <rPh sb="7" eb="10">
      <t>カコウヒン</t>
    </rPh>
    <phoneticPr fontId="20"/>
  </si>
  <si>
    <t>肉類及びその加工品</t>
    <rPh sb="0" eb="1">
      <t>ニク</t>
    </rPh>
    <rPh sb="1" eb="2">
      <t>タグイ</t>
    </rPh>
    <rPh sb="2" eb="3">
      <t>オヨ</t>
    </rPh>
    <rPh sb="6" eb="9">
      <t>カコウヒン</t>
    </rPh>
    <phoneticPr fontId="20"/>
  </si>
  <si>
    <t>卵類及びその加工品</t>
    <rPh sb="0" eb="1">
      <t>タマゴ</t>
    </rPh>
    <rPh sb="1" eb="2">
      <t>タグイ</t>
    </rPh>
    <rPh sb="2" eb="3">
      <t>オヨ</t>
    </rPh>
    <rPh sb="6" eb="9">
      <t>カコウヒン</t>
    </rPh>
    <phoneticPr fontId="20"/>
  </si>
  <si>
    <t>穀類及びその加工品</t>
    <rPh sb="0" eb="1">
      <t>コク</t>
    </rPh>
    <rPh sb="1" eb="2">
      <t>タグイ</t>
    </rPh>
    <rPh sb="2" eb="3">
      <t>オヨ</t>
    </rPh>
    <rPh sb="6" eb="9">
      <t>カコウヒン</t>
    </rPh>
    <phoneticPr fontId="20"/>
  </si>
  <si>
    <t>野菜類及びその加工品</t>
    <rPh sb="0" eb="3">
      <t>ヤサイルイ</t>
    </rPh>
    <rPh sb="3" eb="4">
      <t>オヨ</t>
    </rPh>
    <rPh sb="7" eb="10">
      <t>カコウヒン</t>
    </rPh>
    <phoneticPr fontId="20"/>
  </si>
  <si>
    <t>きのこ類</t>
    <rPh sb="3" eb="4">
      <t>ルイ</t>
    </rPh>
    <phoneticPr fontId="20"/>
  </si>
  <si>
    <t>その他</t>
  </si>
  <si>
    <t>不明</t>
    <rPh sb="0" eb="2">
      <t>フメイ</t>
    </rPh>
    <phoneticPr fontId="20"/>
  </si>
  <si>
    <t>原因物質別</t>
    <rPh sb="0" eb="2">
      <t>ゲンイン</t>
    </rPh>
    <rPh sb="2" eb="4">
      <t>ブッシツ</t>
    </rPh>
    <rPh sb="4" eb="5">
      <t>ベツ</t>
    </rPh>
    <phoneticPr fontId="23"/>
  </si>
  <si>
    <t>ノロウイルス</t>
    <phoneticPr fontId="3"/>
  </si>
  <si>
    <t>カンピロバクター</t>
    <phoneticPr fontId="3"/>
  </si>
  <si>
    <t>アニサキス</t>
    <phoneticPr fontId="3"/>
  </si>
  <si>
    <t>植物性自然毒</t>
    <rPh sb="0" eb="3">
      <t>ショクブツセイ</t>
    </rPh>
    <rPh sb="3" eb="5">
      <t>シゼン</t>
    </rPh>
    <rPh sb="5" eb="6">
      <t>ドク</t>
    </rPh>
    <phoneticPr fontId="3"/>
  </si>
  <si>
    <t>原因施設別</t>
    <rPh sb="0" eb="2">
      <t>ゲンイン</t>
    </rPh>
    <rPh sb="2" eb="5">
      <t>シセツベツ</t>
    </rPh>
    <phoneticPr fontId="23"/>
  </si>
  <si>
    <t>飲食店</t>
  </si>
  <si>
    <t>販売店</t>
    <rPh sb="0" eb="3">
      <t>ハンバイテン</t>
    </rPh>
    <phoneticPr fontId="3"/>
  </si>
  <si>
    <t>集団給食</t>
    <rPh sb="0" eb="2">
      <t>シュウダン</t>
    </rPh>
    <rPh sb="2" eb="4">
      <t>キュウショク</t>
    </rPh>
    <phoneticPr fontId="0"/>
  </si>
  <si>
    <t>家庭</t>
    <rPh sb="0" eb="2">
      <t>カテイ</t>
    </rPh>
    <phoneticPr fontId="3"/>
  </si>
  <si>
    <t>インフルエンザ/COVID-19定点(週報)</t>
    <rPh sb="16" eb="18">
      <t>テイテン</t>
    </rPh>
    <rPh sb="19" eb="21">
      <t>シュウホウ</t>
    </rPh>
    <phoneticPr fontId="4"/>
  </si>
  <si>
    <t>４－第１表　感染症発生動向調査（全数把握対象疾患）報告数，り患率（人口10万対），疾病別・保健所、保健福祉事務所別</t>
    <rPh sb="9" eb="11">
      <t>ハッセイ</t>
    </rPh>
    <rPh sb="11" eb="13">
      <t>ドウコウ</t>
    </rPh>
    <rPh sb="13" eb="15">
      <t>チョウサ</t>
    </rPh>
    <rPh sb="16" eb="18">
      <t>ゼンスウ</t>
    </rPh>
    <rPh sb="18" eb="20">
      <t>ハアク</t>
    </rPh>
    <rPh sb="20" eb="22">
      <t>タイショウ</t>
    </rPh>
    <rPh sb="22" eb="24">
      <t>シッカン</t>
    </rPh>
    <rPh sb="25" eb="27">
      <t>ホウコク</t>
    </rPh>
    <rPh sb="27" eb="28">
      <t>スウ</t>
    </rPh>
    <rPh sb="31" eb="32">
      <t>リツ</t>
    </rPh>
    <rPh sb="33" eb="35">
      <t>ジンコウ</t>
    </rPh>
    <rPh sb="37" eb="38">
      <t>マン</t>
    </rPh>
    <rPh sb="38" eb="39">
      <t>タイ</t>
    </rPh>
    <rPh sb="41" eb="43">
      <t>シッペイ</t>
    </rPh>
    <rPh sb="43" eb="44">
      <t>ベツ</t>
    </rPh>
    <rPh sb="45" eb="47">
      <t>ホケン</t>
    </rPh>
    <rPh sb="47" eb="48">
      <t>ジョ</t>
    </rPh>
    <rPh sb="49" eb="56">
      <t>ホフク</t>
    </rPh>
    <rPh sb="56" eb="57">
      <t>ベツ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</si>
</sst>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 #,##0_ ;_ * \-#,##0_ ;_ * &quot;-&quot;_ ;_ @_ "/>
    <numFmt numFmtId="176" formatCode="0.0_);[Red]\(0.0\)"/>
    <numFmt numFmtId="177" formatCode="0_);[Red]\(0\)"/>
    <numFmt numFmtId="178" formatCode="_ * #,##0.0_ ;_ * \-#,##0.0_ ;_ * &quot;-&quot;_ ;_ @_ "/>
    <numFmt numFmtId="179" formatCode="0.00_);[Red]\(0.00\)"/>
    <numFmt numFmtId="180" formatCode="_ * #,##0.0_ ;_ * \-#,##0.0_ ;_ * &quot;-&quot;?_ ;_ @_ "/>
    <numFmt numFmtId="181" formatCode="0.0"/>
    <numFmt numFmtId="182" formatCode="#,##0.0;[Red]\-#,##0.0"/>
    <numFmt numFmtId="183" formatCode="\-"/>
    <numFmt numFmtId="184" formatCode="#,##0_);[Red]\(#,##0\)"/>
    <numFmt numFmtId="185" formatCode="0.000"/>
    <numFmt numFmtId="186" formatCode="0.0000"/>
    <numFmt numFmtId="187" formatCode="#,##0.0_);[Red]\(#,##0.0\)"/>
    <numFmt numFmtId="188" formatCode="_ * #,##0.0_ ;_ * \-#,##0.0_ ;_ * &quot;-&quot;??_ ;_ @_ "/>
  </numFmts>
  <fonts count="25" x14ac:knownFonts="1">
    <font>
      <sz val="11"/>
      <color theme="1"/>
      <name val="游ゴシック"/>
      <family val="2"/>
      <charset val="128"/>
      <scheme val="minor"/>
    </font>
    <font>
      <sz val="14"/>
      <color rgb="FFFF0000"/>
      <name val="ＭＳ Ｐゴシック"/>
      <family val="3"/>
      <charset val="128"/>
    </font>
    <font>
      <sz val="20"/>
      <color theme="1"/>
      <name val="ＭＳ ゴシック"/>
      <family val="3"/>
      <charset val="128"/>
    </font>
    <font>
      <sz val="6"/>
      <name val="游ゴシック"/>
      <family val="2"/>
      <charset val="128"/>
      <scheme val="minor"/>
    </font>
    <font>
      <sz val="6"/>
      <name val="ＭＳ Ｐゴシック"/>
      <family val="3"/>
      <charset val="128"/>
    </font>
    <font>
      <sz val="11"/>
      <color theme="1"/>
      <name val="ＭＳ ゴシック"/>
      <family val="3"/>
      <charset val="128"/>
    </font>
    <font>
      <sz val="14"/>
      <color theme="1"/>
      <name val="ＭＳ ゴシック"/>
      <family val="3"/>
      <charset val="128"/>
    </font>
    <font>
      <sz val="10"/>
      <color theme="1"/>
      <name val="ＭＳ ゴシック"/>
      <family val="3"/>
      <charset val="128"/>
    </font>
    <font>
      <b/>
      <sz val="14"/>
      <color theme="1"/>
      <name val="ＭＳ ゴシック"/>
      <family val="3"/>
      <charset val="128"/>
    </font>
    <font>
      <sz val="14"/>
      <color rgb="FF000000"/>
      <name val="ＭＳ ゴシック"/>
      <family val="3"/>
      <charset val="128"/>
    </font>
    <font>
      <sz val="14"/>
      <name val="ＭＳ ゴシック"/>
      <family val="3"/>
      <charset val="128"/>
    </font>
    <font>
      <sz val="11"/>
      <name val="ＭＳ Ｐゴシック"/>
      <family val="3"/>
      <charset val="128"/>
    </font>
    <font>
      <sz val="9"/>
      <color theme="1"/>
      <name val="ＭＳ ゴシック"/>
      <family val="3"/>
      <charset val="128"/>
    </font>
    <font>
      <sz val="11"/>
      <color theme="1"/>
      <name val="游ゴシック"/>
      <family val="2"/>
      <charset val="128"/>
      <scheme val="minor"/>
    </font>
    <font>
      <sz val="18"/>
      <name val="ＭＳ ゴシック"/>
      <family val="3"/>
      <charset val="128"/>
    </font>
    <font>
      <sz val="11"/>
      <name val="ＭＳ ゴシック"/>
      <family val="3"/>
      <charset val="128"/>
    </font>
    <font>
      <b/>
      <sz val="11"/>
      <name val="ＭＳ ゴシック"/>
      <family val="3"/>
      <charset val="128"/>
    </font>
    <font>
      <sz val="11"/>
      <color rgb="FFFF0000"/>
      <name val="ＭＳ ゴシック"/>
      <family val="3"/>
      <charset val="128"/>
    </font>
    <font>
      <sz val="12"/>
      <name val="ＭＳ 明朝"/>
      <family val="1"/>
      <charset val="128"/>
    </font>
    <font>
      <sz val="16"/>
      <name val="ＭＳ ゴシック"/>
      <family val="3"/>
      <charset val="128"/>
    </font>
    <font>
      <sz val="6"/>
      <name val="ＭＳ Ｐ明朝"/>
      <family val="1"/>
      <charset val="128"/>
    </font>
    <font>
      <sz val="11"/>
      <color indexed="8"/>
      <name val="ＭＳ ゴシック"/>
      <family val="3"/>
      <charset val="128"/>
    </font>
    <font>
      <u/>
      <sz val="11"/>
      <name val="ＭＳ ゴシック"/>
      <family val="3"/>
      <charset val="128"/>
    </font>
    <font>
      <sz val="6"/>
      <name val="ＭＳ 明朝"/>
      <family val="1"/>
      <charset val="128"/>
    </font>
    <font>
      <b/>
      <sz val="11"/>
      <color theme="1"/>
      <name val="ＭＳ ゴシック"/>
      <family val="3"/>
      <charset val="128"/>
    </font>
  </fonts>
  <fills count="2">
    <fill>
      <patternFill patternType="none"/>
    </fill>
    <fill>
      <patternFill patternType="gray125"/>
    </fill>
  </fills>
  <borders count="35">
    <border>
      <left/>
      <right/>
      <top/>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
      <left style="double">
        <color indexed="64"/>
      </left>
      <right/>
      <top style="thin">
        <color indexed="64"/>
      </top>
      <bottom/>
      <diagonal/>
    </border>
    <border>
      <left/>
      <right style="thin">
        <color indexed="64"/>
      </right>
      <top/>
      <bottom/>
      <diagonal/>
    </border>
    <border>
      <left style="thin">
        <color indexed="64"/>
      </left>
      <right/>
      <top/>
      <bottom/>
      <diagonal/>
    </border>
    <border>
      <left/>
      <right style="double">
        <color indexed="64"/>
      </right>
      <top/>
      <bottom/>
      <diagonal/>
    </border>
    <border>
      <left style="double">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right/>
      <top style="thin">
        <color indexed="64"/>
      </top>
      <bottom style="thin">
        <color indexed="64"/>
      </bottom>
      <diagonal/>
    </border>
    <border>
      <left/>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diagonal/>
    </border>
  </borders>
  <cellStyleXfs count="7">
    <xf numFmtId="0" fontId="0" fillId="0" borderId="0">
      <alignment vertical="center"/>
    </xf>
    <xf numFmtId="0" fontId="1" fillId="0" borderId="0"/>
    <xf numFmtId="38" fontId="11" fillId="0" borderId="0" applyFont="0" applyFill="0" applyBorder="0" applyAlignment="0" applyProtection="0"/>
    <xf numFmtId="0" fontId="11" fillId="0" borderId="0">
      <alignment vertical="center"/>
    </xf>
    <xf numFmtId="38" fontId="13" fillId="0" borderId="0" applyFont="0" applyFill="0" applyBorder="0" applyAlignment="0" applyProtection="0">
      <alignment vertical="center"/>
    </xf>
    <xf numFmtId="0" fontId="11" fillId="0" borderId="0"/>
    <xf numFmtId="181" fontId="18" fillId="0" borderId="0"/>
  </cellStyleXfs>
  <cellXfs count="290">
    <xf numFmtId="0" fontId="0" fillId="0" borderId="0" xfId="0">
      <alignment vertical="center"/>
    </xf>
    <xf numFmtId="0" fontId="2" fillId="0" borderId="0" xfId="1" applyFont="1"/>
    <xf numFmtId="0" fontId="5" fillId="0" borderId="0" xfId="1" applyFont="1"/>
    <xf numFmtId="176" fontId="5" fillId="0" borderId="0" xfId="1" applyNumberFormat="1" applyFont="1"/>
    <xf numFmtId="176" fontId="6" fillId="0" borderId="0" xfId="1" applyNumberFormat="1" applyFont="1" applyAlignment="1">
      <alignment horizontal="right" vertical="center"/>
    </xf>
    <xf numFmtId="0" fontId="7" fillId="0" borderId="0" xfId="1" applyFont="1"/>
    <xf numFmtId="0" fontId="6" fillId="0" borderId="8" xfId="1" applyFont="1" applyBorder="1" applyAlignment="1">
      <alignment horizontal="center" vertical="center"/>
    </xf>
    <xf numFmtId="0" fontId="6" fillId="0" borderId="9" xfId="1" applyFont="1" applyBorder="1" applyAlignment="1">
      <alignment horizontal="center" vertical="center"/>
    </xf>
    <xf numFmtId="0" fontId="6" fillId="0" borderId="7" xfId="1" applyFont="1" applyBorder="1" applyAlignment="1">
      <alignment horizontal="center" vertical="center"/>
    </xf>
    <xf numFmtId="176" fontId="6" fillId="0" borderId="8" xfId="1" applyNumberFormat="1" applyFont="1" applyBorder="1" applyAlignment="1">
      <alignment horizontal="center" vertical="center"/>
    </xf>
    <xf numFmtId="0" fontId="6" fillId="0" borderId="10" xfId="1" applyFont="1" applyBorder="1" applyAlignment="1">
      <alignment horizontal="center" vertical="center"/>
    </xf>
    <xf numFmtId="176" fontId="6" fillId="0" borderId="10" xfId="1" applyNumberFormat="1" applyFont="1" applyBorder="1" applyAlignment="1">
      <alignment horizontal="center" vertical="center"/>
    </xf>
    <xf numFmtId="0" fontId="6" fillId="0" borderId="12" xfId="1" applyFont="1" applyBorder="1" applyAlignment="1">
      <alignment horizontal="center" shrinkToFit="1"/>
    </xf>
    <xf numFmtId="0" fontId="6" fillId="0" borderId="13" xfId="1" applyFont="1" applyBorder="1" applyAlignment="1">
      <alignment horizontal="center" vertical="center"/>
    </xf>
    <xf numFmtId="0" fontId="6" fillId="0" borderId="14" xfId="1" applyFont="1" applyBorder="1" applyAlignment="1">
      <alignment horizontal="center" vertical="center"/>
    </xf>
    <xf numFmtId="0" fontId="6" fillId="0" borderId="12" xfId="1" applyFont="1" applyBorder="1" applyAlignment="1">
      <alignment horizontal="center" vertical="center"/>
    </xf>
    <xf numFmtId="177" fontId="6" fillId="0" borderId="12" xfId="1" applyNumberFormat="1" applyFont="1" applyBorder="1" applyAlignment="1">
      <alignment horizontal="center" vertical="center"/>
    </xf>
    <xf numFmtId="0" fontId="6" fillId="0" borderId="15" xfId="1" applyFont="1" applyBorder="1" applyAlignment="1">
      <alignment horizontal="center" vertical="center"/>
    </xf>
    <xf numFmtId="176" fontId="6" fillId="0" borderId="15" xfId="1" applyNumberFormat="1" applyFont="1" applyBorder="1" applyAlignment="1">
      <alignment horizontal="center" vertical="center"/>
    </xf>
    <xf numFmtId="0" fontId="6" fillId="0" borderId="0" xfId="1" applyFont="1"/>
    <xf numFmtId="0" fontId="8" fillId="0" borderId="17" xfId="1" applyFont="1" applyBorder="1" applyAlignment="1">
      <alignment vertical="center" shrinkToFit="1"/>
    </xf>
    <xf numFmtId="41" fontId="6" fillId="0" borderId="0" xfId="1" applyNumberFormat="1" applyFont="1" applyAlignment="1">
      <alignment vertical="center"/>
    </xf>
    <xf numFmtId="0" fontId="6" fillId="0" borderId="0" xfId="1" applyFont="1" applyAlignment="1">
      <alignment vertical="center"/>
    </xf>
    <xf numFmtId="41" fontId="6" fillId="0" borderId="18" xfId="1" applyNumberFormat="1" applyFont="1" applyBorder="1" applyAlignment="1">
      <alignment vertical="center"/>
    </xf>
    <xf numFmtId="178" fontId="6" fillId="0" borderId="17" xfId="1" applyNumberFormat="1" applyFont="1" applyBorder="1" applyAlignment="1">
      <alignment vertical="center"/>
    </xf>
    <xf numFmtId="178" fontId="6" fillId="0" borderId="0" xfId="1" applyNumberFormat="1" applyFont="1" applyAlignment="1">
      <alignment vertical="center"/>
    </xf>
    <xf numFmtId="176" fontId="6" fillId="0" borderId="17" xfId="1" applyNumberFormat="1" applyFont="1" applyBorder="1" applyAlignment="1">
      <alignment vertical="center"/>
    </xf>
    <xf numFmtId="178" fontId="6" fillId="0" borderId="19" xfId="1" applyNumberFormat="1" applyFont="1" applyBorder="1" applyAlignment="1">
      <alignment vertical="center"/>
    </xf>
    <xf numFmtId="41" fontId="6" fillId="0" borderId="20" xfId="1" applyNumberFormat="1" applyFont="1" applyBorder="1" applyAlignment="1">
      <alignment vertical="center"/>
    </xf>
    <xf numFmtId="176" fontId="6" fillId="0" borderId="19" xfId="1" applyNumberFormat="1" applyFont="1" applyBorder="1" applyAlignment="1">
      <alignment vertical="center"/>
    </xf>
    <xf numFmtId="0" fontId="6" fillId="0" borderId="17" xfId="1" applyFont="1" applyBorder="1" applyAlignment="1">
      <alignment horizontal="left" vertical="center" indent="2" shrinkToFit="1"/>
    </xf>
    <xf numFmtId="41" fontId="6" fillId="0" borderId="0" xfId="1" applyNumberFormat="1" applyFont="1"/>
    <xf numFmtId="0" fontId="6" fillId="0" borderId="21" xfId="1" applyFont="1" applyBorder="1" applyAlignment="1">
      <alignment horizontal="left" vertical="center" indent="2" shrinkToFit="1"/>
    </xf>
    <xf numFmtId="179" fontId="6" fillId="0" borderId="21" xfId="1" applyNumberFormat="1" applyFont="1" applyBorder="1" applyAlignment="1">
      <alignment horizontal="left" vertical="center" indent="2" shrinkToFit="1"/>
    </xf>
    <xf numFmtId="179" fontId="6" fillId="0" borderId="0" xfId="1" applyNumberFormat="1" applyFont="1"/>
    <xf numFmtId="179" fontId="6" fillId="0" borderId="13" xfId="1" applyNumberFormat="1" applyFont="1" applyBorder="1" applyAlignment="1">
      <alignment vertical="center" shrinkToFit="1"/>
    </xf>
    <xf numFmtId="178" fontId="6" fillId="0" borderId="13" xfId="1" applyNumberFormat="1" applyFont="1" applyBorder="1" applyAlignment="1">
      <alignment vertical="center"/>
    </xf>
    <xf numFmtId="180" fontId="6" fillId="0" borderId="0" xfId="1" applyNumberFormat="1" applyFont="1" applyAlignment="1">
      <alignment vertical="center"/>
    </xf>
    <xf numFmtId="176" fontId="6" fillId="0" borderId="0" xfId="1" applyNumberFormat="1" applyFont="1"/>
    <xf numFmtId="38" fontId="6" fillId="0" borderId="0" xfId="2" applyFont="1" applyBorder="1" applyAlignment="1">
      <alignment vertical="center"/>
    </xf>
    <xf numFmtId="38" fontId="12" fillId="0" borderId="0" xfId="2" applyFont="1" applyBorder="1"/>
    <xf numFmtId="3" fontId="7" fillId="0" borderId="0" xfId="1" applyNumberFormat="1" applyFont="1" applyAlignment="1">
      <alignment vertical="center"/>
    </xf>
    <xf numFmtId="38" fontId="12" fillId="0" borderId="0" xfId="2" applyFont="1" applyBorder="1" applyAlignment="1">
      <alignment vertical="center"/>
    </xf>
    <xf numFmtId="3" fontId="7" fillId="0" borderId="0" xfId="3" applyNumberFormat="1" applyFont="1">
      <alignment vertical="center"/>
    </xf>
    <xf numFmtId="3" fontId="12" fillId="0" borderId="0" xfId="3" applyNumberFormat="1" applyFont="1">
      <alignment vertical="center"/>
    </xf>
    <xf numFmtId="38" fontId="12" fillId="0" borderId="0" xfId="2" applyFont="1" applyBorder="1" applyAlignment="1">
      <alignment horizontal="left" vertical="center"/>
    </xf>
    <xf numFmtId="0" fontId="6" fillId="0" borderId="0" xfId="1" applyFont="1" applyAlignment="1">
      <alignment horizontal="center"/>
    </xf>
    <xf numFmtId="3" fontId="12" fillId="0" borderId="0" xfId="1" applyNumberFormat="1" applyFont="1" applyAlignment="1">
      <alignment horizontal="right" vertical="center"/>
    </xf>
    <xf numFmtId="0" fontId="12" fillId="0" borderId="0" xfId="1" applyFont="1" applyAlignment="1">
      <alignment vertical="center"/>
    </xf>
    <xf numFmtId="0" fontId="12" fillId="0" borderId="0" xfId="1" applyFont="1"/>
    <xf numFmtId="176" fontId="12" fillId="0" borderId="0" xfId="1" applyNumberFormat="1" applyFont="1"/>
    <xf numFmtId="176" fontId="12" fillId="0" borderId="0" xfId="1" applyNumberFormat="1" applyFont="1" applyAlignment="1">
      <alignment vertical="center"/>
    </xf>
    <xf numFmtId="181" fontId="6" fillId="0" borderId="0" xfId="1" applyNumberFormat="1" applyFont="1" applyAlignment="1">
      <alignment vertical="center"/>
    </xf>
    <xf numFmtId="41" fontId="6" fillId="0" borderId="23" xfId="1" applyNumberFormat="1" applyFont="1" applyBorder="1" applyAlignment="1">
      <alignment vertical="center"/>
    </xf>
    <xf numFmtId="41" fontId="9" fillId="0" borderId="18" xfId="0" applyNumberFormat="1" applyFont="1" applyBorder="1">
      <alignment vertical="center"/>
    </xf>
    <xf numFmtId="41" fontId="9" fillId="0" borderId="23" xfId="0" applyNumberFormat="1" applyFont="1" applyBorder="1">
      <alignment vertical="center"/>
    </xf>
    <xf numFmtId="41" fontId="9" fillId="0" borderId="0" xfId="0" applyNumberFormat="1" applyFont="1">
      <alignment vertical="center"/>
    </xf>
    <xf numFmtId="41" fontId="9" fillId="0" borderId="22" xfId="0" applyNumberFormat="1" applyFont="1" applyBorder="1">
      <alignment vertical="center"/>
    </xf>
    <xf numFmtId="178" fontId="6" fillId="0" borderId="17" xfId="1" applyNumberFormat="1" applyFont="1" applyBorder="1" applyAlignment="1">
      <alignment horizontal="right" vertical="center"/>
    </xf>
    <xf numFmtId="178" fontId="6" fillId="0" borderId="21" xfId="1" applyNumberFormat="1" applyFont="1" applyBorder="1" applyAlignment="1">
      <alignment vertical="center"/>
    </xf>
    <xf numFmtId="178" fontId="9" fillId="0" borderId="0" xfId="0" applyNumberFormat="1" applyFont="1">
      <alignment vertical="center"/>
    </xf>
    <xf numFmtId="178" fontId="9" fillId="0" borderId="0" xfId="0" applyNumberFormat="1" applyFont="1" applyAlignment="1">
      <alignment horizontal="right" vertical="center"/>
    </xf>
    <xf numFmtId="41" fontId="9" fillId="0" borderId="0" xfId="0" applyNumberFormat="1" applyFont="1" applyBorder="1">
      <alignment vertical="center"/>
    </xf>
    <xf numFmtId="178" fontId="9" fillId="0" borderId="17" xfId="0" applyNumberFormat="1" applyFont="1" applyBorder="1" applyAlignment="1">
      <alignment horizontal="right" vertical="center"/>
    </xf>
    <xf numFmtId="178" fontId="9" fillId="0" borderId="17" xfId="0" applyNumberFormat="1" applyFont="1" applyBorder="1">
      <alignment vertical="center"/>
    </xf>
    <xf numFmtId="41" fontId="9" fillId="0" borderId="0" xfId="0" applyNumberFormat="1" applyFont="1" applyAlignment="1">
      <alignment horizontal="right" vertical="center"/>
    </xf>
    <xf numFmtId="178" fontId="9" fillId="0" borderId="21" xfId="0" applyNumberFormat="1" applyFont="1" applyBorder="1">
      <alignment vertical="center"/>
    </xf>
    <xf numFmtId="178" fontId="9" fillId="0" borderId="19" xfId="0" applyNumberFormat="1" applyFont="1" applyBorder="1">
      <alignment vertical="center"/>
    </xf>
    <xf numFmtId="178" fontId="9" fillId="0" borderId="24" xfId="0" applyNumberFormat="1" applyFont="1" applyBorder="1">
      <alignment vertical="center"/>
    </xf>
    <xf numFmtId="178" fontId="9" fillId="0" borderId="15" xfId="0" applyNumberFormat="1" applyFont="1" applyBorder="1">
      <alignment vertical="center"/>
    </xf>
    <xf numFmtId="41" fontId="5" fillId="0" borderId="0" xfId="1" applyNumberFormat="1" applyFont="1"/>
    <xf numFmtId="41" fontId="6" fillId="0" borderId="11" xfId="1" applyNumberFormat="1" applyFont="1" applyBorder="1" applyAlignment="1">
      <alignment horizontal="center" vertical="center"/>
    </xf>
    <xf numFmtId="41" fontId="6" fillId="0" borderId="16" xfId="1" applyNumberFormat="1" applyFont="1" applyBorder="1" applyAlignment="1">
      <alignment horizontal="center" vertical="center"/>
    </xf>
    <xf numFmtId="41" fontId="12" fillId="0" borderId="0" xfId="2" applyNumberFormat="1" applyFont="1" applyBorder="1"/>
    <xf numFmtId="41" fontId="12" fillId="0" borderId="0" xfId="1" applyNumberFormat="1" applyFont="1"/>
    <xf numFmtId="178" fontId="9" fillId="0" borderId="18" xfId="0" applyNumberFormat="1" applyFont="1" applyBorder="1">
      <alignment vertical="center"/>
    </xf>
    <xf numFmtId="178" fontId="9" fillId="0" borderId="0" xfId="0" applyNumberFormat="1" applyFont="1" applyBorder="1">
      <alignment vertical="center"/>
    </xf>
    <xf numFmtId="178" fontId="6" fillId="0" borderId="0" xfId="1" applyNumberFormat="1" applyFont="1" applyAlignment="1">
      <alignment horizontal="right" vertical="center"/>
    </xf>
    <xf numFmtId="178" fontId="9" fillId="0" borderId="18" xfId="0" applyNumberFormat="1" applyFont="1" applyBorder="1" applyAlignment="1">
      <alignment horizontal="right" vertical="center"/>
    </xf>
    <xf numFmtId="178" fontId="9" fillId="0" borderId="19" xfId="0" applyNumberFormat="1" applyFont="1" applyBorder="1" applyAlignment="1">
      <alignment horizontal="right" vertical="center"/>
    </xf>
    <xf numFmtId="178" fontId="9" fillId="0" borderId="23" xfId="0" applyNumberFormat="1" applyFont="1" applyBorder="1">
      <alignment vertical="center"/>
    </xf>
    <xf numFmtId="41" fontId="6" fillId="0" borderId="8" xfId="1" applyNumberFormat="1" applyFont="1" applyBorder="1" applyAlignment="1">
      <alignment horizontal="center" vertical="center"/>
    </xf>
    <xf numFmtId="41" fontId="6" fillId="0" borderId="14" xfId="1" applyNumberFormat="1" applyFont="1" applyBorder="1" applyAlignment="1">
      <alignment horizontal="center" vertical="center"/>
    </xf>
    <xf numFmtId="41" fontId="9" fillId="0" borderId="18" xfId="0" applyNumberFormat="1" applyFont="1" applyBorder="1" applyAlignment="1">
      <alignment horizontal="right" vertical="center"/>
    </xf>
    <xf numFmtId="41" fontId="10" fillId="0" borderId="0" xfId="0" applyNumberFormat="1" applyFont="1" applyBorder="1" applyAlignment="1">
      <alignment horizontal="right" vertical="center"/>
    </xf>
    <xf numFmtId="0" fontId="15" fillId="0" borderId="0" xfId="5" applyFont="1" applyAlignment="1">
      <alignment vertical="center"/>
    </xf>
    <xf numFmtId="176" fontId="15" fillId="0" borderId="0" xfId="5" applyNumberFormat="1" applyFont="1" applyAlignment="1">
      <alignment horizontal="center" vertical="center"/>
    </xf>
    <xf numFmtId="38" fontId="15" fillId="0" borderId="0" xfId="2" applyFont="1" applyAlignment="1">
      <alignment horizontal="right" vertical="center"/>
    </xf>
    <xf numFmtId="182" fontId="15" fillId="0" borderId="0" xfId="2" applyNumberFormat="1" applyFont="1" applyAlignment="1">
      <alignment vertical="center"/>
    </xf>
    <xf numFmtId="0" fontId="15" fillId="0" borderId="0" xfId="5" applyFont="1" applyAlignment="1">
      <alignment horizontal="center" vertical="center"/>
    </xf>
    <xf numFmtId="182" fontId="15" fillId="0" borderId="0" xfId="2" applyNumberFormat="1" applyFont="1" applyAlignment="1">
      <alignment horizontal="right" vertical="center"/>
    </xf>
    <xf numFmtId="0" fontId="15" fillId="0" borderId="8" xfId="5" applyFont="1" applyBorder="1" applyAlignment="1">
      <alignment horizontal="center" vertical="center"/>
    </xf>
    <xf numFmtId="0" fontId="15" fillId="0" borderId="9" xfId="5" applyFont="1" applyBorder="1" applyAlignment="1">
      <alignment horizontal="center" vertical="center" wrapText="1"/>
    </xf>
    <xf numFmtId="0" fontId="15" fillId="0" borderId="8" xfId="5" applyFont="1" applyBorder="1" applyAlignment="1">
      <alignment horizontal="center" vertical="center" wrapText="1"/>
    </xf>
    <xf numFmtId="0" fontId="15" fillId="0" borderId="7" xfId="5" applyFont="1" applyBorder="1" applyAlignment="1">
      <alignment horizontal="center" vertical="center"/>
    </xf>
    <xf numFmtId="38" fontId="15" fillId="0" borderId="11" xfId="2" applyFont="1" applyBorder="1" applyAlignment="1">
      <alignment horizontal="center" vertical="center"/>
    </xf>
    <xf numFmtId="182" fontId="15" fillId="0" borderId="10" xfId="2" applyNumberFormat="1" applyFont="1" applyBorder="1" applyAlignment="1">
      <alignment horizontal="center" vertical="center" wrapText="1"/>
    </xf>
    <xf numFmtId="0" fontId="15" fillId="0" borderId="12" xfId="5" applyFont="1" applyBorder="1" applyAlignment="1">
      <alignment horizontal="center" vertical="center"/>
    </xf>
    <xf numFmtId="0" fontId="15" fillId="0" borderId="13" xfId="5" applyFont="1" applyBorder="1" applyAlignment="1">
      <alignment horizontal="center" vertical="center"/>
    </xf>
    <xf numFmtId="0" fontId="15" fillId="0" borderId="0" xfId="5" applyFont="1" applyAlignment="1">
      <alignment horizontal="center" vertical="center" wrapText="1"/>
    </xf>
    <xf numFmtId="0" fontId="15" fillId="0" borderId="14" xfId="5" applyFont="1" applyBorder="1" applyAlignment="1">
      <alignment horizontal="center" vertical="center"/>
    </xf>
    <xf numFmtId="0" fontId="15" fillId="0" borderId="17" xfId="5" applyFont="1" applyBorder="1" applyAlignment="1">
      <alignment horizontal="center" vertical="center" wrapText="1"/>
    </xf>
    <xf numFmtId="38" fontId="15" fillId="0" borderId="16" xfId="2" applyFont="1" applyFill="1" applyBorder="1" applyAlignment="1">
      <alignment horizontal="right" vertical="center"/>
    </xf>
    <xf numFmtId="182" fontId="15" fillId="0" borderId="19" xfId="2" applyNumberFormat="1" applyFont="1" applyFill="1" applyBorder="1" applyAlignment="1">
      <alignment horizontal="center" vertical="center" wrapText="1"/>
    </xf>
    <xf numFmtId="0" fontId="16" fillId="0" borderId="17" xfId="5" applyFont="1" applyBorder="1" applyAlignment="1">
      <alignment vertical="center"/>
    </xf>
    <xf numFmtId="41" fontId="15" fillId="0" borderId="0" xfId="5" applyNumberFormat="1" applyFont="1" applyAlignment="1">
      <alignment horizontal="right" vertical="center"/>
    </xf>
    <xf numFmtId="178" fontId="15" fillId="0" borderId="0" xfId="5" applyNumberFormat="1" applyFont="1" applyAlignment="1">
      <alignment horizontal="right" vertical="center"/>
    </xf>
    <xf numFmtId="41" fontId="15" fillId="0" borderId="18" xfId="5" applyNumberFormat="1" applyFont="1" applyBorder="1" applyAlignment="1">
      <alignment horizontal="right" vertical="center"/>
    </xf>
    <xf numFmtId="178" fontId="15" fillId="0" borderId="17" xfId="5" applyNumberFormat="1" applyFont="1" applyBorder="1" applyAlignment="1">
      <alignment horizontal="right" vertical="center"/>
    </xf>
    <xf numFmtId="38" fontId="15" fillId="0" borderId="20" xfId="2" applyFont="1" applyFill="1" applyBorder="1" applyAlignment="1">
      <alignment horizontal="right" vertical="center"/>
    </xf>
    <xf numFmtId="182" fontId="15" fillId="0" borderId="19" xfId="2" applyNumberFormat="1" applyFont="1" applyFill="1" applyBorder="1" applyAlignment="1">
      <alignment horizontal="right" vertical="center"/>
    </xf>
    <xf numFmtId="0" fontId="15" fillId="0" borderId="17" xfId="5" applyFont="1" applyBorder="1" applyAlignment="1">
      <alignment vertical="center"/>
    </xf>
    <xf numFmtId="0" fontId="15" fillId="0" borderId="0" xfId="0" applyFont="1">
      <alignment vertical="center"/>
    </xf>
    <xf numFmtId="178" fontId="15" fillId="0" borderId="0" xfId="0" applyNumberFormat="1" applyFont="1">
      <alignment vertical="center"/>
    </xf>
    <xf numFmtId="0" fontId="15" fillId="0" borderId="18" xfId="0" applyFont="1" applyBorder="1">
      <alignment vertical="center"/>
    </xf>
    <xf numFmtId="181" fontId="15" fillId="0" borderId="17" xfId="0" applyNumberFormat="1" applyFont="1" applyBorder="1">
      <alignment vertical="center"/>
    </xf>
    <xf numFmtId="181" fontId="15" fillId="0" borderId="0" xfId="0" applyNumberFormat="1" applyFont="1">
      <alignment vertical="center"/>
    </xf>
    <xf numFmtId="0" fontId="15" fillId="0" borderId="17" xfId="0" applyFont="1" applyBorder="1">
      <alignment vertical="center"/>
    </xf>
    <xf numFmtId="38" fontId="15" fillId="0" borderId="0" xfId="4" applyFont="1">
      <alignment vertical="center"/>
    </xf>
    <xf numFmtId="38" fontId="15" fillId="0" borderId="20" xfId="0" applyNumberFormat="1" applyFont="1" applyBorder="1">
      <alignment vertical="center"/>
    </xf>
    <xf numFmtId="181" fontId="15" fillId="0" borderId="19" xfId="0" applyNumberFormat="1" applyFont="1" applyBorder="1">
      <alignment vertical="center"/>
    </xf>
    <xf numFmtId="41" fontId="15" fillId="0" borderId="0" xfId="5" applyNumberFormat="1" applyFont="1" applyAlignment="1">
      <alignment vertical="center"/>
    </xf>
    <xf numFmtId="41" fontId="15" fillId="0" borderId="0" xfId="0" applyNumberFormat="1" applyFont="1">
      <alignment vertical="center"/>
    </xf>
    <xf numFmtId="41" fontId="15" fillId="0" borderId="18" xfId="0" applyNumberFormat="1" applyFont="1" applyBorder="1">
      <alignment vertical="center"/>
    </xf>
    <xf numFmtId="178" fontId="15" fillId="0" borderId="17" xfId="0" applyNumberFormat="1" applyFont="1" applyBorder="1">
      <alignment vertical="center"/>
    </xf>
    <xf numFmtId="41" fontId="15" fillId="0" borderId="0" xfId="4" applyNumberFormat="1" applyFont="1">
      <alignment vertical="center"/>
    </xf>
    <xf numFmtId="183" fontId="15" fillId="0" borderId="0" xfId="0" applyNumberFormat="1" applyFont="1">
      <alignment vertical="center"/>
    </xf>
    <xf numFmtId="41" fontId="15" fillId="0" borderId="0" xfId="0" applyNumberFormat="1" applyFont="1" applyAlignment="1">
      <alignment horizontal="right" vertical="center"/>
    </xf>
    <xf numFmtId="181" fontId="15" fillId="0" borderId="0" xfId="0" applyNumberFormat="1" applyFont="1" applyAlignment="1">
      <alignment horizontal="right" vertical="center"/>
    </xf>
    <xf numFmtId="183" fontId="15" fillId="0" borderId="17" xfId="0" applyNumberFormat="1" applyFont="1" applyBorder="1">
      <alignment vertical="center"/>
    </xf>
    <xf numFmtId="41" fontId="15" fillId="0" borderId="18" xfId="0" applyNumberFormat="1" applyFont="1" applyBorder="1" applyAlignment="1">
      <alignment horizontal="right" vertical="center"/>
    </xf>
    <xf numFmtId="41" fontId="15" fillId="0" borderId="17" xfId="0" applyNumberFormat="1" applyFont="1" applyBorder="1" applyAlignment="1">
      <alignment horizontal="right" vertical="center"/>
    </xf>
    <xf numFmtId="0" fontId="15" fillId="0" borderId="17" xfId="0" applyFont="1" applyBorder="1" applyAlignment="1">
      <alignment horizontal="right" vertical="center"/>
    </xf>
    <xf numFmtId="178" fontId="15" fillId="0" borderId="18" xfId="0" applyNumberFormat="1" applyFont="1" applyBorder="1">
      <alignment vertical="center"/>
    </xf>
    <xf numFmtId="178" fontId="15" fillId="0" borderId="0" xfId="0" applyNumberFormat="1" applyFont="1" applyAlignment="1">
      <alignment horizontal="right" vertical="center"/>
    </xf>
    <xf numFmtId="178" fontId="15" fillId="0" borderId="17" xfId="0" applyNumberFormat="1" applyFont="1" applyBorder="1" applyAlignment="1">
      <alignment horizontal="right" vertical="center"/>
    </xf>
    <xf numFmtId="178" fontId="15" fillId="0" borderId="18" xfId="0" applyNumberFormat="1" applyFont="1" applyBorder="1" applyAlignment="1">
      <alignment horizontal="right" vertical="center"/>
    </xf>
    <xf numFmtId="0" fontId="15" fillId="0" borderId="18" xfId="0" applyFont="1" applyBorder="1" applyAlignment="1">
      <alignment horizontal="right" vertical="center"/>
    </xf>
    <xf numFmtId="178" fontId="15" fillId="0" borderId="19" xfId="0" applyNumberFormat="1" applyFont="1" applyBorder="1">
      <alignment vertical="center"/>
    </xf>
    <xf numFmtId="3" fontId="15" fillId="0" borderId="0" xfId="5" applyNumberFormat="1" applyFont="1" applyAlignment="1">
      <alignment vertical="center"/>
    </xf>
    <xf numFmtId="0" fontId="16" fillId="0" borderId="0" xfId="5" applyFont="1" applyAlignment="1">
      <alignment vertical="center"/>
    </xf>
    <xf numFmtId="0" fontId="15" fillId="0" borderId="21" xfId="5" applyFont="1" applyBorder="1" applyAlignment="1">
      <alignment vertical="center"/>
    </xf>
    <xf numFmtId="0" fontId="15" fillId="0" borderId="22" xfId="0" applyFont="1" applyBorder="1">
      <alignment vertical="center"/>
    </xf>
    <xf numFmtId="178" fontId="15" fillId="0" borderId="22" xfId="0" applyNumberFormat="1" applyFont="1" applyBorder="1">
      <alignment vertical="center"/>
    </xf>
    <xf numFmtId="0" fontId="15" fillId="0" borderId="23" xfId="0" applyFont="1" applyBorder="1">
      <alignment vertical="center"/>
    </xf>
    <xf numFmtId="0" fontId="15" fillId="0" borderId="21" xfId="0" applyFont="1" applyBorder="1">
      <alignment vertical="center"/>
    </xf>
    <xf numFmtId="181" fontId="15" fillId="0" borderId="21" xfId="0" applyNumberFormat="1" applyFont="1" applyBorder="1">
      <alignment vertical="center"/>
    </xf>
    <xf numFmtId="181" fontId="15" fillId="0" borderId="22" xfId="0" applyNumberFormat="1" applyFont="1" applyBorder="1">
      <alignment vertical="center"/>
    </xf>
    <xf numFmtId="38" fontId="15" fillId="0" borderId="25" xfId="0" applyNumberFormat="1" applyFont="1" applyBorder="1">
      <alignment vertical="center"/>
    </xf>
    <xf numFmtId="181" fontId="15" fillId="0" borderId="24" xfId="0" applyNumberFormat="1" applyFont="1" applyBorder="1">
      <alignment vertical="center"/>
    </xf>
    <xf numFmtId="38" fontId="15" fillId="0" borderId="0" xfId="2" applyFont="1" applyFill="1" applyBorder="1" applyAlignment="1">
      <alignment horizontal="right" vertical="center"/>
    </xf>
    <xf numFmtId="182" fontId="15" fillId="0" borderId="0" xfId="2" applyNumberFormat="1" applyFont="1" applyFill="1" applyBorder="1" applyAlignment="1">
      <alignment horizontal="right" vertical="center"/>
    </xf>
    <xf numFmtId="38" fontId="15" fillId="0" borderId="0" xfId="2" applyFont="1" applyAlignment="1">
      <alignment vertical="center"/>
    </xf>
    <xf numFmtId="40" fontId="15" fillId="0" borderId="0" xfId="2" applyNumberFormat="1" applyFont="1" applyAlignment="1">
      <alignment vertical="center"/>
    </xf>
    <xf numFmtId="38" fontId="15" fillId="0" borderId="0" xfId="5" applyNumberFormat="1" applyFont="1" applyAlignment="1">
      <alignment horizontal="right" vertical="center"/>
    </xf>
    <xf numFmtId="182" fontId="15" fillId="0" borderId="0" xfId="5" applyNumberFormat="1" applyFont="1" applyAlignment="1">
      <alignment vertical="center"/>
    </xf>
    <xf numFmtId="40" fontId="15" fillId="0" borderId="0" xfId="2" applyNumberFormat="1" applyFont="1" applyBorder="1" applyAlignment="1">
      <alignment vertical="center"/>
    </xf>
    <xf numFmtId="181" fontId="19" fillId="0" borderId="0" xfId="6" applyFont="1" applyAlignment="1">
      <alignment horizontal="left" vertical="center"/>
    </xf>
    <xf numFmtId="181" fontId="15" fillId="0" borderId="0" xfId="6" applyFont="1" applyAlignment="1">
      <alignment vertical="center"/>
    </xf>
    <xf numFmtId="181" fontId="15" fillId="0" borderId="26" xfId="6" applyFont="1" applyBorder="1" applyAlignment="1">
      <alignment horizontal="left" vertical="center"/>
    </xf>
    <xf numFmtId="181" fontId="15" fillId="0" borderId="26" xfId="6" applyFont="1" applyBorder="1" applyAlignment="1">
      <alignment vertical="center"/>
    </xf>
    <xf numFmtId="181" fontId="15" fillId="0" borderId="0" xfId="6" applyFont="1" applyAlignment="1">
      <alignment horizontal="right" vertical="center"/>
    </xf>
    <xf numFmtId="181" fontId="15" fillId="0" borderId="26" xfId="6" applyFont="1" applyBorder="1" applyAlignment="1">
      <alignment horizontal="right" vertical="center"/>
    </xf>
    <xf numFmtId="181" fontId="15" fillId="0" borderId="27" xfId="6" applyFont="1" applyBorder="1" applyAlignment="1">
      <alignment horizontal="left" vertical="center"/>
    </xf>
    <xf numFmtId="181" fontId="15" fillId="0" borderId="18" xfId="6" applyFont="1" applyBorder="1" applyAlignment="1">
      <alignment horizontal="center" vertical="center"/>
    </xf>
    <xf numFmtId="181" fontId="15" fillId="0" borderId="28" xfId="6" applyFont="1" applyBorder="1" applyAlignment="1">
      <alignment horizontal="center" vertical="center"/>
    </xf>
    <xf numFmtId="181" fontId="15" fillId="0" borderId="23" xfId="6" applyFont="1" applyBorder="1" applyAlignment="1">
      <alignment horizontal="center" vertical="center"/>
    </xf>
    <xf numFmtId="181" fontId="15" fillId="0" borderId="29" xfId="6" applyFont="1" applyBorder="1" applyAlignment="1">
      <alignment horizontal="center" vertical="center"/>
    </xf>
    <xf numFmtId="177" fontId="15" fillId="0" borderId="0" xfId="0" quotePrefix="1" applyNumberFormat="1" applyFont="1" applyAlignment="1">
      <alignment horizontal="left" vertical="center"/>
    </xf>
    <xf numFmtId="184" fontId="15" fillId="0" borderId="14" xfId="0" applyNumberFormat="1" applyFont="1" applyBorder="1">
      <alignment vertical="center"/>
    </xf>
    <xf numFmtId="184" fontId="15" fillId="0" borderId="13" xfId="0" applyNumberFormat="1" applyFont="1" applyBorder="1">
      <alignment vertical="center"/>
    </xf>
    <xf numFmtId="178" fontId="15" fillId="0" borderId="13" xfId="0" applyNumberFormat="1" applyFont="1" applyBorder="1">
      <alignment vertical="center"/>
    </xf>
    <xf numFmtId="178" fontId="15" fillId="0" borderId="12" xfId="0" applyNumberFormat="1" applyFont="1" applyBorder="1">
      <alignment vertical="center"/>
    </xf>
    <xf numFmtId="177" fontId="15" fillId="0" borderId="17" xfId="0" quotePrefix="1" applyNumberFormat="1" applyFont="1" applyBorder="1" applyAlignment="1">
      <alignment horizontal="center" vertical="center"/>
    </xf>
    <xf numFmtId="184" fontId="15" fillId="0" borderId="18" xfId="0" applyNumberFormat="1" applyFont="1" applyBorder="1">
      <alignment vertical="center"/>
    </xf>
    <xf numFmtId="184" fontId="15" fillId="0" borderId="0" xfId="0" applyNumberFormat="1" applyFont="1">
      <alignment vertical="center"/>
    </xf>
    <xf numFmtId="177" fontId="17" fillId="0" borderId="17" xfId="0" quotePrefix="1" applyNumberFormat="1" applyFont="1" applyBorder="1" applyAlignment="1">
      <alignment horizontal="center" vertical="center"/>
    </xf>
    <xf numFmtId="184" fontId="17" fillId="0" borderId="18" xfId="0" applyNumberFormat="1" applyFont="1" applyBorder="1">
      <alignment vertical="center"/>
    </xf>
    <xf numFmtId="184" fontId="17" fillId="0" borderId="0" xfId="0" applyNumberFormat="1" applyFont="1">
      <alignment vertical="center"/>
    </xf>
    <xf numFmtId="178" fontId="17" fillId="0" borderId="0" xfId="0" applyNumberFormat="1" applyFont="1" applyAlignment="1">
      <alignment horizontal="right" vertical="center"/>
    </xf>
    <xf numFmtId="178" fontId="17" fillId="0" borderId="17" xfId="0" applyNumberFormat="1" applyFont="1" applyBorder="1" applyAlignment="1">
      <alignment horizontal="right" vertical="center"/>
    </xf>
    <xf numFmtId="177" fontId="15" fillId="0" borderId="0" xfId="6" quotePrefix="1" applyNumberFormat="1" applyFont="1" applyAlignment="1">
      <alignment horizontal="center" vertical="center"/>
    </xf>
    <xf numFmtId="41" fontId="21" fillId="0" borderId="18" xfId="6" applyNumberFormat="1" applyFont="1" applyBorder="1" applyAlignment="1">
      <alignment vertical="center"/>
    </xf>
    <xf numFmtId="41" fontId="21" fillId="0" borderId="0" xfId="6" applyNumberFormat="1" applyFont="1" applyAlignment="1">
      <alignment vertical="center"/>
    </xf>
    <xf numFmtId="178" fontId="21" fillId="0" borderId="0" xfId="6" applyNumberFormat="1" applyFont="1" applyAlignment="1">
      <alignment horizontal="right" vertical="center"/>
    </xf>
    <xf numFmtId="178" fontId="21" fillId="0" borderId="17" xfId="6" applyNumberFormat="1" applyFont="1" applyBorder="1" applyAlignment="1">
      <alignment horizontal="right" vertical="center"/>
    </xf>
    <xf numFmtId="178" fontId="15" fillId="0" borderId="0" xfId="6" applyNumberFormat="1" applyFont="1" applyAlignment="1">
      <alignment horizontal="right" vertical="center"/>
    </xf>
    <xf numFmtId="178" fontId="15" fillId="0" borderId="17" xfId="6" applyNumberFormat="1" applyFont="1" applyBorder="1" applyAlignment="1">
      <alignment horizontal="right" vertical="center"/>
    </xf>
    <xf numFmtId="177" fontId="15" fillId="0" borderId="0" xfId="6" applyNumberFormat="1" applyFont="1" applyAlignment="1">
      <alignment horizontal="center" vertical="center"/>
    </xf>
    <xf numFmtId="41" fontId="15" fillId="0" borderId="18" xfId="6" applyNumberFormat="1" applyFont="1" applyBorder="1" applyAlignment="1">
      <alignment horizontal="right" vertical="center"/>
    </xf>
    <xf numFmtId="41" fontId="15" fillId="0" borderId="0" xfId="6" applyNumberFormat="1" applyFont="1" applyAlignment="1">
      <alignment horizontal="right" vertical="center"/>
    </xf>
    <xf numFmtId="41" fontId="15" fillId="0" borderId="0" xfId="2" applyNumberFormat="1" applyFont="1" applyFill="1" applyBorder="1" applyAlignment="1">
      <alignment horizontal="right" vertical="center"/>
    </xf>
    <xf numFmtId="0" fontId="15" fillId="0" borderId="0" xfId="6" applyNumberFormat="1" applyFont="1" applyAlignment="1">
      <alignment vertical="center"/>
    </xf>
    <xf numFmtId="177" fontId="5" fillId="0" borderId="0" xfId="6" applyNumberFormat="1" applyFont="1" applyAlignment="1">
      <alignment horizontal="center" vertical="center"/>
    </xf>
    <xf numFmtId="41" fontId="5" fillId="0" borderId="18" xfId="6" applyNumberFormat="1" applyFont="1" applyBorder="1" applyAlignment="1">
      <alignment horizontal="right" vertical="center"/>
    </xf>
    <xf numFmtId="41" fontId="5" fillId="0" borderId="0" xfId="6" applyNumberFormat="1" applyFont="1" applyAlignment="1">
      <alignment horizontal="right" vertical="center"/>
    </xf>
    <xf numFmtId="178" fontId="5" fillId="0" borderId="0" xfId="6" applyNumberFormat="1" applyFont="1" applyAlignment="1">
      <alignment horizontal="right" vertical="center"/>
    </xf>
    <xf numFmtId="41" fontId="5" fillId="0" borderId="0" xfId="2" applyNumberFormat="1" applyFont="1" applyFill="1" applyBorder="1" applyAlignment="1">
      <alignment horizontal="right" vertical="center"/>
    </xf>
    <xf numFmtId="177" fontId="15" fillId="0" borderId="21" xfId="6" quotePrefix="1" applyNumberFormat="1" applyFont="1" applyBorder="1" applyAlignment="1">
      <alignment horizontal="center" vertical="center"/>
    </xf>
    <xf numFmtId="41" fontId="15" fillId="0" borderId="22" xfId="6" applyNumberFormat="1" applyFont="1" applyBorder="1" applyAlignment="1">
      <alignment vertical="center"/>
    </xf>
    <xf numFmtId="178" fontId="15" fillId="0" borderId="22" xfId="6" applyNumberFormat="1" applyFont="1" applyBorder="1" applyAlignment="1">
      <alignment horizontal="right" vertical="center"/>
    </xf>
    <xf numFmtId="178" fontId="15" fillId="0" borderId="21" xfId="6" applyNumberFormat="1" applyFont="1" applyBorder="1" applyAlignment="1">
      <alignment horizontal="right" vertical="center"/>
    </xf>
    <xf numFmtId="1" fontId="15" fillId="0" borderId="0" xfId="6" quotePrefix="1" applyNumberFormat="1" applyFont="1" applyAlignment="1">
      <alignment horizontal="left" vertical="center"/>
    </xf>
    <xf numFmtId="185" fontId="15" fillId="0" borderId="0" xfId="6" applyNumberFormat="1" applyFont="1" applyAlignment="1">
      <alignment vertical="center"/>
    </xf>
    <xf numFmtId="2" fontId="15" fillId="0" borderId="0" xfId="6" applyNumberFormat="1" applyFont="1" applyAlignment="1">
      <alignment vertical="center"/>
    </xf>
    <xf numFmtId="186" fontId="15" fillId="0" borderId="0" xfId="6" applyNumberFormat="1" applyFont="1" applyAlignment="1">
      <alignment vertical="center"/>
    </xf>
    <xf numFmtId="181" fontId="10" fillId="0" borderId="0" xfId="6" applyFont="1" applyAlignment="1">
      <alignment horizontal="left" vertical="center"/>
    </xf>
    <xf numFmtId="181" fontId="15" fillId="0" borderId="3" xfId="6" applyFont="1" applyBorder="1" applyAlignment="1">
      <alignment vertical="center"/>
    </xf>
    <xf numFmtId="181" fontId="15" fillId="0" borderId="2" xfId="6" applyFont="1" applyBorder="1" applyAlignment="1">
      <alignment horizontal="center" vertical="center"/>
    </xf>
    <xf numFmtId="181" fontId="15" fillId="0" borderId="30" xfId="6" applyFont="1" applyBorder="1" applyAlignment="1">
      <alignment horizontal="center" vertical="center"/>
    </xf>
    <xf numFmtId="181" fontId="15" fillId="0" borderId="4" xfId="6" applyFont="1" applyBorder="1" applyAlignment="1">
      <alignment horizontal="center" vertical="center"/>
    </xf>
    <xf numFmtId="181" fontId="15" fillId="0" borderId="7" xfId="6" applyFont="1" applyBorder="1" applyAlignment="1">
      <alignment horizontal="distributed" vertical="center"/>
    </xf>
    <xf numFmtId="41" fontId="15" fillId="0" borderId="9" xfId="6" applyNumberFormat="1" applyFont="1" applyBorder="1" applyAlignment="1">
      <alignment horizontal="right" vertical="center"/>
    </xf>
    <xf numFmtId="41" fontId="15" fillId="0" borderId="31" xfId="6" applyNumberFormat="1" applyFont="1" applyBorder="1" applyAlignment="1">
      <alignment horizontal="right" vertical="center"/>
    </xf>
    <xf numFmtId="181" fontId="15" fillId="0" borderId="17" xfId="6" applyFont="1" applyBorder="1" applyAlignment="1">
      <alignment horizontal="distributed" vertical="center" indent="1"/>
    </xf>
    <xf numFmtId="181" fontId="15" fillId="0" borderId="22" xfId="6" applyFont="1" applyBorder="1" applyAlignment="1">
      <alignment horizontal="distributed" vertical="center" indent="1"/>
    </xf>
    <xf numFmtId="41" fontId="15" fillId="0" borderId="23" xfId="6" applyNumberFormat="1" applyFont="1" applyBorder="1" applyAlignment="1">
      <alignment horizontal="right" vertical="center"/>
    </xf>
    <xf numFmtId="41" fontId="15" fillId="0" borderId="22" xfId="6" applyNumberFormat="1" applyFont="1" applyBorder="1" applyAlignment="1">
      <alignment horizontal="right" vertical="center"/>
    </xf>
    <xf numFmtId="181" fontId="22" fillId="0" borderId="0" xfId="6" applyFont="1" applyAlignment="1">
      <alignment vertical="center"/>
    </xf>
    <xf numFmtId="184" fontId="6" fillId="0" borderId="0" xfId="6" applyNumberFormat="1" applyFont="1" applyAlignment="1">
      <alignment horizontal="left" vertical="center"/>
    </xf>
    <xf numFmtId="184" fontId="5" fillId="0" borderId="0" xfId="6" applyNumberFormat="1" applyFont="1" applyAlignment="1">
      <alignment vertical="center"/>
    </xf>
    <xf numFmtId="187" fontId="5" fillId="0" borderId="0" xfId="6" applyNumberFormat="1" applyFont="1" applyAlignment="1">
      <alignment vertical="center"/>
    </xf>
    <xf numFmtId="184" fontId="5" fillId="0" borderId="26" xfId="6" applyNumberFormat="1" applyFont="1" applyBorder="1" applyAlignment="1">
      <alignment vertical="center"/>
    </xf>
    <xf numFmtId="187" fontId="5" fillId="0" borderId="26" xfId="6" applyNumberFormat="1" applyFont="1" applyBorder="1" applyAlignment="1">
      <alignment horizontal="right" vertical="center"/>
    </xf>
    <xf numFmtId="184" fontId="5" fillId="0" borderId="33" xfId="6" applyNumberFormat="1" applyFont="1" applyBorder="1" applyAlignment="1">
      <alignment horizontal="center" vertical="center" shrinkToFit="1"/>
    </xf>
    <xf numFmtId="187" fontId="5" fillId="0" borderId="30" xfId="6" applyNumberFormat="1" applyFont="1" applyBorder="1" applyAlignment="1">
      <alignment horizontal="center" vertical="center" shrinkToFit="1"/>
    </xf>
    <xf numFmtId="184" fontId="12" fillId="0" borderId="29" xfId="6" applyNumberFormat="1" applyFont="1" applyBorder="1" applyAlignment="1">
      <alignment horizontal="center" vertical="center" shrinkToFit="1"/>
    </xf>
    <xf numFmtId="187" fontId="12" fillId="0" borderId="23" xfId="6" applyNumberFormat="1" applyFont="1" applyBorder="1" applyAlignment="1">
      <alignment horizontal="center" vertical="center" shrinkToFit="1"/>
    </xf>
    <xf numFmtId="41" fontId="24" fillId="0" borderId="9" xfId="6" quotePrefix="1" applyNumberFormat="1" applyFont="1" applyBorder="1" applyAlignment="1">
      <alignment horizontal="right" vertical="center" shrinkToFit="1"/>
    </xf>
    <xf numFmtId="41" fontId="24" fillId="0" borderId="31" xfId="6" applyNumberFormat="1" applyFont="1" applyBorder="1" applyAlignment="1">
      <alignment horizontal="right" vertical="center" shrinkToFit="1"/>
    </xf>
    <xf numFmtId="188" fontId="24" fillId="0" borderId="31" xfId="6" applyNumberFormat="1" applyFont="1" applyBorder="1" applyAlignment="1">
      <alignment horizontal="right" vertical="center" shrinkToFit="1"/>
    </xf>
    <xf numFmtId="184" fontId="24" fillId="0" borderId="0" xfId="6" applyNumberFormat="1" applyFont="1" applyAlignment="1">
      <alignment vertical="center"/>
    </xf>
    <xf numFmtId="184" fontId="5" fillId="0" borderId="34" xfId="6" applyNumberFormat="1" applyFont="1" applyBorder="1" applyAlignment="1">
      <alignment horizontal="distributed" vertical="center" wrapText="1" indent="1"/>
    </xf>
    <xf numFmtId="41" fontId="5" fillId="0" borderId="18" xfId="6" quotePrefix="1" applyNumberFormat="1" applyFont="1" applyBorder="1" applyAlignment="1">
      <alignment horizontal="right" vertical="center" shrinkToFit="1"/>
    </xf>
    <xf numFmtId="41" fontId="5" fillId="0" borderId="0" xfId="6" quotePrefix="1" applyNumberFormat="1" applyFont="1" applyAlignment="1">
      <alignment horizontal="right" vertical="center" shrinkToFit="1"/>
    </xf>
    <xf numFmtId="188" fontId="5" fillId="0" borderId="0" xfId="6" quotePrefix="1" applyNumberFormat="1" applyFont="1" applyAlignment="1">
      <alignment horizontal="right" vertical="center" shrinkToFit="1"/>
    </xf>
    <xf numFmtId="184" fontId="5" fillId="0" borderId="28" xfId="6" applyNumberFormat="1" applyFont="1" applyBorder="1" applyAlignment="1">
      <alignment horizontal="distributed" vertical="center" indent="1"/>
    </xf>
    <xf numFmtId="41" fontId="5" fillId="0" borderId="0" xfId="6" applyNumberFormat="1" applyFont="1" applyAlignment="1">
      <alignment horizontal="right" vertical="center" shrinkToFit="1"/>
    </xf>
    <xf numFmtId="184" fontId="5" fillId="0" borderId="29" xfId="6" applyNumberFormat="1" applyFont="1" applyBorder="1" applyAlignment="1">
      <alignment horizontal="distributed" vertical="center" indent="1"/>
    </xf>
    <xf numFmtId="41" fontId="5" fillId="0" borderId="23" xfId="6" applyNumberFormat="1" applyFont="1" applyBorder="1" applyAlignment="1">
      <alignment horizontal="right" vertical="center" shrinkToFit="1"/>
    </xf>
    <xf numFmtId="41" fontId="5" fillId="0" borderId="22" xfId="6" applyNumberFormat="1" applyFont="1" applyBorder="1" applyAlignment="1">
      <alignment horizontal="right" vertical="center" shrinkToFit="1"/>
    </xf>
    <xf numFmtId="188" fontId="5" fillId="0" borderId="22" xfId="6" quotePrefix="1" applyNumberFormat="1" applyFont="1" applyBorder="1" applyAlignment="1">
      <alignment horizontal="right" vertical="center" shrinkToFit="1"/>
    </xf>
    <xf numFmtId="41" fontId="5" fillId="0" borderId="18" xfId="6" applyNumberFormat="1" applyFont="1" applyBorder="1" applyAlignment="1">
      <alignment horizontal="right" vertical="center" shrinkToFit="1"/>
    </xf>
    <xf numFmtId="188" fontId="5" fillId="0" borderId="0" xfId="6" applyNumberFormat="1" applyFont="1" applyAlignment="1">
      <alignment horizontal="right" vertical="center" shrinkToFit="1"/>
    </xf>
    <xf numFmtId="184" fontId="5" fillId="0" borderId="28" xfId="6" applyNumberFormat="1" applyFont="1" applyBorder="1" applyAlignment="1">
      <alignment horizontal="distributed" vertical="center" indent="1" shrinkToFit="1"/>
    </xf>
    <xf numFmtId="184" fontId="5" fillId="0" borderId="34" xfId="6" applyNumberFormat="1" applyFont="1" applyBorder="1" applyAlignment="1">
      <alignment horizontal="distributed" vertical="center" indent="1"/>
    </xf>
    <xf numFmtId="41" fontId="5" fillId="0" borderId="14" xfId="6" applyNumberFormat="1" applyFont="1" applyBorder="1" applyAlignment="1">
      <alignment horizontal="right" vertical="center" shrinkToFit="1"/>
    </xf>
    <xf numFmtId="41" fontId="5" fillId="0" borderId="13" xfId="6" applyNumberFormat="1" applyFont="1" applyBorder="1" applyAlignment="1">
      <alignment horizontal="right" vertical="center" shrinkToFit="1"/>
    </xf>
    <xf numFmtId="188" fontId="5" fillId="0" borderId="13" xfId="6" applyNumberFormat="1" applyFont="1" applyBorder="1" applyAlignment="1">
      <alignment horizontal="right" vertical="center" shrinkToFit="1"/>
    </xf>
    <xf numFmtId="188" fontId="5" fillId="0" borderId="22" xfId="6" applyNumberFormat="1" applyFont="1" applyBorder="1" applyAlignment="1">
      <alignment horizontal="right" vertical="center" shrinkToFit="1"/>
    </xf>
    <xf numFmtId="0" fontId="15" fillId="0" borderId="17" xfId="5" applyFont="1" applyBorder="1" applyAlignment="1">
      <alignment horizontal="left"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7" fillId="0" borderId="1" xfId="1" applyFont="1" applyBorder="1" applyAlignment="1">
      <alignment horizontal="center"/>
    </xf>
    <xf numFmtId="0" fontId="7" fillId="0" borderId="7" xfId="1" applyFont="1" applyBorder="1" applyAlignment="1">
      <alignment horizontal="center"/>
    </xf>
    <xf numFmtId="0" fontId="6" fillId="0" borderId="3" xfId="1" applyFont="1" applyBorder="1" applyAlignment="1">
      <alignment horizontal="center" vertical="center"/>
    </xf>
    <xf numFmtId="0" fontId="15" fillId="0" borderId="1" xfId="5" applyFont="1" applyBorder="1" applyAlignment="1">
      <alignment horizontal="center" vertical="center"/>
    </xf>
    <xf numFmtId="0" fontId="15" fillId="0" borderId="2" xfId="5" applyFont="1" applyBorder="1" applyAlignment="1">
      <alignment horizontal="center" vertical="center"/>
    </xf>
    <xf numFmtId="0" fontId="15" fillId="0" borderId="6" xfId="5" applyFont="1" applyBorder="1" applyAlignment="1">
      <alignment horizontal="center" vertical="center"/>
    </xf>
    <xf numFmtId="0" fontId="15" fillId="0" borderId="5" xfId="5" applyFont="1" applyBorder="1" applyAlignment="1">
      <alignment horizontal="center" vertical="center"/>
    </xf>
    <xf numFmtId="0" fontId="15" fillId="0" borderId="4" xfId="5" applyFont="1" applyBorder="1" applyAlignment="1">
      <alignment horizontal="center" vertical="center"/>
    </xf>
    <xf numFmtId="0" fontId="15" fillId="0" borderId="3" xfId="5" applyFont="1" applyBorder="1" applyAlignment="1">
      <alignment horizontal="center" vertical="center"/>
    </xf>
    <xf numFmtId="0" fontId="15" fillId="0" borderId="7" xfId="5" applyFont="1" applyBorder="1" applyAlignment="1">
      <alignment horizontal="center" vertical="center"/>
    </xf>
    <xf numFmtId="181" fontId="15" fillId="0" borderId="2" xfId="6" applyFont="1" applyBorder="1" applyAlignment="1">
      <alignment horizontal="center" vertical="center"/>
    </xf>
    <xf numFmtId="181" fontId="15" fillId="0" borderId="3" xfId="6" applyFont="1" applyBorder="1" applyAlignment="1">
      <alignment horizontal="center" vertical="center"/>
    </xf>
    <xf numFmtId="181" fontId="15" fillId="0" borderId="1" xfId="6" applyFont="1" applyBorder="1" applyAlignment="1">
      <alignment horizontal="center" vertical="center"/>
    </xf>
    <xf numFmtId="181" fontId="15" fillId="0" borderId="17" xfId="6" applyFont="1" applyBorder="1" applyAlignment="1">
      <alignment horizontal="center" vertical="center"/>
    </xf>
    <xf numFmtId="181" fontId="15" fillId="0" borderId="21" xfId="6" applyFont="1" applyBorder="1" applyAlignment="1">
      <alignment horizontal="center" vertical="center"/>
    </xf>
    <xf numFmtId="181" fontId="15" fillId="0" borderId="28" xfId="6" applyFont="1" applyBorder="1" applyAlignment="1">
      <alignment horizontal="center" vertical="center" wrapText="1"/>
    </xf>
    <xf numFmtId="181" fontId="15" fillId="0" borderId="29" xfId="6" applyFont="1" applyBorder="1" applyAlignment="1">
      <alignment horizontal="center" vertical="center" wrapText="1"/>
    </xf>
    <xf numFmtId="181" fontId="15" fillId="0" borderId="17" xfId="6" applyFont="1" applyBorder="1" applyAlignment="1">
      <alignment horizontal="center" vertical="center" wrapText="1"/>
    </xf>
    <xf numFmtId="181" fontId="15" fillId="0" borderId="21" xfId="6" applyFont="1" applyBorder="1" applyAlignment="1">
      <alignment horizontal="center" vertical="center" wrapText="1"/>
    </xf>
    <xf numFmtId="184" fontId="5" fillId="0" borderId="32" xfId="6" applyNumberFormat="1" applyFont="1" applyBorder="1" applyAlignment="1">
      <alignment horizontal="center" vertical="center"/>
    </xf>
    <xf numFmtId="184" fontId="5" fillId="0" borderId="27" xfId="6" applyNumberFormat="1" applyFont="1" applyBorder="1" applyAlignment="1">
      <alignment horizontal="center" vertical="center"/>
    </xf>
    <xf numFmtId="184" fontId="5" fillId="0" borderId="22" xfId="6" applyNumberFormat="1" applyFont="1" applyBorder="1" applyAlignment="1">
      <alignment horizontal="center" vertical="center"/>
    </xf>
    <xf numFmtId="184" fontId="5" fillId="0" borderId="21" xfId="6" applyNumberFormat="1" applyFont="1" applyBorder="1" applyAlignment="1">
      <alignment horizontal="center" vertical="center"/>
    </xf>
    <xf numFmtId="184" fontId="24" fillId="0" borderId="31" xfId="6" applyNumberFormat="1" applyFont="1" applyBorder="1" applyAlignment="1">
      <alignment horizontal="distributed" vertical="center" indent="1"/>
    </xf>
    <xf numFmtId="184" fontId="24" fillId="0" borderId="7" xfId="6" applyNumberFormat="1" applyFont="1" applyBorder="1" applyAlignment="1">
      <alignment horizontal="distributed" vertical="center" indent="1"/>
    </xf>
    <xf numFmtId="184" fontId="5" fillId="0" borderId="13" xfId="6" applyNumberFormat="1" applyFont="1" applyBorder="1" applyAlignment="1">
      <alignment horizontal="center" vertical="center" textRotation="255" wrapText="1"/>
    </xf>
    <xf numFmtId="184" fontId="5" fillId="0" borderId="0" xfId="6" applyNumberFormat="1" applyFont="1" applyAlignment="1">
      <alignment horizontal="center" vertical="center" textRotation="255" wrapText="1"/>
    </xf>
    <xf numFmtId="184" fontId="5" fillId="0" borderId="22" xfId="6" applyNumberFormat="1" applyFont="1" applyBorder="1" applyAlignment="1">
      <alignment horizontal="center" vertical="center" textRotation="255" wrapText="1"/>
    </xf>
    <xf numFmtId="184" fontId="5" fillId="0" borderId="12" xfId="6" applyNumberFormat="1" applyFont="1" applyBorder="1" applyAlignment="1">
      <alignment horizontal="center" vertical="center" textRotation="255" wrapText="1"/>
    </xf>
    <xf numFmtId="184" fontId="5" fillId="0" borderId="17" xfId="6" applyNumberFormat="1" applyFont="1" applyBorder="1" applyAlignment="1">
      <alignment horizontal="center" vertical="center" textRotation="255" wrapText="1"/>
    </xf>
    <xf numFmtId="184" fontId="5" fillId="0" borderId="13" xfId="6" applyNumberFormat="1" applyFont="1" applyBorder="1" applyAlignment="1">
      <alignment horizontal="center" vertical="center" textRotation="255" shrinkToFit="1"/>
    </xf>
    <xf numFmtId="184" fontId="5" fillId="0" borderId="0" xfId="6" applyNumberFormat="1" applyFont="1" applyAlignment="1">
      <alignment horizontal="center" vertical="center" textRotation="255" shrinkToFit="1"/>
    </xf>
    <xf numFmtId="184" fontId="5" fillId="0" borderId="22" xfId="6" applyNumberFormat="1" applyFont="1" applyBorder="1" applyAlignment="1">
      <alignment horizontal="center" vertical="center" textRotation="255" shrinkToFit="1"/>
    </xf>
    <xf numFmtId="0" fontId="14" fillId="0" borderId="0" xfId="5" applyFont="1" applyAlignment="1">
      <alignment vertical="center"/>
    </xf>
  </cellXfs>
  <cellStyles count="7">
    <cellStyle name="桁区切り" xfId="4" builtinId="6"/>
    <cellStyle name="桁区切り 2" xfId="2" xr:uid="{395C0C4B-0939-46C2-A5AD-AE363BB638FF}"/>
    <cellStyle name="標準" xfId="0" builtinId="0"/>
    <cellStyle name="標準 2" xfId="5" xr:uid="{9449AEE4-E1FC-480E-906E-B6717D56D9E7}"/>
    <cellStyle name="標準 3" xfId="1" xr:uid="{E3494DA7-04BD-4558-89AB-B1F02DED0BE2}"/>
    <cellStyle name="標準 3 2" xfId="6" xr:uid="{13323320-0EFE-4E9D-8279-2DF7FD7A0F5A}"/>
    <cellStyle name="標準_0401" xfId="3" xr:uid="{CCAFC1AE-C0B4-4F0F-B98F-B0B578687C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EDF20-4EB0-4F6F-B230-62CBB65903EC}">
  <sheetPr>
    <pageSetUpPr fitToPage="1"/>
  </sheetPr>
  <dimension ref="A1:AD109"/>
  <sheetViews>
    <sheetView tabSelected="1" view="pageBreakPreview" zoomScale="70" zoomScaleNormal="82" zoomScaleSheetLayoutView="70" workbookViewId="0">
      <pane xSplit="1" ySplit="4" topLeftCell="B89" activePane="bottomRight" state="frozen"/>
      <selection pane="topRight" activeCell="B1" sqref="B1"/>
      <selection pane="bottomLeft" activeCell="A5" sqref="A5"/>
      <selection pane="bottomRight" activeCell="Y105" sqref="Y105"/>
    </sheetView>
  </sheetViews>
  <sheetFormatPr defaultColWidth="9" defaultRowHeight="21.75" customHeight="1" x14ac:dyDescent="0.2"/>
  <cols>
    <col min="1" max="1" width="41.69921875" style="19" customWidth="1"/>
    <col min="2" max="8" width="12.69921875" style="19" customWidth="1"/>
    <col min="9" max="9" width="12.69921875" style="38" customWidth="1"/>
    <col min="10" max="27" width="12.69921875" style="19" customWidth="1"/>
    <col min="28" max="28" width="14" style="31" customWidth="1"/>
    <col min="29" max="29" width="14" style="38" customWidth="1"/>
    <col min="30" max="30" width="10.296875" style="19" customWidth="1"/>
    <col min="31" max="16384" width="9" style="19"/>
  </cols>
  <sheetData>
    <row r="1" spans="1:30" s="2" customFormat="1" ht="24" customHeight="1" x14ac:dyDescent="0.3">
      <c r="A1" s="1" t="s">
        <v>231</v>
      </c>
      <c r="I1" s="3"/>
      <c r="AB1" s="70"/>
      <c r="AC1" s="3"/>
    </row>
    <row r="2" spans="1:30" s="2" customFormat="1" ht="21.75" customHeight="1" thickBot="1" x14ac:dyDescent="0.25">
      <c r="I2" s="3"/>
      <c r="AB2" s="70"/>
      <c r="AC2" s="4" t="s">
        <v>116</v>
      </c>
    </row>
    <row r="3" spans="1:30" s="5" customFormat="1" ht="21.75" customHeight="1" thickTop="1" x14ac:dyDescent="0.15">
      <c r="A3" s="256"/>
      <c r="B3" s="252" t="s">
        <v>0</v>
      </c>
      <c r="C3" s="258"/>
      <c r="D3" s="253" t="s">
        <v>1</v>
      </c>
      <c r="E3" s="253"/>
      <c r="F3" s="251" t="s">
        <v>2</v>
      </c>
      <c r="G3" s="252"/>
      <c r="H3" s="253" t="s">
        <v>3</v>
      </c>
      <c r="I3" s="253"/>
      <c r="J3" s="251" t="s">
        <v>4</v>
      </c>
      <c r="K3" s="252"/>
      <c r="L3" s="253" t="s">
        <v>5</v>
      </c>
      <c r="M3" s="253"/>
      <c r="N3" s="251" t="s">
        <v>6</v>
      </c>
      <c r="O3" s="252"/>
      <c r="P3" s="253" t="s">
        <v>7</v>
      </c>
      <c r="Q3" s="253"/>
      <c r="R3" s="252" t="s">
        <v>8</v>
      </c>
      <c r="S3" s="251"/>
      <c r="T3" s="251" t="s">
        <v>9</v>
      </c>
      <c r="U3" s="252"/>
      <c r="V3" s="253" t="s">
        <v>10</v>
      </c>
      <c r="W3" s="253"/>
      <c r="X3" s="251" t="s">
        <v>11</v>
      </c>
      <c r="Y3" s="252"/>
      <c r="Z3" s="253" t="s">
        <v>12</v>
      </c>
      <c r="AA3" s="254"/>
      <c r="AB3" s="255" t="s">
        <v>13</v>
      </c>
      <c r="AC3" s="254"/>
    </row>
    <row r="4" spans="1:30" s="5" customFormat="1" ht="21.75" customHeight="1" x14ac:dyDescent="0.15">
      <c r="A4" s="257"/>
      <c r="B4" s="6" t="s">
        <v>14</v>
      </c>
      <c r="C4" s="7" t="s">
        <v>15</v>
      </c>
      <c r="D4" s="81" t="s">
        <v>14</v>
      </c>
      <c r="E4" s="6" t="s">
        <v>15</v>
      </c>
      <c r="F4" s="8" t="s">
        <v>14</v>
      </c>
      <c r="G4" s="7" t="s">
        <v>15</v>
      </c>
      <c r="H4" s="6" t="s">
        <v>14</v>
      </c>
      <c r="I4" s="9" t="s">
        <v>15</v>
      </c>
      <c r="J4" s="8" t="s">
        <v>14</v>
      </c>
      <c r="K4" s="7" t="s">
        <v>15</v>
      </c>
      <c r="L4" s="6" t="s">
        <v>14</v>
      </c>
      <c r="M4" s="6" t="s">
        <v>15</v>
      </c>
      <c r="N4" s="8" t="s">
        <v>14</v>
      </c>
      <c r="O4" s="7" t="s">
        <v>15</v>
      </c>
      <c r="P4" s="6" t="s">
        <v>14</v>
      </c>
      <c r="Q4" s="6" t="s">
        <v>15</v>
      </c>
      <c r="R4" s="6" t="s">
        <v>14</v>
      </c>
      <c r="S4" s="6" t="s">
        <v>15</v>
      </c>
      <c r="T4" s="8" t="s">
        <v>14</v>
      </c>
      <c r="U4" s="7" t="s">
        <v>15</v>
      </c>
      <c r="V4" s="6" t="s">
        <v>14</v>
      </c>
      <c r="W4" s="6" t="s">
        <v>15</v>
      </c>
      <c r="X4" s="8" t="s">
        <v>14</v>
      </c>
      <c r="Y4" s="7" t="s">
        <v>15</v>
      </c>
      <c r="Z4" s="6" t="s">
        <v>14</v>
      </c>
      <c r="AA4" s="10" t="s">
        <v>15</v>
      </c>
      <c r="AB4" s="71" t="s">
        <v>14</v>
      </c>
      <c r="AC4" s="11" t="s">
        <v>15</v>
      </c>
    </row>
    <row r="5" spans="1:30" ht="21.75" customHeight="1" x14ac:dyDescent="0.2">
      <c r="A5" s="12"/>
      <c r="B5" s="13"/>
      <c r="C5" s="13"/>
      <c r="D5" s="82"/>
      <c r="E5" s="15"/>
      <c r="F5" s="13"/>
      <c r="G5" s="13"/>
      <c r="H5" s="14"/>
      <c r="I5" s="16"/>
      <c r="J5" s="13"/>
      <c r="K5" s="13"/>
      <c r="L5" s="14"/>
      <c r="M5" s="15"/>
      <c r="N5" s="13"/>
      <c r="O5" s="13"/>
      <c r="P5" s="14"/>
      <c r="Q5" s="15"/>
      <c r="R5" s="14"/>
      <c r="S5" s="15"/>
      <c r="T5" s="13"/>
      <c r="U5" s="13"/>
      <c r="V5" s="14"/>
      <c r="W5" s="15"/>
      <c r="X5" s="13"/>
      <c r="Y5" s="13"/>
      <c r="Z5" s="14"/>
      <c r="AA5" s="17"/>
      <c r="AB5" s="72"/>
      <c r="AC5" s="18"/>
    </row>
    <row r="6" spans="1:30" ht="21.75" customHeight="1" x14ac:dyDescent="0.2">
      <c r="A6" s="20" t="s">
        <v>16</v>
      </c>
      <c r="B6" s="21"/>
      <c r="C6" s="22"/>
      <c r="D6" s="23"/>
      <c r="E6" s="24"/>
      <c r="F6" s="21"/>
      <c r="G6" s="25"/>
      <c r="H6" s="23"/>
      <c r="I6" s="26"/>
      <c r="J6" s="21"/>
      <c r="K6" s="25"/>
      <c r="L6" s="23"/>
      <c r="M6" s="24"/>
      <c r="N6" s="21"/>
      <c r="O6" s="25"/>
      <c r="P6" s="23"/>
      <c r="Q6" s="24"/>
      <c r="R6" s="23"/>
      <c r="S6" s="24"/>
      <c r="T6" s="21"/>
      <c r="U6" s="25"/>
      <c r="V6" s="23"/>
      <c r="W6" s="24"/>
      <c r="X6" s="21"/>
      <c r="Y6" s="25"/>
      <c r="Z6" s="23"/>
      <c r="AA6" s="27"/>
      <c r="AB6" s="28"/>
      <c r="AC6" s="29"/>
    </row>
    <row r="7" spans="1:30" ht="21.75" customHeight="1" x14ac:dyDescent="0.2">
      <c r="A7" s="30" t="s">
        <v>17</v>
      </c>
      <c r="B7" s="21">
        <v>0</v>
      </c>
      <c r="C7" s="25">
        <f>B7/326904*100000</f>
        <v>0</v>
      </c>
      <c r="D7" s="54">
        <v>0</v>
      </c>
      <c r="E7" s="24">
        <f>D7/368945*100000</f>
        <v>0</v>
      </c>
      <c r="F7" s="62">
        <v>0</v>
      </c>
      <c r="G7" s="24">
        <f>F7/149418*100000</f>
        <v>0</v>
      </c>
      <c r="H7" s="54">
        <v>0</v>
      </c>
      <c r="I7" s="24">
        <f>H7/246459*100000</f>
        <v>0</v>
      </c>
      <c r="J7" s="54">
        <v>0</v>
      </c>
      <c r="K7" s="24">
        <f>J7/221286*100000</f>
        <v>0</v>
      </c>
      <c r="L7" s="75">
        <v>0</v>
      </c>
      <c r="M7" s="24">
        <f>L7/108597*100000</f>
        <v>0</v>
      </c>
      <c r="N7" s="75">
        <v>0</v>
      </c>
      <c r="O7" s="24">
        <f>N7/63739*100000</f>
        <v>0</v>
      </c>
      <c r="P7" s="75">
        <v>0</v>
      </c>
      <c r="Q7" s="24">
        <f>P7/64895*100000</f>
        <v>0</v>
      </c>
      <c r="R7" s="75">
        <v>0</v>
      </c>
      <c r="S7" s="24">
        <f>R7/49109*100000</f>
        <v>0</v>
      </c>
      <c r="T7" s="54">
        <v>0</v>
      </c>
      <c r="U7" s="24">
        <f>T7/73129*100000</f>
        <v>0</v>
      </c>
      <c r="V7" s="75">
        <v>0</v>
      </c>
      <c r="W7" s="24">
        <f>V7/175530*100000</f>
        <v>0</v>
      </c>
      <c r="X7" s="75">
        <v>0</v>
      </c>
      <c r="Y7" s="24">
        <f>X7/52829*100000</f>
        <v>0</v>
      </c>
      <c r="Z7" s="54">
        <f>B7+D7+F7+H7+J7+L7+N7+P7+R7+T7+V7+X7</f>
        <v>0</v>
      </c>
      <c r="AA7" s="67">
        <f>Z7/1900840*100000</f>
        <v>0</v>
      </c>
      <c r="AB7" s="60">
        <v>0</v>
      </c>
      <c r="AC7" s="67">
        <f>AB7/124352000*100000</f>
        <v>0</v>
      </c>
    </row>
    <row r="8" spans="1:30" ht="21.75" customHeight="1" x14ac:dyDescent="0.2">
      <c r="A8" s="30" t="s">
        <v>18</v>
      </c>
      <c r="B8" s="21">
        <v>0</v>
      </c>
      <c r="C8" s="25">
        <f t="shared" ref="C8:C71" si="0">B8/326904*100000</f>
        <v>0</v>
      </c>
      <c r="D8" s="54">
        <v>0</v>
      </c>
      <c r="E8" s="24">
        <f>D8/368945*100000</f>
        <v>0</v>
      </c>
      <c r="F8" s="62">
        <v>0</v>
      </c>
      <c r="G8" s="24">
        <f t="shared" ref="G8:G71" si="1">F8/149418*100000</f>
        <v>0</v>
      </c>
      <c r="H8" s="54">
        <v>0</v>
      </c>
      <c r="I8" s="64">
        <f t="shared" ref="I8:I71" si="2">H8/246459*100000</f>
        <v>0</v>
      </c>
      <c r="J8" s="54">
        <v>0</v>
      </c>
      <c r="K8" s="64">
        <f t="shared" ref="K8:K71" si="3">J8/221286*100000</f>
        <v>0</v>
      </c>
      <c r="L8" s="75">
        <v>0</v>
      </c>
      <c r="M8" s="64">
        <f t="shared" ref="M8:M71" si="4">L8/108597*100000</f>
        <v>0</v>
      </c>
      <c r="N8" s="75">
        <v>0</v>
      </c>
      <c r="O8" s="24">
        <f t="shared" ref="O8:O71" si="5">N8/63739*100000</f>
        <v>0</v>
      </c>
      <c r="P8" s="75">
        <v>0</v>
      </c>
      <c r="Q8" s="24">
        <f t="shared" ref="Q8:Q71" si="6">P8/64895*100000</f>
        <v>0</v>
      </c>
      <c r="R8" s="75">
        <v>0</v>
      </c>
      <c r="S8" s="24">
        <f t="shared" ref="S8:S71" si="7">R8/49109*100000</f>
        <v>0</v>
      </c>
      <c r="T8" s="54">
        <v>0</v>
      </c>
      <c r="U8" s="24">
        <f t="shared" ref="U8:U71" si="8">T8/73129*100000</f>
        <v>0</v>
      </c>
      <c r="V8" s="54">
        <v>0</v>
      </c>
      <c r="W8" s="24">
        <f>V8/175530*100000</f>
        <v>0</v>
      </c>
      <c r="X8" s="75">
        <v>0</v>
      </c>
      <c r="Y8" s="24">
        <f>X8/52829*100000</f>
        <v>0</v>
      </c>
      <c r="Z8" s="54">
        <f t="shared" ref="Z8:Z71" si="9">B8+D8+F8+H8+J8+L8+N8+P8+R8+T8+V8+X8</f>
        <v>0</v>
      </c>
      <c r="AA8" s="67">
        <f t="shared" ref="AA8:AA71" si="10">Z8/1900840*100000</f>
        <v>0</v>
      </c>
      <c r="AB8" s="60">
        <v>0</v>
      </c>
      <c r="AC8" s="67">
        <f t="shared" ref="AC8:AC71" si="11">AB8/124352000*100000</f>
        <v>0</v>
      </c>
    </row>
    <row r="9" spans="1:30" ht="21.75" customHeight="1" x14ac:dyDescent="0.2">
      <c r="A9" s="30" t="s">
        <v>19</v>
      </c>
      <c r="B9" s="21">
        <v>0</v>
      </c>
      <c r="C9" s="25">
        <f t="shared" si="0"/>
        <v>0</v>
      </c>
      <c r="D9" s="54">
        <v>0</v>
      </c>
      <c r="E9" s="24">
        <f>D9/368945*100000</f>
        <v>0</v>
      </c>
      <c r="F9" s="62">
        <v>0</v>
      </c>
      <c r="G9" s="24">
        <f t="shared" si="1"/>
        <v>0</v>
      </c>
      <c r="H9" s="54">
        <v>0</v>
      </c>
      <c r="I9" s="64">
        <f t="shared" si="2"/>
        <v>0</v>
      </c>
      <c r="J9" s="54">
        <v>0</v>
      </c>
      <c r="K9" s="64">
        <f t="shared" si="3"/>
        <v>0</v>
      </c>
      <c r="L9" s="75">
        <v>0</v>
      </c>
      <c r="M9" s="64">
        <f t="shared" si="4"/>
        <v>0</v>
      </c>
      <c r="N9" s="75">
        <v>0</v>
      </c>
      <c r="O9" s="24">
        <f t="shared" si="5"/>
        <v>0</v>
      </c>
      <c r="P9" s="75">
        <v>0</v>
      </c>
      <c r="Q9" s="24">
        <f t="shared" si="6"/>
        <v>0</v>
      </c>
      <c r="R9" s="75">
        <v>0</v>
      </c>
      <c r="S9" s="24">
        <f t="shared" si="7"/>
        <v>0</v>
      </c>
      <c r="T9" s="54">
        <v>0</v>
      </c>
      <c r="U9" s="24">
        <f t="shared" si="8"/>
        <v>0</v>
      </c>
      <c r="V9" s="54">
        <v>0</v>
      </c>
      <c r="W9" s="24">
        <f>V9/175530*100000</f>
        <v>0</v>
      </c>
      <c r="X9" s="75">
        <v>0</v>
      </c>
      <c r="Y9" s="24">
        <f t="shared" ref="Y9:Y71" si="12">X9/52829*100000</f>
        <v>0</v>
      </c>
      <c r="Z9" s="54">
        <f t="shared" si="9"/>
        <v>0</v>
      </c>
      <c r="AA9" s="67">
        <f t="shared" si="10"/>
        <v>0</v>
      </c>
      <c r="AB9" s="60">
        <v>0</v>
      </c>
      <c r="AC9" s="67">
        <f t="shared" si="11"/>
        <v>0</v>
      </c>
    </row>
    <row r="10" spans="1:30" ht="21.75" customHeight="1" x14ac:dyDescent="0.2">
      <c r="A10" s="30" t="s">
        <v>20</v>
      </c>
      <c r="B10" s="21">
        <v>0</v>
      </c>
      <c r="C10" s="25">
        <f t="shared" si="0"/>
        <v>0</v>
      </c>
      <c r="D10" s="54">
        <v>0</v>
      </c>
      <c r="E10" s="24">
        <f t="shared" ref="E10:E71" si="13">D10/368945*100000</f>
        <v>0</v>
      </c>
      <c r="F10" s="62">
        <v>0</v>
      </c>
      <c r="G10" s="24">
        <f t="shared" si="1"/>
        <v>0</v>
      </c>
      <c r="H10" s="54">
        <v>0</v>
      </c>
      <c r="I10" s="64">
        <f t="shared" si="2"/>
        <v>0</v>
      </c>
      <c r="J10" s="54">
        <v>0</v>
      </c>
      <c r="K10" s="64">
        <f t="shared" si="3"/>
        <v>0</v>
      </c>
      <c r="L10" s="75">
        <v>0</v>
      </c>
      <c r="M10" s="64">
        <f t="shared" si="4"/>
        <v>0</v>
      </c>
      <c r="N10" s="54">
        <v>0</v>
      </c>
      <c r="O10" s="24">
        <f t="shared" si="5"/>
        <v>0</v>
      </c>
      <c r="P10" s="75">
        <v>0</v>
      </c>
      <c r="Q10" s="24">
        <f t="shared" si="6"/>
        <v>0</v>
      </c>
      <c r="R10" s="75">
        <v>0</v>
      </c>
      <c r="S10" s="24">
        <f t="shared" si="7"/>
        <v>0</v>
      </c>
      <c r="T10" s="54">
        <v>0</v>
      </c>
      <c r="U10" s="24">
        <f t="shared" si="8"/>
        <v>0</v>
      </c>
      <c r="V10" s="54">
        <v>0</v>
      </c>
      <c r="W10" s="24">
        <f t="shared" ref="W10:Y71" si="14">V10/175530*100000</f>
        <v>0</v>
      </c>
      <c r="X10" s="75">
        <v>0</v>
      </c>
      <c r="Y10" s="24">
        <f t="shared" si="12"/>
        <v>0</v>
      </c>
      <c r="Z10" s="54">
        <f t="shared" si="9"/>
        <v>0</v>
      </c>
      <c r="AA10" s="67">
        <f t="shared" si="10"/>
        <v>0</v>
      </c>
      <c r="AB10" s="56">
        <v>0</v>
      </c>
      <c r="AC10" s="67">
        <f t="shared" si="11"/>
        <v>0</v>
      </c>
    </row>
    <row r="11" spans="1:30" ht="21.75" customHeight="1" x14ac:dyDescent="0.2">
      <c r="A11" s="30" t="s">
        <v>21</v>
      </c>
      <c r="B11" s="21">
        <v>0</v>
      </c>
      <c r="C11" s="25">
        <f t="shared" si="0"/>
        <v>0</v>
      </c>
      <c r="D11" s="54">
        <v>0</v>
      </c>
      <c r="E11" s="24">
        <f t="shared" si="13"/>
        <v>0</v>
      </c>
      <c r="F11" s="62">
        <v>0</v>
      </c>
      <c r="G11" s="24">
        <f t="shared" si="1"/>
        <v>0</v>
      </c>
      <c r="H11" s="54">
        <v>0</v>
      </c>
      <c r="I11" s="64">
        <f t="shared" si="2"/>
        <v>0</v>
      </c>
      <c r="J11" s="54">
        <v>0</v>
      </c>
      <c r="K11" s="64">
        <f t="shared" si="3"/>
        <v>0</v>
      </c>
      <c r="L11" s="75">
        <v>0</v>
      </c>
      <c r="M11" s="64">
        <f t="shared" si="4"/>
        <v>0</v>
      </c>
      <c r="N11" s="54">
        <v>0</v>
      </c>
      <c r="O11" s="24">
        <f t="shared" si="5"/>
        <v>0</v>
      </c>
      <c r="P11" s="75">
        <v>0</v>
      </c>
      <c r="Q11" s="24">
        <f t="shared" si="6"/>
        <v>0</v>
      </c>
      <c r="R11" s="75">
        <v>0</v>
      </c>
      <c r="S11" s="24">
        <f t="shared" si="7"/>
        <v>0</v>
      </c>
      <c r="T11" s="54">
        <v>0</v>
      </c>
      <c r="U11" s="24">
        <f t="shared" si="8"/>
        <v>0</v>
      </c>
      <c r="V11" s="54">
        <v>0</v>
      </c>
      <c r="W11" s="24">
        <f t="shared" si="14"/>
        <v>0</v>
      </c>
      <c r="X11" s="75">
        <v>0</v>
      </c>
      <c r="Y11" s="24">
        <f t="shared" si="12"/>
        <v>0</v>
      </c>
      <c r="Z11" s="54">
        <f t="shared" si="9"/>
        <v>0</v>
      </c>
      <c r="AA11" s="67">
        <f t="shared" si="10"/>
        <v>0</v>
      </c>
      <c r="AB11" s="56">
        <v>0</v>
      </c>
      <c r="AC11" s="67">
        <f t="shared" si="11"/>
        <v>0</v>
      </c>
    </row>
    <row r="12" spans="1:30" ht="21.75" customHeight="1" x14ac:dyDescent="0.2">
      <c r="A12" s="30" t="s">
        <v>22</v>
      </c>
      <c r="B12" s="21">
        <v>0</v>
      </c>
      <c r="C12" s="25">
        <f t="shared" si="0"/>
        <v>0</v>
      </c>
      <c r="D12" s="54">
        <v>0</v>
      </c>
      <c r="E12" s="24">
        <f>D12/368945*100000</f>
        <v>0</v>
      </c>
      <c r="F12" s="62">
        <v>0</v>
      </c>
      <c r="G12" s="24">
        <f t="shared" si="1"/>
        <v>0</v>
      </c>
      <c r="H12" s="54">
        <v>0</v>
      </c>
      <c r="I12" s="64">
        <f t="shared" si="2"/>
        <v>0</v>
      </c>
      <c r="J12" s="54">
        <v>0</v>
      </c>
      <c r="K12" s="64">
        <f t="shared" si="3"/>
        <v>0</v>
      </c>
      <c r="L12" s="75">
        <v>0</v>
      </c>
      <c r="M12" s="64">
        <f t="shared" si="4"/>
        <v>0</v>
      </c>
      <c r="N12" s="54">
        <v>0</v>
      </c>
      <c r="O12" s="24">
        <f t="shared" si="5"/>
        <v>0</v>
      </c>
      <c r="P12" s="75">
        <v>0</v>
      </c>
      <c r="Q12" s="24">
        <f t="shared" si="6"/>
        <v>0</v>
      </c>
      <c r="R12" s="75">
        <v>0</v>
      </c>
      <c r="S12" s="24">
        <f t="shared" si="7"/>
        <v>0</v>
      </c>
      <c r="T12" s="54">
        <v>0</v>
      </c>
      <c r="U12" s="24">
        <f t="shared" si="8"/>
        <v>0</v>
      </c>
      <c r="V12" s="54">
        <v>0</v>
      </c>
      <c r="W12" s="24">
        <f t="shared" si="14"/>
        <v>0</v>
      </c>
      <c r="X12" s="54">
        <v>0</v>
      </c>
      <c r="Y12" s="24">
        <f t="shared" si="12"/>
        <v>0</v>
      </c>
      <c r="Z12" s="54">
        <f t="shared" si="9"/>
        <v>0</v>
      </c>
      <c r="AA12" s="67">
        <f t="shared" si="10"/>
        <v>0</v>
      </c>
      <c r="AB12" s="56">
        <v>0</v>
      </c>
      <c r="AC12" s="67">
        <f t="shared" si="11"/>
        <v>0</v>
      </c>
    </row>
    <row r="13" spans="1:30" ht="21.75" customHeight="1" x14ac:dyDescent="0.2">
      <c r="A13" s="30" t="s">
        <v>23</v>
      </c>
      <c r="B13" s="21">
        <v>0</v>
      </c>
      <c r="C13" s="25">
        <f t="shared" si="0"/>
        <v>0</v>
      </c>
      <c r="D13" s="54">
        <v>0</v>
      </c>
      <c r="E13" s="24">
        <f>D13/368945*100000</f>
        <v>0</v>
      </c>
      <c r="F13" s="62">
        <v>0</v>
      </c>
      <c r="G13" s="24">
        <f t="shared" si="1"/>
        <v>0</v>
      </c>
      <c r="H13" s="54">
        <v>0</v>
      </c>
      <c r="I13" s="64">
        <f t="shared" si="2"/>
        <v>0</v>
      </c>
      <c r="J13" s="54">
        <v>0</v>
      </c>
      <c r="K13" s="64">
        <f t="shared" si="3"/>
        <v>0</v>
      </c>
      <c r="L13" s="75">
        <v>0</v>
      </c>
      <c r="M13" s="64">
        <f t="shared" si="4"/>
        <v>0</v>
      </c>
      <c r="N13" s="54">
        <v>0</v>
      </c>
      <c r="O13" s="24">
        <f t="shared" si="5"/>
        <v>0</v>
      </c>
      <c r="P13" s="54">
        <v>0</v>
      </c>
      <c r="Q13" s="24">
        <f t="shared" si="6"/>
        <v>0</v>
      </c>
      <c r="R13" s="75">
        <v>0</v>
      </c>
      <c r="S13" s="24">
        <f t="shared" si="7"/>
        <v>0</v>
      </c>
      <c r="T13" s="54">
        <v>0</v>
      </c>
      <c r="U13" s="24">
        <f t="shared" si="8"/>
        <v>0</v>
      </c>
      <c r="V13" s="54">
        <v>0</v>
      </c>
      <c r="W13" s="24">
        <f t="shared" si="14"/>
        <v>0</v>
      </c>
      <c r="X13" s="54">
        <v>0</v>
      </c>
      <c r="Y13" s="24">
        <f t="shared" si="12"/>
        <v>0</v>
      </c>
      <c r="Z13" s="54">
        <f t="shared" si="9"/>
        <v>0</v>
      </c>
      <c r="AA13" s="67">
        <f t="shared" si="10"/>
        <v>0</v>
      </c>
      <c r="AB13" s="56">
        <v>0</v>
      </c>
      <c r="AC13" s="67">
        <f t="shared" si="11"/>
        <v>0</v>
      </c>
    </row>
    <row r="14" spans="1:30" ht="21.75" customHeight="1" x14ac:dyDescent="0.2">
      <c r="A14" s="20" t="s">
        <v>24</v>
      </c>
      <c r="B14" s="56"/>
      <c r="C14" s="25">
        <f t="shared" si="0"/>
        <v>0</v>
      </c>
      <c r="D14" s="54" t="s">
        <v>25</v>
      </c>
      <c r="E14" s="24"/>
      <c r="F14" s="56"/>
      <c r="G14" s="60"/>
      <c r="H14" s="54" t="s">
        <v>25</v>
      </c>
      <c r="I14" s="64"/>
      <c r="J14" s="54" t="s">
        <v>25</v>
      </c>
      <c r="K14" s="64"/>
      <c r="L14" s="54" t="s">
        <v>25</v>
      </c>
      <c r="M14" s="64"/>
      <c r="N14" s="54" t="s">
        <v>25</v>
      </c>
      <c r="O14" s="24"/>
      <c r="P14" s="54" t="s">
        <v>25</v>
      </c>
      <c r="Q14" s="24"/>
      <c r="R14" s="75" t="s">
        <v>25</v>
      </c>
      <c r="S14" s="24"/>
      <c r="T14" s="54" t="s">
        <v>25</v>
      </c>
      <c r="U14" s="24"/>
      <c r="V14" s="54" t="s">
        <v>25</v>
      </c>
      <c r="W14" s="24"/>
      <c r="X14" s="54" t="s">
        <v>25</v>
      </c>
      <c r="Y14" s="24"/>
      <c r="Z14" s="54"/>
      <c r="AA14" s="67"/>
      <c r="AB14" s="56" t="s">
        <v>25</v>
      </c>
      <c r="AC14" s="67"/>
    </row>
    <row r="15" spans="1:30" ht="21.75" customHeight="1" x14ac:dyDescent="0.2">
      <c r="A15" s="30" t="s">
        <v>26</v>
      </c>
      <c r="B15" s="21">
        <v>0</v>
      </c>
      <c r="C15" s="25">
        <f t="shared" si="0"/>
        <v>0</v>
      </c>
      <c r="D15" s="54">
        <v>0</v>
      </c>
      <c r="E15" s="24">
        <f t="shared" si="13"/>
        <v>0</v>
      </c>
      <c r="F15" s="62">
        <v>0</v>
      </c>
      <c r="G15" s="64">
        <f t="shared" si="1"/>
        <v>0</v>
      </c>
      <c r="H15" s="54">
        <v>0</v>
      </c>
      <c r="I15" s="64">
        <f t="shared" si="2"/>
        <v>0</v>
      </c>
      <c r="J15" s="54">
        <v>0</v>
      </c>
      <c r="K15" s="64">
        <f t="shared" si="3"/>
        <v>0</v>
      </c>
      <c r="L15" s="54">
        <v>0</v>
      </c>
      <c r="M15" s="64">
        <f t="shared" si="4"/>
        <v>0</v>
      </c>
      <c r="N15" s="54">
        <v>0</v>
      </c>
      <c r="O15" s="24">
        <f t="shared" si="5"/>
        <v>0</v>
      </c>
      <c r="P15" s="54">
        <v>0</v>
      </c>
      <c r="Q15" s="24">
        <f t="shared" si="6"/>
        <v>0</v>
      </c>
      <c r="R15" s="75">
        <v>0</v>
      </c>
      <c r="S15" s="24">
        <f t="shared" si="7"/>
        <v>0</v>
      </c>
      <c r="T15" s="54">
        <v>0</v>
      </c>
      <c r="U15" s="24">
        <f t="shared" si="8"/>
        <v>0</v>
      </c>
      <c r="V15" s="54">
        <v>0</v>
      </c>
      <c r="W15" s="24">
        <f t="shared" si="14"/>
        <v>0</v>
      </c>
      <c r="X15" s="54">
        <v>0</v>
      </c>
      <c r="Y15" s="24">
        <f t="shared" si="12"/>
        <v>0</v>
      </c>
      <c r="Z15" s="54">
        <f t="shared" si="9"/>
        <v>0</v>
      </c>
      <c r="AA15" s="67">
        <f t="shared" si="10"/>
        <v>0</v>
      </c>
      <c r="AB15" s="56">
        <v>0</v>
      </c>
      <c r="AC15" s="67">
        <f t="shared" si="11"/>
        <v>0</v>
      </c>
    </row>
    <row r="16" spans="1:30" ht="21.75" customHeight="1" x14ac:dyDescent="0.2">
      <c r="A16" s="30" t="s">
        <v>27</v>
      </c>
      <c r="B16" s="65">
        <v>34</v>
      </c>
      <c r="C16" s="77" t="s">
        <v>28</v>
      </c>
      <c r="D16" s="83">
        <v>27</v>
      </c>
      <c r="E16" s="58" t="s">
        <v>28</v>
      </c>
      <c r="F16" s="84">
        <v>10</v>
      </c>
      <c r="G16" s="58" t="s">
        <v>28</v>
      </c>
      <c r="H16" s="83">
        <v>23</v>
      </c>
      <c r="I16" s="58" t="s">
        <v>28</v>
      </c>
      <c r="J16" s="83">
        <v>17</v>
      </c>
      <c r="K16" s="58" t="s">
        <v>28</v>
      </c>
      <c r="L16" s="83">
        <v>13</v>
      </c>
      <c r="M16" s="58" t="s">
        <v>28</v>
      </c>
      <c r="N16" s="83">
        <v>6</v>
      </c>
      <c r="O16" s="58" t="s">
        <v>28</v>
      </c>
      <c r="P16" s="83">
        <v>9</v>
      </c>
      <c r="Q16" s="58" t="s">
        <v>28</v>
      </c>
      <c r="R16" s="78">
        <v>0</v>
      </c>
      <c r="S16" s="58" t="s">
        <v>28</v>
      </c>
      <c r="T16" s="65">
        <v>7</v>
      </c>
      <c r="U16" s="58" t="s">
        <v>28</v>
      </c>
      <c r="V16" s="83">
        <v>8</v>
      </c>
      <c r="W16" s="58" t="s">
        <v>28</v>
      </c>
      <c r="X16" s="83">
        <v>6</v>
      </c>
      <c r="Y16" s="58" t="s">
        <v>117</v>
      </c>
      <c r="Z16" s="54">
        <f t="shared" si="9"/>
        <v>160</v>
      </c>
      <c r="AA16" s="79" t="s">
        <v>117</v>
      </c>
      <c r="AB16" s="65">
        <v>15377</v>
      </c>
      <c r="AC16" s="79" t="s">
        <v>117</v>
      </c>
      <c r="AD16" s="31"/>
    </row>
    <row r="17" spans="1:30" ht="21.75" customHeight="1" x14ac:dyDescent="0.2">
      <c r="A17" s="30" t="s">
        <v>29</v>
      </c>
      <c r="B17" s="21">
        <v>0</v>
      </c>
      <c r="C17" s="25">
        <f t="shared" si="0"/>
        <v>0</v>
      </c>
      <c r="D17" s="54">
        <v>0</v>
      </c>
      <c r="E17" s="24">
        <f t="shared" si="13"/>
        <v>0</v>
      </c>
      <c r="F17" s="62">
        <v>0</v>
      </c>
      <c r="G17" s="64">
        <f t="shared" si="1"/>
        <v>0</v>
      </c>
      <c r="H17" s="54">
        <v>0</v>
      </c>
      <c r="I17" s="64">
        <f t="shared" si="2"/>
        <v>0</v>
      </c>
      <c r="J17" s="54">
        <v>0</v>
      </c>
      <c r="K17" s="64">
        <f t="shared" si="3"/>
        <v>0</v>
      </c>
      <c r="L17" s="54">
        <v>0</v>
      </c>
      <c r="M17" s="64">
        <f t="shared" si="4"/>
        <v>0</v>
      </c>
      <c r="N17" s="54">
        <v>0</v>
      </c>
      <c r="O17" s="24">
        <f t="shared" si="5"/>
        <v>0</v>
      </c>
      <c r="P17" s="54">
        <v>0</v>
      </c>
      <c r="Q17" s="24">
        <f t="shared" si="6"/>
        <v>0</v>
      </c>
      <c r="R17" s="75">
        <v>0</v>
      </c>
      <c r="S17" s="24">
        <f t="shared" si="7"/>
        <v>0</v>
      </c>
      <c r="T17" s="54">
        <v>0</v>
      </c>
      <c r="U17" s="24">
        <f t="shared" si="8"/>
        <v>0</v>
      </c>
      <c r="V17" s="54">
        <v>0</v>
      </c>
      <c r="W17" s="24">
        <f t="shared" si="14"/>
        <v>0</v>
      </c>
      <c r="X17" s="54">
        <v>0</v>
      </c>
      <c r="Y17" s="24">
        <f t="shared" si="12"/>
        <v>0</v>
      </c>
      <c r="Z17" s="54">
        <f t="shared" si="9"/>
        <v>0</v>
      </c>
      <c r="AA17" s="67">
        <f t="shared" si="10"/>
        <v>0</v>
      </c>
      <c r="AB17" s="56">
        <v>0</v>
      </c>
      <c r="AC17" s="67">
        <f t="shared" si="11"/>
        <v>0</v>
      </c>
      <c r="AD17" s="31"/>
    </row>
    <row r="18" spans="1:30" ht="21.75" customHeight="1" x14ac:dyDescent="0.2">
      <c r="A18" s="30" t="s">
        <v>30</v>
      </c>
      <c r="B18" s="21">
        <v>0</v>
      </c>
      <c r="C18" s="25">
        <f t="shared" si="0"/>
        <v>0</v>
      </c>
      <c r="D18" s="54">
        <v>0</v>
      </c>
      <c r="E18" s="24">
        <f t="shared" si="13"/>
        <v>0</v>
      </c>
      <c r="F18" s="62">
        <v>0</v>
      </c>
      <c r="G18" s="64">
        <f t="shared" si="1"/>
        <v>0</v>
      </c>
      <c r="H18" s="54">
        <v>0</v>
      </c>
      <c r="I18" s="64">
        <f t="shared" si="2"/>
        <v>0</v>
      </c>
      <c r="J18" s="54">
        <v>0</v>
      </c>
      <c r="K18" s="64">
        <f t="shared" si="3"/>
        <v>0</v>
      </c>
      <c r="L18" s="54">
        <v>0</v>
      </c>
      <c r="M18" s="64">
        <f t="shared" si="4"/>
        <v>0</v>
      </c>
      <c r="N18" s="54">
        <v>0</v>
      </c>
      <c r="O18" s="24">
        <f t="shared" si="5"/>
        <v>0</v>
      </c>
      <c r="P18" s="54">
        <v>0</v>
      </c>
      <c r="Q18" s="24">
        <f t="shared" si="6"/>
        <v>0</v>
      </c>
      <c r="R18" s="75">
        <v>0</v>
      </c>
      <c r="S18" s="24">
        <f t="shared" si="7"/>
        <v>0</v>
      </c>
      <c r="T18" s="54">
        <v>0</v>
      </c>
      <c r="U18" s="24">
        <f t="shared" si="8"/>
        <v>0</v>
      </c>
      <c r="V18" s="54">
        <v>0</v>
      </c>
      <c r="W18" s="24">
        <f t="shared" si="14"/>
        <v>0</v>
      </c>
      <c r="X18" s="54">
        <v>0</v>
      </c>
      <c r="Y18" s="24">
        <f t="shared" si="12"/>
        <v>0</v>
      </c>
      <c r="Z18" s="54">
        <f>B18+D18+F18+H18+J18+L18+N18+P18+R18+T18+V18+X18</f>
        <v>0</v>
      </c>
      <c r="AA18" s="67">
        <f t="shared" si="10"/>
        <v>0</v>
      </c>
      <c r="AB18" s="56">
        <v>0</v>
      </c>
      <c r="AC18" s="67">
        <f t="shared" si="11"/>
        <v>0</v>
      </c>
      <c r="AD18" s="31"/>
    </row>
    <row r="19" spans="1:30" ht="21.75" customHeight="1" x14ac:dyDescent="0.2">
      <c r="A19" s="30" t="s">
        <v>31</v>
      </c>
      <c r="B19" s="21">
        <v>0</v>
      </c>
      <c r="C19" s="25">
        <f t="shared" si="0"/>
        <v>0</v>
      </c>
      <c r="D19" s="54">
        <v>0</v>
      </c>
      <c r="E19" s="24">
        <f t="shared" si="13"/>
        <v>0</v>
      </c>
      <c r="F19" s="62">
        <v>0</v>
      </c>
      <c r="G19" s="64">
        <f t="shared" si="1"/>
        <v>0</v>
      </c>
      <c r="H19" s="54">
        <v>0</v>
      </c>
      <c r="I19" s="64">
        <f t="shared" si="2"/>
        <v>0</v>
      </c>
      <c r="J19" s="54">
        <v>0</v>
      </c>
      <c r="K19" s="64">
        <f t="shared" si="3"/>
        <v>0</v>
      </c>
      <c r="L19" s="54">
        <v>0</v>
      </c>
      <c r="M19" s="64">
        <f t="shared" si="4"/>
        <v>0</v>
      </c>
      <c r="N19" s="54">
        <v>0</v>
      </c>
      <c r="O19" s="24">
        <f t="shared" si="5"/>
        <v>0</v>
      </c>
      <c r="P19" s="54">
        <v>0</v>
      </c>
      <c r="Q19" s="24">
        <f t="shared" si="6"/>
        <v>0</v>
      </c>
      <c r="R19" s="54">
        <v>0</v>
      </c>
      <c r="S19" s="24">
        <f t="shared" si="7"/>
        <v>0</v>
      </c>
      <c r="T19" s="54">
        <v>0</v>
      </c>
      <c r="U19" s="24">
        <f t="shared" si="8"/>
        <v>0</v>
      </c>
      <c r="V19" s="54">
        <v>0</v>
      </c>
      <c r="W19" s="24">
        <f t="shared" si="14"/>
        <v>0</v>
      </c>
      <c r="X19" s="54">
        <v>0</v>
      </c>
      <c r="Y19" s="24">
        <f t="shared" si="12"/>
        <v>0</v>
      </c>
      <c r="Z19" s="54">
        <f t="shared" si="9"/>
        <v>0</v>
      </c>
      <c r="AA19" s="67">
        <f t="shared" si="10"/>
        <v>0</v>
      </c>
      <c r="AB19" s="56">
        <v>0</v>
      </c>
      <c r="AC19" s="67">
        <f t="shared" si="11"/>
        <v>0</v>
      </c>
      <c r="AD19" s="31"/>
    </row>
    <row r="20" spans="1:30" ht="21.75" customHeight="1" x14ac:dyDescent="0.2">
      <c r="A20" s="30" t="s">
        <v>32</v>
      </c>
      <c r="B20" s="21">
        <v>0</v>
      </c>
      <c r="C20" s="25">
        <f t="shared" si="0"/>
        <v>0</v>
      </c>
      <c r="D20" s="54">
        <v>0</v>
      </c>
      <c r="E20" s="24">
        <f t="shared" si="13"/>
        <v>0</v>
      </c>
      <c r="F20" s="62">
        <v>0</v>
      </c>
      <c r="G20" s="64">
        <f t="shared" si="1"/>
        <v>0</v>
      </c>
      <c r="H20" s="54">
        <v>0</v>
      </c>
      <c r="I20" s="64">
        <f t="shared" si="2"/>
        <v>0</v>
      </c>
      <c r="J20" s="54">
        <v>0</v>
      </c>
      <c r="K20" s="64">
        <f t="shared" si="3"/>
        <v>0</v>
      </c>
      <c r="L20" s="54">
        <v>0</v>
      </c>
      <c r="M20" s="64">
        <f t="shared" si="4"/>
        <v>0</v>
      </c>
      <c r="N20" s="54">
        <v>0</v>
      </c>
      <c r="O20" s="24">
        <f t="shared" si="5"/>
        <v>0</v>
      </c>
      <c r="P20" s="54">
        <v>0</v>
      </c>
      <c r="Q20" s="24">
        <f t="shared" si="6"/>
        <v>0</v>
      </c>
      <c r="R20" s="54">
        <v>0</v>
      </c>
      <c r="S20" s="24">
        <f t="shared" si="7"/>
        <v>0</v>
      </c>
      <c r="T20" s="54">
        <v>0</v>
      </c>
      <c r="U20" s="24">
        <f t="shared" si="8"/>
        <v>0</v>
      </c>
      <c r="V20" s="54">
        <v>0</v>
      </c>
      <c r="W20" s="24">
        <f t="shared" si="14"/>
        <v>0</v>
      </c>
      <c r="X20" s="54">
        <v>0</v>
      </c>
      <c r="Y20" s="24">
        <f t="shared" si="12"/>
        <v>0</v>
      </c>
      <c r="Z20" s="54">
        <f t="shared" si="9"/>
        <v>0</v>
      </c>
      <c r="AA20" s="67">
        <f t="shared" si="10"/>
        <v>0</v>
      </c>
      <c r="AB20" s="56">
        <v>0</v>
      </c>
      <c r="AC20" s="67">
        <f t="shared" si="11"/>
        <v>0</v>
      </c>
      <c r="AD20" s="31"/>
    </row>
    <row r="21" spans="1:30" ht="21.75" customHeight="1" x14ac:dyDescent="0.2">
      <c r="A21" s="32" t="s">
        <v>33</v>
      </c>
      <c r="B21" s="53">
        <v>0</v>
      </c>
      <c r="C21" s="59">
        <f t="shared" si="0"/>
        <v>0</v>
      </c>
      <c r="D21" s="55">
        <v>0</v>
      </c>
      <c r="E21" s="59">
        <f t="shared" si="13"/>
        <v>0</v>
      </c>
      <c r="F21" s="57">
        <v>0</v>
      </c>
      <c r="G21" s="66">
        <f t="shared" si="1"/>
        <v>0</v>
      </c>
      <c r="H21" s="55">
        <v>0</v>
      </c>
      <c r="I21" s="66">
        <f t="shared" si="2"/>
        <v>0</v>
      </c>
      <c r="J21" s="55">
        <v>0</v>
      </c>
      <c r="K21" s="66">
        <f t="shared" si="3"/>
        <v>0</v>
      </c>
      <c r="L21" s="55">
        <v>0</v>
      </c>
      <c r="M21" s="66">
        <f t="shared" si="4"/>
        <v>0</v>
      </c>
      <c r="N21" s="55">
        <v>0</v>
      </c>
      <c r="O21" s="59">
        <f t="shared" si="5"/>
        <v>0</v>
      </c>
      <c r="P21" s="55">
        <v>0</v>
      </c>
      <c r="Q21" s="59">
        <f t="shared" si="6"/>
        <v>0</v>
      </c>
      <c r="R21" s="55">
        <v>0</v>
      </c>
      <c r="S21" s="59">
        <f t="shared" si="7"/>
        <v>0</v>
      </c>
      <c r="T21" s="55">
        <v>0</v>
      </c>
      <c r="U21" s="59">
        <f t="shared" si="8"/>
        <v>0</v>
      </c>
      <c r="V21" s="55">
        <v>0</v>
      </c>
      <c r="W21" s="59">
        <f t="shared" si="14"/>
        <v>0</v>
      </c>
      <c r="X21" s="55">
        <v>0</v>
      </c>
      <c r="Y21" s="59">
        <f t="shared" si="14"/>
        <v>0</v>
      </c>
      <c r="Z21" s="55">
        <f t="shared" si="9"/>
        <v>0</v>
      </c>
      <c r="AA21" s="68">
        <f t="shared" si="10"/>
        <v>0</v>
      </c>
      <c r="AB21" s="57">
        <v>0</v>
      </c>
      <c r="AC21" s="68">
        <f t="shared" si="11"/>
        <v>0</v>
      </c>
      <c r="AD21" s="31"/>
    </row>
    <row r="22" spans="1:30" ht="21.75" customHeight="1" x14ac:dyDescent="0.2">
      <c r="A22" s="20" t="s">
        <v>34</v>
      </c>
      <c r="B22" s="56"/>
      <c r="C22" s="60">
        <f t="shared" si="0"/>
        <v>0</v>
      </c>
      <c r="D22" s="54" t="s">
        <v>25</v>
      </c>
      <c r="E22" s="24"/>
      <c r="F22" s="56"/>
      <c r="G22" s="60"/>
      <c r="H22" s="54" t="s">
        <v>25</v>
      </c>
      <c r="I22" s="64"/>
      <c r="J22" s="56"/>
      <c r="K22" s="60"/>
      <c r="L22" s="54" t="s">
        <v>25</v>
      </c>
      <c r="M22" s="64"/>
      <c r="N22" s="56"/>
      <c r="O22" s="24">
        <f t="shared" si="5"/>
        <v>0</v>
      </c>
      <c r="P22" s="54" t="s">
        <v>25</v>
      </c>
      <c r="Q22" s="24"/>
      <c r="R22" s="56" t="s">
        <v>25</v>
      </c>
      <c r="S22" s="24"/>
      <c r="T22" s="56"/>
      <c r="U22" s="24"/>
      <c r="V22" s="54" t="s">
        <v>25</v>
      </c>
      <c r="W22" s="24"/>
      <c r="X22" s="56"/>
      <c r="Y22" s="24"/>
      <c r="Z22" s="54"/>
      <c r="AA22" s="67"/>
      <c r="AB22" s="56" t="s">
        <v>25</v>
      </c>
      <c r="AC22" s="67"/>
      <c r="AD22" s="31"/>
    </row>
    <row r="23" spans="1:30" ht="21.75" customHeight="1" x14ac:dyDescent="0.2">
      <c r="A23" s="30" t="s">
        <v>35</v>
      </c>
      <c r="B23" s="21">
        <v>0</v>
      </c>
      <c r="C23" s="25">
        <f t="shared" si="0"/>
        <v>0</v>
      </c>
      <c r="D23" s="54">
        <v>0</v>
      </c>
      <c r="E23" s="24">
        <f t="shared" si="13"/>
        <v>0</v>
      </c>
      <c r="F23" s="62">
        <v>0</v>
      </c>
      <c r="G23" s="64">
        <f t="shared" si="1"/>
        <v>0</v>
      </c>
      <c r="H23" s="54">
        <v>0</v>
      </c>
      <c r="I23" s="64">
        <f t="shared" si="2"/>
        <v>0</v>
      </c>
      <c r="J23" s="54">
        <v>0</v>
      </c>
      <c r="K23" s="64">
        <f t="shared" si="3"/>
        <v>0</v>
      </c>
      <c r="L23" s="54">
        <v>0</v>
      </c>
      <c r="M23" s="64">
        <f t="shared" si="4"/>
        <v>0</v>
      </c>
      <c r="N23" s="54">
        <v>0</v>
      </c>
      <c r="O23" s="24">
        <f t="shared" si="5"/>
        <v>0</v>
      </c>
      <c r="P23" s="54">
        <v>0</v>
      </c>
      <c r="Q23" s="24">
        <f t="shared" si="6"/>
        <v>0</v>
      </c>
      <c r="R23" s="54">
        <v>0</v>
      </c>
      <c r="S23" s="24">
        <f t="shared" si="7"/>
        <v>0</v>
      </c>
      <c r="T23" s="54">
        <v>0</v>
      </c>
      <c r="U23" s="24">
        <f t="shared" si="8"/>
        <v>0</v>
      </c>
      <c r="V23" s="54">
        <v>0</v>
      </c>
      <c r="W23" s="24">
        <f t="shared" si="14"/>
        <v>0</v>
      </c>
      <c r="X23" s="54">
        <v>0</v>
      </c>
      <c r="Y23" s="24">
        <f t="shared" si="12"/>
        <v>0</v>
      </c>
      <c r="Z23" s="54">
        <f t="shared" si="9"/>
        <v>0</v>
      </c>
      <c r="AA23" s="67">
        <f t="shared" si="10"/>
        <v>0</v>
      </c>
      <c r="AB23" s="56">
        <v>2</v>
      </c>
      <c r="AC23" s="67">
        <f t="shared" si="11"/>
        <v>1.6083376222336594E-3</v>
      </c>
      <c r="AD23" s="31"/>
    </row>
    <row r="24" spans="1:30" ht="21.75" customHeight="1" x14ac:dyDescent="0.2">
      <c r="A24" s="30" t="s">
        <v>36</v>
      </c>
      <c r="B24" s="21">
        <v>0</v>
      </c>
      <c r="C24" s="25">
        <f t="shared" si="0"/>
        <v>0</v>
      </c>
      <c r="D24" s="54">
        <v>0</v>
      </c>
      <c r="E24" s="24">
        <f t="shared" si="13"/>
        <v>0</v>
      </c>
      <c r="F24" s="62">
        <v>0</v>
      </c>
      <c r="G24" s="64">
        <f t="shared" si="1"/>
        <v>0</v>
      </c>
      <c r="H24" s="54">
        <v>0</v>
      </c>
      <c r="I24" s="64">
        <f t="shared" si="2"/>
        <v>0</v>
      </c>
      <c r="J24" s="54">
        <v>0</v>
      </c>
      <c r="K24" s="64">
        <f t="shared" si="3"/>
        <v>0</v>
      </c>
      <c r="L24" s="54">
        <v>0</v>
      </c>
      <c r="M24" s="64">
        <f t="shared" si="4"/>
        <v>0</v>
      </c>
      <c r="N24" s="54">
        <v>0</v>
      </c>
      <c r="O24" s="24">
        <f t="shared" si="5"/>
        <v>0</v>
      </c>
      <c r="P24" s="54">
        <v>0</v>
      </c>
      <c r="Q24" s="24">
        <f t="shared" si="6"/>
        <v>0</v>
      </c>
      <c r="R24" s="54">
        <v>0</v>
      </c>
      <c r="S24" s="24">
        <f t="shared" si="7"/>
        <v>0</v>
      </c>
      <c r="T24" s="54">
        <v>0</v>
      </c>
      <c r="U24" s="24">
        <f t="shared" si="8"/>
        <v>0</v>
      </c>
      <c r="V24" s="54">
        <v>0</v>
      </c>
      <c r="W24" s="24">
        <f t="shared" si="14"/>
        <v>0</v>
      </c>
      <c r="X24" s="54">
        <v>0</v>
      </c>
      <c r="Y24" s="24">
        <f t="shared" si="12"/>
        <v>0</v>
      </c>
      <c r="Z24" s="54">
        <f t="shared" si="9"/>
        <v>0</v>
      </c>
      <c r="AA24" s="67">
        <f t="shared" si="10"/>
        <v>0</v>
      </c>
      <c r="AB24" s="56">
        <v>47</v>
      </c>
      <c r="AC24" s="67">
        <f t="shared" si="11"/>
        <v>3.7795934122490993E-2</v>
      </c>
      <c r="AD24" s="31"/>
    </row>
    <row r="25" spans="1:30" ht="21.75" customHeight="1" x14ac:dyDescent="0.2">
      <c r="A25" s="30" t="s">
        <v>37</v>
      </c>
      <c r="B25" s="56">
        <v>21</v>
      </c>
      <c r="C25" s="60">
        <f t="shared" si="0"/>
        <v>6.4239042654724319</v>
      </c>
      <c r="D25" s="54">
        <v>20</v>
      </c>
      <c r="E25" s="24">
        <f t="shared" si="13"/>
        <v>5.4208621881310224</v>
      </c>
      <c r="F25" s="56">
        <v>10</v>
      </c>
      <c r="G25" s="60">
        <f t="shared" si="1"/>
        <v>6.692634086923932</v>
      </c>
      <c r="H25" s="54">
        <v>27</v>
      </c>
      <c r="I25" s="64">
        <f t="shared" si="2"/>
        <v>10.955169013913066</v>
      </c>
      <c r="J25" s="56">
        <v>11</v>
      </c>
      <c r="K25" s="60">
        <f t="shared" si="3"/>
        <v>4.9709425810941497</v>
      </c>
      <c r="L25" s="54">
        <v>4</v>
      </c>
      <c r="M25" s="64">
        <f t="shared" si="4"/>
        <v>3.6833430021087135</v>
      </c>
      <c r="N25" s="56">
        <v>3</v>
      </c>
      <c r="O25" s="24">
        <f t="shared" si="5"/>
        <v>4.7066944884607542</v>
      </c>
      <c r="P25" s="54">
        <v>5</v>
      </c>
      <c r="Q25" s="24">
        <f t="shared" si="6"/>
        <v>7.7047538331150323</v>
      </c>
      <c r="R25" s="56">
        <v>6</v>
      </c>
      <c r="S25" s="24">
        <f t="shared" si="7"/>
        <v>12.217719766234296</v>
      </c>
      <c r="T25" s="56">
        <v>7</v>
      </c>
      <c r="U25" s="24">
        <f t="shared" si="8"/>
        <v>9.5721259691777547</v>
      </c>
      <c r="V25" s="54">
        <v>11</v>
      </c>
      <c r="W25" s="24">
        <f t="shared" si="14"/>
        <v>6.2667350310488237</v>
      </c>
      <c r="X25" s="54">
        <v>0</v>
      </c>
      <c r="Y25" s="24">
        <f t="shared" si="12"/>
        <v>0</v>
      </c>
      <c r="Z25" s="54">
        <f t="shared" si="9"/>
        <v>125</v>
      </c>
      <c r="AA25" s="67">
        <f t="shared" si="10"/>
        <v>6.5760400664969172</v>
      </c>
      <c r="AB25" s="56">
        <v>3826</v>
      </c>
      <c r="AC25" s="67">
        <f t="shared" si="11"/>
        <v>3.0767498713329902</v>
      </c>
      <c r="AD25" s="31"/>
    </row>
    <row r="26" spans="1:30" ht="21.75" customHeight="1" x14ac:dyDescent="0.2">
      <c r="A26" s="30" t="s">
        <v>38</v>
      </c>
      <c r="B26" s="21">
        <v>0</v>
      </c>
      <c r="C26" s="25">
        <f t="shared" si="0"/>
        <v>0</v>
      </c>
      <c r="D26" s="54">
        <v>0</v>
      </c>
      <c r="E26" s="24">
        <f t="shared" si="13"/>
        <v>0</v>
      </c>
      <c r="F26" s="62">
        <v>0</v>
      </c>
      <c r="G26" s="64">
        <f t="shared" si="1"/>
        <v>0</v>
      </c>
      <c r="H26" s="54">
        <v>0</v>
      </c>
      <c r="I26" s="64">
        <f t="shared" si="2"/>
        <v>0</v>
      </c>
      <c r="J26" s="54">
        <v>0</v>
      </c>
      <c r="K26" s="64">
        <f t="shared" si="3"/>
        <v>0</v>
      </c>
      <c r="L26" s="54">
        <v>0</v>
      </c>
      <c r="M26" s="64">
        <f t="shared" si="4"/>
        <v>0</v>
      </c>
      <c r="N26" s="54">
        <v>0</v>
      </c>
      <c r="O26" s="24">
        <f t="shared" si="5"/>
        <v>0</v>
      </c>
      <c r="P26" s="54">
        <v>0</v>
      </c>
      <c r="Q26" s="24">
        <f t="shared" si="6"/>
        <v>0</v>
      </c>
      <c r="R26" s="54">
        <v>0</v>
      </c>
      <c r="S26" s="24">
        <f t="shared" si="7"/>
        <v>0</v>
      </c>
      <c r="T26" s="54">
        <v>0</v>
      </c>
      <c r="U26" s="24">
        <f t="shared" si="8"/>
        <v>0</v>
      </c>
      <c r="V26" s="54">
        <v>0</v>
      </c>
      <c r="W26" s="24">
        <f t="shared" si="14"/>
        <v>0</v>
      </c>
      <c r="X26" s="54">
        <v>0</v>
      </c>
      <c r="Y26" s="24">
        <f t="shared" si="12"/>
        <v>0</v>
      </c>
      <c r="Z26" s="54">
        <f t="shared" si="9"/>
        <v>0</v>
      </c>
      <c r="AA26" s="67">
        <f t="shared" si="10"/>
        <v>0</v>
      </c>
      <c r="AB26" s="56">
        <v>39</v>
      </c>
      <c r="AC26" s="67">
        <f t="shared" si="11"/>
        <v>3.1362583633556353E-2</v>
      </c>
      <c r="AD26" s="31"/>
    </row>
    <row r="27" spans="1:30" ht="21.75" customHeight="1" x14ac:dyDescent="0.2">
      <c r="A27" s="32" t="s">
        <v>39</v>
      </c>
      <c r="B27" s="53">
        <v>0</v>
      </c>
      <c r="C27" s="59">
        <f t="shared" si="0"/>
        <v>0</v>
      </c>
      <c r="D27" s="55">
        <v>0</v>
      </c>
      <c r="E27" s="59">
        <f t="shared" si="13"/>
        <v>0</v>
      </c>
      <c r="F27" s="57">
        <v>0</v>
      </c>
      <c r="G27" s="66">
        <f t="shared" si="1"/>
        <v>0</v>
      </c>
      <c r="H27" s="55">
        <v>0</v>
      </c>
      <c r="I27" s="66">
        <f t="shared" si="2"/>
        <v>0</v>
      </c>
      <c r="J27" s="55">
        <v>0</v>
      </c>
      <c r="K27" s="66">
        <f t="shared" si="3"/>
        <v>0</v>
      </c>
      <c r="L27" s="55">
        <v>0</v>
      </c>
      <c r="M27" s="66">
        <f t="shared" si="4"/>
        <v>0</v>
      </c>
      <c r="N27" s="55">
        <v>0</v>
      </c>
      <c r="O27" s="59">
        <f t="shared" si="5"/>
        <v>0</v>
      </c>
      <c r="P27" s="55">
        <v>0</v>
      </c>
      <c r="Q27" s="59">
        <f t="shared" si="6"/>
        <v>0</v>
      </c>
      <c r="R27" s="55">
        <v>0</v>
      </c>
      <c r="S27" s="59">
        <f t="shared" si="7"/>
        <v>0</v>
      </c>
      <c r="T27" s="55">
        <v>0</v>
      </c>
      <c r="U27" s="59">
        <f t="shared" si="8"/>
        <v>0</v>
      </c>
      <c r="V27" s="55">
        <v>0</v>
      </c>
      <c r="W27" s="59">
        <f t="shared" si="14"/>
        <v>0</v>
      </c>
      <c r="X27" s="55">
        <v>0</v>
      </c>
      <c r="Y27" s="59">
        <f t="shared" si="12"/>
        <v>0</v>
      </c>
      <c r="Z27" s="55">
        <f t="shared" si="9"/>
        <v>0</v>
      </c>
      <c r="AA27" s="68">
        <f t="shared" si="10"/>
        <v>0</v>
      </c>
      <c r="AB27" s="57">
        <v>9</v>
      </c>
      <c r="AC27" s="68">
        <f>AB27/124352000*100000</f>
        <v>7.2375193000514659E-3</v>
      </c>
      <c r="AD27" s="31"/>
    </row>
    <row r="28" spans="1:30" ht="21.75" customHeight="1" x14ac:dyDescent="0.2">
      <c r="A28" s="20" t="s">
        <v>40</v>
      </c>
      <c r="B28" s="56"/>
      <c r="C28" s="60">
        <f t="shared" si="0"/>
        <v>0</v>
      </c>
      <c r="D28" s="54" t="s">
        <v>25</v>
      </c>
      <c r="E28" s="24"/>
      <c r="F28" s="56"/>
      <c r="G28" s="60"/>
      <c r="H28" s="54" t="s">
        <v>25</v>
      </c>
      <c r="I28" s="64"/>
      <c r="J28" s="56"/>
      <c r="K28" s="60">
        <f t="shared" si="3"/>
        <v>0</v>
      </c>
      <c r="L28" s="54" t="s">
        <v>25</v>
      </c>
      <c r="M28" s="64"/>
      <c r="N28" s="56"/>
      <c r="O28" s="24">
        <f t="shared" si="5"/>
        <v>0</v>
      </c>
      <c r="P28" s="54" t="s">
        <v>25</v>
      </c>
      <c r="Q28" s="24"/>
      <c r="R28" s="56" t="s">
        <v>25</v>
      </c>
      <c r="S28" s="24"/>
      <c r="T28" s="56"/>
      <c r="U28" s="24"/>
      <c r="V28" s="54" t="s">
        <v>25</v>
      </c>
      <c r="W28" s="24"/>
      <c r="X28" s="56"/>
      <c r="Y28" s="24"/>
      <c r="Z28" s="54"/>
      <c r="AA28" s="67">
        <f t="shared" si="10"/>
        <v>0</v>
      </c>
      <c r="AB28" s="56" t="s">
        <v>25</v>
      </c>
      <c r="AC28" s="67"/>
      <c r="AD28" s="31"/>
    </row>
    <row r="29" spans="1:30" ht="21.75" customHeight="1" x14ac:dyDescent="0.2">
      <c r="A29" s="30" t="s">
        <v>41</v>
      </c>
      <c r="B29" s="56">
        <v>5</v>
      </c>
      <c r="C29" s="60">
        <f t="shared" si="0"/>
        <v>1.5295010155886744</v>
      </c>
      <c r="D29" s="54">
        <v>3</v>
      </c>
      <c r="E29" s="24">
        <f>D29/368945*100000</f>
        <v>0.81312932821965334</v>
      </c>
      <c r="F29" s="62">
        <v>2</v>
      </c>
      <c r="G29" s="64">
        <f>F29/149418*100000</f>
        <v>1.3385268173847862</v>
      </c>
      <c r="H29" s="54">
        <v>2</v>
      </c>
      <c r="I29" s="64">
        <f t="shared" si="2"/>
        <v>0.81149400103059743</v>
      </c>
      <c r="J29" s="56">
        <v>4</v>
      </c>
      <c r="K29" s="60">
        <f t="shared" si="3"/>
        <v>1.8076154840342362</v>
      </c>
      <c r="L29" s="54">
        <v>0</v>
      </c>
      <c r="M29" s="64">
        <f t="shared" si="4"/>
        <v>0</v>
      </c>
      <c r="N29" s="54">
        <v>0</v>
      </c>
      <c r="O29" s="24">
        <f t="shared" si="5"/>
        <v>0</v>
      </c>
      <c r="P29" s="54">
        <v>1</v>
      </c>
      <c r="Q29" s="24">
        <f t="shared" si="6"/>
        <v>1.5409507666230062</v>
      </c>
      <c r="R29" s="54">
        <v>0</v>
      </c>
      <c r="S29" s="24">
        <f t="shared" si="7"/>
        <v>0</v>
      </c>
      <c r="T29" s="54">
        <v>0</v>
      </c>
      <c r="U29" s="24">
        <f t="shared" si="8"/>
        <v>0</v>
      </c>
      <c r="V29" s="54">
        <v>0</v>
      </c>
      <c r="W29" s="24">
        <f t="shared" si="14"/>
        <v>0</v>
      </c>
      <c r="X29" s="54">
        <v>0</v>
      </c>
      <c r="Y29" s="24">
        <f t="shared" si="12"/>
        <v>0</v>
      </c>
      <c r="Z29" s="54">
        <f t="shared" si="9"/>
        <v>17</v>
      </c>
      <c r="AA29" s="67">
        <f t="shared" si="10"/>
        <v>0.89434144904358071</v>
      </c>
      <c r="AB29" s="56">
        <v>552</v>
      </c>
      <c r="AC29" s="67">
        <f t="shared" si="11"/>
        <v>0.44390118373649001</v>
      </c>
      <c r="AD29" s="31"/>
    </row>
    <row r="30" spans="1:30" ht="21.75" customHeight="1" x14ac:dyDescent="0.2">
      <c r="A30" s="30" t="s">
        <v>42</v>
      </c>
      <c r="B30" s="21">
        <v>0</v>
      </c>
      <c r="C30" s="25">
        <f t="shared" si="0"/>
        <v>0</v>
      </c>
      <c r="D30" s="54">
        <v>0</v>
      </c>
      <c r="E30" s="24">
        <f t="shared" si="13"/>
        <v>0</v>
      </c>
      <c r="F30" s="62">
        <v>0</v>
      </c>
      <c r="G30" s="64">
        <f t="shared" si="1"/>
        <v>0</v>
      </c>
      <c r="H30" s="54">
        <v>0</v>
      </c>
      <c r="I30" s="64">
        <f t="shared" si="2"/>
        <v>0</v>
      </c>
      <c r="J30" s="54">
        <v>0</v>
      </c>
      <c r="K30" s="64">
        <f t="shared" si="3"/>
        <v>0</v>
      </c>
      <c r="L30" s="54">
        <v>0</v>
      </c>
      <c r="M30" s="64">
        <f t="shared" si="4"/>
        <v>0</v>
      </c>
      <c r="N30" s="54">
        <v>0</v>
      </c>
      <c r="O30" s="24">
        <f t="shared" si="5"/>
        <v>0</v>
      </c>
      <c r="P30" s="54">
        <v>0</v>
      </c>
      <c r="Q30" s="24">
        <f t="shared" si="6"/>
        <v>0</v>
      </c>
      <c r="R30" s="54">
        <v>0</v>
      </c>
      <c r="S30" s="24">
        <f t="shared" si="7"/>
        <v>0</v>
      </c>
      <c r="T30" s="54">
        <v>0</v>
      </c>
      <c r="U30" s="24">
        <f t="shared" si="8"/>
        <v>0</v>
      </c>
      <c r="V30" s="54">
        <v>0</v>
      </c>
      <c r="W30" s="24">
        <f t="shared" si="14"/>
        <v>0</v>
      </c>
      <c r="X30" s="54">
        <v>0</v>
      </c>
      <c r="Y30" s="24">
        <f t="shared" si="12"/>
        <v>0</v>
      </c>
      <c r="Z30" s="54">
        <f t="shared" si="9"/>
        <v>0</v>
      </c>
      <c r="AA30" s="67">
        <f t="shared" si="10"/>
        <v>0</v>
      </c>
      <c r="AB30" s="56">
        <v>0</v>
      </c>
      <c r="AC30" s="67">
        <f t="shared" si="11"/>
        <v>0</v>
      </c>
      <c r="AD30" s="31"/>
    </row>
    <row r="31" spans="1:30" ht="21.75" customHeight="1" x14ac:dyDescent="0.2">
      <c r="A31" s="30" t="s">
        <v>43</v>
      </c>
      <c r="B31" s="21">
        <v>0</v>
      </c>
      <c r="C31" s="25">
        <f t="shared" si="0"/>
        <v>0</v>
      </c>
      <c r="D31" s="54">
        <v>0</v>
      </c>
      <c r="E31" s="24">
        <f t="shared" si="13"/>
        <v>0</v>
      </c>
      <c r="F31" s="62">
        <v>0</v>
      </c>
      <c r="G31" s="64">
        <f t="shared" si="1"/>
        <v>0</v>
      </c>
      <c r="H31" s="54">
        <v>0</v>
      </c>
      <c r="I31" s="64">
        <f t="shared" si="2"/>
        <v>0</v>
      </c>
      <c r="J31" s="54">
        <v>0</v>
      </c>
      <c r="K31" s="64">
        <f t="shared" si="3"/>
        <v>0</v>
      </c>
      <c r="L31" s="54">
        <v>0</v>
      </c>
      <c r="M31" s="64">
        <f t="shared" si="4"/>
        <v>0</v>
      </c>
      <c r="N31" s="54">
        <v>0</v>
      </c>
      <c r="O31" s="24">
        <f t="shared" si="5"/>
        <v>0</v>
      </c>
      <c r="P31" s="54">
        <v>0</v>
      </c>
      <c r="Q31" s="24">
        <f t="shared" si="6"/>
        <v>0</v>
      </c>
      <c r="R31" s="54">
        <v>1</v>
      </c>
      <c r="S31" s="24">
        <f t="shared" si="7"/>
        <v>2.0362866277057159</v>
      </c>
      <c r="T31" s="54">
        <v>0</v>
      </c>
      <c r="U31" s="24">
        <f t="shared" si="8"/>
        <v>0</v>
      </c>
      <c r="V31" s="54">
        <v>0</v>
      </c>
      <c r="W31" s="24">
        <f t="shared" si="14"/>
        <v>0</v>
      </c>
      <c r="X31" s="54">
        <v>0</v>
      </c>
      <c r="Y31" s="24">
        <f t="shared" si="12"/>
        <v>0</v>
      </c>
      <c r="Z31" s="54">
        <f t="shared" si="9"/>
        <v>1</v>
      </c>
      <c r="AA31" s="67">
        <f t="shared" si="10"/>
        <v>5.2608320531975332E-2</v>
      </c>
      <c r="AB31" s="56">
        <v>56</v>
      </c>
      <c r="AC31" s="67">
        <f t="shared" si="11"/>
        <v>4.503345342254246E-2</v>
      </c>
      <c r="AD31" s="31"/>
    </row>
    <row r="32" spans="1:30" ht="21.75" customHeight="1" x14ac:dyDescent="0.2">
      <c r="A32" s="30" t="s">
        <v>44</v>
      </c>
      <c r="B32" s="21">
        <v>0</v>
      </c>
      <c r="C32" s="25">
        <f>B32/326904*100000</f>
        <v>0</v>
      </c>
      <c r="D32" s="54">
        <v>0</v>
      </c>
      <c r="E32" s="24">
        <f t="shared" si="13"/>
        <v>0</v>
      </c>
      <c r="F32" s="62">
        <v>0</v>
      </c>
      <c r="G32" s="64">
        <f t="shared" si="1"/>
        <v>0</v>
      </c>
      <c r="H32" s="54">
        <v>0</v>
      </c>
      <c r="I32" s="64">
        <f t="shared" si="2"/>
        <v>0</v>
      </c>
      <c r="J32" s="54">
        <v>0</v>
      </c>
      <c r="K32" s="64">
        <f t="shared" si="3"/>
        <v>0</v>
      </c>
      <c r="L32" s="54">
        <v>0</v>
      </c>
      <c r="M32" s="64">
        <f t="shared" si="4"/>
        <v>0</v>
      </c>
      <c r="N32" s="54">
        <v>0</v>
      </c>
      <c r="O32" s="24">
        <f t="shared" si="5"/>
        <v>0</v>
      </c>
      <c r="P32" s="54">
        <v>0</v>
      </c>
      <c r="Q32" s="24">
        <f t="shared" si="6"/>
        <v>0</v>
      </c>
      <c r="R32" s="54">
        <v>0</v>
      </c>
      <c r="S32" s="24">
        <f t="shared" si="7"/>
        <v>0</v>
      </c>
      <c r="T32" s="54">
        <v>0</v>
      </c>
      <c r="U32" s="24">
        <f t="shared" si="8"/>
        <v>0</v>
      </c>
      <c r="V32" s="54">
        <v>0</v>
      </c>
      <c r="W32" s="24">
        <f t="shared" si="14"/>
        <v>0</v>
      </c>
      <c r="X32" s="54">
        <v>0</v>
      </c>
      <c r="Y32" s="24">
        <f t="shared" si="12"/>
        <v>0</v>
      </c>
      <c r="Z32" s="54">
        <f t="shared" si="9"/>
        <v>0</v>
      </c>
      <c r="AA32" s="67">
        <f t="shared" si="10"/>
        <v>0</v>
      </c>
      <c r="AB32" s="56">
        <v>14</v>
      </c>
      <c r="AC32" s="67">
        <f t="shared" si="11"/>
        <v>1.1258363355635615E-2</v>
      </c>
      <c r="AD32" s="31"/>
    </row>
    <row r="33" spans="1:30" ht="21.75" customHeight="1" x14ac:dyDescent="0.2">
      <c r="A33" s="30" t="s">
        <v>45</v>
      </c>
      <c r="B33" s="21">
        <v>1</v>
      </c>
      <c r="C33" s="25">
        <f>B33/326904*100000</f>
        <v>0.30590020311773486</v>
      </c>
      <c r="D33" s="54">
        <v>0</v>
      </c>
      <c r="E33" s="24">
        <f t="shared" si="13"/>
        <v>0</v>
      </c>
      <c r="F33" s="62">
        <v>0</v>
      </c>
      <c r="G33" s="64">
        <f t="shared" si="1"/>
        <v>0</v>
      </c>
      <c r="H33" s="54">
        <v>0</v>
      </c>
      <c r="I33" s="64">
        <f t="shared" si="2"/>
        <v>0</v>
      </c>
      <c r="J33" s="54">
        <v>0</v>
      </c>
      <c r="K33" s="64">
        <f t="shared" si="3"/>
        <v>0</v>
      </c>
      <c r="L33" s="54">
        <v>0</v>
      </c>
      <c r="M33" s="64">
        <f t="shared" si="4"/>
        <v>0</v>
      </c>
      <c r="N33" s="54">
        <v>0</v>
      </c>
      <c r="O33" s="24">
        <f t="shared" si="5"/>
        <v>0</v>
      </c>
      <c r="P33" s="54">
        <v>0</v>
      </c>
      <c r="Q33" s="24">
        <f t="shared" si="6"/>
        <v>0</v>
      </c>
      <c r="R33" s="54">
        <v>0</v>
      </c>
      <c r="S33" s="24">
        <f t="shared" si="7"/>
        <v>0</v>
      </c>
      <c r="T33" s="54">
        <v>0</v>
      </c>
      <c r="U33" s="24">
        <f t="shared" si="8"/>
        <v>0</v>
      </c>
      <c r="V33" s="54">
        <v>0</v>
      </c>
      <c r="W33" s="24">
        <f t="shared" si="14"/>
        <v>0</v>
      </c>
      <c r="X33" s="54">
        <v>0</v>
      </c>
      <c r="Y33" s="24">
        <f t="shared" si="12"/>
        <v>0</v>
      </c>
      <c r="Z33" s="54">
        <f t="shared" si="9"/>
        <v>1</v>
      </c>
      <c r="AA33" s="67">
        <f t="shared" si="10"/>
        <v>5.2608320531975332E-2</v>
      </c>
      <c r="AB33" s="56">
        <v>225</v>
      </c>
      <c r="AC33" s="67">
        <f t="shared" si="11"/>
        <v>0.18093798250128665</v>
      </c>
      <c r="AD33" s="31"/>
    </row>
    <row r="34" spans="1:30" ht="21.75" customHeight="1" x14ac:dyDescent="0.2">
      <c r="A34" s="30" t="s">
        <v>46</v>
      </c>
      <c r="B34" s="21">
        <v>0</v>
      </c>
      <c r="C34" s="25">
        <f t="shared" si="0"/>
        <v>0</v>
      </c>
      <c r="D34" s="54">
        <v>0</v>
      </c>
      <c r="E34" s="24">
        <f t="shared" si="13"/>
        <v>0</v>
      </c>
      <c r="F34" s="62">
        <v>0</v>
      </c>
      <c r="G34" s="64">
        <f t="shared" si="1"/>
        <v>0</v>
      </c>
      <c r="H34" s="54">
        <v>0</v>
      </c>
      <c r="I34" s="64">
        <f t="shared" si="2"/>
        <v>0</v>
      </c>
      <c r="J34" s="54">
        <v>0</v>
      </c>
      <c r="K34" s="64">
        <f t="shared" si="3"/>
        <v>0</v>
      </c>
      <c r="L34" s="54">
        <v>0</v>
      </c>
      <c r="M34" s="64">
        <f t="shared" si="4"/>
        <v>0</v>
      </c>
      <c r="N34" s="54">
        <v>0</v>
      </c>
      <c r="O34" s="24">
        <f t="shared" si="5"/>
        <v>0</v>
      </c>
      <c r="P34" s="54">
        <v>0</v>
      </c>
      <c r="Q34" s="24">
        <f t="shared" si="6"/>
        <v>0</v>
      </c>
      <c r="R34" s="54">
        <v>0</v>
      </c>
      <c r="S34" s="24">
        <f t="shared" si="7"/>
        <v>0</v>
      </c>
      <c r="T34" s="54">
        <v>0</v>
      </c>
      <c r="U34" s="24">
        <f t="shared" si="8"/>
        <v>0</v>
      </c>
      <c r="V34" s="54">
        <v>0</v>
      </c>
      <c r="W34" s="24">
        <f t="shared" si="14"/>
        <v>0</v>
      </c>
      <c r="X34" s="54">
        <v>0</v>
      </c>
      <c r="Y34" s="24">
        <f t="shared" si="12"/>
        <v>0</v>
      </c>
      <c r="Z34" s="54">
        <f t="shared" si="9"/>
        <v>0</v>
      </c>
      <c r="AA34" s="67">
        <f t="shared" si="10"/>
        <v>0</v>
      </c>
      <c r="AB34" s="56">
        <v>0</v>
      </c>
      <c r="AC34" s="67">
        <f t="shared" si="11"/>
        <v>0</v>
      </c>
      <c r="AD34" s="31"/>
    </row>
    <row r="35" spans="1:30" ht="21.75" customHeight="1" x14ac:dyDescent="0.2">
      <c r="A35" s="30" t="s">
        <v>47</v>
      </c>
      <c r="B35" s="21">
        <v>0</v>
      </c>
      <c r="C35" s="25">
        <f t="shared" si="0"/>
        <v>0</v>
      </c>
      <c r="D35" s="54">
        <v>0</v>
      </c>
      <c r="E35" s="24">
        <f t="shared" si="13"/>
        <v>0</v>
      </c>
      <c r="F35" s="62">
        <v>0</v>
      </c>
      <c r="G35" s="64">
        <f t="shared" si="1"/>
        <v>0</v>
      </c>
      <c r="H35" s="54">
        <v>0</v>
      </c>
      <c r="I35" s="64">
        <f t="shared" si="2"/>
        <v>0</v>
      </c>
      <c r="J35" s="54">
        <v>0</v>
      </c>
      <c r="K35" s="64">
        <f t="shared" si="3"/>
        <v>0</v>
      </c>
      <c r="L35" s="54">
        <v>0</v>
      </c>
      <c r="M35" s="64">
        <f t="shared" si="4"/>
        <v>0</v>
      </c>
      <c r="N35" s="54">
        <v>0</v>
      </c>
      <c r="O35" s="24">
        <f t="shared" si="5"/>
        <v>0</v>
      </c>
      <c r="P35" s="54">
        <v>0</v>
      </c>
      <c r="Q35" s="24">
        <f t="shared" si="6"/>
        <v>0</v>
      </c>
      <c r="R35" s="54">
        <v>0</v>
      </c>
      <c r="S35" s="24">
        <f t="shared" si="7"/>
        <v>0</v>
      </c>
      <c r="T35" s="54">
        <v>0</v>
      </c>
      <c r="U35" s="24">
        <f t="shared" si="8"/>
        <v>0</v>
      </c>
      <c r="V35" s="54">
        <v>0</v>
      </c>
      <c r="W35" s="24">
        <f t="shared" si="14"/>
        <v>0</v>
      </c>
      <c r="X35" s="54">
        <v>0</v>
      </c>
      <c r="Y35" s="24">
        <f t="shared" si="12"/>
        <v>0</v>
      </c>
      <c r="Z35" s="54">
        <f t="shared" si="9"/>
        <v>0</v>
      </c>
      <c r="AA35" s="67">
        <f t="shared" si="10"/>
        <v>0</v>
      </c>
      <c r="AB35" s="56">
        <v>8</v>
      </c>
      <c r="AC35" s="67">
        <f t="shared" si="11"/>
        <v>6.4333504889346376E-3</v>
      </c>
      <c r="AD35" s="31"/>
    </row>
    <row r="36" spans="1:30" ht="21.75" customHeight="1" x14ac:dyDescent="0.2">
      <c r="A36" s="30" t="s">
        <v>48</v>
      </c>
      <c r="B36" s="21">
        <v>0</v>
      </c>
      <c r="C36" s="25">
        <f t="shared" si="0"/>
        <v>0</v>
      </c>
      <c r="D36" s="54">
        <v>0</v>
      </c>
      <c r="E36" s="24">
        <f t="shared" si="13"/>
        <v>0</v>
      </c>
      <c r="F36" s="62">
        <v>0</v>
      </c>
      <c r="G36" s="64">
        <f t="shared" si="1"/>
        <v>0</v>
      </c>
      <c r="H36" s="54">
        <v>0</v>
      </c>
      <c r="I36" s="64">
        <f t="shared" si="2"/>
        <v>0</v>
      </c>
      <c r="J36" s="54">
        <v>0</v>
      </c>
      <c r="K36" s="64">
        <f t="shared" si="3"/>
        <v>0</v>
      </c>
      <c r="L36" s="54">
        <v>0</v>
      </c>
      <c r="M36" s="64">
        <f t="shared" si="4"/>
        <v>0</v>
      </c>
      <c r="N36" s="54">
        <v>0</v>
      </c>
      <c r="O36" s="24">
        <f t="shared" si="5"/>
        <v>0</v>
      </c>
      <c r="P36" s="54">
        <v>0</v>
      </c>
      <c r="Q36" s="24">
        <f t="shared" si="6"/>
        <v>0</v>
      </c>
      <c r="R36" s="54">
        <v>0</v>
      </c>
      <c r="S36" s="24">
        <f t="shared" si="7"/>
        <v>0</v>
      </c>
      <c r="T36" s="54">
        <v>0</v>
      </c>
      <c r="U36" s="24">
        <f t="shared" si="8"/>
        <v>0</v>
      </c>
      <c r="V36" s="54">
        <v>0</v>
      </c>
      <c r="W36" s="24">
        <f t="shared" si="14"/>
        <v>0</v>
      </c>
      <c r="X36" s="54">
        <v>0</v>
      </c>
      <c r="Y36" s="24">
        <f t="shared" si="12"/>
        <v>0</v>
      </c>
      <c r="Z36" s="54">
        <f t="shared" si="9"/>
        <v>0</v>
      </c>
      <c r="AA36" s="67">
        <f t="shared" si="10"/>
        <v>0</v>
      </c>
      <c r="AB36" s="56">
        <v>0</v>
      </c>
      <c r="AC36" s="67">
        <f t="shared" si="11"/>
        <v>0</v>
      </c>
      <c r="AD36" s="31"/>
    </row>
    <row r="37" spans="1:30" ht="21.75" customHeight="1" x14ac:dyDescent="0.2">
      <c r="A37" s="30" t="s">
        <v>49</v>
      </c>
      <c r="B37" s="21">
        <v>0</v>
      </c>
      <c r="C37" s="25">
        <f t="shared" si="0"/>
        <v>0</v>
      </c>
      <c r="D37" s="54">
        <v>0</v>
      </c>
      <c r="E37" s="24">
        <f t="shared" si="13"/>
        <v>0</v>
      </c>
      <c r="F37" s="62">
        <v>0</v>
      </c>
      <c r="G37" s="64">
        <f t="shared" si="1"/>
        <v>0</v>
      </c>
      <c r="H37" s="54">
        <v>0</v>
      </c>
      <c r="I37" s="64">
        <f t="shared" si="2"/>
        <v>0</v>
      </c>
      <c r="J37" s="54">
        <v>0</v>
      </c>
      <c r="K37" s="64">
        <f t="shared" si="3"/>
        <v>0</v>
      </c>
      <c r="L37" s="54">
        <v>0</v>
      </c>
      <c r="M37" s="64">
        <f t="shared" si="4"/>
        <v>0</v>
      </c>
      <c r="N37" s="54">
        <v>0</v>
      </c>
      <c r="O37" s="24">
        <f t="shared" si="5"/>
        <v>0</v>
      </c>
      <c r="P37" s="54">
        <v>0</v>
      </c>
      <c r="Q37" s="24">
        <f t="shared" si="6"/>
        <v>0</v>
      </c>
      <c r="R37" s="54">
        <v>0</v>
      </c>
      <c r="S37" s="24">
        <f t="shared" si="7"/>
        <v>0</v>
      </c>
      <c r="T37" s="54">
        <v>0</v>
      </c>
      <c r="U37" s="24">
        <f t="shared" si="8"/>
        <v>0</v>
      </c>
      <c r="V37" s="54">
        <v>0</v>
      </c>
      <c r="W37" s="24">
        <f t="shared" si="14"/>
        <v>0</v>
      </c>
      <c r="X37" s="54">
        <v>0</v>
      </c>
      <c r="Y37" s="24">
        <f t="shared" si="12"/>
        <v>0</v>
      </c>
      <c r="Z37" s="54">
        <f t="shared" si="9"/>
        <v>0</v>
      </c>
      <c r="AA37" s="67">
        <f t="shared" si="10"/>
        <v>0</v>
      </c>
      <c r="AB37" s="56">
        <v>23</v>
      </c>
      <c r="AC37" s="67">
        <f t="shared" si="11"/>
        <v>1.8495882655687083E-2</v>
      </c>
      <c r="AD37" s="31"/>
    </row>
    <row r="38" spans="1:30" ht="21.75" customHeight="1" x14ac:dyDescent="0.2">
      <c r="A38" s="30" t="s">
        <v>50</v>
      </c>
      <c r="B38" s="21">
        <v>0</v>
      </c>
      <c r="C38" s="25">
        <f t="shared" si="0"/>
        <v>0</v>
      </c>
      <c r="D38" s="54">
        <v>0</v>
      </c>
      <c r="E38" s="24">
        <f t="shared" si="13"/>
        <v>0</v>
      </c>
      <c r="F38" s="62">
        <v>0</v>
      </c>
      <c r="G38" s="64">
        <f t="shared" si="1"/>
        <v>0</v>
      </c>
      <c r="H38" s="54">
        <v>0</v>
      </c>
      <c r="I38" s="64">
        <f t="shared" si="2"/>
        <v>0</v>
      </c>
      <c r="J38" s="54">
        <v>0</v>
      </c>
      <c r="K38" s="64">
        <f t="shared" si="3"/>
        <v>0</v>
      </c>
      <c r="L38" s="54">
        <v>0</v>
      </c>
      <c r="M38" s="64">
        <f t="shared" si="4"/>
        <v>0</v>
      </c>
      <c r="N38" s="54">
        <v>0</v>
      </c>
      <c r="O38" s="24">
        <f t="shared" si="5"/>
        <v>0</v>
      </c>
      <c r="P38" s="54">
        <v>0</v>
      </c>
      <c r="Q38" s="24">
        <f t="shared" si="6"/>
        <v>0</v>
      </c>
      <c r="R38" s="54">
        <v>0</v>
      </c>
      <c r="S38" s="24">
        <f t="shared" si="7"/>
        <v>0</v>
      </c>
      <c r="T38" s="54">
        <v>0</v>
      </c>
      <c r="U38" s="24">
        <f t="shared" si="8"/>
        <v>0</v>
      </c>
      <c r="V38" s="54">
        <v>0</v>
      </c>
      <c r="W38" s="24">
        <f t="shared" si="14"/>
        <v>0</v>
      </c>
      <c r="X38" s="54">
        <v>0</v>
      </c>
      <c r="Y38" s="24">
        <f t="shared" si="12"/>
        <v>0</v>
      </c>
      <c r="Z38" s="54">
        <f t="shared" si="9"/>
        <v>0</v>
      </c>
      <c r="AA38" s="67">
        <f t="shared" si="10"/>
        <v>0</v>
      </c>
      <c r="AB38" s="56">
        <v>0</v>
      </c>
      <c r="AC38" s="67">
        <f t="shared" si="11"/>
        <v>0</v>
      </c>
      <c r="AD38" s="31"/>
    </row>
    <row r="39" spans="1:30" ht="21.75" customHeight="1" x14ac:dyDescent="0.2">
      <c r="A39" s="30" t="s">
        <v>51</v>
      </c>
      <c r="B39" s="21">
        <v>0</v>
      </c>
      <c r="C39" s="25">
        <f t="shared" si="0"/>
        <v>0</v>
      </c>
      <c r="D39" s="54">
        <v>0</v>
      </c>
      <c r="E39" s="24">
        <f t="shared" si="13"/>
        <v>0</v>
      </c>
      <c r="F39" s="62">
        <v>0</v>
      </c>
      <c r="G39" s="64">
        <f t="shared" si="1"/>
        <v>0</v>
      </c>
      <c r="H39" s="54">
        <v>0</v>
      </c>
      <c r="I39" s="64">
        <f t="shared" si="2"/>
        <v>0</v>
      </c>
      <c r="J39" s="54">
        <v>0</v>
      </c>
      <c r="K39" s="64">
        <f t="shared" si="3"/>
        <v>0</v>
      </c>
      <c r="L39" s="54">
        <v>0</v>
      </c>
      <c r="M39" s="64">
        <f t="shared" si="4"/>
        <v>0</v>
      </c>
      <c r="N39" s="54">
        <v>0</v>
      </c>
      <c r="O39" s="24">
        <f t="shared" si="5"/>
        <v>0</v>
      </c>
      <c r="P39" s="54">
        <v>0</v>
      </c>
      <c r="Q39" s="24">
        <f t="shared" si="6"/>
        <v>0</v>
      </c>
      <c r="R39" s="54">
        <v>0</v>
      </c>
      <c r="S39" s="24">
        <f t="shared" si="7"/>
        <v>0</v>
      </c>
      <c r="T39" s="54">
        <v>0</v>
      </c>
      <c r="U39" s="24">
        <f t="shared" si="8"/>
        <v>0</v>
      </c>
      <c r="V39" s="54">
        <v>0</v>
      </c>
      <c r="W39" s="24">
        <f t="shared" si="14"/>
        <v>0</v>
      </c>
      <c r="X39" s="54">
        <v>0</v>
      </c>
      <c r="Y39" s="24">
        <f t="shared" si="12"/>
        <v>0</v>
      </c>
      <c r="Z39" s="54">
        <f t="shared" si="9"/>
        <v>0</v>
      </c>
      <c r="AA39" s="67">
        <f t="shared" si="10"/>
        <v>0</v>
      </c>
      <c r="AB39" s="56">
        <v>1</v>
      </c>
      <c r="AC39" s="67">
        <f t="shared" si="11"/>
        <v>8.041688111168297E-4</v>
      </c>
      <c r="AD39" s="31"/>
    </row>
    <row r="40" spans="1:30" ht="21.75" customHeight="1" x14ac:dyDescent="0.2">
      <c r="A40" s="30" t="s">
        <v>52</v>
      </c>
      <c r="B40" s="21">
        <v>0</v>
      </c>
      <c r="C40" s="25">
        <f t="shared" si="0"/>
        <v>0</v>
      </c>
      <c r="D40" s="54">
        <v>0</v>
      </c>
      <c r="E40" s="24">
        <f t="shared" si="13"/>
        <v>0</v>
      </c>
      <c r="F40" s="62">
        <v>0</v>
      </c>
      <c r="G40" s="64">
        <f t="shared" si="1"/>
        <v>0</v>
      </c>
      <c r="H40" s="54">
        <v>0</v>
      </c>
      <c r="I40" s="64">
        <f t="shared" si="2"/>
        <v>0</v>
      </c>
      <c r="J40" s="54">
        <v>0</v>
      </c>
      <c r="K40" s="64">
        <f t="shared" si="3"/>
        <v>0</v>
      </c>
      <c r="L40" s="54">
        <v>0</v>
      </c>
      <c r="M40" s="64">
        <f t="shared" si="4"/>
        <v>0</v>
      </c>
      <c r="N40" s="54">
        <v>0</v>
      </c>
      <c r="O40" s="24">
        <f t="shared" si="5"/>
        <v>0</v>
      </c>
      <c r="P40" s="54">
        <v>0</v>
      </c>
      <c r="Q40" s="24">
        <f t="shared" si="6"/>
        <v>0</v>
      </c>
      <c r="R40" s="54">
        <v>0</v>
      </c>
      <c r="S40" s="24">
        <f t="shared" si="7"/>
        <v>0</v>
      </c>
      <c r="T40" s="54">
        <v>0</v>
      </c>
      <c r="U40" s="24">
        <f t="shared" si="8"/>
        <v>0</v>
      </c>
      <c r="V40" s="54">
        <v>0</v>
      </c>
      <c r="W40" s="24">
        <f t="shared" si="14"/>
        <v>0</v>
      </c>
      <c r="X40" s="54">
        <v>0</v>
      </c>
      <c r="Y40" s="24">
        <f t="shared" si="12"/>
        <v>0</v>
      </c>
      <c r="Z40" s="54">
        <f t="shared" si="9"/>
        <v>0</v>
      </c>
      <c r="AA40" s="67">
        <f t="shared" si="10"/>
        <v>0</v>
      </c>
      <c r="AB40" s="56">
        <v>0</v>
      </c>
      <c r="AC40" s="67">
        <f t="shared" si="11"/>
        <v>0</v>
      </c>
      <c r="AD40" s="31"/>
    </row>
    <row r="41" spans="1:30" ht="21.75" customHeight="1" x14ac:dyDescent="0.2">
      <c r="A41" s="30" t="s">
        <v>53</v>
      </c>
      <c r="B41" s="21">
        <v>0</v>
      </c>
      <c r="C41" s="25">
        <f t="shared" si="0"/>
        <v>0</v>
      </c>
      <c r="D41" s="54">
        <v>0</v>
      </c>
      <c r="E41" s="24">
        <f t="shared" si="13"/>
        <v>0</v>
      </c>
      <c r="F41" s="62">
        <v>0</v>
      </c>
      <c r="G41" s="64">
        <f t="shared" si="1"/>
        <v>0</v>
      </c>
      <c r="H41" s="54">
        <v>0</v>
      </c>
      <c r="I41" s="64">
        <f t="shared" si="2"/>
        <v>0</v>
      </c>
      <c r="J41" s="54">
        <v>0</v>
      </c>
      <c r="K41" s="64">
        <f t="shared" si="3"/>
        <v>0</v>
      </c>
      <c r="L41" s="54">
        <v>0</v>
      </c>
      <c r="M41" s="64">
        <f t="shared" si="4"/>
        <v>0</v>
      </c>
      <c r="N41" s="54">
        <v>0</v>
      </c>
      <c r="O41" s="24">
        <f t="shared" si="5"/>
        <v>0</v>
      </c>
      <c r="P41" s="54">
        <v>0</v>
      </c>
      <c r="Q41" s="24">
        <f t="shared" si="6"/>
        <v>0</v>
      </c>
      <c r="R41" s="54">
        <v>0</v>
      </c>
      <c r="S41" s="24">
        <f t="shared" si="7"/>
        <v>0</v>
      </c>
      <c r="T41" s="54">
        <v>0</v>
      </c>
      <c r="U41" s="24">
        <f t="shared" si="8"/>
        <v>0</v>
      </c>
      <c r="V41" s="54">
        <v>0</v>
      </c>
      <c r="W41" s="24">
        <f t="shared" si="14"/>
        <v>0</v>
      </c>
      <c r="X41" s="54">
        <v>0</v>
      </c>
      <c r="Y41" s="24">
        <f t="shared" si="12"/>
        <v>0</v>
      </c>
      <c r="Z41" s="54">
        <f t="shared" si="9"/>
        <v>0</v>
      </c>
      <c r="AA41" s="67">
        <f t="shared" si="10"/>
        <v>0</v>
      </c>
      <c r="AB41" s="56">
        <v>4</v>
      </c>
      <c r="AC41" s="67">
        <f t="shared" si="11"/>
        <v>3.2166752444673188E-3</v>
      </c>
      <c r="AD41" s="31"/>
    </row>
    <row r="42" spans="1:30" ht="21.75" customHeight="1" x14ac:dyDescent="0.2">
      <c r="A42" s="30" t="s">
        <v>54</v>
      </c>
      <c r="B42" s="21">
        <v>0</v>
      </c>
      <c r="C42" s="25">
        <f t="shared" si="0"/>
        <v>0</v>
      </c>
      <c r="D42" s="54">
        <v>0</v>
      </c>
      <c r="E42" s="24">
        <f t="shared" si="13"/>
        <v>0</v>
      </c>
      <c r="F42" s="62">
        <v>0</v>
      </c>
      <c r="G42" s="64">
        <f t="shared" si="1"/>
        <v>0</v>
      </c>
      <c r="H42" s="54">
        <v>0</v>
      </c>
      <c r="I42" s="64">
        <f t="shared" si="2"/>
        <v>0</v>
      </c>
      <c r="J42" s="54">
        <v>0</v>
      </c>
      <c r="K42" s="64">
        <f t="shared" si="3"/>
        <v>0</v>
      </c>
      <c r="L42" s="54">
        <v>0</v>
      </c>
      <c r="M42" s="64">
        <f t="shared" si="4"/>
        <v>0</v>
      </c>
      <c r="N42" s="54">
        <v>0</v>
      </c>
      <c r="O42" s="24">
        <f t="shared" si="5"/>
        <v>0</v>
      </c>
      <c r="P42" s="54">
        <v>0</v>
      </c>
      <c r="Q42" s="24">
        <f t="shared" si="6"/>
        <v>0</v>
      </c>
      <c r="R42" s="54">
        <v>0</v>
      </c>
      <c r="S42" s="24">
        <f t="shared" si="7"/>
        <v>0</v>
      </c>
      <c r="T42" s="54">
        <v>0</v>
      </c>
      <c r="U42" s="24">
        <f t="shared" si="8"/>
        <v>0</v>
      </c>
      <c r="V42" s="54">
        <v>0</v>
      </c>
      <c r="W42" s="24">
        <f t="shared" si="14"/>
        <v>0</v>
      </c>
      <c r="X42" s="54">
        <v>0</v>
      </c>
      <c r="Y42" s="24">
        <f t="shared" si="12"/>
        <v>0</v>
      </c>
      <c r="Z42" s="54">
        <f t="shared" si="9"/>
        <v>0</v>
      </c>
      <c r="AA42" s="67">
        <f t="shared" si="10"/>
        <v>0</v>
      </c>
      <c r="AB42" s="56">
        <v>2</v>
      </c>
      <c r="AC42" s="67">
        <f t="shared" si="11"/>
        <v>1.6083376222336594E-3</v>
      </c>
      <c r="AD42" s="31"/>
    </row>
    <row r="43" spans="1:30" ht="21.75" customHeight="1" x14ac:dyDescent="0.2">
      <c r="A43" s="30" t="s">
        <v>55</v>
      </c>
      <c r="B43" s="21">
        <v>0</v>
      </c>
      <c r="C43" s="25">
        <f t="shared" si="0"/>
        <v>0</v>
      </c>
      <c r="D43" s="54">
        <v>0</v>
      </c>
      <c r="E43" s="24">
        <f t="shared" si="13"/>
        <v>0</v>
      </c>
      <c r="F43" s="62">
        <v>0</v>
      </c>
      <c r="G43" s="64">
        <f t="shared" si="1"/>
        <v>0</v>
      </c>
      <c r="H43" s="54">
        <v>0</v>
      </c>
      <c r="I43" s="64">
        <f t="shared" si="2"/>
        <v>0</v>
      </c>
      <c r="J43" s="54">
        <v>0</v>
      </c>
      <c r="K43" s="64">
        <f t="shared" si="3"/>
        <v>0</v>
      </c>
      <c r="L43" s="54">
        <v>0</v>
      </c>
      <c r="M43" s="64">
        <f t="shared" si="4"/>
        <v>0</v>
      </c>
      <c r="N43" s="54">
        <v>0</v>
      </c>
      <c r="O43" s="24">
        <f t="shared" si="5"/>
        <v>0</v>
      </c>
      <c r="P43" s="54">
        <v>0</v>
      </c>
      <c r="Q43" s="24">
        <f t="shared" si="6"/>
        <v>0</v>
      </c>
      <c r="R43" s="54">
        <v>0</v>
      </c>
      <c r="S43" s="24">
        <f t="shared" si="7"/>
        <v>0</v>
      </c>
      <c r="T43" s="54">
        <v>0</v>
      </c>
      <c r="U43" s="24">
        <f t="shared" si="8"/>
        <v>0</v>
      </c>
      <c r="V43" s="54">
        <v>0</v>
      </c>
      <c r="W43" s="24">
        <f t="shared" si="14"/>
        <v>0</v>
      </c>
      <c r="X43" s="54">
        <v>0</v>
      </c>
      <c r="Y43" s="24">
        <f t="shared" si="12"/>
        <v>0</v>
      </c>
      <c r="Z43" s="54">
        <f t="shared" si="9"/>
        <v>0</v>
      </c>
      <c r="AA43" s="67">
        <f t="shared" si="10"/>
        <v>0</v>
      </c>
      <c r="AB43" s="56">
        <v>134</v>
      </c>
      <c r="AC43" s="67">
        <f t="shared" si="11"/>
        <v>0.10775862068965518</v>
      </c>
      <c r="AD43" s="31"/>
    </row>
    <row r="44" spans="1:30" ht="21.75" customHeight="1" x14ac:dyDescent="0.2">
      <c r="A44" s="30" t="s">
        <v>56</v>
      </c>
      <c r="B44" s="21">
        <v>0</v>
      </c>
      <c r="C44" s="25">
        <f t="shared" si="0"/>
        <v>0</v>
      </c>
      <c r="D44" s="54">
        <v>0</v>
      </c>
      <c r="E44" s="24">
        <f t="shared" si="13"/>
        <v>0</v>
      </c>
      <c r="F44" s="62">
        <v>0</v>
      </c>
      <c r="G44" s="64">
        <f t="shared" si="1"/>
        <v>0</v>
      </c>
      <c r="H44" s="54">
        <v>0</v>
      </c>
      <c r="I44" s="64">
        <f t="shared" si="2"/>
        <v>0</v>
      </c>
      <c r="J44" s="54">
        <v>0</v>
      </c>
      <c r="K44" s="64">
        <f t="shared" si="3"/>
        <v>0</v>
      </c>
      <c r="L44" s="54">
        <v>0</v>
      </c>
      <c r="M44" s="64">
        <f t="shared" si="4"/>
        <v>0</v>
      </c>
      <c r="N44" s="54">
        <v>0</v>
      </c>
      <c r="O44" s="24">
        <f t="shared" si="5"/>
        <v>0</v>
      </c>
      <c r="P44" s="54">
        <v>0</v>
      </c>
      <c r="Q44" s="24">
        <f t="shared" si="6"/>
        <v>0</v>
      </c>
      <c r="R44" s="54">
        <v>0</v>
      </c>
      <c r="S44" s="24">
        <f t="shared" si="7"/>
        <v>0</v>
      </c>
      <c r="T44" s="54">
        <v>0</v>
      </c>
      <c r="U44" s="24">
        <f t="shared" si="8"/>
        <v>0</v>
      </c>
      <c r="V44" s="54">
        <v>0</v>
      </c>
      <c r="W44" s="24">
        <f t="shared" si="14"/>
        <v>0</v>
      </c>
      <c r="X44" s="54">
        <v>0</v>
      </c>
      <c r="Y44" s="24">
        <f t="shared" si="12"/>
        <v>0</v>
      </c>
      <c r="Z44" s="54">
        <f t="shared" si="9"/>
        <v>0</v>
      </c>
      <c r="AA44" s="67">
        <f t="shared" si="10"/>
        <v>0</v>
      </c>
      <c r="AB44" s="56">
        <v>0</v>
      </c>
      <c r="AC44" s="67">
        <f t="shared" si="11"/>
        <v>0</v>
      </c>
      <c r="AD44" s="31"/>
    </row>
    <row r="45" spans="1:30" ht="21.75" customHeight="1" x14ac:dyDescent="0.2">
      <c r="A45" s="30" t="s">
        <v>57</v>
      </c>
      <c r="B45" s="21">
        <v>0</v>
      </c>
      <c r="C45" s="25">
        <f t="shared" si="0"/>
        <v>0</v>
      </c>
      <c r="D45" s="54">
        <v>0</v>
      </c>
      <c r="E45" s="24">
        <f t="shared" si="13"/>
        <v>0</v>
      </c>
      <c r="F45" s="62">
        <v>0</v>
      </c>
      <c r="G45" s="64">
        <f t="shared" si="1"/>
        <v>0</v>
      </c>
      <c r="H45" s="54">
        <v>0</v>
      </c>
      <c r="I45" s="64">
        <f t="shared" si="2"/>
        <v>0</v>
      </c>
      <c r="J45" s="54">
        <v>0</v>
      </c>
      <c r="K45" s="64">
        <f t="shared" si="3"/>
        <v>0</v>
      </c>
      <c r="L45" s="54">
        <v>0</v>
      </c>
      <c r="M45" s="64">
        <f t="shared" si="4"/>
        <v>0</v>
      </c>
      <c r="N45" s="54">
        <v>0</v>
      </c>
      <c r="O45" s="24">
        <f t="shared" si="5"/>
        <v>0</v>
      </c>
      <c r="P45" s="54">
        <v>0</v>
      </c>
      <c r="Q45" s="24">
        <f t="shared" si="6"/>
        <v>0</v>
      </c>
      <c r="R45" s="54">
        <v>0</v>
      </c>
      <c r="S45" s="24">
        <f t="shared" si="7"/>
        <v>0</v>
      </c>
      <c r="T45" s="54">
        <v>0</v>
      </c>
      <c r="U45" s="24">
        <f t="shared" si="8"/>
        <v>0</v>
      </c>
      <c r="V45" s="54">
        <v>0</v>
      </c>
      <c r="W45" s="24">
        <f t="shared" si="14"/>
        <v>0</v>
      </c>
      <c r="X45" s="54">
        <v>0</v>
      </c>
      <c r="Y45" s="24">
        <f t="shared" si="12"/>
        <v>0</v>
      </c>
      <c r="Z45" s="54">
        <f t="shared" si="9"/>
        <v>0</v>
      </c>
      <c r="AA45" s="67">
        <f t="shared" si="10"/>
        <v>0</v>
      </c>
      <c r="AB45" s="56">
        <v>0</v>
      </c>
      <c r="AC45" s="67">
        <f t="shared" si="11"/>
        <v>0</v>
      </c>
      <c r="AD45" s="31"/>
    </row>
    <row r="46" spans="1:30" ht="21.75" customHeight="1" x14ac:dyDescent="0.2">
      <c r="A46" s="30" t="s">
        <v>58</v>
      </c>
      <c r="B46" s="21">
        <v>0</v>
      </c>
      <c r="C46" s="25">
        <f t="shared" si="0"/>
        <v>0</v>
      </c>
      <c r="D46" s="54">
        <v>0</v>
      </c>
      <c r="E46" s="24">
        <f t="shared" si="13"/>
        <v>0</v>
      </c>
      <c r="F46" s="62">
        <v>0</v>
      </c>
      <c r="G46" s="64">
        <f t="shared" si="1"/>
        <v>0</v>
      </c>
      <c r="H46" s="54">
        <v>0</v>
      </c>
      <c r="I46" s="64">
        <f t="shared" si="2"/>
        <v>0</v>
      </c>
      <c r="J46" s="54">
        <v>0</v>
      </c>
      <c r="K46" s="64">
        <f t="shared" si="3"/>
        <v>0</v>
      </c>
      <c r="L46" s="54">
        <v>0</v>
      </c>
      <c r="M46" s="64">
        <f t="shared" si="4"/>
        <v>0</v>
      </c>
      <c r="N46" s="54">
        <v>0</v>
      </c>
      <c r="O46" s="24">
        <f t="shared" si="5"/>
        <v>0</v>
      </c>
      <c r="P46" s="54">
        <v>0</v>
      </c>
      <c r="Q46" s="24">
        <f t="shared" si="6"/>
        <v>0</v>
      </c>
      <c r="R46" s="54">
        <v>0</v>
      </c>
      <c r="S46" s="24">
        <f t="shared" si="7"/>
        <v>0</v>
      </c>
      <c r="T46" s="54">
        <v>0</v>
      </c>
      <c r="U46" s="24">
        <f t="shared" si="8"/>
        <v>0</v>
      </c>
      <c r="V46" s="54">
        <v>0</v>
      </c>
      <c r="W46" s="24">
        <f t="shared" si="14"/>
        <v>0</v>
      </c>
      <c r="X46" s="54">
        <v>0</v>
      </c>
      <c r="Y46" s="24">
        <f t="shared" si="12"/>
        <v>0</v>
      </c>
      <c r="Z46" s="54">
        <f t="shared" si="9"/>
        <v>0</v>
      </c>
      <c r="AA46" s="67">
        <f t="shared" si="10"/>
        <v>0</v>
      </c>
      <c r="AB46" s="56">
        <v>0</v>
      </c>
      <c r="AC46" s="67">
        <f t="shared" si="11"/>
        <v>0</v>
      </c>
      <c r="AD46" s="31"/>
    </row>
    <row r="47" spans="1:30" ht="21.75" customHeight="1" x14ac:dyDescent="0.2">
      <c r="A47" s="30" t="s">
        <v>59</v>
      </c>
      <c r="B47" s="21">
        <v>0</v>
      </c>
      <c r="C47" s="25">
        <f t="shared" si="0"/>
        <v>0</v>
      </c>
      <c r="D47" s="54">
        <v>0</v>
      </c>
      <c r="E47" s="24">
        <f t="shared" si="13"/>
        <v>0</v>
      </c>
      <c r="F47" s="62">
        <v>0</v>
      </c>
      <c r="G47" s="64">
        <f t="shared" si="1"/>
        <v>0</v>
      </c>
      <c r="H47" s="54">
        <v>0</v>
      </c>
      <c r="I47" s="64">
        <f t="shared" si="2"/>
        <v>0</v>
      </c>
      <c r="J47" s="54">
        <v>0</v>
      </c>
      <c r="K47" s="64">
        <f t="shared" si="3"/>
        <v>0</v>
      </c>
      <c r="L47" s="54">
        <v>0</v>
      </c>
      <c r="M47" s="64">
        <f t="shared" si="4"/>
        <v>0</v>
      </c>
      <c r="N47" s="54">
        <v>0</v>
      </c>
      <c r="O47" s="24">
        <f t="shared" si="5"/>
        <v>0</v>
      </c>
      <c r="P47" s="54">
        <v>0</v>
      </c>
      <c r="Q47" s="24">
        <f t="shared" si="6"/>
        <v>0</v>
      </c>
      <c r="R47" s="54">
        <v>0</v>
      </c>
      <c r="S47" s="24">
        <f t="shared" si="7"/>
        <v>0</v>
      </c>
      <c r="T47" s="54">
        <v>0</v>
      </c>
      <c r="U47" s="24">
        <f t="shared" si="8"/>
        <v>0</v>
      </c>
      <c r="V47" s="54">
        <v>0</v>
      </c>
      <c r="W47" s="24">
        <f t="shared" si="14"/>
        <v>0</v>
      </c>
      <c r="X47" s="54">
        <v>0</v>
      </c>
      <c r="Y47" s="24">
        <f t="shared" si="12"/>
        <v>0</v>
      </c>
      <c r="Z47" s="54">
        <f t="shared" si="9"/>
        <v>0</v>
      </c>
      <c r="AA47" s="67">
        <f t="shared" si="10"/>
        <v>0</v>
      </c>
      <c r="AB47" s="56">
        <v>0</v>
      </c>
      <c r="AC47" s="67">
        <f t="shared" si="11"/>
        <v>0</v>
      </c>
      <c r="AD47" s="31"/>
    </row>
    <row r="48" spans="1:30" ht="21.75" customHeight="1" x14ac:dyDescent="0.2">
      <c r="A48" s="30" t="s">
        <v>60</v>
      </c>
      <c r="B48" s="21">
        <v>0</v>
      </c>
      <c r="C48" s="25">
        <f t="shared" si="0"/>
        <v>0</v>
      </c>
      <c r="D48" s="54">
        <v>0</v>
      </c>
      <c r="E48" s="24">
        <f t="shared" si="13"/>
        <v>0</v>
      </c>
      <c r="F48" s="62">
        <v>0</v>
      </c>
      <c r="G48" s="64">
        <f t="shared" si="1"/>
        <v>0</v>
      </c>
      <c r="H48" s="54">
        <v>0</v>
      </c>
      <c r="I48" s="64">
        <f t="shared" si="2"/>
        <v>0</v>
      </c>
      <c r="J48" s="54">
        <v>0</v>
      </c>
      <c r="K48" s="64">
        <f t="shared" si="3"/>
        <v>0</v>
      </c>
      <c r="L48" s="54">
        <v>0</v>
      </c>
      <c r="M48" s="64">
        <f t="shared" si="4"/>
        <v>0</v>
      </c>
      <c r="N48" s="54">
        <v>0</v>
      </c>
      <c r="O48" s="24">
        <f t="shared" si="5"/>
        <v>0</v>
      </c>
      <c r="P48" s="54">
        <v>0</v>
      </c>
      <c r="Q48" s="24">
        <f t="shared" si="6"/>
        <v>0</v>
      </c>
      <c r="R48" s="54">
        <v>0</v>
      </c>
      <c r="S48" s="24">
        <f t="shared" si="7"/>
        <v>0</v>
      </c>
      <c r="T48" s="54">
        <v>0</v>
      </c>
      <c r="U48" s="24">
        <f t="shared" si="8"/>
        <v>0</v>
      </c>
      <c r="V48" s="54">
        <v>0</v>
      </c>
      <c r="W48" s="24">
        <f t="shared" si="14"/>
        <v>0</v>
      </c>
      <c r="X48" s="54">
        <v>0</v>
      </c>
      <c r="Y48" s="24">
        <f t="shared" si="12"/>
        <v>0</v>
      </c>
      <c r="Z48" s="54">
        <f t="shared" si="9"/>
        <v>0</v>
      </c>
      <c r="AA48" s="67">
        <f t="shared" si="10"/>
        <v>0</v>
      </c>
      <c r="AB48" s="56">
        <v>7</v>
      </c>
      <c r="AC48" s="67">
        <f t="shared" si="11"/>
        <v>5.6291816778178076E-3</v>
      </c>
      <c r="AD48" s="31"/>
    </row>
    <row r="49" spans="1:30" ht="21.75" customHeight="1" x14ac:dyDescent="0.2">
      <c r="A49" s="30" t="s">
        <v>61</v>
      </c>
      <c r="B49" s="56">
        <v>0</v>
      </c>
      <c r="C49" s="60">
        <f t="shared" si="0"/>
        <v>0</v>
      </c>
      <c r="D49" s="54">
        <v>1</v>
      </c>
      <c r="E49" s="24">
        <f t="shared" si="13"/>
        <v>0.27104310940655113</v>
      </c>
      <c r="F49" s="62">
        <v>0</v>
      </c>
      <c r="G49" s="64">
        <f t="shared" si="1"/>
        <v>0</v>
      </c>
      <c r="H49" s="54">
        <v>0</v>
      </c>
      <c r="I49" s="64">
        <f t="shared" si="2"/>
        <v>0</v>
      </c>
      <c r="J49" s="54">
        <v>0</v>
      </c>
      <c r="K49" s="64">
        <f t="shared" si="3"/>
        <v>0</v>
      </c>
      <c r="L49" s="54">
        <v>1</v>
      </c>
      <c r="M49" s="64">
        <f t="shared" si="4"/>
        <v>0.92083575052717836</v>
      </c>
      <c r="N49" s="54">
        <v>0</v>
      </c>
      <c r="O49" s="24">
        <f t="shared" si="5"/>
        <v>0</v>
      </c>
      <c r="P49" s="54">
        <v>0</v>
      </c>
      <c r="Q49" s="24">
        <f t="shared" si="6"/>
        <v>0</v>
      </c>
      <c r="R49" s="54">
        <v>1</v>
      </c>
      <c r="S49" s="24">
        <f t="shared" si="7"/>
        <v>2.0362866277057159</v>
      </c>
      <c r="T49" s="54">
        <v>4</v>
      </c>
      <c r="U49" s="24">
        <f t="shared" si="8"/>
        <v>5.4697862681015739</v>
      </c>
      <c r="V49" s="54">
        <v>0</v>
      </c>
      <c r="W49" s="24">
        <f t="shared" si="14"/>
        <v>0</v>
      </c>
      <c r="X49" s="54">
        <v>0</v>
      </c>
      <c r="Y49" s="24">
        <f t="shared" si="12"/>
        <v>0</v>
      </c>
      <c r="Z49" s="54">
        <f t="shared" si="9"/>
        <v>7</v>
      </c>
      <c r="AA49" s="67">
        <f t="shared" si="10"/>
        <v>0.36825824372382737</v>
      </c>
      <c r="AB49" s="56">
        <v>445</v>
      </c>
      <c r="AC49" s="67">
        <f t="shared" si="11"/>
        <v>0.35785512094698918</v>
      </c>
      <c r="AD49" s="31"/>
    </row>
    <row r="50" spans="1:30" ht="21.75" customHeight="1" x14ac:dyDescent="0.2">
      <c r="A50" s="30" t="s">
        <v>62</v>
      </c>
      <c r="B50" s="56">
        <v>4</v>
      </c>
      <c r="C50" s="60">
        <f t="shared" si="0"/>
        <v>1.2236008124709394</v>
      </c>
      <c r="D50" s="54">
        <v>0</v>
      </c>
      <c r="E50" s="24">
        <f t="shared" si="13"/>
        <v>0</v>
      </c>
      <c r="F50" s="62">
        <v>0</v>
      </c>
      <c r="G50" s="64">
        <f t="shared" si="1"/>
        <v>0</v>
      </c>
      <c r="H50" s="54">
        <v>1</v>
      </c>
      <c r="I50" s="64">
        <f t="shared" si="2"/>
        <v>0.40574700051529872</v>
      </c>
      <c r="J50" s="54">
        <v>1</v>
      </c>
      <c r="K50" s="64">
        <f t="shared" si="3"/>
        <v>0.45190387100855905</v>
      </c>
      <c r="L50" s="54">
        <v>0</v>
      </c>
      <c r="M50" s="64">
        <f t="shared" si="4"/>
        <v>0</v>
      </c>
      <c r="N50" s="54">
        <v>0</v>
      </c>
      <c r="O50" s="24">
        <f t="shared" si="5"/>
        <v>0</v>
      </c>
      <c r="P50" s="54">
        <v>1</v>
      </c>
      <c r="Q50" s="24">
        <f t="shared" si="6"/>
        <v>1.5409507666230062</v>
      </c>
      <c r="R50" s="54">
        <v>0</v>
      </c>
      <c r="S50" s="24">
        <f t="shared" si="7"/>
        <v>0</v>
      </c>
      <c r="T50" s="54">
        <v>0</v>
      </c>
      <c r="U50" s="24">
        <f t="shared" si="8"/>
        <v>0</v>
      </c>
      <c r="V50" s="54">
        <v>0</v>
      </c>
      <c r="W50" s="24">
        <f t="shared" si="14"/>
        <v>0</v>
      </c>
      <c r="X50" s="54">
        <v>0</v>
      </c>
      <c r="Y50" s="24">
        <f t="shared" si="12"/>
        <v>0</v>
      </c>
      <c r="Z50" s="54">
        <f t="shared" si="9"/>
        <v>7</v>
      </c>
      <c r="AA50" s="67">
        <f t="shared" si="10"/>
        <v>0.36825824372382737</v>
      </c>
      <c r="AB50" s="56">
        <v>175</v>
      </c>
      <c r="AC50" s="67">
        <f t="shared" si="11"/>
        <v>0.14072954194544518</v>
      </c>
      <c r="AD50" s="31"/>
    </row>
    <row r="51" spans="1:30" ht="21.75" customHeight="1" x14ac:dyDescent="0.2">
      <c r="A51" s="30" t="s">
        <v>63</v>
      </c>
      <c r="B51" s="21">
        <v>0</v>
      </c>
      <c r="C51" s="25">
        <f t="shared" si="0"/>
        <v>0</v>
      </c>
      <c r="D51" s="54">
        <v>0</v>
      </c>
      <c r="E51" s="24">
        <f t="shared" si="13"/>
        <v>0</v>
      </c>
      <c r="F51" s="62">
        <v>0</v>
      </c>
      <c r="G51" s="64">
        <f t="shared" si="1"/>
        <v>0</v>
      </c>
      <c r="H51" s="54">
        <v>0</v>
      </c>
      <c r="I51" s="64">
        <f t="shared" si="2"/>
        <v>0</v>
      </c>
      <c r="J51" s="54">
        <v>0</v>
      </c>
      <c r="K51" s="64">
        <f t="shared" si="3"/>
        <v>0</v>
      </c>
      <c r="L51" s="54">
        <v>0</v>
      </c>
      <c r="M51" s="64">
        <f t="shared" si="4"/>
        <v>0</v>
      </c>
      <c r="N51" s="54">
        <v>0</v>
      </c>
      <c r="O51" s="24">
        <f t="shared" si="5"/>
        <v>0</v>
      </c>
      <c r="P51" s="54">
        <v>0</v>
      </c>
      <c r="Q51" s="24">
        <f t="shared" si="6"/>
        <v>0</v>
      </c>
      <c r="R51" s="54">
        <v>0</v>
      </c>
      <c r="S51" s="24">
        <f t="shared" si="7"/>
        <v>0</v>
      </c>
      <c r="T51" s="54">
        <v>0</v>
      </c>
      <c r="U51" s="24">
        <f t="shared" si="8"/>
        <v>0</v>
      </c>
      <c r="V51" s="54">
        <v>0</v>
      </c>
      <c r="W51" s="24">
        <f t="shared" si="14"/>
        <v>0</v>
      </c>
      <c r="X51" s="54">
        <v>0</v>
      </c>
      <c r="Y51" s="24">
        <f t="shared" si="12"/>
        <v>0</v>
      </c>
      <c r="Z51" s="54">
        <f t="shared" si="9"/>
        <v>0</v>
      </c>
      <c r="AA51" s="67">
        <f t="shared" si="10"/>
        <v>0</v>
      </c>
      <c r="AB51" s="56">
        <v>0</v>
      </c>
      <c r="AC51" s="67">
        <f t="shared" si="11"/>
        <v>0</v>
      </c>
      <c r="AD51" s="31"/>
    </row>
    <row r="52" spans="1:30" ht="21.75" customHeight="1" x14ac:dyDescent="0.2">
      <c r="A52" s="30" t="s">
        <v>64</v>
      </c>
      <c r="B52" s="21">
        <v>0</v>
      </c>
      <c r="C52" s="25">
        <f t="shared" si="0"/>
        <v>0</v>
      </c>
      <c r="D52" s="54">
        <v>0</v>
      </c>
      <c r="E52" s="24">
        <f t="shared" si="13"/>
        <v>0</v>
      </c>
      <c r="F52" s="62">
        <v>0</v>
      </c>
      <c r="G52" s="64">
        <f t="shared" si="1"/>
        <v>0</v>
      </c>
      <c r="H52" s="54">
        <v>0</v>
      </c>
      <c r="I52" s="64">
        <f t="shared" si="2"/>
        <v>0</v>
      </c>
      <c r="J52" s="54">
        <v>0</v>
      </c>
      <c r="K52" s="64">
        <f t="shared" si="3"/>
        <v>0</v>
      </c>
      <c r="L52" s="54">
        <v>0</v>
      </c>
      <c r="M52" s="64">
        <f t="shared" si="4"/>
        <v>0</v>
      </c>
      <c r="N52" s="54">
        <v>0</v>
      </c>
      <c r="O52" s="24">
        <f t="shared" si="5"/>
        <v>0</v>
      </c>
      <c r="P52" s="54">
        <v>0</v>
      </c>
      <c r="Q52" s="24">
        <f t="shared" si="6"/>
        <v>0</v>
      </c>
      <c r="R52" s="54">
        <v>0</v>
      </c>
      <c r="S52" s="24">
        <f t="shared" si="7"/>
        <v>0</v>
      </c>
      <c r="T52" s="54">
        <v>0</v>
      </c>
      <c r="U52" s="24">
        <f t="shared" si="8"/>
        <v>0</v>
      </c>
      <c r="V52" s="54">
        <v>0</v>
      </c>
      <c r="W52" s="24">
        <f t="shared" si="14"/>
        <v>0</v>
      </c>
      <c r="X52" s="54">
        <v>0</v>
      </c>
      <c r="Y52" s="24">
        <f t="shared" si="12"/>
        <v>0</v>
      </c>
      <c r="Z52" s="54">
        <f t="shared" si="9"/>
        <v>0</v>
      </c>
      <c r="AA52" s="67">
        <f t="shared" si="10"/>
        <v>0</v>
      </c>
      <c r="AB52" s="56">
        <v>0</v>
      </c>
      <c r="AC52" s="67">
        <f t="shared" si="11"/>
        <v>0</v>
      </c>
      <c r="AD52" s="31"/>
    </row>
    <row r="53" spans="1:30" ht="21.75" customHeight="1" x14ac:dyDescent="0.2">
      <c r="A53" s="30" t="s">
        <v>65</v>
      </c>
      <c r="B53" s="21">
        <v>0</v>
      </c>
      <c r="C53" s="25">
        <f t="shared" si="0"/>
        <v>0</v>
      </c>
      <c r="D53" s="54">
        <v>0</v>
      </c>
      <c r="E53" s="24">
        <f t="shared" si="13"/>
        <v>0</v>
      </c>
      <c r="F53" s="62">
        <v>0</v>
      </c>
      <c r="G53" s="64">
        <f t="shared" si="1"/>
        <v>0</v>
      </c>
      <c r="H53" s="54">
        <v>0</v>
      </c>
      <c r="I53" s="64">
        <f t="shared" si="2"/>
        <v>0</v>
      </c>
      <c r="J53" s="54">
        <v>0</v>
      </c>
      <c r="K53" s="64">
        <f t="shared" si="3"/>
        <v>0</v>
      </c>
      <c r="L53" s="54">
        <v>0</v>
      </c>
      <c r="M53" s="64">
        <f t="shared" si="4"/>
        <v>0</v>
      </c>
      <c r="N53" s="54">
        <v>0</v>
      </c>
      <c r="O53" s="24">
        <f t="shared" si="5"/>
        <v>0</v>
      </c>
      <c r="P53" s="54">
        <v>0</v>
      </c>
      <c r="Q53" s="24">
        <f t="shared" si="6"/>
        <v>0</v>
      </c>
      <c r="R53" s="54">
        <v>0</v>
      </c>
      <c r="S53" s="24">
        <f t="shared" si="7"/>
        <v>0</v>
      </c>
      <c r="T53" s="54">
        <v>0</v>
      </c>
      <c r="U53" s="24">
        <f t="shared" si="8"/>
        <v>0</v>
      </c>
      <c r="V53" s="54">
        <v>0</v>
      </c>
      <c r="W53" s="24">
        <f t="shared" si="14"/>
        <v>0</v>
      </c>
      <c r="X53" s="54">
        <v>0</v>
      </c>
      <c r="Y53" s="24">
        <f t="shared" si="12"/>
        <v>0</v>
      </c>
      <c r="Z53" s="54">
        <f t="shared" si="9"/>
        <v>0</v>
      </c>
      <c r="AA53" s="67">
        <f t="shared" si="10"/>
        <v>0</v>
      </c>
      <c r="AB53" s="56">
        <v>0</v>
      </c>
      <c r="AC53" s="67">
        <f t="shared" si="11"/>
        <v>0</v>
      </c>
      <c r="AD53" s="31"/>
    </row>
    <row r="54" spans="1:30" ht="21.75" customHeight="1" x14ac:dyDescent="0.2">
      <c r="A54" s="30" t="s">
        <v>66</v>
      </c>
      <c r="B54" s="21">
        <v>0</v>
      </c>
      <c r="C54" s="25">
        <f t="shared" si="0"/>
        <v>0</v>
      </c>
      <c r="D54" s="54">
        <v>0</v>
      </c>
      <c r="E54" s="24">
        <f t="shared" si="13"/>
        <v>0</v>
      </c>
      <c r="F54" s="62">
        <v>0</v>
      </c>
      <c r="G54" s="64">
        <f t="shared" si="1"/>
        <v>0</v>
      </c>
      <c r="H54" s="54">
        <v>0</v>
      </c>
      <c r="I54" s="64">
        <f t="shared" si="2"/>
        <v>0</v>
      </c>
      <c r="J54" s="54">
        <v>0</v>
      </c>
      <c r="K54" s="64">
        <f t="shared" si="3"/>
        <v>0</v>
      </c>
      <c r="L54" s="54">
        <v>0</v>
      </c>
      <c r="M54" s="64">
        <f t="shared" si="4"/>
        <v>0</v>
      </c>
      <c r="N54" s="54">
        <v>0</v>
      </c>
      <c r="O54" s="24">
        <f t="shared" si="5"/>
        <v>0</v>
      </c>
      <c r="P54" s="54">
        <v>0</v>
      </c>
      <c r="Q54" s="24">
        <f t="shared" si="6"/>
        <v>0</v>
      </c>
      <c r="R54" s="54">
        <v>0</v>
      </c>
      <c r="S54" s="24">
        <f t="shared" si="7"/>
        <v>0</v>
      </c>
      <c r="T54" s="54">
        <v>0</v>
      </c>
      <c r="U54" s="24">
        <f t="shared" si="8"/>
        <v>0</v>
      </c>
      <c r="V54" s="54">
        <v>0</v>
      </c>
      <c r="W54" s="24">
        <f t="shared" si="14"/>
        <v>0</v>
      </c>
      <c r="X54" s="54">
        <v>0</v>
      </c>
      <c r="Y54" s="24">
        <f t="shared" si="12"/>
        <v>0</v>
      </c>
      <c r="Z54" s="54">
        <f t="shared" si="9"/>
        <v>0</v>
      </c>
      <c r="AA54" s="67">
        <f t="shared" si="10"/>
        <v>0</v>
      </c>
      <c r="AB54" s="56">
        <v>500</v>
      </c>
      <c r="AC54" s="67">
        <f t="shared" si="11"/>
        <v>0.40208440555841485</v>
      </c>
      <c r="AD54" s="31"/>
    </row>
    <row r="55" spans="1:30" ht="21.75" customHeight="1" x14ac:dyDescent="0.2">
      <c r="A55" s="30" t="s">
        <v>67</v>
      </c>
      <c r="B55" s="21">
        <v>0</v>
      </c>
      <c r="C55" s="25">
        <f t="shared" si="0"/>
        <v>0</v>
      </c>
      <c r="D55" s="54">
        <v>0</v>
      </c>
      <c r="E55" s="24">
        <f t="shared" si="13"/>
        <v>0</v>
      </c>
      <c r="F55" s="62">
        <v>0</v>
      </c>
      <c r="G55" s="64">
        <f t="shared" si="1"/>
        <v>0</v>
      </c>
      <c r="H55" s="54">
        <v>0</v>
      </c>
      <c r="I55" s="64">
        <f t="shared" si="2"/>
        <v>0</v>
      </c>
      <c r="J55" s="54">
        <v>0</v>
      </c>
      <c r="K55" s="64">
        <f t="shared" si="3"/>
        <v>0</v>
      </c>
      <c r="L55" s="54">
        <v>0</v>
      </c>
      <c r="M55" s="64">
        <f t="shared" si="4"/>
        <v>0</v>
      </c>
      <c r="N55" s="54">
        <v>0</v>
      </c>
      <c r="O55" s="24">
        <f t="shared" si="5"/>
        <v>0</v>
      </c>
      <c r="P55" s="54">
        <v>0</v>
      </c>
      <c r="Q55" s="24">
        <f t="shared" si="6"/>
        <v>0</v>
      </c>
      <c r="R55" s="54">
        <v>0</v>
      </c>
      <c r="S55" s="24">
        <f t="shared" si="7"/>
        <v>0</v>
      </c>
      <c r="T55" s="54">
        <v>0</v>
      </c>
      <c r="U55" s="24">
        <f t="shared" si="8"/>
        <v>0</v>
      </c>
      <c r="V55" s="54">
        <v>0</v>
      </c>
      <c r="W55" s="24">
        <f t="shared" si="14"/>
        <v>0</v>
      </c>
      <c r="X55" s="54">
        <v>0</v>
      </c>
      <c r="Y55" s="24">
        <f t="shared" si="12"/>
        <v>0</v>
      </c>
      <c r="Z55" s="54">
        <f t="shared" si="9"/>
        <v>0</v>
      </c>
      <c r="AA55" s="67">
        <f t="shared" si="10"/>
        <v>0</v>
      </c>
      <c r="AB55" s="56">
        <v>6</v>
      </c>
      <c r="AC55" s="67">
        <f t="shared" si="11"/>
        <v>4.8250128667009775E-3</v>
      </c>
      <c r="AD55" s="31"/>
    </row>
    <row r="56" spans="1:30" ht="21.75" customHeight="1" x14ac:dyDescent="0.2">
      <c r="A56" s="30" t="s">
        <v>68</v>
      </c>
      <c r="B56" s="21">
        <v>0</v>
      </c>
      <c r="C56" s="25">
        <f t="shared" si="0"/>
        <v>0</v>
      </c>
      <c r="D56" s="54">
        <v>0</v>
      </c>
      <c r="E56" s="24">
        <f t="shared" si="13"/>
        <v>0</v>
      </c>
      <c r="F56" s="62">
        <v>0</v>
      </c>
      <c r="G56" s="64">
        <f t="shared" si="1"/>
        <v>0</v>
      </c>
      <c r="H56" s="54">
        <v>0</v>
      </c>
      <c r="I56" s="64">
        <f t="shared" si="2"/>
        <v>0</v>
      </c>
      <c r="J56" s="54">
        <v>0</v>
      </c>
      <c r="K56" s="64">
        <f t="shared" si="3"/>
        <v>0</v>
      </c>
      <c r="L56" s="54">
        <v>0</v>
      </c>
      <c r="M56" s="64">
        <f t="shared" si="4"/>
        <v>0</v>
      </c>
      <c r="N56" s="54">
        <v>0</v>
      </c>
      <c r="O56" s="24">
        <f t="shared" si="5"/>
        <v>0</v>
      </c>
      <c r="P56" s="54">
        <v>0</v>
      </c>
      <c r="Q56" s="24">
        <f t="shared" si="6"/>
        <v>0</v>
      </c>
      <c r="R56" s="54">
        <v>0</v>
      </c>
      <c r="S56" s="24">
        <f t="shared" si="7"/>
        <v>0</v>
      </c>
      <c r="T56" s="54">
        <v>0</v>
      </c>
      <c r="U56" s="24">
        <f t="shared" si="8"/>
        <v>0</v>
      </c>
      <c r="V56" s="54">
        <v>0</v>
      </c>
      <c r="W56" s="24">
        <f t="shared" si="14"/>
        <v>0</v>
      </c>
      <c r="X56" s="54">
        <v>0</v>
      </c>
      <c r="Y56" s="24">
        <f t="shared" si="12"/>
        <v>0</v>
      </c>
      <c r="Z56" s="54">
        <f>B56+D56+F56+H56+J56+L56+N56+P56+R56+T56+V56+X56</f>
        <v>0</v>
      </c>
      <c r="AA56" s="67">
        <f t="shared" si="10"/>
        <v>0</v>
      </c>
      <c r="AB56" s="56">
        <v>0</v>
      </c>
      <c r="AC56" s="67">
        <f t="shared" si="11"/>
        <v>0</v>
      </c>
      <c r="AD56" s="31"/>
    </row>
    <row r="57" spans="1:30" ht="21.75" customHeight="1" x14ac:dyDescent="0.2">
      <c r="A57" s="30" t="s">
        <v>69</v>
      </c>
      <c r="B57" s="21">
        <v>0</v>
      </c>
      <c r="C57" s="25">
        <f t="shared" si="0"/>
        <v>0</v>
      </c>
      <c r="D57" s="54">
        <v>0</v>
      </c>
      <c r="E57" s="24">
        <f t="shared" si="13"/>
        <v>0</v>
      </c>
      <c r="F57" s="62">
        <v>0</v>
      </c>
      <c r="G57" s="64">
        <f t="shared" si="1"/>
        <v>0</v>
      </c>
      <c r="H57" s="54">
        <v>0</v>
      </c>
      <c r="I57" s="64">
        <f t="shared" si="2"/>
        <v>0</v>
      </c>
      <c r="J57" s="54">
        <v>0</v>
      </c>
      <c r="K57" s="64">
        <f t="shared" si="3"/>
        <v>0</v>
      </c>
      <c r="L57" s="54">
        <v>0</v>
      </c>
      <c r="M57" s="64">
        <f t="shared" si="4"/>
        <v>0</v>
      </c>
      <c r="N57" s="54">
        <v>0</v>
      </c>
      <c r="O57" s="24">
        <f t="shared" si="5"/>
        <v>0</v>
      </c>
      <c r="P57" s="54">
        <v>0</v>
      </c>
      <c r="Q57" s="24">
        <f t="shared" si="6"/>
        <v>0</v>
      </c>
      <c r="R57" s="54">
        <v>0</v>
      </c>
      <c r="S57" s="24">
        <f t="shared" si="7"/>
        <v>0</v>
      </c>
      <c r="T57" s="54">
        <v>0</v>
      </c>
      <c r="U57" s="24">
        <f t="shared" si="8"/>
        <v>0</v>
      </c>
      <c r="V57" s="54">
        <v>0</v>
      </c>
      <c r="W57" s="24">
        <f t="shared" si="14"/>
        <v>0</v>
      </c>
      <c r="X57" s="54">
        <v>0</v>
      </c>
      <c r="Y57" s="24">
        <f t="shared" si="12"/>
        <v>0</v>
      </c>
      <c r="Z57" s="54">
        <f t="shared" si="9"/>
        <v>0</v>
      </c>
      <c r="AA57" s="67">
        <f t="shared" si="10"/>
        <v>0</v>
      </c>
      <c r="AB57" s="56">
        <v>0</v>
      </c>
      <c r="AC57" s="67">
        <f t="shared" si="11"/>
        <v>0</v>
      </c>
      <c r="AD57" s="31"/>
    </row>
    <row r="58" spans="1:30" ht="21.75" customHeight="1" x14ac:dyDescent="0.2">
      <c r="A58" s="30" t="s">
        <v>70</v>
      </c>
      <c r="B58" s="21">
        <v>0</v>
      </c>
      <c r="C58" s="25">
        <f t="shared" si="0"/>
        <v>0</v>
      </c>
      <c r="D58" s="54">
        <v>0</v>
      </c>
      <c r="E58" s="24">
        <f t="shared" si="13"/>
        <v>0</v>
      </c>
      <c r="F58" s="62">
        <v>0</v>
      </c>
      <c r="G58" s="64">
        <f t="shared" si="1"/>
        <v>0</v>
      </c>
      <c r="H58" s="54">
        <v>0</v>
      </c>
      <c r="I58" s="64">
        <f t="shared" si="2"/>
        <v>0</v>
      </c>
      <c r="J58" s="54">
        <v>0</v>
      </c>
      <c r="K58" s="64">
        <f t="shared" si="3"/>
        <v>0</v>
      </c>
      <c r="L58" s="54">
        <v>0</v>
      </c>
      <c r="M58" s="64">
        <f t="shared" si="4"/>
        <v>0</v>
      </c>
      <c r="N58" s="54">
        <v>0</v>
      </c>
      <c r="O58" s="24">
        <f t="shared" si="5"/>
        <v>0</v>
      </c>
      <c r="P58" s="54">
        <v>0</v>
      </c>
      <c r="Q58" s="24">
        <f t="shared" si="6"/>
        <v>0</v>
      </c>
      <c r="R58" s="54">
        <v>0</v>
      </c>
      <c r="S58" s="24">
        <f t="shared" si="7"/>
        <v>0</v>
      </c>
      <c r="T58" s="54">
        <v>0</v>
      </c>
      <c r="U58" s="24">
        <f t="shared" si="8"/>
        <v>0</v>
      </c>
      <c r="V58" s="54">
        <v>0</v>
      </c>
      <c r="W58" s="24">
        <f t="shared" si="14"/>
        <v>0</v>
      </c>
      <c r="X58" s="54">
        <v>0</v>
      </c>
      <c r="Y58" s="24">
        <f t="shared" si="12"/>
        <v>0</v>
      </c>
      <c r="Z58" s="54">
        <f t="shared" si="9"/>
        <v>0</v>
      </c>
      <c r="AA58" s="67">
        <f t="shared" si="10"/>
        <v>0</v>
      </c>
      <c r="AB58" s="56">
        <v>0</v>
      </c>
      <c r="AC58" s="67">
        <f t="shared" si="11"/>
        <v>0</v>
      </c>
      <c r="AD58" s="31"/>
    </row>
    <row r="59" spans="1:30" ht="21.75" customHeight="1" x14ac:dyDescent="0.2">
      <c r="A59" s="30" t="s">
        <v>71</v>
      </c>
      <c r="B59" s="21">
        <v>0</v>
      </c>
      <c r="C59" s="25">
        <f t="shared" si="0"/>
        <v>0</v>
      </c>
      <c r="D59" s="54">
        <v>0</v>
      </c>
      <c r="E59" s="24">
        <f t="shared" si="13"/>
        <v>0</v>
      </c>
      <c r="F59" s="62">
        <v>0</v>
      </c>
      <c r="G59" s="64">
        <f t="shared" si="1"/>
        <v>0</v>
      </c>
      <c r="H59" s="54">
        <v>0</v>
      </c>
      <c r="I59" s="64">
        <f t="shared" si="2"/>
        <v>0</v>
      </c>
      <c r="J59" s="54">
        <v>0</v>
      </c>
      <c r="K59" s="64">
        <f t="shared" si="3"/>
        <v>0</v>
      </c>
      <c r="L59" s="54">
        <v>0</v>
      </c>
      <c r="M59" s="64">
        <f t="shared" si="4"/>
        <v>0</v>
      </c>
      <c r="N59" s="54">
        <v>0</v>
      </c>
      <c r="O59" s="24">
        <f t="shared" si="5"/>
        <v>0</v>
      </c>
      <c r="P59" s="54">
        <v>0</v>
      </c>
      <c r="Q59" s="24">
        <f t="shared" si="6"/>
        <v>0</v>
      </c>
      <c r="R59" s="54">
        <v>0</v>
      </c>
      <c r="S59" s="24">
        <f t="shared" si="7"/>
        <v>0</v>
      </c>
      <c r="T59" s="54">
        <v>0</v>
      </c>
      <c r="U59" s="24">
        <f t="shared" si="8"/>
        <v>0</v>
      </c>
      <c r="V59" s="54">
        <v>0</v>
      </c>
      <c r="W59" s="24">
        <f t="shared" si="14"/>
        <v>0</v>
      </c>
      <c r="X59" s="54">
        <v>0</v>
      </c>
      <c r="Y59" s="24">
        <f t="shared" si="12"/>
        <v>0</v>
      </c>
      <c r="Z59" s="54">
        <f t="shared" si="9"/>
        <v>0</v>
      </c>
      <c r="AA59" s="67">
        <f t="shared" si="10"/>
        <v>0</v>
      </c>
      <c r="AB59" s="56">
        <v>2</v>
      </c>
      <c r="AC59" s="67">
        <f t="shared" si="11"/>
        <v>1.6083376222336594E-3</v>
      </c>
      <c r="AD59" s="31"/>
    </row>
    <row r="60" spans="1:30" ht="21.75" customHeight="1" x14ac:dyDescent="0.2">
      <c r="A60" s="30" t="s">
        <v>72</v>
      </c>
      <c r="B60" s="21">
        <v>0</v>
      </c>
      <c r="C60" s="25">
        <f t="shared" si="0"/>
        <v>0</v>
      </c>
      <c r="D60" s="54">
        <v>0</v>
      </c>
      <c r="E60" s="24">
        <f t="shared" si="13"/>
        <v>0</v>
      </c>
      <c r="F60" s="62">
        <v>0</v>
      </c>
      <c r="G60" s="64">
        <f t="shared" si="1"/>
        <v>0</v>
      </c>
      <c r="H60" s="54">
        <v>0</v>
      </c>
      <c r="I60" s="64">
        <f t="shared" si="2"/>
        <v>0</v>
      </c>
      <c r="J60" s="54">
        <v>0</v>
      </c>
      <c r="K60" s="64">
        <f t="shared" si="3"/>
        <v>0</v>
      </c>
      <c r="L60" s="54">
        <v>0</v>
      </c>
      <c r="M60" s="64">
        <f t="shared" si="4"/>
        <v>0</v>
      </c>
      <c r="N60" s="54">
        <v>0</v>
      </c>
      <c r="O60" s="24">
        <f t="shared" si="5"/>
        <v>0</v>
      </c>
      <c r="P60" s="54">
        <v>0</v>
      </c>
      <c r="Q60" s="24">
        <f t="shared" si="6"/>
        <v>0</v>
      </c>
      <c r="R60" s="54">
        <v>0</v>
      </c>
      <c r="S60" s="24">
        <f t="shared" si="7"/>
        <v>0</v>
      </c>
      <c r="T60" s="54">
        <v>0</v>
      </c>
      <c r="U60" s="24">
        <f t="shared" si="8"/>
        <v>0</v>
      </c>
      <c r="V60" s="54">
        <v>0</v>
      </c>
      <c r="W60" s="24">
        <f t="shared" si="14"/>
        <v>0</v>
      </c>
      <c r="X60" s="54">
        <v>0</v>
      </c>
      <c r="Y60" s="24">
        <f t="shared" si="12"/>
        <v>0</v>
      </c>
      <c r="Z60" s="54">
        <f t="shared" si="9"/>
        <v>0</v>
      </c>
      <c r="AA60" s="67">
        <f t="shared" si="10"/>
        <v>0</v>
      </c>
      <c r="AB60" s="56">
        <v>0</v>
      </c>
      <c r="AC60" s="67">
        <f t="shared" si="11"/>
        <v>0</v>
      </c>
      <c r="AD60" s="31"/>
    </row>
    <row r="61" spans="1:30" ht="21.75" customHeight="1" x14ac:dyDescent="0.2">
      <c r="A61" s="30" t="s">
        <v>73</v>
      </c>
      <c r="B61" s="21">
        <v>0</v>
      </c>
      <c r="C61" s="25">
        <f t="shared" si="0"/>
        <v>0</v>
      </c>
      <c r="D61" s="54">
        <v>0</v>
      </c>
      <c r="E61" s="24">
        <f t="shared" si="13"/>
        <v>0</v>
      </c>
      <c r="F61" s="62">
        <v>0</v>
      </c>
      <c r="G61" s="64">
        <f t="shared" si="1"/>
        <v>0</v>
      </c>
      <c r="H61" s="54">
        <v>0</v>
      </c>
      <c r="I61" s="64">
        <f t="shared" si="2"/>
        <v>0</v>
      </c>
      <c r="J61" s="54">
        <v>0</v>
      </c>
      <c r="K61" s="64">
        <f t="shared" si="3"/>
        <v>0</v>
      </c>
      <c r="L61" s="54">
        <v>0</v>
      </c>
      <c r="M61" s="64">
        <f t="shared" si="4"/>
        <v>0</v>
      </c>
      <c r="N61" s="54">
        <v>0</v>
      </c>
      <c r="O61" s="24">
        <f t="shared" si="5"/>
        <v>0</v>
      </c>
      <c r="P61" s="54">
        <v>0</v>
      </c>
      <c r="Q61" s="24">
        <f t="shared" si="6"/>
        <v>0</v>
      </c>
      <c r="R61" s="54">
        <v>0</v>
      </c>
      <c r="S61" s="24">
        <f t="shared" si="7"/>
        <v>0</v>
      </c>
      <c r="T61" s="54">
        <v>0</v>
      </c>
      <c r="U61" s="24">
        <f t="shared" si="8"/>
        <v>0</v>
      </c>
      <c r="V61" s="54">
        <v>0</v>
      </c>
      <c r="W61" s="24">
        <f t="shared" si="14"/>
        <v>0</v>
      </c>
      <c r="X61" s="54">
        <v>0</v>
      </c>
      <c r="Y61" s="24">
        <f t="shared" si="12"/>
        <v>0</v>
      </c>
      <c r="Z61" s="54">
        <f t="shared" si="9"/>
        <v>0</v>
      </c>
      <c r="AA61" s="67">
        <f t="shared" si="10"/>
        <v>0</v>
      </c>
      <c r="AB61" s="56">
        <v>0</v>
      </c>
      <c r="AC61" s="67">
        <f t="shared" si="11"/>
        <v>0</v>
      </c>
      <c r="AD61" s="31"/>
    </row>
    <row r="62" spans="1:30" ht="21.75" customHeight="1" x14ac:dyDescent="0.2">
      <c r="A62" s="30" t="s">
        <v>74</v>
      </c>
      <c r="B62" s="21">
        <v>0</v>
      </c>
      <c r="C62" s="25">
        <f t="shared" si="0"/>
        <v>0</v>
      </c>
      <c r="D62" s="54">
        <v>0</v>
      </c>
      <c r="E62" s="24">
        <f t="shared" si="13"/>
        <v>0</v>
      </c>
      <c r="F62" s="62">
        <v>0</v>
      </c>
      <c r="G62" s="64">
        <f t="shared" si="1"/>
        <v>0</v>
      </c>
      <c r="H62" s="54">
        <v>0</v>
      </c>
      <c r="I62" s="64">
        <f t="shared" si="2"/>
        <v>0</v>
      </c>
      <c r="J62" s="54">
        <v>0</v>
      </c>
      <c r="K62" s="64">
        <f t="shared" si="3"/>
        <v>0</v>
      </c>
      <c r="L62" s="54">
        <v>0</v>
      </c>
      <c r="M62" s="64">
        <f t="shared" si="4"/>
        <v>0</v>
      </c>
      <c r="N62" s="54">
        <v>0</v>
      </c>
      <c r="O62" s="24">
        <f t="shared" si="5"/>
        <v>0</v>
      </c>
      <c r="P62" s="54">
        <v>0</v>
      </c>
      <c r="Q62" s="24">
        <f t="shared" si="6"/>
        <v>0</v>
      </c>
      <c r="R62" s="54">
        <v>0</v>
      </c>
      <c r="S62" s="24">
        <f t="shared" si="7"/>
        <v>0</v>
      </c>
      <c r="T62" s="54">
        <v>0</v>
      </c>
      <c r="U62" s="24">
        <f t="shared" si="8"/>
        <v>0</v>
      </c>
      <c r="V62" s="54">
        <v>0</v>
      </c>
      <c r="W62" s="24">
        <f t="shared" si="14"/>
        <v>0</v>
      </c>
      <c r="X62" s="54">
        <v>0</v>
      </c>
      <c r="Y62" s="24">
        <f t="shared" si="12"/>
        <v>0</v>
      </c>
      <c r="Z62" s="54">
        <f t="shared" si="9"/>
        <v>0</v>
      </c>
      <c r="AA62" s="67">
        <f t="shared" si="10"/>
        <v>0</v>
      </c>
      <c r="AB62" s="56">
        <v>0</v>
      </c>
      <c r="AC62" s="67">
        <f t="shared" si="11"/>
        <v>0</v>
      </c>
      <c r="AD62" s="31"/>
    </row>
    <row r="63" spans="1:30" ht="21.75" customHeight="1" x14ac:dyDescent="0.2">
      <c r="A63" s="30" t="s">
        <v>75</v>
      </c>
      <c r="B63" s="21">
        <v>0</v>
      </c>
      <c r="C63" s="25">
        <f t="shared" si="0"/>
        <v>0</v>
      </c>
      <c r="D63" s="54">
        <v>0</v>
      </c>
      <c r="E63" s="24">
        <f t="shared" si="13"/>
        <v>0</v>
      </c>
      <c r="F63" s="62">
        <v>0</v>
      </c>
      <c r="G63" s="64">
        <f t="shared" si="1"/>
        <v>0</v>
      </c>
      <c r="H63" s="54">
        <v>0</v>
      </c>
      <c r="I63" s="64">
        <f t="shared" si="2"/>
        <v>0</v>
      </c>
      <c r="J63" s="54">
        <v>0</v>
      </c>
      <c r="K63" s="64">
        <f t="shared" si="3"/>
        <v>0</v>
      </c>
      <c r="L63" s="54">
        <v>0</v>
      </c>
      <c r="M63" s="64">
        <f t="shared" si="4"/>
        <v>0</v>
      </c>
      <c r="N63" s="54">
        <v>0</v>
      </c>
      <c r="O63" s="24">
        <f t="shared" si="5"/>
        <v>0</v>
      </c>
      <c r="P63" s="54">
        <v>0</v>
      </c>
      <c r="Q63" s="24">
        <f t="shared" si="6"/>
        <v>0</v>
      </c>
      <c r="R63" s="54">
        <v>0</v>
      </c>
      <c r="S63" s="24">
        <f t="shared" si="7"/>
        <v>0</v>
      </c>
      <c r="T63" s="54">
        <v>0</v>
      </c>
      <c r="U63" s="24">
        <f t="shared" si="8"/>
        <v>0</v>
      </c>
      <c r="V63" s="54">
        <v>0</v>
      </c>
      <c r="W63" s="24">
        <f t="shared" si="14"/>
        <v>0</v>
      </c>
      <c r="X63" s="54">
        <v>0</v>
      </c>
      <c r="Y63" s="24">
        <f t="shared" si="12"/>
        <v>0</v>
      </c>
      <c r="Z63" s="54">
        <f t="shared" si="9"/>
        <v>0</v>
      </c>
      <c r="AA63" s="67">
        <f t="shared" si="10"/>
        <v>0</v>
      </c>
      <c r="AB63" s="56">
        <v>0</v>
      </c>
      <c r="AC63" s="67">
        <f t="shared" si="11"/>
        <v>0</v>
      </c>
      <c r="AD63" s="31"/>
    </row>
    <row r="64" spans="1:30" ht="21.75" customHeight="1" x14ac:dyDescent="0.2">
      <c r="A64" s="30" t="s">
        <v>76</v>
      </c>
      <c r="B64" s="21">
        <v>1</v>
      </c>
      <c r="C64" s="25">
        <f t="shared" si="0"/>
        <v>0.30590020311773486</v>
      </c>
      <c r="D64" s="54">
        <v>0</v>
      </c>
      <c r="E64" s="24">
        <f t="shared" si="13"/>
        <v>0</v>
      </c>
      <c r="F64" s="62">
        <v>0</v>
      </c>
      <c r="G64" s="64">
        <f t="shared" si="1"/>
        <v>0</v>
      </c>
      <c r="H64" s="54">
        <v>0</v>
      </c>
      <c r="I64" s="64">
        <f t="shared" si="2"/>
        <v>0</v>
      </c>
      <c r="J64" s="54">
        <v>0</v>
      </c>
      <c r="K64" s="64">
        <f t="shared" si="3"/>
        <v>0</v>
      </c>
      <c r="L64" s="54">
        <v>0</v>
      </c>
      <c r="M64" s="64">
        <f t="shared" si="4"/>
        <v>0</v>
      </c>
      <c r="N64" s="54">
        <v>0</v>
      </c>
      <c r="O64" s="24">
        <f t="shared" si="5"/>
        <v>0</v>
      </c>
      <c r="P64" s="54">
        <v>0</v>
      </c>
      <c r="Q64" s="24">
        <f t="shared" si="6"/>
        <v>0</v>
      </c>
      <c r="R64" s="54">
        <v>0</v>
      </c>
      <c r="S64" s="24">
        <f t="shared" si="7"/>
        <v>0</v>
      </c>
      <c r="T64" s="54">
        <v>0</v>
      </c>
      <c r="U64" s="24">
        <f t="shared" si="8"/>
        <v>0</v>
      </c>
      <c r="V64" s="54">
        <v>0</v>
      </c>
      <c r="W64" s="24">
        <f t="shared" si="14"/>
        <v>0</v>
      </c>
      <c r="X64" s="54">
        <v>0</v>
      </c>
      <c r="Y64" s="24">
        <f t="shared" si="12"/>
        <v>0</v>
      </c>
      <c r="Z64" s="54">
        <f t="shared" si="9"/>
        <v>1</v>
      </c>
      <c r="AA64" s="67">
        <f t="shared" si="10"/>
        <v>5.2608320531975332E-2</v>
      </c>
      <c r="AB64" s="56">
        <v>36</v>
      </c>
      <c r="AC64" s="67">
        <f t="shared" si="11"/>
        <v>2.8950077200205863E-2</v>
      </c>
      <c r="AD64" s="31"/>
    </row>
    <row r="65" spans="1:30" ht="21.75" customHeight="1" x14ac:dyDescent="0.2">
      <c r="A65" s="30" t="s">
        <v>77</v>
      </c>
      <c r="B65" s="21">
        <v>0</v>
      </c>
      <c r="C65" s="25">
        <f t="shared" si="0"/>
        <v>0</v>
      </c>
      <c r="D65" s="54">
        <v>0</v>
      </c>
      <c r="E65" s="24">
        <f t="shared" si="13"/>
        <v>0</v>
      </c>
      <c r="F65" s="62">
        <v>0</v>
      </c>
      <c r="G65" s="64">
        <f t="shared" si="1"/>
        <v>0</v>
      </c>
      <c r="H65" s="54">
        <v>0</v>
      </c>
      <c r="I65" s="64">
        <f t="shared" si="2"/>
        <v>0</v>
      </c>
      <c r="J65" s="54">
        <v>0</v>
      </c>
      <c r="K65" s="64">
        <f t="shared" si="3"/>
        <v>0</v>
      </c>
      <c r="L65" s="54">
        <v>0</v>
      </c>
      <c r="M65" s="64">
        <f t="shared" si="4"/>
        <v>0</v>
      </c>
      <c r="N65" s="54">
        <v>0</v>
      </c>
      <c r="O65" s="24">
        <f t="shared" si="5"/>
        <v>0</v>
      </c>
      <c r="P65" s="54">
        <v>0</v>
      </c>
      <c r="Q65" s="24">
        <f t="shared" si="6"/>
        <v>0</v>
      </c>
      <c r="R65" s="54">
        <v>0</v>
      </c>
      <c r="S65" s="24">
        <f t="shared" si="7"/>
        <v>0</v>
      </c>
      <c r="T65" s="54">
        <v>0</v>
      </c>
      <c r="U65" s="24">
        <f t="shared" si="8"/>
        <v>0</v>
      </c>
      <c r="V65" s="54">
        <v>0</v>
      </c>
      <c r="W65" s="24">
        <f t="shared" si="14"/>
        <v>0</v>
      </c>
      <c r="X65" s="54">
        <v>0</v>
      </c>
      <c r="Y65" s="24">
        <f t="shared" si="12"/>
        <v>0</v>
      </c>
      <c r="Z65" s="54">
        <f t="shared" si="9"/>
        <v>0</v>
      </c>
      <c r="AA65" s="67">
        <f t="shared" si="10"/>
        <v>0</v>
      </c>
      <c r="AB65" s="56">
        <v>0</v>
      </c>
      <c r="AC65" s="67">
        <f t="shared" si="11"/>
        <v>0</v>
      </c>
      <c r="AD65" s="31"/>
    </row>
    <row r="66" spans="1:30" ht="21.75" customHeight="1" x14ac:dyDescent="0.2">
      <c r="A66" s="30" t="s">
        <v>78</v>
      </c>
      <c r="B66" s="21">
        <v>0</v>
      </c>
      <c r="C66" s="25">
        <f t="shared" si="0"/>
        <v>0</v>
      </c>
      <c r="D66" s="54">
        <v>0</v>
      </c>
      <c r="E66" s="24">
        <f t="shared" si="13"/>
        <v>0</v>
      </c>
      <c r="F66" s="62">
        <v>0</v>
      </c>
      <c r="G66" s="64">
        <f t="shared" si="1"/>
        <v>0</v>
      </c>
      <c r="H66" s="54">
        <v>0</v>
      </c>
      <c r="I66" s="64">
        <f t="shared" si="2"/>
        <v>0</v>
      </c>
      <c r="J66" s="54">
        <v>0</v>
      </c>
      <c r="K66" s="64">
        <f t="shared" si="3"/>
        <v>0</v>
      </c>
      <c r="L66" s="54">
        <v>0</v>
      </c>
      <c r="M66" s="64">
        <f t="shared" si="4"/>
        <v>0</v>
      </c>
      <c r="N66" s="54">
        <v>0</v>
      </c>
      <c r="O66" s="24">
        <f t="shared" si="5"/>
        <v>0</v>
      </c>
      <c r="P66" s="54">
        <v>0</v>
      </c>
      <c r="Q66" s="24">
        <f t="shared" si="6"/>
        <v>0</v>
      </c>
      <c r="R66" s="54">
        <v>0</v>
      </c>
      <c r="S66" s="24">
        <f t="shared" si="7"/>
        <v>0</v>
      </c>
      <c r="T66" s="54">
        <v>0</v>
      </c>
      <c r="U66" s="24">
        <f t="shared" si="8"/>
        <v>0</v>
      </c>
      <c r="V66" s="54">
        <v>0</v>
      </c>
      <c r="W66" s="24">
        <f t="shared" si="14"/>
        <v>0</v>
      </c>
      <c r="X66" s="54">
        <v>0</v>
      </c>
      <c r="Y66" s="24">
        <f t="shared" si="12"/>
        <v>0</v>
      </c>
      <c r="Z66" s="54">
        <f t="shared" si="9"/>
        <v>0</v>
      </c>
      <c r="AA66" s="67">
        <f t="shared" si="10"/>
        <v>0</v>
      </c>
      <c r="AB66" s="56">
        <v>28</v>
      </c>
      <c r="AC66" s="67">
        <f t="shared" si="11"/>
        <v>2.251672671127123E-2</v>
      </c>
      <c r="AD66" s="31"/>
    </row>
    <row r="67" spans="1:30" ht="21.75" customHeight="1" x14ac:dyDescent="0.2">
      <c r="A67" s="30" t="s">
        <v>79</v>
      </c>
      <c r="B67" s="21">
        <v>0</v>
      </c>
      <c r="C67" s="25">
        <f t="shared" si="0"/>
        <v>0</v>
      </c>
      <c r="D67" s="54">
        <v>0</v>
      </c>
      <c r="E67" s="24">
        <f t="shared" si="13"/>
        <v>0</v>
      </c>
      <c r="F67" s="62">
        <v>0</v>
      </c>
      <c r="G67" s="64">
        <f t="shared" si="1"/>
        <v>0</v>
      </c>
      <c r="H67" s="54">
        <v>0</v>
      </c>
      <c r="I67" s="64">
        <f t="shared" si="2"/>
        <v>0</v>
      </c>
      <c r="J67" s="54">
        <v>0</v>
      </c>
      <c r="K67" s="64">
        <f t="shared" si="3"/>
        <v>0</v>
      </c>
      <c r="L67" s="54">
        <v>0</v>
      </c>
      <c r="M67" s="64">
        <f t="shared" si="4"/>
        <v>0</v>
      </c>
      <c r="N67" s="54">
        <v>0</v>
      </c>
      <c r="O67" s="24">
        <f t="shared" si="5"/>
        <v>0</v>
      </c>
      <c r="P67" s="54">
        <v>0</v>
      </c>
      <c r="Q67" s="24">
        <f t="shared" si="6"/>
        <v>0</v>
      </c>
      <c r="R67" s="54">
        <v>0</v>
      </c>
      <c r="S67" s="24">
        <f t="shared" si="7"/>
        <v>0</v>
      </c>
      <c r="T67" s="54">
        <v>0</v>
      </c>
      <c r="U67" s="24">
        <f t="shared" si="8"/>
        <v>0</v>
      </c>
      <c r="V67" s="54">
        <v>0</v>
      </c>
      <c r="W67" s="24">
        <f t="shared" si="14"/>
        <v>0</v>
      </c>
      <c r="X67" s="54">
        <v>0</v>
      </c>
      <c r="Y67" s="24">
        <f t="shared" si="12"/>
        <v>0</v>
      </c>
      <c r="Z67" s="54">
        <f t="shared" si="9"/>
        <v>0</v>
      </c>
      <c r="AA67" s="67">
        <f t="shared" si="10"/>
        <v>0</v>
      </c>
      <c r="AB67" s="56">
        <v>0</v>
      </c>
      <c r="AC67" s="67">
        <f t="shared" si="11"/>
        <v>0</v>
      </c>
      <c r="AD67" s="31"/>
    </row>
    <row r="68" spans="1:30" ht="21.75" customHeight="1" x14ac:dyDescent="0.2">
      <c r="A68" s="30" t="s">
        <v>80</v>
      </c>
      <c r="B68" s="21">
        <v>0</v>
      </c>
      <c r="C68" s="25">
        <f t="shared" si="0"/>
        <v>0</v>
      </c>
      <c r="D68" s="54">
        <v>0</v>
      </c>
      <c r="E68" s="24">
        <f t="shared" si="13"/>
        <v>0</v>
      </c>
      <c r="F68" s="62">
        <v>0</v>
      </c>
      <c r="G68" s="64">
        <f t="shared" si="1"/>
        <v>0</v>
      </c>
      <c r="H68" s="54">
        <v>0</v>
      </c>
      <c r="I68" s="64">
        <f t="shared" si="2"/>
        <v>0</v>
      </c>
      <c r="J68" s="54">
        <v>0</v>
      </c>
      <c r="K68" s="64">
        <f t="shared" si="3"/>
        <v>0</v>
      </c>
      <c r="L68" s="54">
        <v>0</v>
      </c>
      <c r="M68" s="64">
        <f t="shared" si="4"/>
        <v>0</v>
      </c>
      <c r="N68" s="54">
        <v>0</v>
      </c>
      <c r="O68" s="24">
        <f t="shared" si="5"/>
        <v>0</v>
      </c>
      <c r="P68" s="54">
        <v>0</v>
      </c>
      <c r="Q68" s="24">
        <f t="shared" si="6"/>
        <v>0</v>
      </c>
      <c r="R68" s="54">
        <v>0</v>
      </c>
      <c r="S68" s="24">
        <f t="shared" si="7"/>
        <v>0</v>
      </c>
      <c r="T68" s="54">
        <v>0</v>
      </c>
      <c r="U68" s="24">
        <f t="shared" si="8"/>
        <v>0</v>
      </c>
      <c r="V68" s="54">
        <v>0</v>
      </c>
      <c r="W68" s="24">
        <f t="shared" si="14"/>
        <v>0</v>
      </c>
      <c r="X68" s="54">
        <v>0</v>
      </c>
      <c r="Y68" s="24">
        <f t="shared" si="12"/>
        <v>0</v>
      </c>
      <c r="Z68" s="54">
        <f t="shared" si="9"/>
        <v>0</v>
      </c>
      <c r="AA68" s="67">
        <f t="shared" si="10"/>
        <v>0</v>
      </c>
      <c r="AB68" s="56">
        <v>0</v>
      </c>
      <c r="AC68" s="67">
        <f t="shared" si="11"/>
        <v>0</v>
      </c>
      <c r="AD68" s="31"/>
    </row>
    <row r="69" spans="1:30" ht="21.75" customHeight="1" x14ac:dyDescent="0.2">
      <c r="A69" s="30" t="s">
        <v>81</v>
      </c>
      <c r="B69" s="21">
        <v>0</v>
      </c>
      <c r="C69" s="25">
        <f t="shared" si="0"/>
        <v>0</v>
      </c>
      <c r="D69" s="54">
        <v>0</v>
      </c>
      <c r="E69" s="24">
        <f t="shared" si="13"/>
        <v>0</v>
      </c>
      <c r="F69" s="62">
        <v>0</v>
      </c>
      <c r="G69" s="64">
        <f t="shared" si="1"/>
        <v>0</v>
      </c>
      <c r="H69" s="54">
        <v>0</v>
      </c>
      <c r="I69" s="64">
        <f t="shared" si="2"/>
        <v>0</v>
      </c>
      <c r="J69" s="54">
        <v>0</v>
      </c>
      <c r="K69" s="64">
        <f t="shared" si="3"/>
        <v>0</v>
      </c>
      <c r="L69" s="54">
        <v>0</v>
      </c>
      <c r="M69" s="64">
        <f t="shared" si="4"/>
        <v>0</v>
      </c>
      <c r="N69" s="54">
        <v>0</v>
      </c>
      <c r="O69" s="24">
        <f t="shared" si="5"/>
        <v>0</v>
      </c>
      <c r="P69" s="54">
        <v>0</v>
      </c>
      <c r="Q69" s="24">
        <f t="shared" si="6"/>
        <v>0</v>
      </c>
      <c r="R69" s="54">
        <v>0</v>
      </c>
      <c r="S69" s="24">
        <f t="shared" si="7"/>
        <v>0</v>
      </c>
      <c r="T69" s="54">
        <v>0</v>
      </c>
      <c r="U69" s="24">
        <f t="shared" si="8"/>
        <v>0</v>
      </c>
      <c r="V69" s="54">
        <v>0</v>
      </c>
      <c r="W69" s="24">
        <f t="shared" si="14"/>
        <v>0</v>
      </c>
      <c r="X69" s="54">
        <v>0</v>
      </c>
      <c r="Y69" s="24">
        <f t="shared" si="12"/>
        <v>0</v>
      </c>
      <c r="Z69" s="54">
        <f t="shared" si="9"/>
        <v>0</v>
      </c>
      <c r="AA69" s="67">
        <f t="shared" si="10"/>
        <v>0</v>
      </c>
      <c r="AB69" s="56">
        <v>0</v>
      </c>
      <c r="AC69" s="67">
        <f t="shared" si="11"/>
        <v>0</v>
      </c>
      <c r="AD69" s="31"/>
    </row>
    <row r="70" spans="1:30" ht="21.75" customHeight="1" x14ac:dyDescent="0.2">
      <c r="A70" s="30" t="s">
        <v>82</v>
      </c>
      <c r="B70" s="56">
        <v>12</v>
      </c>
      <c r="C70" s="60">
        <f t="shared" si="0"/>
        <v>3.6708024374128185</v>
      </c>
      <c r="D70" s="54">
        <v>12</v>
      </c>
      <c r="E70" s="24">
        <f>D70/368945*100000</f>
        <v>3.2525173128786133</v>
      </c>
      <c r="F70" s="62">
        <v>0</v>
      </c>
      <c r="G70" s="64">
        <f t="shared" si="1"/>
        <v>0</v>
      </c>
      <c r="H70" s="54">
        <v>7</v>
      </c>
      <c r="I70" s="64">
        <f t="shared" si="2"/>
        <v>2.840229003607091</v>
      </c>
      <c r="J70" s="56">
        <v>8</v>
      </c>
      <c r="K70" s="60">
        <f t="shared" si="3"/>
        <v>3.6152309680684724</v>
      </c>
      <c r="L70" s="54">
        <v>6</v>
      </c>
      <c r="M70" s="64">
        <f t="shared" si="4"/>
        <v>5.5250145031630709</v>
      </c>
      <c r="N70" s="56">
        <v>7</v>
      </c>
      <c r="O70" s="24">
        <f t="shared" si="5"/>
        <v>10.982287139741759</v>
      </c>
      <c r="P70" s="54">
        <v>2</v>
      </c>
      <c r="Q70" s="24">
        <f t="shared" si="6"/>
        <v>3.0819015332460125</v>
      </c>
      <c r="R70" s="56">
        <v>3</v>
      </c>
      <c r="S70" s="24">
        <f t="shared" si="7"/>
        <v>6.1088598831171481</v>
      </c>
      <c r="T70" s="56">
        <v>3</v>
      </c>
      <c r="U70" s="24">
        <f t="shared" si="8"/>
        <v>4.1023397010761808</v>
      </c>
      <c r="V70" s="54">
        <v>4</v>
      </c>
      <c r="W70" s="24">
        <f t="shared" si="14"/>
        <v>2.2788127385632087</v>
      </c>
      <c r="X70" s="54">
        <v>0</v>
      </c>
      <c r="Y70" s="24">
        <f t="shared" si="12"/>
        <v>0</v>
      </c>
      <c r="Z70" s="54">
        <f t="shared" si="9"/>
        <v>64</v>
      </c>
      <c r="AA70" s="67">
        <f t="shared" si="10"/>
        <v>3.3669325140464212</v>
      </c>
      <c r="AB70" s="56">
        <v>2291</v>
      </c>
      <c r="AC70" s="67">
        <f t="shared" si="11"/>
        <v>1.8423507462686566</v>
      </c>
      <c r="AD70" s="31"/>
    </row>
    <row r="71" spans="1:30" ht="21.75" customHeight="1" x14ac:dyDescent="0.2">
      <c r="A71" s="30" t="s">
        <v>83</v>
      </c>
      <c r="B71" s="21">
        <v>0</v>
      </c>
      <c r="C71" s="25">
        <f t="shared" si="0"/>
        <v>0</v>
      </c>
      <c r="D71" s="54">
        <v>0</v>
      </c>
      <c r="E71" s="24">
        <f t="shared" si="13"/>
        <v>0</v>
      </c>
      <c r="F71" s="62">
        <v>0</v>
      </c>
      <c r="G71" s="64">
        <f t="shared" si="1"/>
        <v>0</v>
      </c>
      <c r="H71" s="54">
        <v>0</v>
      </c>
      <c r="I71" s="64">
        <f t="shared" si="2"/>
        <v>0</v>
      </c>
      <c r="J71" s="54">
        <v>0</v>
      </c>
      <c r="K71" s="64">
        <f t="shared" si="3"/>
        <v>0</v>
      </c>
      <c r="L71" s="54">
        <v>0</v>
      </c>
      <c r="M71" s="64">
        <f t="shared" si="4"/>
        <v>0</v>
      </c>
      <c r="N71" s="54">
        <v>0</v>
      </c>
      <c r="O71" s="24">
        <f t="shared" si="5"/>
        <v>0</v>
      </c>
      <c r="P71" s="54">
        <v>0</v>
      </c>
      <c r="Q71" s="24">
        <f t="shared" si="6"/>
        <v>0</v>
      </c>
      <c r="R71" s="54">
        <v>0</v>
      </c>
      <c r="S71" s="24">
        <f t="shared" si="7"/>
        <v>0</v>
      </c>
      <c r="T71" s="54">
        <v>0</v>
      </c>
      <c r="U71" s="24">
        <f t="shared" si="8"/>
        <v>0</v>
      </c>
      <c r="V71" s="54">
        <v>0</v>
      </c>
      <c r="W71" s="24">
        <f t="shared" si="14"/>
        <v>0</v>
      </c>
      <c r="X71" s="54">
        <v>0</v>
      </c>
      <c r="Y71" s="24">
        <f t="shared" si="12"/>
        <v>0</v>
      </c>
      <c r="Z71" s="54">
        <f t="shared" si="9"/>
        <v>0</v>
      </c>
      <c r="AA71" s="67">
        <f t="shared" si="10"/>
        <v>0</v>
      </c>
      <c r="AB71" s="56">
        <v>49</v>
      </c>
      <c r="AC71" s="67">
        <f t="shared" si="11"/>
        <v>3.9404271744724655E-2</v>
      </c>
      <c r="AD71" s="31"/>
    </row>
    <row r="72" spans="1:30" ht="21.75" customHeight="1" x14ac:dyDescent="0.2">
      <c r="A72" s="32" t="s">
        <v>84</v>
      </c>
      <c r="B72" s="53">
        <v>0</v>
      </c>
      <c r="C72" s="59">
        <f t="shared" ref="C72:C97" si="15">B72/326904*100000</f>
        <v>0</v>
      </c>
      <c r="D72" s="55">
        <v>0</v>
      </c>
      <c r="E72" s="24">
        <f t="shared" ref="E72:E97" si="16">D72/368945*100000</f>
        <v>0</v>
      </c>
      <c r="F72" s="57">
        <v>0</v>
      </c>
      <c r="G72" s="66">
        <f t="shared" ref="G72:G97" si="17">F72/149418*100000</f>
        <v>0</v>
      </c>
      <c r="H72" s="55">
        <v>0</v>
      </c>
      <c r="I72" s="66">
        <f t="shared" ref="I72:I97" si="18">H72/246459*100000</f>
        <v>0</v>
      </c>
      <c r="J72" s="55">
        <v>0</v>
      </c>
      <c r="K72" s="66">
        <f t="shared" ref="K72:K97" si="19">J72/221286*100000</f>
        <v>0</v>
      </c>
      <c r="L72" s="55">
        <v>0</v>
      </c>
      <c r="M72" s="66">
        <f t="shared" ref="M72:M97" si="20">L72/108597*100000</f>
        <v>0</v>
      </c>
      <c r="N72" s="55">
        <v>0</v>
      </c>
      <c r="O72" s="59">
        <f t="shared" ref="O72:O97" si="21">N72/63739*100000</f>
        <v>0</v>
      </c>
      <c r="P72" s="55">
        <v>0</v>
      </c>
      <c r="Q72" s="59">
        <f t="shared" ref="Q72:Q97" si="22">P72/64895*100000</f>
        <v>0</v>
      </c>
      <c r="R72" s="55">
        <v>0</v>
      </c>
      <c r="S72" s="59">
        <f t="shared" ref="S72:S97" si="23">R72/49109*100000</f>
        <v>0</v>
      </c>
      <c r="T72" s="55">
        <v>0</v>
      </c>
      <c r="U72" s="59">
        <f t="shared" ref="U72:U97" si="24">T72/73129*100000</f>
        <v>0</v>
      </c>
      <c r="V72" s="55">
        <v>0</v>
      </c>
      <c r="W72" s="59">
        <f t="shared" ref="W72:W97" si="25">V72/175530*100000</f>
        <v>0</v>
      </c>
      <c r="X72" s="55">
        <v>0</v>
      </c>
      <c r="Y72" s="59">
        <f t="shared" ref="Y72:Y97" si="26">X72/52829*100000</f>
        <v>0</v>
      </c>
      <c r="Z72" s="55">
        <f t="shared" ref="Z72:Z75" si="27">B72+D72+F72+H72+J72+L72+N72+P72+R72+T72+V72+X72</f>
        <v>0</v>
      </c>
      <c r="AA72" s="68">
        <f t="shared" ref="AA72:AA97" si="28">Z72/1900840*100000</f>
        <v>0</v>
      </c>
      <c r="AB72" s="57">
        <v>0</v>
      </c>
      <c r="AC72" s="67">
        <f t="shared" ref="AC72:AC97" si="29">AB72/124352000*100000</f>
        <v>0</v>
      </c>
      <c r="AD72" s="31"/>
    </row>
    <row r="73" spans="1:30" ht="21.75" customHeight="1" x14ac:dyDescent="0.2">
      <c r="A73" s="20" t="s">
        <v>85</v>
      </c>
      <c r="B73" s="56"/>
      <c r="C73" s="60">
        <f t="shared" si="15"/>
        <v>0</v>
      </c>
      <c r="D73" s="54" t="s">
        <v>25</v>
      </c>
      <c r="E73" s="24"/>
      <c r="F73" s="56"/>
      <c r="G73" s="60"/>
      <c r="H73" s="54" t="s">
        <v>25</v>
      </c>
      <c r="I73" s="64"/>
      <c r="J73" s="56"/>
      <c r="K73" s="60">
        <f t="shared" si="19"/>
        <v>0</v>
      </c>
      <c r="L73" s="54" t="s">
        <v>25</v>
      </c>
      <c r="M73" s="64"/>
      <c r="N73" s="56"/>
      <c r="O73" s="24">
        <f t="shared" si="21"/>
        <v>0</v>
      </c>
      <c r="P73" s="54" t="s">
        <v>25</v>
      </c>
      <c r="Q73" s="24"/>
      <c r="R73" s="56" t="s">
        <v>25</v>
      </c>
      <c r="S73" s="24"/>
      <c r="T73" s="56"/>
      <c r="U73" s="24">
        <f t="shared" si="24"/>
        <v>0</v>
      </c>
      <c r="V73" s="54" t="s">
        <v>25</v>
      </c>
      <c r="W73" s="24"/>
      <c r="X73" s="56"/>
      <c r="Y73" s="24">
        <f t="shared" si="26"/>
        <v>0</v>
      </c>
      <c r="Z73" s="54"/>
      <c r="AA73" s="69">
        <f t="shared" si="28"/>
        <v>0</v>
      </c>
      <c r="AB73" s="56" t="s">
        <v>25</v>
      </c>
      <c r="AC73" s="67"/>
      <c r="AD73" s="31"/>
    </row>
    <row r="74" spans="1:30" ht="21.75" customHeight="1" x14ac:dyDescent="0.2">
      <c r="A74" s="30" t="s">
        <v>86</v>
      </c>
      <c r="B74" s="56">
        <v>3</v>
      </c>
      <c r="C74" s="60">
        <f t="shared" si="15"/>
        <v>0.91770060935320463</v>
      </c>
      <c r="D74" s="54">
        <v>2</v>
      </c>
      <c r="E74" s="24">
        <f t="shared" si="16"/>
        <v>0.54208621881310226</v>
      </c>
      <c r="F74" s="62">
        <v>0</v>
      </c>
      <c r="G74" s="64">
        <f t="shared" si="17"/>
        <v>0</v>
      </c>
      <c r="H74" s="54">
        <v>2</v>
      </c>
      <c r="I74" s="64">
        <f t="shared" si="18"/>
        <v>0.81149400103059743</v>
      </c>
      <c r="J74" s="54">
        <v>1</v>
      </c>
      <c r="K74" s="64">
        <f t="shared" si="19"/>
        <v>0.45190387100855905</v>
      </c>
      <c r="L74" s="54">
        <v>0</v>
      </c>
      <c r="M74" s="64">
        <f t="shared" si="20"/>
        <v>0</v>
      </c>
      <c r="N74" s="54">
        <v>0</v>
      </c>
      <c r="O74" s="24">
        <f t="shared" si="21"/>
        <v>0</v>
      </c>
      <c r="P74" s="54">
        <v>0</v>
      </c>
      <c r="Q74" s="24">
        <f t="shared" si="22"/>
        <v>0</v>
      </c>
      <c r="R74" s="54">
        <v>1</v>
      </c>
      <c r="S74" s="24">
        <f t="shared" si="23"/>
        <v>2.0362866277057159</v>
      </c>
      <c r="T74" s="54">
        <v>0</v>
      </c>
      <c r="U74" s="24">
        <f t="shared" si="24"/>
        <v>0</v>
      </c>
      <c r="V74" s="54">
        <v>1</v>
      </c>
      <c r="W74" s="24">
        <f t="shared" si="25"/>
        <v>0.56970318464080216</v>
      </c>
      <c r="X74" s="54">
        <v>0</v>
      </c>
      <c r="Y74" s="24">
        <f t="shared" si="26"/>
        <v>0</v>
      </c>
      <c r="Z74" s="54">
        <f t="shared" si="27"/>
        <v>10</v>
      </c>
      <c r="AA74" s="67">
        <f t="shared" si="28"/>
        <v>0.52608320531975339</v>
      </c>
      <c r="AB74" s="56">
        <v>489</v>
      </c>
      <c r="AC74" s="67">
        <f t="shared" si="29"/>
        <v>0.39323854863612967</v>
      </c>
      <c r="AD74" s="31"/>
    </row>
    <row r="75" spans="1:30" ht="21.75" customHeight="1" x14ac:dyDescent="0.2">
      <c r="A75" s="30" t="s">
        <v>87</v>
      </c>
      <c r="B75" s="56">
        <v>4</v>
      </c>
      <c r="C75" s="60">
        <f t="shared" si="15"/>
        <v>1.2236008124709394</v>
      </c>
      <c r="D75" s="54">
        <v>3</v>
      </c>
      <c r="E75" s="24">
        <f t="shared" si="16"/>
        <v>0.81312932821965334</v>
      </c>
      <c r="F75" s="62">
        <v>0</v>
      </c>
      <c r="G75" s="64">
        <f t="shared" si="17"/>
        <v>0</v>
      </c>
      <c r="H75" s="54">
        <v>3</v>
      </c>
      <c r="I75" s="64">
        <f t="shared" si="18"/>
        <v>1.2172410015458961</v>
      </c>
      <c r="J75" s="56">
        <v>2</v>
      </c>
      <c r="K75" s="60">
        <f t="shared" si="19"/>
        <v>0.90380774201711811</v>
      </c>
      <c r="L75" s="54">
        <v>0</v>
      </c>
      <c r="M75" s="64">
        <f t="shared" si="20"/>
        <v>0</v>
      </c>
      <c r="N75" s="54">
        <v>0</v>
      </c>
      <c r="O75" s="24">
        <f t="shared" si="21"/>
        <v>0</v>
      </c>
      <c r="P75" s="54">
        <v>2</v>
      </c>
      <c r="Q75" s="24">
        <f t="shared" si="22"/>
        <v>3.0819015332460125</v>
      </c>
      <c r="R75" s="54">
        <v>0</v>
      </c>
      <c r="S75" s="24">
        <f t="shared" si="23"/>
        <v>0</v>
      </c>
      <c r="T75" s="54">
        <v>0</v>
      </c>
      <c r="U75" s="24">
        <f t="shared" si="24"/>
        <v>0</v>
      </c>
      <c r="V75" s="54">
        <v>1</v>
      </c>
      <c r="W75" s="24">
        <f t="shared" si="25"/>
        <v>0.56970318464080216</v>
      </c>
      <c r="X75" s="54">
        <v>0</v>
      </c>
      <c r="Y75" s="24">
        <f t="shared" si="26"/>
        <v>0</v>
      </c>
      <c r="Z75" s="54">
        <f t="shared" si="27"/>
        <v>15</v>
      </c>
      <c r="AA75" s="67">
        <f t="shared" si="28"/>
        <v>0.78912480797963003</v>
      </c>
      <c r="AB75" s="56">
        <v>244</v>
      </c>
      <c r="AC75" s="67">
        <f t="shared" si="29"/>
        <v>0.19621718991250642</v>
      </c>
      <c r="AD75" s="31"/>
    </row>
    <row r="76" spans="1:30" ht="21.75" customHeight="1" x14ac:dyDescent="0.2">
      <c r="A76" s="30" t="s">
        <v>88</v>
      </c>
      <c r="B76" s="56">
        <v>7</v>
      </c>
      <c r="C76" s="60">
        <f t="shared" si="15"/>
        <v>2.1413014218241444</v>
      </c>
      <c r="D76" s="54">
        <v>8</v>
      </c>
      <c r="E76" s="24">
        <f t="shared" si="16"/>
        <v>2.168344875252409</v>
      </c>
      <c r="F76" s="56">
        <v>2</v>
      </c>
      <c r="G76" s="60">
        <f t="shared" si="17"/>
        <v>1.3385268173847862</v>
      </c>
      <c r="H76" s="54">
        <v>1</v>
      </c>
      <c r="I76" s="64">
        <f>H76/246459*100000</f>
        <v>0.40574700051529872</v>
      </c>
      <c r="J76" s="56">
        <v>4</v>
      </c>
      <c r="K76" s="60">
        <f t="shared" si="19"/>
        <v>1.8076154840342362</v>
      </c>
      <c r="L76" s="54">
        <v>1</v>
      </c>
      <c r="M76" s="64">
        <f t="shared" si="20"/>
        <v>0.92083575052717836</v>
      </c>
      <c r="N76" s="54">
        <v>0</v>
      </c>
      <c r="O76" s="24">
        <f t="shared" si="21"/>
        <v>0</v>
      </c>
      <c r="P76" s="54">
        <v>0</v>
      </c>
      <c r="Q76" s="24">
        <f t="shared" si="22"/>
        <v>0</v>
      </c>
      <c r="R76" s="54">
        <v>0</v>
      </c>
      <c r="S76" s="24">
        <f t="shared" si="23"/>
        <v>0</v>
      </c>
      <c r="T76" s="54">
        <v>0</v>
      </c>
      <c r="U76" s="24">
        <f t="shared" si="24"/>
        <v>0</v>
      </c>
      <c r="V76" s="54">
        <v>0</v>
      </c>
      <c r="W76" s="24">
        <f t="shared" si="25"/>
        <v>0</v>
      </c>
      <c r="X76" s="54">
        <v>1</v>
      </c>
      <c r="Y76" s="24">
        <f>X76/52829*100000</f>
        <v>1.8928997331011375</v>
      </c>
      <c r="Z76" s="54">
        <f>B76+D76+F76+H76+J76+L76+N76+P76+R76+T76+V76+X76</f>
        <v>24</v>
      </c>
      <c r="AA76" s="67">
        <f t="shared" si="28"/>
        <v>1.2625996927674079</v>
      </c>
      <c r="AB76" s="56">
        <v>2113</v>
      </c>
      <c r="AC76" s="67">
        <f t="shared" si="29"/>
        <v>1.6992086978898611</v>
      </c>
      <c r="AD76" s="31"/>
    </row>
    <row r="77" spans="1:30" ht="21.75" customHeight="1" x14ac:dyDescent="0.2">
      <c r="A77" s="30" t="s">
        <v>89</v>
      </c>
      <c r="B77" s="21">
        <v>0</v>
      </c>
      <c r="C77" s="25">
        <f t="shared" si="15"/>
        <v>0</v>
      </c>
      <c r="D77" s="54">
        <v>0</v>
      </c>
      <c r="E77" s="24">
        <f t="shared" si="16"/>
        <v>0</v>
      </c>
      <c r="F77" s="62">
        <v>0</v>
      </c>
      <c r="G77" s="64">
        <f t="shared" si="17"/>
        <v>0</v>
      </c>
      <c r="H77" s="54">
        <v>0</v>
      </c>
      <c r="I77" s="64">
        <f t="shared" si="18"/>
        <v>0</v>
      </c>
      <c r="J77" s="54">
        <v>0</v>
      </c>
      <c r="K77" s="64">
        <f t="shared" si="19"/>
        <v>0</v>
      </c>
      <c r="L77" s="54">
        <v>1</v>
      </c>
      <c r="M77" s="64">
        <f t="shared" si="20"/>
        <v>0.92083575052717836</v>
      </c>
      <c r="N77" s="54">
        <v>0</v>
      </c>
      <c r="O77" s="24">
        <f t="shared" si="21"/>
        <v>0</v>
      </c>
      <c r="P77" s="54">
        <v>0</v>
      </c>
      <c r="Q77" s="24">
        <f t="shared" si="22"/>
        <v>0</v>
      </c>
      <c r="R77" s="54">
        <v>0</v>
      </c>
      <c r="S77" s="24">
        <f t="shared" si="23"/>
        <v>0</v>
      </c>
      <c r="T77" s="54">
        <v>0</v>
      </c>
      <c r="U77" s="24">
        <f t="shared" si="24"/>
        <v>0</v>
      </c>
      <c r="V77" s="54">
        <v>0</v>
      </c>
      <c r="W77" s="24">
        <f t="shared" si="25"/>
        <v>0</v>
      </c>
      <c r="X77" s="54">
        <v>0</v>
      </c>
      <c r="Y77" s="24">
        <f t="shared" si="26"/>
        <v>0</v>
      </c>
      <c r="Z77" s="54">
        <f t="shared" ref="Z77" si="30">B77+D77+F77+H77+J77+L77+N77+P77+R77+T77+V77+X77</f>
        <v>1</v>
      </c>
      <c r="AA77" s="67">
        <f t="shared" si="28"/>
        <v>5.2608320531975332E-2</v>
      </c>
      <c r="AB77" s="56">
        <v>55</v>
      </c>
      <c r="AC77" s="67">
        <f t="shared" si="29"/>
        <v>4.4229284611425633E-2</v>
      </c>
      <c r="AD77" s="31"/>
    </row>
    <row r="78" spans="1:30" ht="21.75" customHeight="1" x14ac:dyDescent="0.2">
      <c r="A78" s="30" t="s">
        <v>90</v>
      </c>
      <c r="B78" s="21">
        <v>0</v>
      </c>
      <c r="C78" s="25">
        <f t="shared" si="15"/>
        <v>0</v>
      </c>
      <c r="D78" s="54">
        <v>0</v>
      </c>
      <c r="E78" s="24">
        <f t="shared" si="16"/>
        <v>0</v>
      </c>
      <c r="F78" s="62">
        <v>0</v>
      </c>
      <c r="G78" s="64">
        <f t="shared" si="17"/>
        <v>0</v>
      </c>
      <c r="H78" s="54">
        <v>1</v>
      </c>
      <c r="I78" s="64">
        <f t="shared" si="18"/>
        <v>0.40574700051529872</v>
      </c>
      <c r="J78" s="56">
        <v>7</v>
      </c>
      <c r="K78" s="60">
        <f t="shared" si="19"/>
        <v>3.1633270970599137</v>
      </c>
      <c r="L78" s="54">
        <v>1</v>
      </c>
      <c r="M78" s="64">
        <f t="shared" si="20"/>
        <v>0.92083575052717836</v>
      </c>
      <c r="N78" s="54">
        <v>0</v>
      </c>
      <c r="O78" s="24">
        <f t="shared" si="21"/>
        <v>0</v>
      </c>
      <c r="P78" s="54">
        <v>0</v>
      </c>
      <c r="Q78" s="24">
        <f t="shared" si="22"/>
        <v>0</v>
      </c>
      <c r="R78" s="54">
        <v>0</v>
      </c>
      <c r="S78" s="24">
        <f t="shared" si="23"/>
        <v>0</v>
      </c>
      <c r="T78" s="54">
        <v>0</v>
      </c>
      <c r="U78" s="24">
        <f t="shared" si="24"/>
        <v>0</v>
      </c>
      <c r="V78" s="54">
        <v>0</v>
      </c>
      <c r="W78" s="24">
        <f t="shared" si="25"/>
        <v>0</v>
      </c>
      <c r="X78" s="54">
        <v>0</v>
      </c>
      <c r="Y78" s="24">
        <f t="shared" si="26"/>
        <v>0</v>
      </c>
      <c r="Z78" s="54">
        <f>B78+D78+F78+H78+J78+L78+N78+P78+R78+T78+V78+X78</f>
        <v>9</v>
      </c>
      <c r="AA78" s="67">
        <f t="shared" si="28"/>
        <v>0.47347488478777805</v>
      </c>
      <c r="AB78" s="56">
        <v>661</v>
      </c>
      <c r="AC78" s="67">
        <f t="shared" si="29"/>
        <v>0.53155558414822435</v>
      </c>
      <c r="AD78" s="31"/>
    </row>
    <row r="79" spans="1:30" ht="21.75" customHeight="1" x14ac:dyDescent="0.2">
      <c r="A79" s="30" t="s">
        <v>91</v>
      </c>
      <c r="B79" s="21">
        <v>0</v>
      </c>
      <c r="C79" s="25">
        <f t="shared" si="15"/>
        <v>0</v>
      </c>
      <c r="D79" s="54">
        <v>0</v>
      </c>
      <c r="E79" s="24">
        <f t="shared" si="16"/>
        <v>0</v>
      </c>
      <c r="F79" s="62">
        <v>0</v>
      </c>
      <c r="G79" s="64">
        <f t="shared" si="17"/>
        <v>0</v>
      </c>
      <c r="H79" s="54">
        <v>0</v>
      </c>
      <c r="I79" s="64">
        <f t="shared" si="18"/>
        <v>0</v>
      </c>
      <c r="J79" s="54">
        <v>0</v>
      </c>
      <c r="K79" s="64">
        <f t="shared" si="19"/>
        <v>0</v>
      </c>
      <c r="L79" s="54">
        <v>0</v>
      </c>
      <c r="M79" s="64">
        <f t="shared" si="20"/>
        <v>0</v>
      </c>
      <c r="N79" s="54">
        <v>0</v>
      </c>
      <c r="O79" s="24">
        <f t="shared" si="21"/>
        <v>0</v>
      </c>
      <c r="P79" s="54">
        <v>0</v>
      </c>
      <c r="Q79" s="24">
        <f t="shared" si="22"/>
        <v>0</v>
      </c>
      <c r="R79" s="54">
        <v>0</v>
      </c>
      <c r="S79" s="24">
        <f t="shared" si="23"/>
        <v>0</v>
      </c>
      <c r="T79" s="54">
        <v>0</v>
      </c>
      <c r="U79" s="24">
        <f t="shared" si="24"/>
        <v>0</v>
      </c>
      <c r="V79" s="54">
        <v>0</v>
      </c>
      <c r="W79" s="24">
        <f t="shared" si="25"/>
        <v>0</v>
      </c>
      <c r="X79" s="54">
        <v>0</v>
      </c>
      <c r="Y79" s="24">
        <f t="shared" si="26"/>
        <v>0</v>
      </c>
      <c r="Z79" s="54">
        <f t="shared" ref="Z79:Z88" si="31">B79+D79+F79+H79+J79+L79+N79+P79+R79+T79+V79+X79</f>
        <v>0</v>
      </c>
      <c r="AA79" s="67">
        <f t="shared" si="28"/>
        <v>0</v>
      </c>
      <c r="AB79" s="56">
        <v>16</v>
      </c>
      <c r="AC79" s="67">
        <f t="shared" si="29"/>
        <v>1.2866700977869275E-2</v>
      </c>
      <c r="AD79" s="31"/>
    </row>
    <row r="80" spans="1:30" ht="21.75" customHeight="1" x14ac:dyDescent="0.2">
      <c r="A80" s="30" t="s">
        <v>92</v>
      </c>
      <c r="B80" s="21">
        <v>3</v>
      </c>
      <c r="C80" s="25">
        <f t="shared" si="15"/>
        <v>0.91770060935320463</v>
      </c>
      <c r="D80" s="54">
        <v>0</v>
      </c>
      <c r="E80" s="24">
        <f t="shared" si="16"/>
        <v>0</v>
      </c>
      <c r="F80" s="62">
        <v>0</v>
      </c>
      <c r="G80" s="64">
        <f t="shared" si="17"/>
        <v>0</v>
      </c>
      <c r="H80" s="54">
        <v>3</v>
      </c>
      <c r="I80" s="64">
        <f t="shared" si="18"/>
        <v>1.2172410015458961</v>
      </c>
      <c r="J80" s="54">
        <v>0</v>
      </c>
      <c r="K80" s="60">
        <f t="shared" si="19"/>
        <v>0</v>
      </c>
      <c r="L80" s="54">
        <v>0</v>
      </c>
      <c r="M80" s="64">
        <f t="shared" si="20"/>
        <v>0</v>
      </c>
      <c r="N80" s="54">
        <v>1</v>
      </c>
      <c r="O80" s="24">
        <f t="shared" si="21"/>
        <v>1.5688981628202514</v>
      </c>
      <c r="P80" s="54">
        <v>0</v>
      </c>
      <c r="Q80" s="24">
        <f t="shared" si="22"/>
        <v>0</v>
      </c>
      <c r="R80" s="54">
        <v>0</v>
      </c>
      <c r="S80" s="24">
        <f t="shared" si="23"/>
        <v>0</v>
      </c>
      <c r="T80" s="54">
        <v>0</v>
      </c>
      <c r="U80" s="24">
        <f t="shared" si="24"/>
        <v>0</v>
      </c>
      <c r="V80" s="54">
        <v>0</v>
      </c>
      <c r="W80" s="24">
        <f t="shared" si="25"/>
        <v>0</v>
      </c>
      <c r="X80" s="54">
        <v>0</v>
      </c>
      <c r="Y80" s="24">
        <f t="shared" si="26"/>
        <v>0</v>
      </c>
      <c r="Z80" s="54">
        <f t="shared" si="31"/>
        <v>7</v>
      </c>
      <c r="AA80" s="67">
        <f t="shared" si="28"/>
        <v>0.36825824372382737</v>
      </c>
      <c r="AB80" s="56">
        <v>170</v>
      </c>
      <c r="AC80" s="67">
        <f t="shared" si="29"/>
        <v>0.13670869788986104</v>
      </c>
      <c r="AD80" s="31"/>
    </row>
    <row r="81" spans="1:30" ht="21.75" customHeight="1" x14ac:dyDescent="0.2">
      <c r="A81" s="30" t="s">
        <v>93</v>
      </c>
      <c r="B81" s="56">
        <v>4</v>
      </c>
      <c r="C81" s="60">
        <f t="shared" si="15"/>
        <v>1.2236008124709394</v>
      </c>
      <c r="D81" s="54">
        <v>1</v>
      </c>
      <c r="E81" s="24">
        <f t="shared" si="16"/>
        <v>0.27104310940655113</v>
      </c>
      <c r="F81" s="56">
        <v>4</v>
      </c>
      <c r="G81" s="60">
        <f>F81/149418*100000</f>
        <v>2.6770536347695724</v>
      </c>
      <c r="H81" s="54">
        <v>0</v>
      </c>
      <c r="I81" s="64">
        <f t="shared" si="18"/>
        <v>0</v>
      </c>
      <c r="J81" s="54">
        <v>1</v>
      </c>
      <c r="K81" s="64">
        <f t="shared" si="19"/>
        <v>0.45190387100855905</v>
      </c>
      <c r="L81" s="54">
        <v>0</v>
      </c>
      <c r="M81" s="64">
        <f t="shared" si="20"/>
        <v>0</v>
      </c>
      <c r="N81" s="54">
        <v>1</v>
      </c>
      <c r="O81" s="24">
        <f t="shared" si="21"/>
        <v>1.5688981628202514</v>
      </c>
      <c r="P81" s="54">
        <v>0</v>
      </c>
      <c r="Q81" s="24">
        <f t="shared" si="22"/>
        <v>0</v>
      </c>
      <c r="R81" s="54">
        <v>0</v>
      </c>
      <c r="S81" s="24">
        <f t="shared" si="23"/>
        <v>0</v>
      </c>
      <c r="T81" s="54">
        <v>0</v>
      </c>
      <c r="U81" s="24">
        <f t="shared" si="24"/>
        <v>0</v>
      </c>
      <c r="V81" s="54">
        <v>0</v>
      </c>
      <c r="W81" s="24">
        <f t="shared" si="25"/>
        <v>0</v>
      </c>
      <c r="X81" s="54">
        <v>0</v>
      </c>
      <c r="Y81" s="24">
        <f t="shared" si="26"/>
        <v>0</v>
      </c>
      <c r="Z81" s="54">
        <f t="shared" si="31"/>
        <v>11</v>
      </c>
      <c r="AA81" s="67">
        <f t="shared" si="28"/>
        <v>0.57869152585172867</v>
      </c>
      <c r="AB81" s="56">
        <v>939</v>
      </c>
      <c r="AC81" s="67">
        <f t="shared" si="29"/>
        <v>0.75511451363870308</v>
      </c>
      <c r="AD81" s="31"/>
    </row>
    <row r="82" spans="1:30" ht="21.75" customHeight="1" x14ac:dyDescent="0.2">
      <c r="A82" s="30" t="s">
        <v>94</v>
      </c>
      <c r="B82" s="65" t="s">
        <v>95</v>
      </c>
      <c r="C82" s="61" t="s">
        <v>95</v>
      </c>
      <c r="D82" s="83" t="s">
        <v>96</v>
      </c>
      <c r="E82" s="63" t="s">
        <v>96</v>
      </c>
      <c r="F82" s="65" t="s">
        <v>95</v>
      </c>
      <c r="G82" s="63" t="s">
        <v>96</v>
      </c>
      <c r="H82" s="83" t="s">
        <v>96</v>
      </c>
      <c r="I82" s="63" t="s">
        <v>96</v>
      </c>
      <c r="J82" s="65" t="s">
        <v>95</v>
      </c>
      <c r="K82" s="61" t="s">
        <v>96</v>
      </c>
      <c r="L82" s="83" t="s">
        <v>96</v>
      </c>
      <c r="M82" s="63" t="s">
        <v>96</v>
      </c>
      <c r="N82" s="65" t="s">
        <v>96</v>
      </c>
      <c r="O82" s="63" t="s">
        <v>96</v>
      </c>
      <c r="P82" s="83" t="s">
        <v>96</v>
      </c>
      <c r="Q82" s="63" t="s">
        <v>96</v>
      </c>
      <c r="R82" s="83" t="s">
        <v>96</v>
      </c>
      <c r="S82" s="63" t="s">
        <v>96</v>
      </c>
      <c r="T82" s="65" t="s">
        <v>96</v>
      </c>
      <c r="U82" s="63" t="s">
        <v>96</v>
      </c>
      <c r="V82" s="83" t="s">
        <v>96</v>
      </c>
      <c r="W82" s="63" t="s">
        <v>96</v>
      </c>
      <c r="X82" s="65" t="s">
        <v>96</v>
      </c>
      <c r="Y82" s="61" t="s">
        <v>96</v>
      </c>
      <c r="Z82" s="54">
        <v>12</v>
      </c>
      <c r="AA82" s="67">
        <f t="shared" si="28"/>
        <v>0.63129984638370396</v>
      </c>
      <c r="AB82" s="56">
        <v>948</v>
      </c>
      <c r="AC82" s="67">
        <f t="shared" si="29"/>
        <v>0.76235203293875453</v>
      </c>
      <c r="AD82" s="31"/>
    </row>
    <row r="83" spans="1:30" ht="21.75" customHeight="1" x14ac:dyDescent="0.2">
      <c r="A83" s="30" t="s">
        <v>97</v>
      </c>
      <c r="B83" s="21">
        <v>0</v>
      </c>
      <c r="C83" s="25">
        <f t="shared" si="15"/>
        <v>0</v>
      </c>
      <c r="D83" s="54">
        <v>0</v>
      </c>
      <c r="E83" s="24">
        <f t="shared" si="16"/>
        <v>0</v>
      </c>
      <c r="F83" s="62">
        <v>0</v>
      </c>
      <c r="G83" s="64">
        <f t="shared" si="17"/>
        <v>0</v>
      </c>
      <c r="H83" s="54">
        <v>0</v>
      </c>
      <c r="I83" s="64">
        <f t="shared" si="18"/>
        <v>0</v>
      </c>
      <c r="J83" s="54">
        <v>0</v>
      </c>
      <c r="K83" s="64">
        <f t="shared" si="19"/>
        <v>0</v>
      </c>
      <c r="L83" s="54">
        <v>0</v>
      </c>
      <c r="M83" s="64">
        <f t="shared" si="20"/>
        <v>0</v>
      </c>
      <c r="N83" s="54">
        <v>0</v>
      </c>
      <c r="O83" s="24">
        <f t="shared" si="21"/>
        <v>0</v>
      </c>
      <c r="P83" s="54">
        <v>0</v>
      </c>
      <c r="Q83" s="24">
        <f t="shared" si="22"/>
        <v>0</v>
      </c>
      <c r="R83" s="54">
        <v>0</v>
      </c>
      <c r="S83" s="24">
        <f t="shared" si="23"/>
        <v>0</v>
      </c>
      <c r="T83" s="54">
        <v>0</v>
      </c>
      <c r="U83" s="24">
        <f t="shared" si="24"/>
        <v>0</v>
      </c>
      <c r="V83" s="54">
        <v>0</v>
      </c>
      <c r="W83" s="24">
        <f t="shared" si="25"/>
        <v>0</v>
      </c>
      <c r="X83" s="54">
        <v>0</v>
      </c>
      <c r="Y83" s="24">
        <f t="shared" si="26"/>
        <v>0</v>
      </c>
      <c r="Z83" s="54">
        <f t="shared" si="31"/>
        <v>0</v>
      </c>
      <c r="AA83" s="67">
        <f t="shared" si="28"/>
        <v>0</v>
      </c>
      <c r="AB83" s="56">
        <v>39</v>
      </c>
      <c r="AC83" s="67">
        <f t="shared" si="29"/>
        <v>3.1362583633556353E-2</v>
      </c>
      <c r="AD83" s="31"/>
    </row>
    <row r="84" spans="1:30" ht="21.75" customHeight="1" x14ac:dyDescent="0.2">
      <c r="A84" s="30" t="s">
        <v>98</v>
      </c>
      <c r="B84" s="56">
        <v>3</v>
      </c>
      <c r="C84" s="60">
        <f t="shared" si="15"/>
        <v>0.91770060935320463</v>
      </c>
      <c r="D84" s="54">
        <v>1</v>
      </c>
      <c r="E84" s="24">
        <f t="shared" si="16"/>
        <v>0.27104310940655113</v>
      </c>
      <c r="F84" s="62">
        <v>0</v>
      </c>
      <c r="G84" s="64">
        <f t="shared" si="17"/>
        <v>0</v>
      </c>
      <c r="H84" s="54">
        <v>0</v>
      </c>
      <c r="I84" s="64">
        <f t="shared" si="18"/>
        <v>0</v>
      </c>
      <c r="J84" s="54">
        <v>1</v>
      </c>
      <c r="K84" s="64">
        <f t="shared" si="19"/>
        <v>0.45190387100855905</v>
      </c>
      <c r="L84" s="54">
        <v>0</v>
      </c>
      <c r="M84" s="64">
        <f t="shared" si="20"/>
        <v>0</v>
      </c>
      <c r="N84" s="54">
        <v>0</v>
      </c>
      <c r="O84" s="24">
        <f t="shared" si="21"/>
        <v>0</v>
      </c>
      <c r="P84" s="54">
        <v>0</v>
      </c>
      <c r="Q84" s="24">
        <f t="shared" si="22"/>
        <v>0</v>
      </c>
      <c r="R84" s="54">
        <v>0</v>
      </c>
      <c r="S84" s="24">
        <f t="shared" si="23"/>
        <v>0</v>
      </c>
      <c r="T84" s="54">
        <v>2</v>
      </c>
      <c r="U84" s="24">
        <f t="shared" si="24"/>
        <v>2.7348931340507869</v>
      </c>
      <c r="V84" s="54">
        <v>0</v>
      </c>
      <c r="W84" s="24">
        <f t="shared" si="25"/>
        <v>0</v>
      </c>
      <c r="X84" s="54">
        <v>0</v>
      </c>
      <c r="Y84" s="24">
        <f t="shared" si="26"/>
        <v>0</v>
      </c>
      <c r="Z84" s="54">
        <f t="shared" si="31"/>
        <v>7</v>
      </c>
      <c r="AA84" s="67">
        <f t="shared" si="28"/>
        <v>0.36825824372382737</v>
      </c>
      <c r="AB84" s="56">
        <v>566</v>
      </c>
      <c r="AC84" s="67">
        <f t="shared" si="29"/>
        <v>0.45515954709212553</v>
      </c>
      <c r="AD84" s="31"/>
    </row>
    <row r="85" spans="1:30" ht="21.75" customHeight="1" x14ac:dyDescent="0.2">
      <c r="A85" s="30" t="s">
        <v>99</v>
      </c>
      <c r="B85" s="21">
        <v>0</v>
      </c>
      <c r="C85" s="25">
        <f t="shared" si="15"/>
        <v>0</v>
      </c>
      <c r="D85" s="54">
        <v>0</v>
      </c>
      <c r="E85" s="24">
        <f t="shared" si="16"/>
        <v>0</v>
      </c>
      <c r="F85" s="62">
        <v>0</v>
      </c>
      <c r="G85" s="64">
        <f t="shared" si="17"/>
        <v>0</v>
      </c>
      <c r="H85" s="54">
        <v>0</v>
      </c>
      <c r="I85" s="64">
        <f t="shared" si="18"/>
        <v>0</v>
      </c>
      <c r="J85" s="54">
        <v>0</v>
      </c>
      <c r="K85" s="64">
        <f t="shared" si="19"/>
        <v>0</v>
      </c>
      <c r="L85" s="54">
        <v>0</v>
      </c>
      <c r="M85" s="64">
        <f t="shared" si="20"/>
        <v>0</v>
      </c>
      <c r="N85" s="54">
        <v>0</v>
      </c>
      <c r="O85" s="24">
        <f t="shared" si="21"/>
        <v>0</v>
      </c>
      <c r="P85" s="54">
        <v>0</v>
      </c>
      <c r="Q85" s="24">
        <f t="shared" si="22"/>
        <v>0</v>
      </c>
      <c r="R85" s="54">
        <v>0</v>
      </c>
      <c r="S85" s="24">
        <f t="shared" si="23"/>
        <v>0</v>
      </c>
      <c r="T85" s="54">
        <v>0</v>
      </c>
      <c r="U85" s="24">
        <f t="shared" si="24"/>
        <v>0</v>
      </c>
      <c r="V85" s="54">
        <v>0</v>
      </c>
      <c r="W85" s="24">
        <f t="shared" si="25"/>
        <v>0</v>
      </c>
      <c r="X85" s="54">
        <v>0</v>
      </c>
      <c r="Y85" s="24">
        <f t="shared" si="26"/>
        <v>0</v>
      </c>
      <c r="Z85" s="54">
        <f t="shared" si="31"/>
        <v>0</v>
      </c>
      <c r="AA85" s="67">
        <f t="shared" si="28"/>
        <v>0</v>
      </c>
      <c r="AB85" s="56">
        <v>21</v>
      </c>
      <c r="AC85" s="67">
        <f t="shared" si="29"/>
        <v>1.6887545033453424E-2</v>
      </c>
      <c r="AD85" s="31"/>
    </row>
    <row r="86" spans="1:30" ht="21.75" customHeight="1" x14ac:dyDescent="0.2">
      <c r="A86" s="30" t="s">
        <v>100</v>
      </c>
      <c r="B86" s="56">
        <v>9</v>
      </c>
      <c r="C86" s="60">
        <f t="shared" si="15"/>
        <v>2.7531018280596138</v>
      </c>
      <c r="D86" s="54">
        <v>2</v>
      </c>
      <c r="E86" s="24">
        <f t="shared" si="16"/>
        <v>0.54208621881310226</v>
      </c>
      <c r="F86" s="62">
        <v>2</v>
      </c>
      <c r="G86" s="64">
        <f t="shared" si="17"/>
        <v>1.3385268173847862</v>
      </c>
      <c r="H86" s="54">
        <v>2</v>
      </c>
      <c r="I86" s="64">
        <f t="shared" si="18"/>
        <v>0.81149400103059743</v>
      </c>
      <c r="J86" s="56">
        <v>2</v>
      </c>
      <c r="K86" s="60">
        <f t="shared" si="19"/>
        <v>0.90380774201711811</v>
      </c>
      <c r="L86" s="54">
        <v>2</v>
      </c>
      <c r="M86" s="64">
        <f t="shared" si="20"/>
        <v>1.8416715010543567</v>
      </c>
      <c r="N86" s="56">
        <v>1</v>
      </c>
      <c r="O86" s="24">
        <f t="shared" si="21"/>
        <v>1.5688981628202514</v>
      </c>
      <c r="P86" s="54">
        <v>1</v>
      </c>
      <c r="Q86" s="24">
        <f t="shared" si="22"/>
        <v>1.5409507666230062</v>
      </c>
      <c r="R86" s="54">
        <v>0</v>
      </c>
      <c r="S86" s="24">
        <f t="shared" si="23"/>
        <v>0</v>
      </c>
      <c r="T86" s="54">
        <v>1</v>
      </c>
      <c r="U86" s="24">
        <f t="shared" si="24"/>
        <v>1.3674465670253935</v>
      </c>
      <c r="V86" s="54">
        <v>0</v>
      </c>
      <c r="W86" s="24">
        <f t="shared" si="25"/>
        <v>0</v>
      </c>
      <c r="X86" s="54">
        <v>0</v>
      </c>
      <c r="Y86" s="24">
        <f t="shared" si="26"/>
        <v>0</v>
      </c>
      <c r="Z86" s="54">
        <f t="shared" si="31"/>
        <v>22</v>
      </c>
      <c r="AA86" s="67">
        <f t="shared" si="28"/>
        <v>1.1573830517034573</v>
      </c>
      <c r="AB86" s="56">
        <v>1987</v>
      </c>
      <c r="AC86" s="67">
        <f t="shared" si="29"/>
        <v>1.5978834276891405</v>
      </c>
      <c r="AD86" s="31"/>
    </row>
    <row r="87" spans="1:30" ht="21.75" customHeight="1" x14ac:dyDescent="0.2">
      <c r="A87" s="30" t="s">
        <v>101</v>
      </c>
      <c r="B87" s="56">
        <v>1</v>
      </c>
      <c r="C87" s="60">
        <f t="shared" si="15"/>
        <v>0.30590020311773486</v>
      </c>
      <c r="D87" s="54">
        <v>0</v>
      </c>
      <c r="E87" s="24">
        <f t="shared" si="16"/>
        <v>0</v>
      </c>
      <c r="F87" s="62">
        <v>0</v>
      </c>
      <c r="G87" s="64">
        <f t="shared" si="17"/>
        <v>0</v>
      </c>
      <c r="H87" s="54">
        <v>0</v>
      </c>
      <c r="I87" s="64">
        <f t="shared" si="18"/>
        <v>0</v>
      </c>
      <c r="J87" s="54">
        <v>0</v>
      </c>
      <c r="K87" s="60">
        <f t="shared" si="19"/>
        <v>0</v>
      </c>
      <c r="L87" s="54">
        <v>0</v>
      </c>
      <c r="M87" s="64">
        <f t="shared" si="20"/>
        <v>0</v>
      </c>
      <c r="N87" s="54">
        <v>0</v>
      </c>
      <c r="O87" s="24">
        <f t="shared" si="21"/>
        <v>0</v>
      </c>
      <c r="P87" s="54">
        <v>0</v>
      </c>
      <c r="Q87" s="24">
        <f t="shared" si="22"/>
        <v>0</v>
      </c>
      <c r="R87" s="54">
        <v>0</v>
      </c>
      <c r="S87" s="24">
        <f t="shared" si="23"/>
        <v>0</v>
      </c>
      <c r="T87" s="54">
        <v>0</v>
      </c>
      <c r="U87" s="24">
        <f t="shared" si="24"/>
        <v>0</v>
      </c>
      <c r="V87" s="54">
        <v>0</v>
      </c>
      <c r="W87" s="24">
        <f t="shared" si="25"/>
        <v>0</v>
      </c>
      <c r="X87" s="54">
        <v>0</v>
      </c>
      <c r="Y87" s="24">
        <f t="shared" si="26"/>
        <v>0</v>
      </c>
      <c r="Z87" s="54">
        <f t="shared" si="31"/>
        <v>1</v>
      </c>
      <c r="AA87" s="67">
        <f t="shared" si="28"/>
        <v>5.2608320531975332E-2</v>
      </c>
      <c r="AB87" s="56">
        <v>405</v>
      </c>
      <c r="AC87" s="67">
        <f t="shared" si="29"/>
        <v>0.32568836850231603</v>
      </c>
      <c r="AD87" s="31"/>
    </row>
    <row r="88" spans="1:30" ht="21.75" customHeight="1" x14ac:dyDescent="0.2">
      <c r="A88" s="30" t="s">
        <v>102</v>
      </c>
      <c r="B88" s="21">
        <v>0</v>
      </c>
      <c r="C88" s="25">
        <f t="shared" si="15"/>
        <v>0</v>
      </c>
      <c r="D88" s="54">
        <v>0</v>
      </c>
      <c r="E88" s="24">
        <f t="shared" si="16"/>
        <v>0</v>
      </c>
      <c r="F88" s="76">
        <v>0</v>
      </c>
      <c r="G88" s="64">
        <f t="shared" si="17"/>
        <v>0</v>
      </c>
      <c r="H88" s="54">
        <v>0</v>
      </c>
      <c r="I88" s="64">
        <f t="shared" si="18"/>
        <v>0</v>
      </c>
      <c r="J88" s="54">
        <v>0</v>
      </c>
      <c r="K88" s="64">
        <f t="shared" si="19"/>
        <v>0</v>
      </c>
      <c r="L88" s="54">
        <v>0</v>
      </c>
      <c r="M88" s="64">
        <f t="shared" si="20"/>
        <v>0</v>
      </c>
      <c r="N88" s="54">
        <v>0</v>
      </c>
      <c r="O88" s="24">
        <f t="shared" si="21"/>
        <v>0</v>
      </c>
      <c r="P88" s="54">
        <v>0</v>
      </c>
      <c r="Q88" s="24">
        <f t="shared" si="22"/>
        <v>0</v>
      </c>
      <c r="R88" s="54">
        <v>0</v>
      </c>
      <c r="S88" s="24">
        <f t="shared" si="23"/>
        <v>0</v>
      </c>
      <c r="T88" s="54">
        <v>0</v>
      </c>
      <c r="U88" s="24">
        <f t="shared" si="24"/>
        <v>0</v>
      </c>
      <c r="V88" s="54">
        <v>0</v>
      </c>
      <c r="W88" s="24">
        <f t="shared" si="25"/>
        <v>0</v>
      </c>
      <c r="X88" s="54">
        <v>0</v>
      </c>
      <c r="Y88" s="24">
        <f t="shared" si="26"/>
        <v>0</v>
      </c>
      <c r="Z88" s="54">
        <f t="shared" si="31"/>
        <v>0</v>
      </c>
      <c r="AA88" s="67">
        <f t="shared" si="28"/>
        <v>0</v>
      </c>
      <c r="AB88" s="56">
        <v>0</v>
      </c>
      <c r="AC88" s="67">
        <f t="shared" si="29"/>
        <v>0</v>
      </c>
      <c r="AD88" s="31"/>
    </row>
    <row r="89" spans="1:30" ht="21.75" customHeight="1" x14ac:dyDescent="0.2">
      <c r="A89" s="30" t="s">
        <v>103</v>
      </c>
      <c r="B89" s="56">
        <v>44</v>
      </c>
      <c r="C89" s="60">
        <f t="shared" si="15"/>
        <v>13.459608937180334</v>
      </c>
      <c r="D89" s="54">
        <v>47</v>
      </c>
      <c r="E89" s="24">
        <f t="shared" si="16"/>
        <v>12.739026142107903</v>
      </c>
      <c r="F89" s="56">
        <v>15</v>
      </c>
      <c r="G89" s="60">
        <f t="shared" si="17"/>
        <v>10.038951130385897</v>
      </c>
      <c r="H89" s="54">
        <v>38</v>
      </c>
      <c r="I89" s="64">
        <f t="shared" si="18"/>
        <v>15.418386019581352</v>
      </c>
      <c r="J89" s="56">
        <v>18</v>
      </c>
      <c r="K89" s="60">
        <f t="shared" si="19"/>
        <v>8.1342696781540642</v>
      </c>
      <c r="L89" s="54">
        <v>5</v>
      </c>
      <c r="M89" s="64">
        <f t="shared" si="20"/>
        <v>4.6041787526358924</v>
      </c>
      <c r="N89" s="56">
        <v>7</v>
      </c>
      <c r="O89" s="24">
        <f t="shared" si="21"/>
        <v>10.982287139741759</v>
      </c>
      <c r="P89" s="54">
        <v>5</v>
      </c>
      <c r="Q89" s="24">
        <f t="shared" si="22"/>
        <v>7.7047538331150323</v>
      </c>
      <c r="R89" s="54">
        <v>0</v>
      </c>
      <c r="S89" s="24">
        <f t="shared" si="23"/>
        <v>0</v>
      </c>
      <c r="T89" s="56">
        <v>5</v>
      </c>
      <c r="U89" s="24">
        <f t="shared" si="24"/>
        <v>6.8372328351269678</v>
      </c>
      <c r="V89" s="54">
        <v>8</v>
      </c>
      <c r="W89" s="24">
        <f t="shared" si="25"/>
        <v>4.5576254771264173</v>
      </c>
      <c r="X89" s="54">
        <v>0</v>
      </c>
      <c r="Y89" s="24">
        <f t="shared" si="26"/>
        <v>0</v>
      </c>
      <c r="Z89" s="54">
        <f>B89+D89+F89+H89+J89+L89+N89+P89+R89+T89+V89+X89</f>
        <v>192</v>
      </c>
      <c r="AA89" s="67">
        <f t="shared" si="28"/>
        <v>10.100797542139263</v>
      </c>
      <c r="AB89" s="56">
        <v>15055</v>
      </c>
      <c r="AC89" s="67">
        <f t="shared" si="29"/>
        <v>12.106761451363869</v>
      </c>
      <c r="AD89" s="31"/>
    </row>
    <row r="90" spans="1:30" ht="21.75" customHeight="1" x14ac:dyDescent="0.2">
      <c r="A90" s="30" t="s">
        <v>104</v>
      </c>
      <c r="B90" s="56">
        <v>2</v>
      </c>
      <c r="C90" s="60">
        <f t="shared" si="15"/>
        <v>0.61180040623546972</v>
      </c>
      <c r="D90" s="54">
        <v>0</v>
      </c>
      <c r="E90" s="24">
        <f t="shared" si="16"/>
        <v>0</v>
      </c>
      <c r="F90" s="62">
        <v>0</v>
      </c>
      <c r="G90" s="64">
        <f t="shared" si="17"/>
        <v>0</v>
      </c>
      <c r="H90" s="54">
        <v>0</v>
      </c>
      <c r="I90" s="64">
        <f t="shared" si="18"/>
        <v>0</v>
      </c>
      <c r="J90" s="54">
        <v>1</v>
      </c>
      <c r="K90" s="64">
        <f t="shared" si="19"/>
        <v>0.45190387100855905</v>
      </c>
      <c r="L90" s="54">
        <v>0</v>
      </c>
      <c r="M90" s="64">
        <f t="shared" si="20"/>
        <v>0</v>
      </c>
      <c r="N90" s="54">
        <v>0</v>
      </c>
      <c r="O90" s="24">
        <f t="shared" si="21"/>
        <v>0</v>
      </c>
      <c r="P90" s="54">
        <v>0</v>
      </c>
      <c r="Q90" s="24">
        <f t="shared" si="22"/>
        <v>0</v>
      </c>
      <c r="R90" s="54">
        <v>0</v>
      </c>
      <c r="S90" s="24">
        <f t="shared" si="23"/>
        <v>0</v>
      </c>
      <c r="T90" s="54">
        <v>0</v>
      </c>
      <c r="U90" s="24">
        <f t="shared" si="24"/>
        <v>0</v>
      </c>
      <c r="V90" s="54">
        <v>0</v>
      </c>
      <c r="W90" s="24">
        <f t="shared" si="25"/>
        <v>0</v>
      </c>
      <c r="X90" s="54">
        <v>0</v>
      </c>
      <c r="Y90" s="24">
        <f t="shared" si="26"/>
        <v>0</v>
      </c>
      <c r="Z90" s="54">
        <f t="shared" ref="Z90:Z92" si="32">B90+D90+F90+H90+J90+L90+N90+P90+R90+T90+V90+X90</f>
        <v>3</v>
      </c>
      <c r="AA90" s="67">
        <f t="shared" si="28"/>
        <v>0.15782496159592599</v>
      </c>
      <c r="AB90" s="56">
        <v>173</v>
      </c>
      <c r="AC90" s="67">
        <f t="shared" si="29"/>
        <v>0.13912120432321154</v>
      </c>
      <c r="AD90" s="31"/>
    </row>
    <row r="91" spans="1:30" ht="21.75" customHeight="1" x14ac:dyDescent="0.2">
      <c r="A91" s="30" t="s">
        <v>105</v>
      </c>
      <c r="B91" s="21">
        <v>2</v>
      </c>
      <c r="C91" s="25">
        <f t="shared" si="15"/>
        <v>0.61180040623546972</v>
      </c>
      <c r="D91" s="54">
        <v>0</v>
      </c>
      <c r="E91" s="24">
        <f t="shared" si="16"/>
        <v>0</v>
      </c>
      <c r="F91" s="62">
        <v>1</v>
      </c>
      <c r="G91" s="64">
        <f t="shared" si="17"/>
        <v>0.66926340869239309</v>
      </c>
      <c r="H91" s="54">
        <v>0</v>
      </c>
      <c r="I91" s="64">
        <f t="shared" si="18"/>
        <v>0</v>
      </c>
      <c r="J91" s="54">
        <v>0</v>
      </c>
      <c r="K91" s="64">
        <f t="shared" si="19"/>
        <v>0</v>
      </c>
      <c r="L91" s="54">
        <v>0</v>
      </c>
      <c r="M91" s="64">
        <f t="shared" si="20"/>
        <v>0</v>
      </c>
      <c r="N91" s="54">
        <v>0</v>
      </c>
      <c r="O91" s="24">
        <f t="shared" si="21"/>
        <v>0</v>
      </c>
      <c r="P91" s="54">
        <v>0</v>
      </c>
      <c r="Q91" s="24">
        <f t="shared" si="22"/>
        <v>0</v>
      </c>
      <c r="R91" s="54">
        <v>0</v>
      </c>
      <c r="S91" s="24">
        <f t="shared" si="23"/>
        <v>0</v>
      </c>
      <c r="T91" s="54">
        <v>0</v>
      </c>
      <c r="U91" s="24">
        <f t="shared" si="24"/>
        <v>0</v>
      </c>
      <c r="V91" s="54">
        <v>0</v>
      </c>
      <c r="W91" s="24">
        <f t="shared" si="25"/>
        <v>0</v>
      </c>
      <c r="X91" s="54">
        <v>0</v>
      </c>
      <c r="Y91" s="24">
        <f t="shared" si="26"/>
        <v>0</v>
      </c>
      <c r="Z91" s="54">
        <f t="shared" si="32"/>
        <v>3</v>
      </c>
      <c r="AA91" s="67">
        <f t="shared" si="28"/>
        <v>0.15782496159592599</v>
      </c>
      <c r="AB91" s="56">
        <v>109</v>
      </c>
      <c r="AC91" s="67">
        <f t="shared" si="29"/>
        <v>8.7654400411734432E-2</v>
      </c>
      <c r="AD91" s="31"/>
    </row>
    <row r="92" spans="1:30" ht="21.75" customHeight="1" x14ac:dyDescent="0.2">
      <c r="A92" s="30" t="s">
        <v>106</v>
      </c>
      <c r="B92" s="21">
        <v>0</v>
      </c>
      <c r="C92" s="25">
        <f t="shared" si="15"/>
        <v>0</v>
      </c>
      <c r="D92" s="54">
        <v>0</v>
      </c>
      <c r="E92" s="24">
        <f t="shared" si="16"/>
        <v>0</v>
      </c>
      <c r="F92" s="62">
        <v>0</v>
      </c>
      <c r="G92" s="64">
        <f t="shared" si="17"/>
        <v>0</v>
      </c>
      <c r="H92" s="54">
        <v>0</v>
      </c>
      <c r="I92" s="64">
        <f t="shared" si="18"/>
        <v>0</v>
      </c>
      <c r="J92" s="54">
        <v>0</v>
      </c>
      <c r="K92" s="64">
        <f t="shared" si="19"/>
        <v>0</v>
      </c>
      <c r="L92" s="54">
        <v>0</v>
      </c>
      <c r="M92" s="64">
        <f t="shared" si="20"/>
        <v>0</v>
      </c>
      <c r="N92" s="54">
        <v>0</v>
      </c>
      <c r="O92" s="24">
        <f t="shared" si="21"/>
        <v>0</v>
      </c>
      <c r="P92" s="54">
        <v>0</v>
      </c>
      <c r="Q92" s="24">
        <f t="shared" si="22"/>
        <v>0</v>
      </c>
      <c r="R92" s="54">
        <v>0</v>
      </c>
      <c r="S92" s="24">
        <f t="shared" si="23"/>
        <v>0</v>
      </c>
      <c r="T92" s="54">
        <v>0</v>
      </c>
      <c r="U92" s="24">
        <f t="shared" si="24"/>
        <v>0</v>
      </c>
      <c r="V92" s="54">
        <v>0</v>
      </c>
      <c r="W92" s="24">
        <f t="shared" si="25"/>
        <v>0</v>
      </c>
      <c r="X92" s="54">
        <v>0</v>
      </c>
      <c r="Y92" s="24">
        <f t="shared" si="26"/>
        <v>0</v>
      </c>
      <c r="Z92" s="54">
        <f t="shared" si="32"/>
        <v>0</v>
      </c>
      <c r="AA92" s="67">
        <f t="shared" si="28"/>
        <v>0</v>
      </c>
      <c r="AB92" s="56">
        <v>0</v>
      </c>
      <c r="AC92" s="67">
        <f t="shared" si="29"/>
        <v>0</v>
      </c>
      <c r="AD92" s="31"/>
    </row>
    <row r="93" spans="1:30" ht="21.75" customHeight="1" x14ac:dyDescent="0.2">
      <c r="A93" s="30" t="s">
        <v>107</v>
      </c>
      <c r="B93" s="21">
        <v>0</v>
      </c>
      <c r="C93" s="25">
        <f t="shared" si="15"/>
        <v>0</v>
      </c>
      <c r="D93" s="54">
        <v>0</v>
      </c>
      <c r="E93" s="24">
        <f t="shared" si="16"/>
        <v>0</v>
      </c>
      <c r="F93" s="62">
        <v>0</v>
      </c>
      <c r="G93" s="64">
        <f t="shared" si="17"/>
        <v>0</v>
      </c>
      <c r="H93" s="54">
        <v>0</v>
      </c>
      <c r="I93" s="64">
        <f t="shared" si="18"/>
        <v>0</v>
      </c>
      <c r="J93" s="54">
        <v>0</v>
      </c>
      <c r="K93" s="64">
        <f t="shared" si="19"/>
        <v>0</v>
      </c>
      <c r="L93" s="54">
        <v>0</v>
      </c>
      <c r="M93" s="64">
        <f t="shared" si="20"/>
        <v>0</v>
      </c>
      <c r="N93" s="54">
        <v>0</v>
      </c>
      <c r="O93" s="24">
        <f t="shared" si="21"/>
        <v>0</v>
      </c>
      <c r="P93" s="54">
        <v>0</v>
      </c>
      <c r="Q93" s="24">
        <f t="shared" si="22"/>
        <v>0</v>
      </c>
      <c r="R93" s="54">
        <v>0</v>
      </c>
      <c r="S93" s="24">
        <f t="shared" si="23"/>
        <v>0</v>
      </c>
      <c r="T93" s="54">
        <v>0</v>
      </c>
      <c r="U93" s="24">
        <f t="shared" si="24"/>
        <v>0</v>
      </c>
      <c r="V93" s="54">
        <v>0</v>
      </c>
      <c r="W93" s="24">
        <f t="shared" si="25"/>
        <v>0</v>
      </c>
      <c r="X93" s="54">
        <v>0</v>
      </c>
      <c r="Y93" s="24">
        <f t="shared" si="26"/>
        <v>0</v>
      </c>
      <c r="Z93" s="54">
        <f>B93+D93+F93+H93+J93+L93+N93+P93+R93+T93+V93+X93</f>
        <v>0</v>
      </c>
      <c r="AA93" s="67">
        <f t="shared" si="28"/>
        <v>0</v>
      </c>
      <c r="AB93" s="56">
        <v>115</v>
      </c>
      <c r="AC93" s="67">
        <f>AB93/124352000*100000</f>
        <v>9.247941327843541E-2</v>
      </c>
      <c r="AD93" s="31"/>
    </row>
    <row r="94" spans="1:30" ht="21.75" customHeight="1" x14ac:dyDescent="0.2">
      <c r="A94" s="30" t="s">
        <v>108</v>
      </c>
      <c r="B94" s="21">
        <v>3</v>
      </c>
      <c r="C94" s="25">
        <f t="shared" si="15"/>
        <v>0.91770060935320463</v>
      </c>
      <c r="D94" s="54">
        <v>4</v>
      </c>
      <c r="E94" s="24">
        <f t="shared" si="16"/>
        <v>1.0841724376262045</v>
      </c>
      <c r="F94" s="56">
        <v>2</v>
      </c>
      <c r="G94" s="60">
        <f>F94/149418*100000</f>
        <v>1.3385268173847862</v>
      </c>
      <c r="H94" s="54">
        <v>0</v>
      </c>
      <c r="I94" s="64">
        <f t="shared" si="18"/>
        <v>0</v>
      </c>
      <c r="J94" s="56">
        <v>1</v>
      </c>
      <c r="K94" s="60">
        <f t="shared" si="19"/>
        <v>0.45190387100855905</v>
      </c>
      <c r="L94" s="54">
        <v>6</v>
      </c>
      <c r="M94" s="64">
        <f t="shared" si="20"/>
        <v>5.5250145031630709</v>
      </c>
      <c r="N94" s="54">
        <v>0</v>
      </c>
      <c r="O94" s="24">
        <f t="shared" si="21"/>
        <v>0</v>
      </c>
      <c r="P94" s="54">
        <v>0</v>
      </c>
      <c r="Q94" s="24">
        <f t="shared" si="22"/>
        <v>0</v>
      </c>
      <c r="R94" s="54">
        <v>0</v>
      </c>
      <c r="S94" s="24">
        <f t="shared" si="23"/>
        <v>0</v>
      </c>
      <c r="T94" s="54">
        <v>0</v>
      </c>
      <c r="U94" s="24">
        <f t="shared" si="24"/>
        <v>0</v>
      </c>
      <c r="V94" s="54">
        <v>0</v>
      </c>
      <c r="W94" s="24">
        <f t="shared" si="25"/>
        <v>0</v>
      </c>
      <c r="X94" s="54">
        <v>0</v>
      </c>
      <c r="Y94" s="24">
        <f t="shared" si="26"/>
        <v>0</v>
      </c>
      <c r="Z94" s="54">
        <f t="shared" ref="Z94:Z96" si="33">B94+D94+F94+H94+J94+L94+N94+P94+R94+T94+V94+X94</f>
        <v>16</v>
      </c>
      <c r="AA94" s="67">
        <f t="shared" si="28"/>
        <v>0.84173312851160531</v>
      </c>
      <c r="AB94" s="56">
        <v>1000</v>
      </c>
      <c r="AC94" s="67">
        <f t="shared" si="29"/>
        <v>0.8041688111168297</v>
      </c>
      <c r="AD94" s="31"/>
    </row>
    <row r="95" spans="1:30" ht="21.75" customHeight="1" x14ac:dyDescent="0.2">
      <c r="A95" s="30" t="s">
        <v>109</v>
      </c>
      <c r="B95" s="21">
        <v>1</v>
      </c>
      <c r="C95" s="25">
        <f t="shared" si="15"/>
        <v>0.30590020311773486</v>
      </c>
      <c r="D95" s="54">
        <v>1</v>
      </c>
      <c r="E95" s="24">
        <f t="shared" si="16"/>
        <v>0.27104310940655113</v>
      </c>
      <c r="F95" s="62">
        <v>0</v>
      </c>
      <c r="G95" s="64">
        <f t="shared" si="17"/>
        <v>0</v>
      </c>
      <c r="H95" s="54">
        <v>0</v>
      </c>
      <c r="I95" s="64">
        <f t="shared" si="18"/>
        <v>0</v>
      </c>
      <c r="J95" s="54">
        <v>0</v>
      </c>
      <c r="K95" s="64">
        <f t="shared" si="19"/>
        <v>0</v>
      </c>
      <c r="L95" s="54">
        <v>0</v>
      </c>
      <c r="M95" s="64">
        <f t="shared" si="20"/>
        <v>0</v>
      </c>
      <c r="N95" s="54">
        <v>0</v>
      </c>
      <c r="O95" s="24">
        <f t="shared" si="21"/>
        <v>0</v>
      </c>
      <c r="P95" s="54">
        <v>0</v>
      </c>
      <c r="Q95" s="24">
        <f t="shared" si="22"/>
        <v>0</v>
      </c>
      <c r="R95" s="54">
        <v>0</v>
      </c>
      <c r="S95" s="24">
        <f t="shared" si="23"/>
        <v>0</v>
      </c>
      <c r="T95" s="54">
        <v>0</v>
      </c>
      <c r="U95" s="24">
        <f t="shared" si="24"/>
        <v>0</v>
      </c>
      <c r="V95" s="54">
        <v>0</v>
      </c>
      <c r="W95" s="24">
        <f t="shared" si="25"/>
        <v>0</v>
      </c>
      <c r="X95" s="54">
        <v>0</v>
      </c>
      <c r="Y95" s="24">
        <f t="shared" si="26"/>
        <v>0</v>
      </c>
      <c r="Z95" s="54">
        <f t="shared" si="33"/>
        <v>2</v>
      </c>
      <c r="AA95" s="67">
        <f t="shared" si="28"/>
        <v>0.10521664106395066</v>
      </c>
      <c r="AB95" s="56">
        <v>12</v>
      </c>
      <c r="AC95" s="67">
        <f t="shared" si="29"/>
        <v>9.6500257334019551E-3</v>
      </c>
      <c r="AD95" s="31"/>
    </row>
    <row r="96" spans="1:30" ht="21.75" customHeight="1" x14ac:dyDescent="0.2">
      <c r="A96" s="30" t="s">
        <v>110</v>
      </c>
      <c r="B96" s="21">
        <v>0</v>
      </c>
      <c r="C96" s="25">
        <f t="shared" si="15"/>
        <v>0</v>
      </c>
      <c r="D96" s="54">
        <v>0</v>
      </c>
      <c r="E96" s="24">
        <f t="shared" si="16"/>
        <v>0</v>
      </c>
      <c r="F96" s="62">
        <v>0</v>
      </c>
      <c r="G96" s="64">
        <f t="shared" si="17"/>
        <v>0</v>
      </c>
      <c r="H96" s="54">
        <v>0</v>
      </c>
      <c r="I96" s="64">
        <f t="shared" si="18"/>
        <v>0</v>
      </c>
      <c r="J96" s="54">
        <v>0</v>
      </c>
      <c r="K96" s="64">
        <f t="shared" si="19"/>
        <v>0</v>
      </c>
      <c r="L96" s="54">
        <v>0</v>
      </c>
      <c r="M96" s="64">
        <f t="shared" si="20"/>
        <v>0</v>
      </c>
      <c r="N96" s="54">
        <v>0</v>
      </c>
      <c r="O96" s="24">
        <f t="shared" si="21"/>
        <v>0</v>
      </c>
      <c r="P96" s="75">
        <v>0</v>
      </c>
      <c r="Q96" s="24">
        <f t="shared" si="22"/>
        <v>0</v>
      </c>
      <c r="R96" s="54">
        <v>0</v>
      </c>
      <c r="S96" s="24">
        <f t="shared" si="23"/>
        <v>0</v>
      </c>
      <c r="T96" s="54">
        <v>0</v>
      </c>
      <c r="U96" s="24">
        <f t="shared" si="24"/>
        <v>0</v>
      </c>
      <c r="V96" s="54">
        <v>0</v>
      </c>
      <c r="W96" s="24">
        <f t="shared" si="25"/>
        <v>0</v>
      </c>
      <c r="X96" s="54">
        <v>0</v>
      </c>
      <c r="Y96" s="24">
        <f t="shared" si="26"/>
        <v>0</v>
      </c>
      <c r="Z96" s="54">
        <f t="shared" si="33"/>
        <v>0</v>
      </c>
      <c r="AA96" s="67">
        <f t="shared" si="28"/>
        <v>0</v>
      </c>
      <c r="AB96" s="56">
        <v>28</v>
      </c>
      <c r="AC96" s="67">
        <f t="shared" si="29"/>
        <v>2.251672671127123E-2</v>
      </c>
      <c r="AD96" s="31"/>
    </row>
    <row r="97" spans="1:30" s="34" customFormat="1" ht="21.75" customHeight="1" x14ac:dyDescent="0.2">
      <c r="A97" s="33" t="s">
        <v>111</v>
      </c>
      <c r="B97" s="21">
        <v>0</v>
      </c>
      <c r="C97" s="59">
        <f t="shared" si="15"/>
        <v>0</v>
      </c>
      <c r="D97" s="55">
        <v>0</v>
      </c>
      <c r="E97" s="59">
        <f t="shared" si="16"/>
        <v>0</v>
      </c>
      <c r="F97" s="57">
        <v>0</v>
      </c>
      <c r="G97" s="66">
        <f t="shared" si="17"/>
        <v>0</v>
      </c>
      <c r="H97" s="80">
        <v>0</v>
      </c>
      <c r="I97" s="66">
        <f t="shared" si="18"/>
        <v>0</v>
      </c>
      <c r="J97" s="55">
        <v>0</v>
      </c>
      <c r="K97" s="66">
        <f t="shared" si="19"/>
        <v>0</v>
      </c>
      <c r="L97" s="55">
        <v>0</v>
      </c>
      <c r="M97" s="66">
        <f t="shared" si="20"/>
        <v>0</v>
      </c>
      <c r="N97" s="55">
        <v>0</v>
      </c>
      <c r="O97" s="59">
        <f t="shared" si="21"/>
        <v>0</v>
      </c>
      <c r="P97" s="80">
        <v>0</v>
      </c>
      <c r="Q97" s="59">
        <f t="shared" si="22"/>
        <v>0</v>
      </c>
      <c r="R97" s="55">
        <v>0</v>
      </c>
      <c r="S97" s="59">
        <f t="shared" si="23"/>
        <v>0</v>
      </c>
      <c r="T97" s="55">
        <v>0</v>
      </c>
      <c r="U97" s="59">
        <f t="shared" si="24"/>
        <v>0</v>
      </c>
      <c r="V97" s="55">
        <v>0</v>
      </c>
      <c r="W97" s="59">
        <f t="shared" si="25"/>
        <v>0</v>
      </c>
      <c r="X97" s="55">
        <v>0</v>
      </c>
      <c r="Y97" s="59">
        <f t="shared" si="26"/>
        <v>0</v>
      </c>
      <c r="Z97" s="80">
        <f>B97+D97+F97+H97+J97+L97+N97+P97+R97+T97+V97+X97</f>
        <v>0</v>
      </c>
      <c r="AA97" s="68">
        <f t="shared" si="28"/>
        <v>0</v>
      </c>
      <c r="AB97" s="57">
        <v>15</v>
      </c>
      <c r="AC97" s="68">
        <f t="shared" si="29"/>
        <v>1.2062532166752444E-2</v>
      </c>
      <c r="AD97" s="31"/>
    </row>
    <row r="98" spans="1:30" s="34" customFormat="1" ht="21.75" customHeight="1" x14ac:dyDescent="0.2">
      <c r="A98" s="35" t="s">
        <v>112</v>
      </c>
      <c r="B98" s="36"/>
      <c r="C98" s="25"/>
      <c r="D98" s="25"/>
      <c r="E98" s="25"/>
      <c r="F98" s="25"/>
      <c r="G98" s="25"/>
      <c r="H98" s="25"/>
      <c r="I98" s="25"/>
      <c r="J98" s="25"/>
      <c r="K98" s="25"/>
      <c r="L98" s="25"/>
      <c r="M98" s="25"/>
      <c r="N98" s="25"/>
      <c r="O98" s="25"/>
      <c r="P98" s="25"/>
      <c r="Q98" s="25"/>
      <c r="R98" s="21"/>
      <c r="S98" s="52"/>
      <c r="T98" s="21"/>
      <c r="U98" s="25"/>
      <c r="V98" s="25"/>
      <c r="W98" s="25"/>
      <c r="X98" s="21"/>
      <c r="Y98" s="25"/>
      <c r="Z98" s="21"/>
      <c r="AA98" s="25"/>
      <c r="AB98" s="21"/>
      <c r="AC98" s="37"/>
    </row>
    <row r="99" spans="1:30" ht="21.75" customHeight="1" x14ac:dyDescent="0.2">
      <c r="A99" s="19" t="s">
        <v>113</v>
      </c>
      <c r="B99" s="31"/>
      <c r="W99" s="25"/>
      <c r="Z99" s="31"/>
    </row>
    <row r="100" spans="1:30" ht="21.75" customHeight="1" x14ac:dyDescent="0.2">
      <c r="A100" s="19" t="s">
        <v>114</v>
      </c>
      <c r="W100" s="25"/>
    </row>
    <row r="101" spans="1:30" s="40" customFormat="1" ht="21.75" customHeight="1" x14ac:dyDescent="0.15">
      <c r="A101" s="39" t="s">
        <v>115</v>
      </c>
      <c r="C101" s="41"/>
      <c r="D101" s="42"/>
      <c r="E101" s="42"/>
      <c r="F101" s="42"/>
      <c r="G101" s="42"/>
      <c r="H101" s="42"/>
      <c r="I101" s="42"/>
      <c r="J101" s="42"/>
      <c r="K101" s="41"/>
      <c r="L101" s="42"/>
      <c r="M101" s="42"/>
      <c r="N101" s="42"/>
      <c r="O101" s="42"/>
      <c r="P101" s="42"/>
      <c r="Q101" s="42"/>
      <c r="R101" s="42"/>
      <c r="S101" s="43"/>
      <c r="T101" s="42"/>
      <c r="U101" s="42"/>
      <c r="V101" s="42"/>
      <c r="W101" s="44"/>
      <c r="X101" s="42"/>
      <c r="Y101" s="44"/>
      <c r="AA101" s="42"/>
      <c r="AB101" s="73"/>
      <c r="AC101" s="45"/>
    </row>
    <row r="102" spans="1:30" ht="21.75" customHeight="1" x14ac:dyDescent="0.2">
      <c r="A102" s="46"/>
      <c r="C102" s="47"/>
      <c r="D102" s="48"/>
      <c r="E102" s="47"/>
      <c r="F102" s="48"/>
      <c r="G102" s="47"/>
      <c r="H102" s="48"/>
      <c r="I102" s="47"/>
      <c r="J102" s="48"/>
      <c r="K102" s="47"/>
      <c r="L102" s="48"/>
      <c r="M102" s="47"/>
      <c r="N102" s="48"/>
      <c r="O102" s="47"/>
      <c r="P102" s="48"/>
      <c r="Q102" s="47"/>
      <c r="R102" s="48"/>
      <c r="S102" s="47"/>
      <c r="T102" s="48"/>
      <c r="U102" s="47"/>
      <c r="V102" s="48"/>
      <c r="W102" s="47"/>
      <c r="X102" s="48"/>
      <c r="Y102" s="47"/>
      <c r="Z102" s="49"/>
      <c r="AA102" s="49"/>
      <c r="AB102" s="74"/>
      <c r="AC102" s="50"/>
    </row>
    <row r="103" spans="1:30" ht="21.75" customHeight="1" x14ac:dyDescent="0.2">
      <c r="C103" s="48"/>
      <c r="D103" s="48"/>
      <c r="E103" s="47"/>
      <c r="F103" s="48"/>
      <c r="G103" s="47"/>
      <c r="H103" s="48"/>
      <c r="I103" s="47"/>
      <c r="J103" s="48"/>
      <c r="K103" s="48"/>
      <c r="L103" s="48"/>
      <c r="M103" s="47"/>
      <c r="N103" s="48"/>
      <c r="O103" s="47"/>
      <c r="P103" s="48"/>
      <c r="Q103" s="47"/>
      <c r="R103" s="48"/>
      <c r="S103" s="47"/>
      <c r="T103" s="48"/>
      <c r="U103" s="47"/>
      <c r="V103" s="48"/>
      <c r="W103" s="47"/>
      <c r="X103" s="48"/>
      <c r="Y103" s="47"/>
      <c r="Z103" s="49"/>
      <c r="AA103" s="49"/>
      <c r="AB103" s="74"/>
      <c r="AC103" s="50"/>
    </row>
    <row r="104" spans="1:30" ht="21.75" customHeight="1" x14ac:dyDescent="0.2">
      <c r="C104" s="48"/>
      <c r="D104" s="48"/>
      <c r="E104" s="44"/>
      <c r="F104" s="48"/>
      <c r="G104" s="48"/>
      <c r="H104" s="48"/>
      <c r="I104" s="51"/>
      <c r="J104" s="48"/>
      <c r="K104" s="48"/>
      <c r="L104" s="48"/>
      <c r="M104" s="47"/>
      <c r="N104" s="48"/>
      <c r="O104" s="47"/>
      <c r="P104" s="48"/>
      <c r="Q104" s="47"/>
      <c r="R104" s="48"/>
      <c r="S104" s="47"/>
      <c r="T104" s="48"/>
      <c r="U104" s="47"/>
      <c r="V104" s="48"/>
      <c r="W104" s="47"/>
      <c r="X104" s="48"/>
      <c r="Y104" s="47"/>
      <c r="Z104" s="49"/>
      <c r="AA104" s="49"/>
      <c r="AB104" s="74"/>
      <c r="AC104" s="50"/>
    </row>
    <row r="105" spans="1:30" ht="21.75" customHeight="1" x14ac:dyDescent="0.2">
      <c r="C105" s="48"/>
      <c r="D105" s="48"/>
      <c r="E105" s="44"/>
      <c r="F105" s="48"/>
      <c r="G105" s="48"/>
      <c r="H105" s="48"/>
      <c r="I105" s="51"/>
      <c r="J105" s="48"/>
      <c r="K105" s="48"/>
      <c r="L105" s="48"/>
      <c r="M105" s="44"/>
      <c r="N105" s="48"/>
      <c r="O105" s="48"/>
      <c r="P105" s="48"/>
      <c r="Q105" s="47"/>
      <c r="R105" s="48"/>
      <c r="S105" s="47"/>
      <c r="T105" s="48"/>
      <c r="U105" s="47"/>
      <c r="V105" s="48"/>
      <c r="W105" s="47"/>
      <c r="X105" s="48"/>
      <c r="Y105" s="47"/>
      <c r="Z105" s="49"/>
      <c r="AA105" s="49"/>
      <c r="AB105" s="74"/>
      <c r="AC105" s="50"/>
    </row>
    <row r="106" spans="1:30" ht="21.75" customHeight="1" x14ac:dyDescent="0.2">
      <c r="C106" s="48"/>
      <c r="D106" s="48"/>
      <c r="E106" s="44"/>
      <c r="F106" s="48"/>
      <c r="G106" s="48"/>
      <c r="H106" s="48"/>
      <c r="I106" s="51"/>
      <c r="J106" s="48"/>
      <c r="K106" s="48"/>
      <c r="L106" s="48"/>
      <c r="M106" s="44"/>
      <c r="N106" s="48"/>
      <c r="O106" s="48"/>
      <c r="P106" s="48"/>
      <c r="Q106" s="48"/>
      <c r="R106" s="48"/>
      <c r="S106" s="47"/>
      <c r="T106" s="48"/>
      <c r="U106" s="47"/>
      <c r="V106" s="48"/>
      <c r="W106" s="47"/>
      <c r="X106" s="48"/>
      <c r="Y106" s="47"/>
      <c r="Z106" s="49"/>
      <c r="AA106" s="49"/>
      <c r="AB106" s="74"/>
      <c r="AC106" s="50"/>
    </row>
    <row r="107" spans="1:30" ht="21.75" customHeight="1" x14ac:dyDescent="0.2">
      <c r="C107" s="48"/>
      <c r="D107" s="48"/>
      <c r="E107" s="44"/>
      <c r="F107" s="48"/>
      <c r="G107" s="48"/>
      <c r="H107" s="48"/>
      <c r="I107" s="51"/>
      <c r="J107" s="48"/>
      <c r="K107" s="48"/>
      <c r="L107" s="48"/>
      <c r="M107" s="44"/>
      <c r="N107" s="48"/>
      <c r="O107" s="48"/>
      <c r="P107" s="48"/>
      <c r="Q107" s="48"/>
      <c r="R107" s="48"/>
      <c r="S107" s="47"/>
      <c r="T107" s="48"/>
      <c r="U107" s="48"/>
      <c r="V107" s="48"/>
      <c r="W107" s="47"/>
      <c r="X107" s="48"/>
      <c r="Y107" s="47"/>
      <c r="Z107" s="49"/>
      <c r="AA107" s="49"/>
      <c r="AB107" s="74"/>
      <c r="AC107" s="50"/>
    </row>
    <row r="108" spans="1:30" ht="21.75" customHeight="1" x14ac:dyDescent="0.2">
      <c r="C108" s="48"/>
      <c r="D108" s="48"/>
      <c r="E108" s="48"/>
      <c r="F108" s="48"/>
      <c r="G108" s="48"/>
      <c r="H108" s="48"/>
      <c r="I108" s="51"/>
      <c r="J108" s="48"/>
      <c r="K108" s="48"/>
      <c r="L108" s="48"/>
      <c r="M108" s="48"/>
      <c r="N108" s="48"/>
      <c r="O108" s="48"/>
      <c r="P108" s="48"/>
      <c r="Q108" s="48"/>
      <c r="R108" s="48"/>
      <c r="S108" s="47"/>
      <c r="T108" s="48"/>
      <c r="U108" s="48"/>
      <c r="V108" s="48"/>
      <c r="W108" s="48"/>
      <c r="X108" s="48"/>
      <c r="Y108" s="48"/>
      <c r="Z108" s="49"/>
    </row>
    <row r="109" spans="1:30" ht="21.75" customHeight="1" x14ac:dyDescent="0.2">
      <c r="I109" s="19"/>
    </row>
  </sheetData>
  <mergeCells count="15">
    <mergeCell ref="J3:K3"/>
    <mergeCell ref="A3:A4"/>
    <mergeCell ref="B3:C3"/>
    <mergeCell ref="D3:E3"/>
    <mergeCell ref="F3:G3"/>
    <mergeCell ref="H3:I3"/>
    <mergeCell ref="X3:Y3"/>
    <mergeCell ref="Z3:AA3"/>
    <mergeCell ref="AB3:AC3"/>
    <mergeCell ref="L3:M3"/>
    <mergeCell ref="N3:O3"/>
    <mergeCell ref="P3:Q3"/>
    <mergeCell ref="R3:S3"/>
    <mergeCell ref="T3:U3"/>
    <mergeCell ref="V3:W3"/>
  </mergeCells>
  <phoneticPr fontId="3"/>
  <pageMargins left="0.55118110236220474" right="0.19685039370078741" top="0.31496062992125984" bottom="0.31496062992125984" header="0.19685039370078741" footer="0.19685039370078741"/>
  <pageSetup paperSize="8" scale="46" fitToHeight="0" orientation="landscape" r:id="rId1"/>
  <headerFooter alignWithMargins="0"/>
  <rowBreaks count="1" manualBreakCount="1">
    <brk id="72"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E8B97-B6A6-49C9-843E-824F4F8852AF}">
  <sheetPr>
    <pageSetUpPr fitToPage="1"/>
  </sheetPr>
  <dimension ref="A1:AG45"/>
  <sheetViews>
    <sheetView view="pageBreakPreview" zoomScale="86" zoomScaleNormal="86" zoomScaleSheetLayoutView="86" workbookViewId="0">
      <pane xSplit="1" ySplit="5" topLeftCell="V39" activePane="bottomRight" state="frozen"/>
      <selection pane="topRight" activeCell="B1" sqref="B1"/>
      <selection pane="bottomLeft" activeCell="A6" sqref="A6"/>
      <selection pane="bottomRight" activeCell="A20" sqref="A20"/>
    </sheetView>
  </sheetViews>
  <sheetFormatPr defaultColWidth="9" defaultRowHeight="13.2" x14ac:dyDescent="0.45"/>
  <cols>
    <col min="1" max="1" width="39.09765625" style="85" customWidth="1"/>
    <col min="2" max="2" width="9" style="85" customWidth="1"/>
    <col min="3" max="3" width="8.8984375" style="85" customWidth="1"/>
    <col min="4" max="4" width="8.69921875" style="85" customWidth="1"/>
    <col min="5" max="5" width="8.3984375" style="85" customWidth="1"/>
    <col min="6" max="6" width="8.69921875" style="85" customWidth="1"/>
    <col min="7" max="7" width="8.5" style="85" customWidth="1"/>
    <col min="8" max="9" width="8.69921875" style="85" customWidth="1"/>
    <col min="10" max="10" width="8.3984375" style="85" customWidth="1"/>
    <col min="11" max="11" width="8.5" style="85" customWidth="1"/>
    <col min="12" max="12" width="7.69921875" style="85" customWidth="1"/>
    <col min="13" max="13" width="8.3984375" style="89" customWidth="1"/>
    <col min="14" max="14" width="7.69921875" style="85" customWidth="1"/>
    <col min="15" max="15" width="8.3984375" style="85" customWidth="1"/>
    <col min="16" max="17" width="8.69921875" style="85" customWidth="1"/>
    <col min="18" max="21" width="7.69921875" style="85" customWidth="1"/>
    <col min="22" max="22" width="8.69921875" style="85" customWidth="1"/>
    <col min="23" max="23" width="8.8984375" style="85" customWidth="1"/>
    <col min="24" max="24" width="7.69921875" style="85" customWidth="1"/>
    <col min="25" max="25" width="8.69921875" style="85" customWidth="1"/>
    <col min="26" max="26" width="9.19921875" style="85" customWidth="1"/>
    <col min="27" max="27" width="8.09765625" style="86" customWidth="1"/>
    <col min="28" max="28" width="12.8984375" style="87" bestFit="1" customWidth="1"/>
    <col min="29" max="29" width="9.09765625" style="88" customWidth="1"/>
    <col min="30" max="30" width="10.19921875" style="85" customWidth="1"/>
    <col min="31" max="16384" width="9" style="85"/>
  </cols>
  <sheetData>
    <row r="1" spans="1:31" ht="24" customHeight="1" x14ac:dyDescent="0.45">
      <c r="A1" s="289" t="s">
        <v>118</v>
      </c>
      <c r="B1" s="289"/>
      <c r="C1" s="289"/>
      <c r="D1" s="289"/>
      <c r="E1" s="289"/>
      <c r="F1" s="289"/>
      <c r="G1" s="289"/>
      <c r="H1" s="289"/>
      <c r="I1" s="289"/>
      <c r="J1" s="289"/>
      <c r="K1" s="289"/>
      <c r="L1" s="289"/>
      <c r="M1" s="289"/>
    </row>
    <row r="2" spans="1:31" ht="24" customHeight="1" x14ac:dyDescent="0.45">
      <c r="A2" s="289"/>
      <c r="B2" s="289"/>
      <c r="C2" s="289"/>
      <c r="D2" s="289"/>
      <c r="E2" s="289"/>
      <c r="F2" s="289"/>
      <c r="G2" s="289"/>
      <c r="H2" s="289"/>
      <c r="I2" s="289"/>
      <c r="J2" s="289"/>
      <c r="K2" s="289"/>
      <c r="L2" s="289"/>
      <c r="M2" s="289"/>
    </row>
    <row r="3" spans="1:31" ht="13.8" thickBot="1" x14ac:dyDescent="0.5">
      <c r="AC3" s="90" t="s">
        <v>119</v>
      </c>
    </row>
    <row r="4" spans="1:31" ht="27.3" customHeight="1" thickTop="1" x14ac:dyDescent="0.45">
      <c r="A4" s="259"/>
      <c r="B4" s="260" t="s">
        <v>0</v>
      </c>
      <c r="C4" s="264"/>
      <c r="D4" s="263" t="s">
        <v>120</v>
      </c>
      <c r="E4" s="263"/>
      <c r="F4" s="259" t="s">
        <v>2</v>
      </c>
      <c r="G4" s="260"/>
      <c r="H4" s="263" t="s">
        <v>3</v>
      </c>
      <c r="I4" s="263"/>
      <c r="J4" s="259" t="s">
        <v>4</v>
      </c>
      <c r="K4" s="260"/>
      <c r="L4" s="263" t="s">
        <v>5</v>
      </c>
      <c r="M4" s="263"/>
      <c r="N4" s="259" t="s">
        <v>6</v>
      </c>
      <c r="O4" s="260"/>
      <c r="P4" s="263" t="s">
        <v>7</v>
      </c>
      <c r="Q4" s="263"/>
      <c r="R4" s="264" t="s">
        <v>8</v>
      </c>
      <c r="S4" s="264"/>
      <c r="T4" s="263" t="s">
        <v>9</v>
      </c>
      <c r="U4" s="263"/>
      <c r="V4" s="259" t="s">
        <v>10</v>
      </c>
      <c r="W4" s="260"/>
      <c r="X4" s="263" t="s">
        <v>11</v>
      </c>
      <c r="Y4" s="263"/>
      <c r="Z4" s="259" t="s">
        <v>12</v>
      </c>
      <c r="AA4" s="260"/>
      <c r="AB4" s="261" t="s">
        <v>13</v>
      </c>
      <c r="AC4" s="262"/>
    </row>
    <row r="5" spans="1:31" ht="33" customHeight="1" x14ac:dyDescent="0.45">
      <c r="A5" s="265"/>
      <c r="B5" s="91" t="s">
        <v>14</v>
      </c>
      <c r="C5" s="92" t="s">
        <v>121</v>
      </c>
      <c r="D5" s="91" t="s">
        <v>14</v>
      </c>
      <c r="E5" s="93" t="s">
        <v>121</v>
      </c>
      <c r="F5" s="94" t="s">
        <v>14</v>
      </c>
      <c r="G5" s="92" t="s">
        <v>121</v>
      </c>
      <c r="H5" s="91" t="s">
        <v>14</v>
      </c>
      <c r="I5" s="93" t="s">
        <v>121</v>
      </c>
      <c r="J5" s="94" t="s">
        <v>14</v>
      </c>
      <c r="K5" s="92" t="s">
        <v>121</v>
      </c>
      <c r="L5" s="91" t="s">
        <v>14</v>
      </c>
      <c r="M5" s="93" t="s">
        <v>121</v>
      </c>
      <c r="N5" s="94" t="s">
        <v>14</v>
      </c>
      <c r="O5" s="92" t="s">
        <v>121</v>
      </c>
      <c r="P5" s="91" t="s">
        <v>14</v>
      </c>
      <c r="Q5" s="93" t="s">
        <v>121</v>
      </c>
      <c r="R5" s="94" t="s">
        <v>14</v>
      </c>
      <c r="S5" s="92" t="s">
        <v>121</v>
      </c>
      <c r="T5" s="91" t="s">
        <v>14</v>
      </c>
      <c r="U5" s="93" t="s">
        <v>121</v>
      </c>
      <c r="V5" s="94" t="s">
        <v>14</v>
      </c>
      <c r="W5" s="92" t="s">
        <v>121</v>
      </c>
      <c r="X5" s="91" t="s">
        <v>14</v>
      </c>
      <c r="Y5" s="93" t="s">
        <v>121</v>
      </c>
      <c r="Z5" s="94" t="s">
        <v>14</v>
      </c>
      <c r="AA5" s="92" t="s">
        <v>121</v>
      </c>
      <c r="AB5" s="95" t="s">
        <v>14</v>
      </c>
      <c r="AC5" s="96" t="s">
        <v>121</v>
      </c>
    </row>
    <row r="6" spans="1:31" ht="16.8" customHeight="1" x14ac:dyDescent="0.45">
      <c r="A6" s="97"/>
      <c r="B6" s="98"/>
      <c r="C6" s="99"/>
      <c r="D6" s="100"/>
      <c r="E6" s="101"/>
      <c r="F6" s="98"/>
      <c r="G6" s="99"/>
      <c r="H6" s="100"/>
      <c r="I6" s="101"/>
      <c r="J6" s="98"/>
      <c r="K6" s="99"/>
      <c r="L6" s="100"/>
      <c r="M6" s="101"/>
      <c r="N6" s="98"/>
      <c r="O6" s="99"/>
      <c r="P6" s="100"/>
      <c r="Q6" s="101"/>
      <c r="R6" s="98"/>
      <c r="S6" s="99"/>
      <c r="T6" s="100"/>
      <c r="U6" s="101"/>
      <c r="V6" s="98"/>
      <c r="W6" s="99"/>
      <c r="X6" s="100"/>
      <c r="Y6" s="101"/>
      <c r="Z6" s="98"/>
      <c r="AA6" s="99"/>
      <c r="AB6" s="102"/>
      <c r="AC6" s="103"/>
    </row>
    <row r="7" spans="1:31" ht="21.75" customHeight="1" x14ac:dyDescent="0.45">
      <c r="A7" s="104" t="s">
        <v>122</v>
      </c>
      <c r="B7" s="105"/>
      <c r="C7" s="106"/>
      <c r="D7" s="107"/>
      <c r="E7" s="108"/>
      <c r="F7" s="105"/>
      <c r="G7" s="106"/>
      <c r="H7" s="107"/>
      <c r="I7" s="108"/>
      <c r="J7" s="105"/>
      <c r="K7" s="106"/>
      <c r="L7" s="107"/>
      <c r="M7" s="108"/>
      <c r="N7" s="105"/>
      <c r="O7" s="106"/>
      <c r="P7" s="107"/>
      <c r="Q7" s="108"/>
      <c r="R7" s="105"/>
      <c r="S7" s="106"/>
      <c r="T7" s="107"/>
      <c r="U7" s="108"/>
      <c r="V7" s="105"/>
      <c r="W7" s="106"/>
      <c r="X7" s="107"/>
      <c r="Y7" s="108"/>
      <c r="Z7" s="105"/>
      <c r="AA7" s="106"/>
      <c r="AB7" s="109"/>
      <c r="AC7" s="110"/>
    </row>
    <row r="8" spans="1:31" ht="21.75" customHeight="1" x14ac:dyDescent="0.45">
      <c r="A8" s="104" t="s">
        <v>230</v>
      </c>
      <c r="B8" s="105"/>
      <c r="C8" s="106"/>
      <c r="D8" s="107"/>
      <c r="E8" s="108"/>
      <c r="F8" s="105"/>
      <c r="G8" s="106"/>
      <c r="H8" s="107"/>
      <c r="I8" s="108"/>
      <c r="J8" s="105"/>
      <c r="K8" s="106"/>
      <c r="L8" s="107"/>
      <c r="M8" s="108"/>
      <c r="N8" s="105"/>
      <c r="O8" s="106"/>
      <c r="P8" s="107"/>
      <c r="Q8" s="108"/>
      <c r="R8" s="105"/>
      <c r="S8" s="106"/>
      <c r="T8" s="107"/>
      <c r="U8" s="108"/>
      <c r="V8" s="105"/>
      <c r="W8" s="106"/>
      <c r="X8" s="107"/>
      <c r="Y8" s="108"/>
      <c r="Z8" s="105"/>
      <c r="AA8" s="106"/>
      <c r="AB8" s="109"/>
      <c r="AC8" s="110"/>
    </row>
    <row r="9" spans="1:31" ht="21.75" customHeight="1" x14ac:dyDescent="0.45">
      <c r="A9" s="111" t="s">
        <v>123</v>
      </c>
      <c r="B9" s="112">
        <v>4656</v>
      </c>
      <c r="C9" s="113">
        <v>388</v>
      </c>
      <c r="D9" s="114">
        <v>4662</v>
      </c>
      <c r="E9" s="115">
        <v>333</v>
      </c>
      <c r="F9" s="112">
        <v>3542</v>
      </c>
      <c r="G9" s="116">
        <v>442.75</v>
      </c>
      <c r="H9" s="114">
        <v>5481</v>
      </c>
      <c r="I9" s="117">
        <v>609</v>
      </c>
      <c r="J9" s="112">
        <v>4415</v>
      </c>
      <c r="K9" s="116">
        <v>490.56</v>
      </c>
      <c r="L9" s="114">
        <v>2236</v>
      </c>
      <c r="M9" s="115">
        <f>L9/6</f>
        <v>372.66666666666669</v>
      </c>
      <c r="N9" s="112">
        <v>1546</v>
      </c>
      <c r="O9" s="116">
        <v>773</v>
      </c>
      <c r="P9" s="114">
        <v>1676</v>
      </c>
      <c r="Q9" s="115">
        <v>558.66999999999996</v>
      </c>
      <c r="R9" s="112">
        <v>555</v>
      </c>
      <c r="S9" s="115">
        <v>185</v>
      </c>
      <c r="T9" s="112">
        <v>2397</v>
      </c>
      <c r="U9" s="115">
        <v>479.4</v>
      </c>
      <c r="V9" s="112">
        <v>3052</v>
      </c>
      <c r="W9" s="116">
        <v>381.5</v>
      </c>
      <c r="X9" s="114">
        <v>1120</v>
      </c>
      <c r="Y9" s="115">
        <v>373.33</v>
      </c>
      <c r="Z9" s="118">
        <f>X9+V9+T9+R9+P9+N9+L9+J9+H9+F9+D9+B9</f>
        <v>35338</v>
      </c>
      <c r="AA9" s="116">
        <v>410.91</v>
      </c>
      <c r="AB9" s="119">
        <v>2311261</v>
      </c>
      <c r="AC9" s="120">
        <v>468.53</v>
      </c>
      <c r="AD9" s="121"/>
      <c r="AE9" s="121"/>
    </row>
    <row r="10" spans="1:31" ht="21.75" customHeight="1" x14ac:dyDescent="0.45">
      <c r="A10" s="250" t="s">
        <v>124</v>
      </c>
      <c r="B10" s="112">
        <v>3715</v>
      </c>
      <c r="C10" s="113">
        <v>309.58</v>
      </c>
      <c r="D10" s="114">
        <v>2050</v>
      </c>
      <c r="E10" s="115">
        <v>146.43</v>
      </c>
      <c r="F10" s="112">
        <v>1343</v>
      </c>
      <c r="G10" s="116">
        <v>167.88800000000001</v>
      </c>
      <c r="H10" s="114">
        <v>2647</v>
      </c>
      <c r="I10" s="117">
        <v>294.11</v>
      </c>
      <c r="J10" s="112">
        <v>2015</v>
      </c>
      <c r="K10" s="116">
        <v>223.89</v>
      </c>
      <c r="L10" s="114">
        <v>1873</v>
      </c>
      <c r="M10" s="115">
        <v>312.17</v>
      </c>
      <c r="N10" s="112">
        <v>903</v>
      </c>
      <c r="O10" s="116">
        <v>451.5</v>
      </c>
      <c r="P10" s="114">
        <v>704</v>
      </c>
      <c r="Q10" s="115">
        <v>234.67</v>
      </c>
      <c r="R10" s="112">
        <v>469</v>
      </c>
      <c r="S10" s="115">
        <v>156.33000000000001</v>
      </c>
      <c r="T10" s="112">
        <v>1865</v>
      </c>
      <c r="U10" s="115">
        <v>373</v>
      </c>
      <c r="V10" s="112">
        <v>1821</v>
      </c>
      <c r="W10" s="116">
        <v>227.63</v>
      </c>
      <c r="X10" s="114">
        <v>805</v>
      </c>
      <c r="Y10" s="115">
        <v>268.33</v>
      </c>
      <c r="Z10" s="118">
        <f>X10+V10+T10+R10+P10+N10+L10+J10+H10+F10+D10+B10</f>
        <v>20210</v>
      </c>
      <c r="AA10" s="116">
        <v>235</v>
      </c>
      <c r="AB10" s="119">
        <v>1371797</v>
      </c>
      <c r="AC10" s="120">
        <v>278.08999999999997</v>
      </c>
      <c r="AD10" s="121"/>
      <c r="AE10" s="121"/>
    </row>
    <row r="11" spans="1:31" ht="21.75" customHeight="1" x14ac:dyDescent="0.45">
      <c r="A11" s="104" t="s">
        <v>125</v>
      </c>
      <c r="B11" s="112"/>
      <c r="C11" s="113"/>
      <c r="D11" s="114" t="s">
        <v>25</v>
      </c>
      <c r="E11" s="115" t="s">
        <v>25</v>
      </c>
      <c r="F11" s="112"/>
      <c r="G11" s="116"/>
      <c r="H11" s="114" t="s">
        <v>25</v>
      </c>
      <c r="I11" s="117" t="s">
        <v>25</v>
      </c>
      <c r="J11" s="112"/>
      <c r="K11" s="116"/>
      <c r="L11" s="114" t="s">
        <v>25</v>
      </c>
      <c r="M11" s="115" t="s">
        <v>25</v>
      </c>
      <c r="N11" s="112"/>
      <c r="O11" s="116"/>
      <c r="P11" s="114" t="s">
        <v>25</v>
      </c>
      <c r="Q11" s="115" t="s">
        <v>25</v>
      </c>
      <c r="R11" s="112"/>
      <c r="S11" s="116"/>
      <c r="T11" s="114" t="s">
        <v>25</v>
      </c>
      <c r="U11" s="115" t="s">
        <v>25</v>
      </c>
      <c r="V11" s="112"/>
      <c r="W11" s="116"/>
      <c r="X11" s="114" t="s">
        <v>25</v>
      </c>
      <c r="Y11" s="115" t="s">
        <v>25</v>
      </c>
      <c r="Z11" s="118"/>
      <c r="AA11" s="116"/>
      <c r="AB11" s="119" t="s">
        <v>25</v>
      </c>
      <c r="AC11" s="120" t="s">
        <v>25</v>
      </c>
      <c r="AD11" s="121"/>
      <c r="AE11" s="121"/>
    </row>
    <row r="12" spans="1:31" ht="21.75" customHeight="1" x14ac:dyDescent="0.45">
      <c r="A12" s="111" t="s">
        <v>126</v>
      </c>
      <c r="B12" s="122">
        <v>183</v>
      </c>
      <c r="C12" s="113">
        <v>22.88</v>
      </c>
      <c r="D12" s="123">
        <v>390</v>
      </c>
      <c r="E12" s="124">
        <v>43.33</v>
      </c>
      <c r="F12" s="122">
        <v>52</v>
      </c>
      <c r="G12" s="113">
        <v>10.4</v>
      </c>
      <c r="H12" s="123">
        <v>109</v>
      </c>
      <c r="I12" s="124">
        <v>21.8</v>
      </c>
      <c r="J12" s="122">
        <v>276</v>
      </c>
      <c r="K12" s="113">
        <v>55.2</v>
      </c>
      <c r="L12" s="123">
        <v>129</v>
      </c>
      <c r="M12" s="124">
        <v>32.25</v>
      </c>
      <c r="N12" s="122">
        <v>114</v>
      </c>
      <c r="O12" s="113">
        <v>114</v>
      </c>
      <c r="P12" s="123">
        <v>45</v>
      </c>
      <c r="Q12" s="124">
        <v>22.5</v>
      </c>
      <c r="R12" s="122">
        <v>8</v>
      </c>
      <c r="S12" s="113">
        <v>4</v>
      </c>
      <c r="T12" s="123">
        <v>64</v>
      </c>
      <c r="U12" s="124">
        <v>21.33</v>
      </c>
      <c r="V12" s="122">
        <v>12</v>
      </c>
      <c r="W12" s="113">
        <v>3</v>
      </c>
      <c r="X12" s="123">
        <v>68</v>
      </c>
      <c r="Y12" s="124">
        <f>X12/2</f>
        <v>34</v>
      </c>
      <c r="Z12" s="125">
        <f t="shared" ref="Z12:Z21" si="0">X12+V12+T12+R12+P12+N12+L12+J12+H12+F12+D12+B12</f>
        <v>1450</v>
      </c>
      <c r="AA12" s="113">
        <v>27.36</v>
      </c>
      <c r="AB12" s="119">
        <v>145536</v>
      </c>
      <c r="AC12" s="120">
        <v>46.35</v>
      </c>
      <c r="AD12" s="121"/>
      <c r="AE12" s="121"/>
    </row>
    <row r="13" spans="1:31" ht="21.75" customHeight="1" x14ac:dyDescent="0.45">
      <c r="A13" s="111" t="s">
        <v>127</v>
      </c>
      <c r="B13" s="122">
        <v>350</v>
      </c>
      <c r="C13" s="113">
        <v>43.75</v>
      </c>
      <c r="D13" s="123">
        <v>317</v>
      </c>
      <c r="E13" s="124">
        <v>35.22</v>
      </c>
      <c r="F13" s="122">
        <v>81</v>
      </c>
      <c r="G13" s="113">
        <v>16.2</v>
      </c>
      <c r="H13" s="123">
        <v>125</v>
      </c>
      <c r="I13" s="124">
        <v>25</v>
      </c>
      <c r="J13" s="122">
        <v>824</v>
      </c>
      <c r="K13" s="113">
        <v>164.8</v>
      </c>
      <c r="L13" s="123">
        <v>103</v>
      </c>
      <c r="M13" s="124">
        <v>25.75</v>
      </c>
      <c r="N13" s="122">
        <v>26</v>
      </c>
      <c r="O13" s="113">
        <v>26</v>
      </c>
      <c r="P13" s="123">
        <v>73</v>
      </c>
      <c r="Q13" s="124">
        <v>36.5</v>
      </c>
      <c r="R13" s="122">
        <v>1</v>
      </c>
      <c r="S13" s="113">
        <v>0.5</v>
      </c>
      <c r="T13" s="123">
        <v>60</v>
      </c>
      <c r="U13" s="124">
        <v>20</v>
      </c>
      <c r="V13" s="122">
        <v>75</v>
      </c>
      <c r="W13" s="113">
        <v>18.75</v>
      </c>
      <c r="X13" s="123">
        <v>17</v>
      </c>
      <c r="Y13" s="124">
        <f t="shared" ref="Y13:Y20" si="1">X13/2</f>
        <v>8.5</v>
      </c>
      <c r="Z13" s="125">
        <f t="shared" si="0"/>
        <v>2052</v>
      </c>
      <c r="AA13" s="113">
        <v>38.72</v>
      </c>
      <c r="AB13" s="119">
        <v>178095</v>
      </c>
      <c r="AC13" s="120">
        <v>56.72</v>
      </c>
      <c r="AD13" s="121"/>
      <c r="AE13" s="121"/>
    </row>
    <row r="14" spans="1:31" ht="21.75" customHeight="1" x14ac:dyDescent="0.45">
      <c r="A14" s="111" t="s">
        <v>128</v>
      </c>
      <c r="B14" s="122">
        <v>367</v>
      </c>
      <c r="C14" s="113">
        <v>45.88</v>
      </c>
      <c r="D14" s="123">
        <v>567</v>
      </c>
      <c r="E14" s="124">
        <v>63</v>
      </c>
      <c r="F14" s="122">
        <v>217</v>
      </c>
      <c r="G14" s="113">
        <v>43.4</v>
      </c>
      <c r="H14" s="123">
        <v>258</v>
      </c>
      <c r="I14" s="124">
        <v>51.6</v>
      </c>
      <c r="J14" s="122">
        <v>739</v>
      </c>
      <c r="K14" s="113">
        <v>147.80000000000001</v>
      </c>
      <c r="L14" s="123">
        <v>96</v>
      </c>
      <c r="M14" s="124">
        <f t="shared" ref="M14:M20" si="2">L14/4</f>
        <v>24</v>
      </c>
      <c r="N14" s="122">
        <v>152</v>
      </c>
      <c r="O14" s="113">
        <v>152</v>
      </c>
      <c r="P14" s="123">
        <v>224</v>
      </c>
      <c r="Q14" s="124">
        <v>112</v>
      </c>
      <c r="R14" s="122">
        <v>8</v>
      </c>
      <c r="S14" s="113">
        <v>4</v>
      </c>
      <c r="T14" s="123">
        <v>101</v>
      </c>
      <c r="U14" s="124">
        <v>33.67</v>
      </c>
      <c r="V14" s="122">
        <v>219</v>
      </c>
      <c r="W14" s="113">
        <v>54.75</v>
      </c>
      <c r="X14" s="123">
        <v>213</v>
      </c>
      <c r="Y14" s="124">
        <v>106.5</v>
      </c>
      <c r="Z14" s="125">
        <f t="shared" si="0"/>
        <v>3161</v>
      </c>
      <c r="AA14" s="113">
        <v>59.64</v>
      </c>
      <c r="AB14" s="119">
        <v>266242</v>
      </c>
      <c r="AC14" s="120">
        <v>84.79</v>
      </c>
      <c r="AD14" s="121"/>
      <c r="AE14" s="121"/>
    </row>
    <row r="15" spans="1:31" ht="21.75" customHeight="1" x14ac:dyDescent="0.45">
      <c r="A15" s="111" t="s">
        <v>129</v>
      </c>
      <c r="B15" s="122">
        <v>1791</v>
      </c>
      <c r="C15" s="113">
        <v>223.88</v>
      </c>
      <c r="D15" s="123">
        <v>2107</v>
      </c>
      <c r="E15" s="124">
        <v>234.11</v>
      </c>
      <c r="F15" s="122">
        <v>1228</v>
      </c>
      <c r="G15" s="113">
        <v>245.6</v>
      </c>
      <c r="H15" s="123">
        <v>2438</v>
      </c>
      <c r="I15" s="124">
        <v>487.6</v>
      </c>
      <c r="J15" s="122">
        <v>1431</v>
      </c>
      <c r="K15" s="113">
        <v>286.2</v>
      </c>
      <c r="L15" s="123">
        <v>469</v>
      </c>
      <c r="M15" s="124">
        <f t="shared" si="2"/>
        <v>117.25</v>
      </c>
      <c r="N15" s="122">
        <v>340</v>
      </c>
      <c r="O15" s="113">
        <v>340</v>
      </c>
      <c r="P15" s="123">
        <v>1219</v>
      </c>
      <c r="Q15" s="124">
        <v>609.5</v>
      </c>
      <c r="R15" s="122">
        <v>54</v>
      </c>
      <c r="S15" s="113">
        <v>27</v>
      </c>
      <c r="T15" s="123">
        <v>251</v>
      </c>
      <c r="U15" s="124">
        <v>83.67</v>
      </c>
      <c r="V15" s="122">
        <v>1980</v>
      </c>
      <c r="W15" s="113">
        <v>495</v>
      </c>
      <c r="X15" s="123">
        <v>239</v>
      </c>
      <c r="Y15" s="124">
        <f t="shared" si="1"/>
        <v>119.5</v>
      </c>
      <c r="Z15" s="125">
        <f>X15+V15+T15+R15+P15+N15+L15+J15+H15+F15+D15+B15</f>
        <v>13547</v>
      </c>
      <c r="AA15" s="113">
        <v>255.6</v>
      </c>
      <c r="AB15" s="119">
        <v>765836</v>
      </c>
      <c r="AC15" s="120">
        <v>243.9</v>
      </c>
      <c r="AD15" s="121"/>
      <c r="AE15" s="121"/>
    </row>
    <row r="16" spans="1:31" ht="21.75" customHeight="1" x14ac:dyDescent="0.45">
      <c r="A16" s="111" t="s">
        <v>130</v>
      </c>
      <c r="B16" s="122">
        <v>31</v>
      </c>
      <c r="C16" s="113">
        <v>3.88</v>
      </c>
      <c r="D16" s="123">
        <v>67</v>
      </c>
      <c r="E16" s="124">
        <v>7.44</v>
      </c>
      <c r="F16" s="122">
        <v>49</v>
      </c>
      <c r="G16" s="113">
        <v>9.8000000000000007</v>
      </c>
      <c r="H16" s="123">
        <v>22</v>
      </c>
      <c r="I16" s="124">
        <v>4.4000000000000004</v>
      </c>
      <c r="J16" s="122">
        <v>16</v>
      </c>
      <c r="K16" s="113">
        <v>3.2</v>
      </c>
      <c r="L16" s="123">
        <v>16</v>
      </c>
      <c r="M16" s="124">
        <f t="shared" si="2"/>
        <v>4</v>
      </c>
      <c r="N16" s="122">
        <v>3</v>
      </c>
      <c r="O16" s="113">
        <v>3</v>
      </c>
      <c r="P16" s="123">
        <v>5</v>
      </c>
      <c r="Q16" s="124">
        <v>2.5</v>
      </c>
      <c r="R16" s="122">
        <v>4</v>
      </c>
      <c r="S16" s="113">
        <v>2</v>
      </c>
      <c r="T16" s="123">
        <v>21</v>
      </c>
      <c r="U16" s="124">
        <v>7</v>
      </c>
      <c r="V16" s="122">
        <v>40</v>
      </c>
      <c r="W16" s="113">
        <v>10</v>
      </c>
      <c r="X16" s="123">
        <v>10</v>
      </c>
      <c r="Y16" s="124">
        <v>5</v>
      </c>
      <c r="Z16" s="125">
        <f t="shared" si="0"/>
        <v>284</v>
      </c>
      <c r="AA16" s="113">
        <v>5.36</v>
      </c>
      <c r="AB16" s="119">
        <v>16262</v>
      </c>
      <c r="AC16" s="120">
        <v>5.18</v>
      </c>
      <c r="AD16" s="121"/>
      <c r="AE16" s="121"/>
    </row>
    <row r="17" spans="1:31" ht="21.75" customHeight="1" x14ac:dyDescent="0.45">
      <c r="A17" s="111" t="s">
        <v>131</v>
      </c>
      <c r="B17" s="122">
        <v>127</v>
      </c>
      <c r="C17" s="113">
        <v>15.88</v>
      </c>
      <c r="D17" s="123">
        <v>266</v>
      </c>
      <c r="E17" s="124">
        <v>29.56</v>
      </c>
      <c r="F17" s="122">
        <v>214</v>
      </c>
      <c r="G17" s="113">
        <v>42.8</v>
      </c>
      <c r="H17" s="123">
        <v>204</v>
      </c>
      <c r="I17" s="124">
        <v>40.799999999999997</v>
      </c>
      <c r="J17" s="122">
        <v>332</v>
      </c>
      <c r="K17" s="113">
        <v>66.400000000000006</v>
      </c>
      <c r="L17" s="123">
        <v>30</v>
      </c>
      <c r="M17" s="124">
        <f>L17/4</f>
        <v>7.5</v>
      </c>
      <c r="N17" s="122">
        <v>18</v>
      </c>
      <c r="O17" s="113">
        <v>18</v>
      </c>
      <c r="P17" s="123">
        <v>123</v>
      </c>
      <c r="Q17" s="124">
        <v>61.5</v>
      </c>
      <c r="R17" s="122">
        <v>8</v>
      </c>
      <c r="S17" s="113">
        <v>4</v>
      </c>
      <c r="T17" s="123">
        <v>80</v>
      </c>
      <c r="U17" s="124">
        <v>26.67</v>
      </c>
      <c r="V17" s="122">
        <v>183</v>
      </c>
      <c r="W17" s="113">
        <v>45.75</v>
      </c>
      <c r="X17" s="123">
        <v>58</v>
      </c>
      <c r="Y17" s="124">
        <f t="shared" si="1"/>
        <v>29</v>
      </c>
      <c r="Z17" s="125">
        <f t="shared" si="0"/>
        <v>1643</v>
      </c>
      <c r="AA17" s="113">
        <v>31</v>
      </c>
      <c r="AB17" s="119">
        <v>100106</v>
      </c>
      <c r="AC17" s="120">
        <v>31.88</v>
      </c>
      <c r="AD17" s="121"/>
      <c r="AE17" s="121"/>
    </row>
    <row r="18" spans="1:31" ht="21.75" customHeight="1" x14ac:dyDescent="0.45">
      <c r="A18" s="111" t="s">
        <v>132</v>
      </c>
      <c r="B18" s="122">
        <v>5</v>
      </c>
      <c r="C18" s="113">
        <v>0.63</v>
      </c>
      <c r="D18" s="123">
        <v>8</v>
      </c>
      <c r="E18" s="124">
        <v>0.89</v>
      </c>
      <c r="F18" s="122">
        <v>1</v>
      </c>
      <c r="G18" s="113">
        <v>0.2</v>
      </c>
      <c r="H18" s="123">
        <v>6</v>
      </c>
      <c r="I18" s="124">
        <v>1.2</v>
      </c>
      <c r="J18" s="122">
        <v>6</v>
      </c>
      <c r="K18" s="113">
        <v>1.2</v>
      </c>
      <c r="L18" s="123">
        <v>0</v>
      </c>
      <c r="M18" s="124">
        <v>0</v>
      </c>
      <c r="N18" s="122">
        <v>2</v>
      </c>
      <c r="O18" s="124">
        <v>2</v>
      </c>
      <c r="P18" s="122">
        <v>1</v>
      </c>
      <c r="Q18" s="124">
        <v>0.5</v>
      </c>
      <c r="R18" s="122">
        <v>1</v>
      </c>
      <c r="S18" s="113">
        <v>0.5</v>
      </c>
      <c r="T18" s="123">
        <v>0</v>
      </c>
      <c r="U18" s="124">
        <v>0</v>
      </c>
      <c r="V18" s="122">
        <v>3</v>
      </c>
      <c r="W18" s="113">
        <v>0.75</v>
      </c>
      <c r="X18" s="123">
        <v>4</v>
      </c>
      <c r="Y18" s="124">
        <f t="shared" si="1"/>
        <v>2</v>
      </c>
      <c r="Z18" s="125">
        <f>X18+V18+T18+R18+P18+N18+L18+J18+H18+F18+D18+B18</f>
        <v>37</v>
      </c>
      <c r="AA18" s="113">
        <f>Z18/54</f>
        <v>0.68518518518518523</v>
      </c>
      <c r="AB18" s="119">
        <v>2220</v>
      </c>
      <c r="AC18" s="120">
        <v>0.71</v>
      </c>
      <c r="AD18" s="121"/>
      <c r="AE18" s="121"/>
    </row>
    <row r="19" spans="1:31" ht="21.75" customHeight="1" x14ac:dyDescent="0.45">
      <c r="A19" s="111" t="s">
        <v>133</v>
      </c>
      <c r="B19" s="122">
        <v>100</v>
      </c>
      <c r="C19" s="113">
        <v>12.5</v>
      </c>
      <c r="D19" s="123">
        <v>180</v>
      </c>
      <c r="E19" s="124">
        <v>20</v>
      </c>
      <c r="F19" s="122">
        <v>82</v>
      </c>
      <c r="G19" s="113">
        <v>16.399999999999999</v>
      </c>
      <c r="H19" s="123">
        <v>131</v>
      </c>
      <c r="I19" s="124">
        <v>26.2</v>
      </c>
      <c r="J19" s="122">
        <v>65</v>
      </c>
      <c r="K19" s="113">
        <v>13</v>
      </c>
      <c r="L19" s="123">
        <v>45</v>
      </c>
      <c r="M19" s="124">
        <v>11.25</v>
      </c>
      <c r="N19" s="122">
        <v>68</v>
      </c>
      <c r="O19" s="113">
        <v>68</v>
      </c>
      <c r="P19" s="123">
        <v>56</v>
      </c>
      <c r="Q19" s="124">
        <v>28</v>
      </c>
      <c r="R19" s="122">
        <v>0</v>
      </c>
      <c r="S19" s="113">
        <v>0</v>
      </c>
      <c r="T19" s="123">
        <v>34</v>
      </c>
      <c r="U19" s="124">
        <v>11.33</v>
      </c>
      <c r="V19" s="122">
        <v>87</v>
      </c>
      <c r="W19" s="113">
        <v>21.75</v>
      </c>
      <c r="X19" s="123">
        <v>34</v>
      </c>
      <c r="Y19" s="124">
        <f t="shared" si="1"/>
        <v>17</v>
      </c>
      <c r="Z19" s="125">
        <f t="shared" si="0"/>
        <v>882</v>
      </c>
      <c r="AA19" s="113">
        <v>16.64</v>
      </c>
      <c r="AB19" s="119">
        <v>40817</v>
      </c>
      <c r="AC19" s="120">
        <v>13</v>
      </c>
      <c r="AD19" s="121"/>
      <c r="AE19" s="121"/>
    </row>
    <row r="20" spans="1:31" ht="21.75" customHeight="1" x14ac:dyDescent="0.45">
      <c r="A20" s="111" t="s">
        <v>134</v>
      </c>
      <c r="B20" s="122">
        <v>627</v>
      </c>
      <c r="C20" s="113">
        <v>78.38</v>
      </c>
      <c r="D20" s="123">
        <v>779</v>
      </c>
      <c r="E20" s="124">
        <v>86.56</v>
      </c>
      <c r="F20" s="122">
        <v>288</v>
      </c>
      <c r="G20" s="113">
        <v>57.6</v>
      </c>
      <c r="H20" s="123">
        <v>514</v>
      </c>
      <c r="I20" s="124">
        <v>102.8</v>
      </c>
      <c r="J20" s="122">
        <v>329</v>
      </c>
      <c r="K20" s="113">
        <v>65.8</v>
      </c>
      <c r="L20" s="123">
        <v>262</v>
      </c>
      <c r="M20" s="124">
        <f t="shared" si="2"/>
        <v>65.5</v>
      </c>
      <c r="N20" s="122">
        <v>219</v>
      </c>
      <c r="O20" s="113">
        <v>219</v>
      </c>
      <c r="P20" s="123">
        <v>413</v>
      </c>
      <c r="Q20" s="124">
        <v>206.5</v>
      </c>
      <c r="R20" s="122">
        <v>28</v>
      </c>
      <c r="S20" s="113">
        <v>14</v>
      </c>
      <c r="T20" s="123">
        <v>153</v>
      </c>
      <c r="U20" s="124">
        <v>51</v>
      </c>
      <c r="V20" s="122">
        <v>169</v>
      </c>
      <c r="W20" s="113">
        <v>42.25</v>
      </c>
      <c r="X20" s="123">
        <v>157</v>
      </c>
      <c r="Y20" s="124">
        <f t="shared" si="1"/>
        <v>78.5</v>
      </c>
      <c r="Z20" s="125">
        <f t="shared" si="0"/>
        <v>3938</v>
      </c>
      <c r="AA20" s="113">
        <v>74.3</v>
      </c>
      <c r="AB20" s="119">
        <v>194747</v>
      </c>
      <c r="AC20" s="120">
        <v>62.02</v>
      </c>
      <c r="AD20" s="121"/>
      <c r="AE20" s="121"/>
    </row>
    <row r="21" spans="1:31" ht="21.75" customHeight="1" x14ac:dyDescent="0.45">
      <c r="A21" s="111" t="s">
        <v>135</v>
      </c>
      <c r="B21" s="122">
        <v>29</v>
      </c>
      <c r="C21" s="113">
        <v>3.63</v>
      </c>
      <c r="D21" s="123">
        <v>21</v>
      </c>
      <c r="E21" s="124">
        <v>2.33</v>
      </c>
      <c r="F21" s="122">
        <v>5</v>
      </c>
      <c r="G21" s="113">
        <v>1</v>
      </c>
      <c r="H21" s="123">
        <v>45</v>
      </c>
      <c r="I21" s="124">
        <v>9</v>
      </c>
      <c r="J21" s="122">
        <v>39</v>
      </c>
      <c r="K21" s="113">
        <v>7.8</v>
      </c>
      <c r="L21" s="123">
        <v>11</v>
      </c>
      <c r="M21" s="124">
        <v>2.75</v>
      </c>
      <c r="N21" s="122">
        <v>3</v>
      </c>
      <c r="O21" s="113">
        <v>3</v>
      </c>
      <c r="P21" s="123">
        <v>2</v>
      </c>
      <c r="Q21" s="124">
        <v>1</v>
      </c>
      <c r="R21" s="122">
        <v>0</v>
      </c>
      <c r="S21" s="113">
        <v>0</v>
      </c>
      <c r="T21" s="123">
        <v>3</v>
      </c>
      <c r="U21" s="124">
        <v>1</v>
      </c>
      <c r="V21" s="122">
        <v>16</v>
      </c>
      <c r="W21" s="124">
        <v>4</v>
      </c>
      <c r="X21" s="122">
        <v>0</v>
      </c>
      <c r="Y21" s="124">
        <v>0</v>
      </c>
      <c r="Z21" s="125">
        <f t="shared" si="0"/>
        <v>174</v>
      </c>
      <c r="AA21" s="113">
        <v>3.28</v>
      </c>
      <c r="AB21" s="119">
        <v>6864</v>
      </c>
      <c r="AC21" s="120">
        <v>2.19</v>
      </c>
      <c r="AD21" s="121"/>
      <c r="AE21" s="121"/>
    </row>
    <row r="22" spans="1:31" ht="21.75" customHeight="1" x14ac:dyDescent="0.45">
      <c r="A22" s="104" t="s">
        <v>136</v>
      </c>
      <c r="B22" s="112"/>
      <c r="C22" s="113"/>
      <c r="D22" s="114" t="s">
        <v>25</v>
      </c>
      <c r="E22" s="115" t="s">
        <v>25</v>
      </c>
      <c r="F22" s="112"/>
      <c r="G22" s="116"/>
      <c r="H22" s="114" t="s">
        <v>25</v>
      </c>
      <c r="I22" s="115" t="s">
        <v>25</v>
      </c>
      <c r="J22" s="112"/>
      <c r="K22" s="116"/>
      <c r="L22" s="123" t="s">
        <v>25</v>
      </c>
      <c r="M22" s="115" t="s">
        <v>25</v>
      </c>
      <c r="N22" s="122"/>
      <c r="O22" s="116"/>
      <c r="P22" s="123" t="s">
        <v>25</v>
      </c>
      <c r="Q22" s="115" t="s">
        <v>25</v>
      </c>
      <c r="R22" s="122"/>
      <c r="S22" s="116"/>
      <c r="T22" s="123" t="s">
        <v>25</v>
      </c>
      <c r="U22" s="115" t="s">
        <v>25</v>
      </c>
      <c r="V22" s="122"/>
      <c r="W22" s="116"/>
      <c r="X22" s="123" t="s">
        <v>25</v>
      </c>
      <c r="Y22" s="117" t="s">
        <v>25</v>
      </c>
      <c r="Z22" s="125"/>
      <c r="AA22" s="116"/>
      <c r="AB22" s="119" t="s">
        <v>25</v>
      </c>
      <c r="AC22" s="120" t="s">
        <v>25</v>
      </c>
      <c r="AD22" s="121"/>
      <c r="AE22" s="121"/>
    </row>
    <row r="23" spans="1:31" ht="21.75" customHeight="1" x14ac:dyDescent="0.45">
      <c r="A23" s="111" t="s">
        <v>137</v>
      </c>
      <c r="B23" s="126">
        <v>0</v>
      </c>
      <c r="C23" s="124">
        <v>0</v>
      </c>
      <c r="D23" s="126">
        <v>0</v>
      </c>
      <c r="E23" s="124">
        <v>0</v>
      </c>
      <c r="F23" s="126">
        <v>0</v>
      </c>
      <c r="G23" s="124">
        <v>0</v>
      </c>
      <c r="H23" s="126">
        <v>0</v>
      </c>
      <c r="I23" s="124">
        <v>0</v>
      </c>
      <c r="J23" s="112">
        <v>1</v>
      </c>
      <c r="K23" s="115">
        <v>0.5</v>
      </c>
      <c r="L23" s="122">
        <v>0</v>
      </c>
      <c r="M23" s="124">
        <v>0</v>
      </c>
      <c r="N23" s="127" t="s">
        <v>96</v>
      </c>
      <c r="O23" s="128" t="s">
        <v>96</v>
      </c>
      <c r="P23" s="123">
        <v>1</v>
      </c>
      <c r="Q23" s="115">
        <v>1</v>
      </c>
      <c r="R23" s="127" t="s">
        <v>96</v>
      </c>
      <c r="S23" s="128" t="s">
        <v>96</v>
      </c>
      <c r="T23" s="123">
        <v>0</v>
      </c>
      <c r="U23" s="129">
        <v>0</v>
      </c>
      <c r="V23" s="122">
        <v>0</v>
      </c>
      <c r="W23" s="126">
        <v>0</v>
      </c>
      <c r="X23" s="130" t="s">
        <v>96</v>
      </c>
      <c r="Y23" s="131" t="s">
        <v>96</v>
      </c>
      <c r="Z23" s="118">
        <f>B23+D23+F23+H23+J23+L23+P23+T23+V23</f>
        <v>2</v>
      </c>
      <c r="AA23" s="116">
        <v>0.14000000000000001</v>
      </c>
      <c r="AB23" s="119">
        <v>424</v>
      </c>
      <c r="AC23" s="120">
        <v>0.61</v>
      </c>
      <c r="AD23" s="121"/>
      <c r="AE23" s="121"/>
    </row>
    <row r="24" spans="1:31" ht="21.75" customHeight="1" x14ac:dyDescent="0.45">
      <c r="A24" s="111" t="s">
        <v>138</v>
      </c>
      <c r="B24" s="122">
        <v>46</v>
      </c>
      <c r="C24" s="113">
        <v>23</v>
      </c>
      <c r="D24" s="114">
        <v>52</v>
      </c>
      <c r="E24" s="115">
        <v>17.329999999999998</v>
      </c>
      <c r="F24" s="112">
        <v>1</v>
      </c>
      <c r="G24" s="116">
        <v>1</v>
      </c>
      <c r="H24" s="114">
        <v>59</v>
      </c>
      <c r="I24" s="115">
        <v>29.5</v>
      </c>
      <c r="J24" s="112">
        <v>15</v>
      </c>
      <c r="K24" s="116">
        <v>7.5</v>
      </c>
      <c r="L24" s="123">
        <v>9</v>
      </c>
      <c r="M24" s="115">
        <v>9</v>
      </c>
      <c r="N24" s="127" t="s">
        <v>96</v>
      </c>
      <c r="O24" s="128" t="s">
        <v>96</v>
      </c>
      <c r="P24" s="123">
        <v>1</v>
      </c>
      <c r="Q24" s="115">
        <v>1</v>
      </c>
      <c r="R24" s="127" t="s">
        <v>96</v>
      </c>
      <c r="S24" s="128" t="s">
        <v>96</v>
      </c>
      <c r="T24" s="123">
        <v>6</v>
      </c>
      <c r="U24" s="115">
        <v>6</v>
      </c>
      <c r="V24" s="122">
        <v>80</v>
      </c>
      <c r="W24" s="116">
        <v>80</v>
      </c>
      <c r="X24" s="130" t="s">
        <v>96</v>
      </c>
      <c r="Y24" s="131" t="s">
        <v>96</v>
      </c>
      <c r="Z24" s="118">
        <f>B24+D24+F24+H24+J24+L24+P24+T24+V24</f>
        <v>269</v>
      </c>
      <c r="AA24" s="116">
        <f>Z24/14</f>
        <v>19.214285714285715</v>
      </c>
      <c r="AB24" s="119">
        <v>18177</v>
      </c>
      <c r="AC24" s="120">
        <v>26.15</v>
      </c>
      <c r="AD24" s="121"/>
      <c r="AE24" s="121"/>
    </row>
    <row r="25" spans="1:31" ht="21.75" customHeight="1" x14ac:dyDescent="0.45">
      <c r="A25" s="104" t="s">
        <v>139</v>
      </c>
      <c r="B25" s="112"/>
      <c r="C25" s="113"/>
      <c r="D25" s="114" t="s">
        <v>25</v>
      </c>
      <c r="E25" s="115" t="s">
        <v>25</v>
      </c>
      <c r="F25" s="112"/>
      <c r="G25" s="116"/>
      <c r="H25" s="114" t="s">
        <v>25</v>
      </c>
      <c r="I25" s="115" t="s">
        <v>25</v>
      </c>
      <c r="J25" s="112"/>
      <c r="K25" s="116"/>
      <c r="L25" s="114" t="s">
        <v>25</v>
      </c>
      <c r="M25" s="115" t="s">
        <v>140</v>
      </c>
      <c r="N25" s="122"/>
      <c r="O25" s="116"/>
      <c r="P25" s="123" t="s">
        <v>25</v>
      </c>
      <c r="Q25" s="115" t="s">
        <v>25</v>
      </c>
      <c r="R25" s="127"/>
      <c r="S25" s="128"/>
      <c r="T25" s="123" t="s">
        <v>25</v>
      </c>
      <c r="U25" s="115" t="s">
        <v>25</v>
      </c>
      <c r="V25" s="122"/>
      <c r="W25" s="116"/>
      <c r="X25" s="130" t="s">
        <v>25</v>
      </c>
      <c r="Y25" s="132" t="s">
        <v>25</v>
      </c>
      <c r="Z25" s="112"/>
      <c r="AA25" s="116"/>
      <c r="AB25" s="119" t="s">
        <v>25</v>
      </c>
      <c r="AC25" s="120" t="s">
        <v>25</v>
      </c>
      <c r="AD25" s="121"/>
      <c r="AE25" s="121"/>
    </row>
    <row r="26" spans="1:31" ht="21.75" customHeight="1" x14ac:dyDescent="0.45">
      <c r="A26" s="111" t="s">
        <v>141</v>
      </c>
      <c r="B26" s="122">
        <v>1</v>
      </c>
      <c r="C26" s="113">
        <v>1</v>
      </c>
      <c r="D26" s="123">
        <v>3</v>
      </c>
      <c r="E26" s="124">
        <v>3</v>
      </c>
      <c r="F26" s="122">
        <v>0</v>
      </c>
      <c r="G26" s="113">
        <v>0</v>
      </c>
      <c r="H26" s="123">
        <v>0</v>
      </c>
      <c r="I26" s="124">
        <v>0</v>
      </c>
      <c r="J26" s="122">
        <v>1</v>
      </c>
      <c r="K26" s="113">
        <v>1</v>
      </c>
      <c r="L26" s="133">
        <v>0</v>
      </c>
      <c r="M26" s="124">
        <v>0</v>
      </c>
      <c r="N26" s="122">
        <v>0</v>
      </c>
      <c r="O26" s="124">
        <v>0</v>
      </c>
      <c r="P26" s="122">
        <v>0</v>
      </c>
      <c r="Q26" s="124">
        <v>0</v>
      </c>
      <c r="R26" s="127" t="s">
        <v>96</v>
      </c>
      <c r="S26" s="134" t="s">
        <v>96</v>
      </c>
      <c r="T26" s="130" t="s">
        <v>96</v>
      </c>
      <c r="U26" s="135" t="s">
        <v>96</v>
      </c>
      <c r="V26" s="113">
        <v>0</v>
      </c>
      <c r="W26" s="113">
        <v>0</v>
      </c>
      <c r="X26" s="130" t="s">
        <v>96</v>
      </c>
      <c r="Y26" s="135" t="s">
        <v>96</v>
      </c>
      <c r="Z26" s="112">
        <f>B26+D26+F26+H26+J26+L26+N26+P26+V26</f>
        <v>5</v>
      </c>
      <c r="AA26" s="116">
        <v>0.56000000000000005</v>
      </c>
      <c r="AB26" s="119">
        <v>401</v>
      </c>
      <c r="AC26" s="120">
        <v>0.84</v>
      </c>
      <c r="AD26" s="121"/>
      <c r="AE26" s="121"/>
    </row>
    <row r="27" spans="1:31" ht="21.75" customHeight="1" x14ac:dyDescent="0.45">
      <c r="A27" s="111" t="s">
        <v>142</v>
      </c>
      <c r="B27" s="122">
        <v>1</v>
      </c>
      <c r="C27" s="113">
        <v>1</v>
      </c>
      <c r="D27" s="123">
        <v>0</v>
      </c>
      <c r="E27" s="124">
        <v>0</v>
      </c>
      <c r="F27" s="122">
        <v>0</v>
      </c>
      <c r="G27" s="113">
        <v>0</v>
      </c>
      <c r="H27" s="123">
        <v>0</v>
      </c>
      <c r="I27" s="124">
        <v>0</v>
      </c>
      <c r="J27" s="122">
        <v>6</v>
      </c>
      <c r="K27" s="113">
        <v>6</v>
      </c>
      <c r="L27" s="133">
        <v>0</v>
      </c>
      <c r="M27" s="124">
        <v>0</v>
      </c>
      <c r="N27" s="113">
        <v>0</v>
      </c>
      <c r="O27" s="124">
        <v>0</v>
      </c>
      <c r="P27" s="122">
        <v>1</v>
      </c>
      <c r="Q27" s="124">
        <v>1</v>
      </c>
      <c r="R27" s="127" t="s">
        <v>96</v>
      </c>
      <c r="S27" s="134" t="s">
        <v>96</v>
      </c>
      <c r="T27" s="130" t="s">
        <v>96</v>
      </c>
      <c r="U27" s="135" t="s">
        <v>96</v>
      </c>
      <c r="V27" s="113">
        <v>0</v>
      </c>
      <c r="W27" s="113">
        <v>0</v>
      </c>
      <c r="X27" s="130" t="s">
        <v>96</v>
      </c>
      <c r="Y27" s="135" t="s">
        <v>96</v>
      </c>
      <c r="Z27" s="112">
        <f t="shared" ref="Z27:Z30" si="3">B27+D27+F27+H27+J27+L27+N27+P27+V27</f>
        <v>8</v>
      </c>
      <c r="AA27" s="116">
        <v>0.89</v>
      </c>
      <c r="AB27" s="119">
        <v>714</v>
      </c>
      <c r="AC27" s="120">
        <v>1.49</v>
      </c>
      <c r="AD27" s="121"/>
      <c r="AE27" s="121"/>
    </row>
    <row r="28" spans="1:31" ht="21.75" customHeight="1" x14ac:dyDescent="0.45">
      <c r="A28" s="111" t="s">
        <v>143</v>
      </c>
      <c r="B28" s="122">
        <v>0</v>
      </c>
      <c r="C28" s="113">
        <v>0</v>
      </c>
      <c r="D28" s="123">
        <v>2</v>
      </c>
      <c r="E28" s="124">
        <v>2</v>
      </c>
      <c r="F28" s="122">
        <v>1</v>
      </c>
      <c r="G28" s="113">
        <v>1</v>
      </c>
      <c r="H28" s="123">
        <v>4</v>
      </c>
      <c r="I28" s="124">
        <v>4</v>
      </c>
      <c r="J28" s="122">
        <v>0</v>
      </c>
      <c r="K28" s="113">
        <v>0</v>
      </c>
      <c r="L28" s="133">
        <v>0</v>
      </c>
      <c r="M28" s="124">
        <v>0</v>
      </c>
      <c r="N28" s="122">
        <v>3</v>
      </c>
      <c r="O28" s="124">
        <v>3</v>
      </c>
      <c r="P28" s="122">
        <v>1</v>
      </c>
      <c r="Q28" s="124">
        <v>1</v>
      </c>
      <c r="R28" s="127" t="s">
        <v>96</v>
      </c>
      <c r="S28" s="134" t="s">
        <v>96</v>
      </c>
      <c r="T28" s="130" t="s">
        <v>96</v>
      </c>
      <c r="U28" s="135" t="s">
        <v>96</v>
      </c>
      <c r="V28" s="113">
        <v>0</v>
      </c>
      <c r="W28" s="113">
        <v>0</v>
      </c>
      <c r="X28" s="130" t="s">
        <v>96</v>
      </c>
      <c r="Y28" s="135" t="s">
        <v>96</v>
      </c>
      <c r="Z28" s="112">
        <f t="shared" si="3"/>
        <v>11</v>
      </c>
      <c r="AA28" s="116">
        <v>1.22</v>
      </c>
      <c r="AB28" s="119">
        <v>1075</v>
      </c>
      <c r="AC28" s="120">
        <v>2.2400000000000002</v>
      </c>
      <c r="AD28" s="121"/>
      <c r="AE28" s="121"/>
    </row>
    <row r="29" spans="1:31" ht="21.75" customHeight="1" x14ac:dyDescent="0.45">
      <c r="A29" s="111" t="s">
        <v>144</v>
      </c>
      <c r="B29" s="122">
        <v>2</v>
      </c>
      <c r="C29" s="113">
        <v>2</v>
      </c>
      <c r="D29" s="123">
        <v>0</v>
      </c>
      <c r="E29" s="124">
        <v>0</v>
      </c>
      <c r="F29" s="122">
        <v>0</v>
      </c>
      <c r="G29" s="113">
        <v>0</v>
      </c>
      <c r="H29" s="123">
        <v>0</v>
      </c>
      <c r="I29" s="124">
        <v>0</v>
      </c>
      <c r="J29" s="113">
        <v>0</v>
      </c>
      <c r="K29" s="113">
        <v>0</v>
      </c>
      <c r="L29" s="133">
        <v>0</v>
      </c>
      <c r="M29" s="124">
        <v>0</v>
      </c>
      <c r="N29" s="113">
        <v>0</v>
      </c>
      <c r="O29" s="124">
        <v>0</v>
      </c>
      <c r="P29" s="122">
        <v>0</v>
      </c>
      <c r="Q29" s="124">
        <v>0</v>
      </c>
      <c r="R29" s="127" t="s">
        <v>96</v>
      </c>
      <c r="S29" s="134" t="s">
        <v>96</v>
      </c>
      <c r="T29" s="130" t="s">
        <v>96</v>
      </c>
      <c r="U29" s="135" t="s">
        <v>96</v>
      </c>
      <c r="V29" s="113">
        <v>0</v>
      </c>
      <c r="W29" s="113">
        <v>0</v>
      </c>
      <c r="X29" s="136" t="s">
        <v>96</v>
      </c>
      <c r="Y29" s="135" t="s">
        <v>96</v>
      </c>
      <c r="Z29" s="112">
        <f t="shared" si="3"/>
        <v>2</v>
      </c>
      <c r="AA29" s="116">
        <v>0.22</v>
      </c>
      <c r="AB29" s="119">
        <v>26</v>
      </c>
      <c r="AC29" s="120">
        <v>0.05</v>
      </c>
      <c r="AD29" s="121"/>
      <c r="AE29" s="121"/>
    </row>
    <row r="30" spans="1:31" ht="21.75" customHeight="1" x14ac:dyDescent="0.45">
      <c r="A30" s="111" t="s">
        <v>145</v>
      </c>
      <c r="B30" s="122">
        <v>0</v>
      </c>
      <c r="C30" s="113">
        <v>0</v>
      </c>
      <c r="D30" s="123">
        <v>0</v>
      </c>
      <c r="E30" s="124">
        <v>0</v>
      </c>
      <c r="F30" s="122">
        <v>0</v>
      </c>
      <c r="G30" s="113">
        <v>0</v>
      </c>
      <c r="H30" s="123">
        <v>0</v>
      </c>
      <c r="I30" s="124">
        <v>0</v>
      </c>
      <c r="J30" s="113">
        <v>0</v>
      </c>
      <c r="K30" s="113">
        <v>0</v>
      </c>
      <c r="L30" s="133">
        <v>0</v>
      </c>
      <c r="M30" s="124">
        <v>0</v>
      </c>
      <c r="N30" s="113">
        <v>0</v>
      </c>
      <c r="O30" s="113">
        <v>0</v>
      </c>
      <c r="P30" s="123">
        <v>0</v>
      </c>
      <c r="Q30" s="124">
        <v>0</v>
      </c>
      <c r="R30" s="127" t="s">
        <v>96</v>
      </c>
      <c r="S30" s="134" t="s">
        <v>96</v>
      </c>
      <c r="T30" s="130" t="s">
        <v>96</v>
      </c>
      <c r="U30" s="135" t="s">
        <v>96</v>
      </c>
      <c r="V30" s="113">
        <v>0</v>
      </c>
      <c r="W30" s="113">
        <v>0</v>
      </c>
      <c r="X30" s="136" t="s">
        <v>96</v>
      </c>
      <c r="Y30" s="135" t="s">
        <v>96</v>
      </c>
      <c r="Z30" s="113">
        <f t="shared" si="3"/>
        <v>0</v>
      </c>
      <c r="AA30" s="113">
        <v>0</v>
      </c>
      <c r="AB30" s="119">
        <v>144</v>
      </c>
      <c r="AC30" s="120">
        <v>0.3</v>
      </c>
      <c r="AD30" s="121"/>
      <c r="AE30" s="121"/>
    </row>
    <row r="31" spans="1:31" ht="21.75" customHeight="1" x14ac:dyDescent="0.45">
      <c r="A31" s="104" t="s">
        <v>146</v>
      </c>
      <c r="B31" s="112"/>
      <c r="C31" s="113"/>
      <c r="D31" s="114" t="s">
        <v>25</v>
      </c>
      <c r="E31" s="115" t="s">
        <v>25</v>
      </c>
      <c r="F31" s="112"/>
      <c r="G31" s="116"/>
      <c r="H31" s="123" t="s">
        <v>25</v>
      </c>
      <c r="I31" s="115" t="s">
        <v>25</v>
      </c>
      <c r="J31" s="112"/>
      <c r="K31" s="116"/>
      <c r="L31" s="114" t="s">
        <v>25</v>
      </c>
      <c r="M31" s="115" t="s">
        <v>25</v>
      </c>
      <c r="N31" s="112"/>
      <c r="O31" s="116"/>
      <c r="P31" s="123" t="s">
        <v>25</v>
      </c>
      <c r="Q31" s="115" t="s">
        <v>25</v>
      </c>
      <c r="R31" s="122"/>
      <c r="S31" s="116"/>
      <c r="T31" s="123" t="s">
        <v>25</v>
      </c>
      <c r="U31" s="115" t="s">
        <v>25</v>
      </c>
      <c r="V31" s="112"/>
      <c r="W31" s="116"/>
      <c r="X31" s="137" t="s">
        <v>25</v>
      </c>
      <c r="Y31" s="132" t="s">
        <v>25</v>
      </c>
      <c r="Z31" s="112"/>
      <c r="AA31" s="116"/>
      <c r="AB31" s="119" t="s">
        <v>25</v>
      </c>
      <c r="AC31" s="120" t="s">
        <v>25</v>
      </c>
      <c r="AD31" s="121"/>
      <c r="AE31" s="121"/>
    </row>
    <row r="32" spans="1:31" ht="21.75" customHeight="1" x14ac:dyDescent="0.45">
      <c r="A32" s="111" t="s">
        <v>147</v>
      </c>
      <c r="B32" s="122">
        <v>128</v>
      </c>
      <c r="C32" s="113">
        <v>42.67</v>
      </c>
      <c r="D32" s="123">
        <v>40</v>
      </c>
      <c r="E32" s="124">
        <v>13.33</v>
      </c>
      <c r="F32" s="122">
        <v>79</v>
      </c>
      <c r="G32" s="113">
        <v>39.5</v>
      </c>
      <c r="H32" s="123">
        <v>308</v>
      </c>
      <c r="I32" s="124">
        <v>154</v>
      </c>
      <c r="J32" s="122">
        <v>121</v>
      </c>
      <c r="K32" s="113">
        <v>60.5</v>
      </c>
      <c r="L32" s="123">
        <v>30</v>
      </c>
      <c r="M32" s="124">
        <v>30</v>
      </c>
      <c r="N32" s="122">
        <v>31</v>
      </c>
      <c r="O32" s="113">
        <v>31</v>
      </c>
      <c r="P32" s="123">
        <v>6</v>
      </c>
      <c r="Q32" s="124">
        <v>6</v>
      </c>
      <c r="R32" s="134" t="s">
        <v>96</v>
      </c>
      <c r="S32" s="134" t="s">
        <v>96</v>
      </c>
      <c r="T32" s="133">
        <v>41</v>
      </c>
      <c r="U32" s="124">
        <v>41</v>
      </c>
      <c r="V32" s="122">
        <v>39</v>
      </c>
      <c r="W32" s="113">
        <v>19.5</v>
      </c>
      <c r="X32" s="136" t="s">
        <v>96</v>
      </c>
      <c r="Y32" s="135" t="s">
        <v>96</v>
      </c>
      <c r="Z32" s="122">
        <f>B32+D32+F32+H32+J32+L32+N32+P32+T32+V32</f>
        <v>823</v>
      </c>
      <c r="AA32" s="113">
        <v>45.72</v>
      </c>
      <c r="AB32" s="119">
        <v>31270</v>
      </c>
      <c r="AC32" s="138">
        <v>31.78</v>
      </c>
      <c r="AD32" s="121"/>
      <c r="AE32" s="121"/>
    </row>
    <row r="33" spans="1:33" ht="21.75" customHeight="1" x14ac:dyDescent="0.45">
      <c r="A33" s="111" t="s">
        <v>148</v>
      </c>
      <c r="B33" s="122">
        <v>6</v>
      </c>
      <c r="C33" s="113">
        <v>2</v>
      </c>
      <c r="D33" s="123">
        <v>21</v>
      </c>
      <c r="E33" s="124">
        <v>7</v>
      </c>
      <c r="F33" s="122">
        <v>29</v>
      </c>
      <c r="G33" s="113">
        <v>14.5</v>
      </c>
      <c r="H33" s="123">
        <v>19</v>
      </c>
      <c r="I33" s="124">
        <v>9.5</v>
      </c>
      <c r="J33" s="122">
        <v>24</v>
      </c>
      <c r="K33" s="113">
        <v>12</v>
      </c>
      <c r="L33" s="123">
        <v>11</v>
      </c>
      <c r="M33" s="124">
        <v>11</v>
      </c>
      <c r="N33" s="122">
        <v>3</v>
      </c>
      <c r="O33" s="113">
        <v>3</v>
      </c>
      <c r="P33" s="123">
        <v>0</v>
      </c>
      <c r="Q33" s="124">
        <v>0</v>
      </c>
      <c r="R33" s="134" t="s">
        <v>96</v>
      </c>
      <c r="S33" s="134" t="s">
        <v>96</v>
      </c>
      <c r="T33" s="133">
        <v>57</v>
      </c>
      <c r="U33" s="124">
        <v>57</v>
      </c>
      <c r="V33" s="122">
        <v>38</v>
      </c>
      <c r="W33" s="113">
        <v>19</v>
      </c>
      <c r="X33" s="136" t="s">
        <v>96</v>
      </c>
      <c r="Y33" s="135" t="s">
        <v>96</v>
      </c>
      <c r="Z33" s="122">
        <f t="shared" ref="Z33:Z35" si="4">B33+D33+F33+H33+J33+L33+N33+P33+T33+V33</f>
        <v>208</v>
      </c>
      <c r="AA33" s="113">
        <v>11.56</v>
      </c>
      <c r="AB33" s="119">
        <v>9469</v>
      </c>
      <c r="AC33" s="138">
        <v>9.6199999999999992</v>
      </c>
      <c r="AD33" s="121"/>
      <c r="AE33" s="121"/>
      <c r="AG33" s="139"/>
    </row>
    <row r="34" spans="1:33" ht="21.75" customHeight="1" x14ac:dyDescent="0.45">
      <c r="A34" s="111" t="s">
        <v>149</v>
      </c>
      <c r="B34" s="122">
        <v>20</v>
      </c>
      <c r="C34" s="113">
        <v>6.67</v>
      </c>
      <c r="D34" s="123">
        <v>26</v>
      </c>
      <c r="E34" s="124">
        <v>8.67</v>
      </c>
      <c r="F34" s="122">
        <v>1</v>
      </c>
      <c r="G34" s="113">
        <v>0.5</v>
      </c>
      <c r="H34" s="123">
        <v>27</v>
      </c>
      <c r="I34" s="124">
        <v>13.5</v>
      </c>
      <c r="J34" s="122">
        <v>12</v>
      </c>
      <c r="K34" s="113">
        <v>6</v>
      </c>
      <c r="L34" s="123">
        <v>15</v>
      </c>
      <c r="M34" s="124">
        <v>15</v>
      </c>
      <c r="N34" s="122">
        <v>4</v>
      </c>
      <c r="O34" s="113">
        <v>4</v>
      </c>
      <c r="P34" s="123">
        <v>0</v>
      </c>
      <c r="Q34" s="124">
        <v>0</v>
      </c>
      <c r="R34" s="134" t="s">
        <v>96</v>
      </c>
      <c r="S34" s="134" t="s">
        <v>96</v>
      </c>
      <c r="T34" s="133">
        <v>7</v>
      </c>
      <c r="U34" s="124">
        <v>7</v>
      </c>
      <c r="V34" s="122">
        <v>6</v>
      </c>
      <c r="W34" s="113">
        <v>3</v>
      </c>
      <c r="X34" s="136" t="s">
        <v>96</v>
      </c>
      <c r="Y34" s="135" t="s">
        <v>96</v>
      </c>
      <c r="Z34" s="122">
        <f>B34+D34+F34+H34+J34+L34+N34+P34+T34+V34</f>
        <v>118</v>
      </c>
      <c r="AA34" s="113">
        <v>6.56</v>
      </c>
      <c r="AB34" s="119">
        <v>6621</v>
      </c>
      <c r="AC34" s="138">
        <v>6.73</v>
      </c>
      <c r="AD34" s="121"/>
      <c r="AE34" s="121"/>
      <c r="AG34" s="139"/>
    </row>
    <row r="35" spans="1:33" ht="21.75" customHeight="1" x14ac:dyDescent="0.45">
      <c r="A35" s="111" t="s">
        <v>150</v>
      </c>
      <c r="B35" s="122">
        <v>14</v>
      </c>
      <c r="C35" s="113">
        <v>4.67</v>
      </c>
      <c r="D35" s="123">
        <v>17</v>
      </c>
      <c r="E35" s="124">
        <v>5.67</v>
      </c>
      <c r="F35" s="122">
        <v>38</v>
      </c>
      <c r="G35" s="113">
        <v>19</v>
      </c>
      <c r="H35" s="123">
        <v>43</v>
      </c>
      <c r="I35" s="124">
        <v>21.5</v>
      </c>
      <c r="J35" s="122">
        <v>56</v>
      </c>
      <c r="K35" s="113">
        <v>28</v>
      </c>
      <c r="L35" s="123">
        <v>23</v>
      </c>
      <c r="M35" s="124">
        <v>23</v>
      </c>
      <c r="N35" s="122">
        <v>7</v>
      </c>
      <c r="O35" s="113">
        <v>7</v>
      </c>
      <c r="P35" s="123">
        <v>1</v>
      </c>
      <c r="Q35" s="124">
        <v>1</v>
      </c>
      <c r="R35" s="134" t="s">
        <v>96</v>
      </c>
      <c r="S35" s="134" t="s">
        <v>96</v>
      </c>
      <c r="T35" s="133">
        <v>0</v>
      </c>
      <c r="U35" s="124">
        <v>0</v>
      </c>
      <c r="V35" s="122">
        <v>4</v>
      </c>
      <c r="W35" s="113">
        <v>2</v>
      </c>
      <c r="X35" s="136" t="s">
        <v>96</v>
      </c>
      <c r="Y35" s="135" t="s">
        <v>96</v>
      </c>
      <c r="Z35" s="122">
        <f t="shared" si="4"/>
        <v>203</v>
      </c>
      <c r="AA35" s="113">
        <v>11.28</v>
      </c>
      <c r="AB35" s="119">
        <v>9674</v>
      </c>
      <c r="AC35" s="138">
        <v>9.83</v>
      </c>
      <c r="AD35" s="121"/>
      <c r="AE35" s="121"/>
      <c r="AG35" s="139"/>
    </row>
    <row r="36" spans="1:33" ht="21.75" customHeight="1" x14ac:dyDescent="0.45">
      <c r="A36" s="140" t="s">
        <v>151</v>
      </c>
      <c r="B36" s="114" t="s">
        <v>25</v>
      </c>
      <c r="C36" s="113"/>
      <c r="D36" s="114" t="s">
        <v>25</v>
      </c>
      <c r="E36" s="115" t="s">
        <v>25</v>
      </c>
      <c r="F36" s="112"/>
      <c r="G36" s="116"/>
      <c r="H36" s="114" t="s">
        <v>25</v>
      </c>
      <c r="I36" s="115" t="s">
        <v>25</v>
      </c>
      <c r="J36" s="112"/>
      <c r="K36" s="116"/>
      <c r="L36" s="114" t="s">
        <v>25</v>
      </c>
      <c r="M36" s="115" t="s">
        <v>25</v>
      </c>
      <c r="N36" s="112"/>
      <c r="O36" s="116"/>
      <c r="P36" s="114" t="s">
        <v>25</v>
      </c>
      <c r="Q36" s="115" t="s">
        <v>25</v>
      </c>
      <c r="R36" s="122"/>
      <c r="S36" s="116"/>
      <c r="T36" s="123" t="s">
        <v>25</v>
      </c>
      <c r="U36" s="115" t="s">
        <v>25</v>
      </c>
      <c r="V36" s="112"/>
      <c r="W36" s="116"/>
      <c r="X36" s="136"/>
      <c r="Y36" s="135"/>
      <c r="Z36" s="112"/>
      <c r="AA36" s="116"/>
      <c r="AB36" s="119" t="s">
        <v>25</v>
      </c>
      <c r="AC36" s="120" t="s">
        <v>25</v>
      </c>
      <c r="AD36" s="121"/>
      <c r="AE36" s="121"/>
      <c r="AG36" s="139"/>
    </row>
    <row r="37" spans="1:33" ht="21.75" customHeight="1" x14ac:dyDescent="0.45">
      <c r="A37" s="85" t="s">
        <v>152</v>
      </c>
      <c r="B37" s="123">
        <v>29</v>
      </c>
      <c r="C37" s="113">
        <v>29</v>
      </c>
      <c r="D37" s="123">
        <v>32</v>
      </c>
      <c r="E37" s="124">
        <v>32</v>
      </c>
      <c r="F37" s="122">
        <v>9</v>
      </c>
      <c r="G37" s="113">
        <v>9</v>
      </c>
      <c r="H37" s="123">
        <v>21</v>
      </c>
      <c r="I37" s="124">
        <v>21</v>
      </c>
      <c r="J37" s="122">
        <v>40</v>
      </c>
      <c r="K37" s="113">
        <v>40</v>
      </c>
      <c r="L37" s="123">
        <v>10</v>
      </c>
      <c r="M37" s="124">
        <v>10</v>
      </c>
      <c r="N37" s="122">
        <v>16</v>
      </c>
      <c r="O37" s="113">
        <v>16</v>
      </c>
      <c r="P37" s="123">
        <v>14</v>
      </c>
      <c r="Q37" s="124">
        <v>14</v>
      </c>
      <c r="R37" s="134" t="s">
        <v>96</v>
      </c>
      <c r="S37" s="134" t="s">
        <v>96</v>
      </c>
      <c r="T37" s="136" t="s">
        <v>96</v>
      </c>
      <c r="U37" s="135" t="s">
        <v>96</v>
      </c>
      <c r="V37" s="122">
        <v>16</v>
      </c>
      <c r="W37" s="113">
        <v>16</v>
      </c>
      <c r="X37" s="136" t="s">
        <v>96</v>
      </c>
      <c r="Y37" s="135" t="s">
        <v>96</v>
      </c>
      <c r="Z37" s="112">
        <f>B37+D37+F37+H37+J37+L37+N37+P37+V37</f>
        <v>187</v>
      </c>
      <c r="AA37" s="116">
        <v>20.78</v>
      </c>
      <c r="AB37" s="119">
        <v>15531</v>
      </c>
      <c r="AC37" s="120">
        <v>32.36</v>
      </c>
      <c r="AD37" s="121"/>
      <c r="AE37" s="121"/>
      <c r="AG37" s="139"/>
    </row>
    <row r="38" spans="1:33" ht="21.75" customHeight="1" x14ac:dyDescent="0.45">
      <c r="A38" s="85" t="s">
        <v>153</v>
      </c>
      <c r="B38" s="123">
        <v>4</v>
      </c>
      <c r="C38" s="113">
        <v>4</v>
      </c>
      <c r="D38" s="123">
        <v>0</v>
      </c>
      <c r="E38" s="124">
        <v>0</v>
      </c>
      <c r="F38" s="122">
        <v>1</v>
      </c>
      <c r="G38" s="113">
        <v>1</v>
      </c>
      <c r="H38" s="123">
        <v>4</v>
      </c>
      <c r="I38" s="124">
        <v>4</v>
      </c>
      <c r="J38" s="122">
        <v>0</v>
      </c>
      <c r="K38" s="113">
        <v>0</v>
      </c>
      <c r="L38" s="123">
        <v>4</v>
      </c>
      <c r="M38" s="124">
        <v>4</v>
      </c>
      <c r="N38" s="122">
        <v>5</v>
      </c>
      <c r="O38" s="113">
        <v>5</v>
      </c>
      <c r="P38" s="123">
        <v>0</v>
      </c>
      <c r="Q38" s="124">
        <v>0</v>
      </c>
      <c r="R38" s="134" t="s">
        <v>96</v>
      </c>
      <c r="S38" s="134" t="s">
        <v>96</v>
      </c>
      <c r="T38" s="136" t="s">
        <v>96</v>
      </c>
      <c r="U38" s="135" t="s">
        <v>96</v>
      </c>
      <c r="V38" s="122">
        <v>0</v>
      </c>
      <c r="W38" s="113">
        <v>0</v>
      </c>
      <c r="X38" s="136" t="s">
        <v>96</v>
      </c>
      <c r="Y38" s="135" t="s">
        <v>96</v>
      </c>
      <c r="Z38" s="112">
        <f t="shared" ref="Z38:Z39" si="5">B38+D38+F38+H38+J38+L38+N38+P38+V38</f>
        <v>18</v>
      </c>
      <c r="AA38" s="116">
        <v>2</v>
      </c>
      <c r="AB38" s="119">
        <v>1011</v>
      </c>
      <c r="AC38" s="120">
        <v>2.11</v>
      </c>
      <c r="AD38" s="121"/>
      <c r="AE38" s="121"/>
      <c r="AG38" s="139"/>
    </row>
    <row r="39" spans="1:33" ht="21.75" customHeight="1" x14ac:dyDescent="0.45">
      <c r="A39" s="85" t="s">
        <v>154</v>
      </c>
      <c r="B39" s="123">
        <v>1</v>
      </c>
      <c r="C39" s="113">
        <v>1</v>
      </c>
      <c r="D39" s="123">
        <v>0</v>
      </c>
      <c r="E39" s="124">
        <v>0</v>
      </c>
      <c r="F39" s="122">
        <v>1</v>
      </c>
      <c r="G39" s="113">
        <v>1</v>
      </c>
      <c r="H39" s="123">
        <v>0</v>
      </c>
      <c r="I39" s="124">
        <v>0</v>
      </c>
      <c r="J39" s="123">
        <v>0</v>
      </c>
      <c r="K39" s="124">
        <v>0</v>
      </c>
      <c r="L39" s="123">
        <v>0</v>
      </c>
      <c r="M39" s="124">
        <v>0</v>
      </c>
      <c r="N39" s="122">
        <v>0</v>
      </c>
      <c r="O39" s="113">
        <v>0</v>
      </c>
      <c r="P39" s="123">
        <v>0</v>
      </c>
      <c r="Q39" s="124">
        <v>0</v>
      </c>
      <c r="R39" s="134" t="s">
        <v>96</v>
      </c>
      <c r="S39" s="134" t="s">
        <v>96</v>
      </c>
      <c r="T39" s="136" t="s">
        <v>96</v>
      </c>
      <c r="U39" s="135" t="s">
        <v>96</v>
      </c>
      <c r="V39" s="123">
        <v>0</v>
      </c>
      <c r="W39" s="124">
        <v>0</v>
      </c>
      <c r="X39" s="136" t="s">
        <v>96</v>
      </c>
      <c r="Y39" s="135" t="s">
        <v>96</v>
      </c>
      <c r="Z39" s="112">
        <f t="shared" si="5"/>
        <v>2</v>
      </c>
      <c r="AA39" s="116">
        <v>0.22</v>
      </c>
      <c r="AB39" s="119">
        <v>97</v>
      </c>
      <c r="AC39" s="120">
        <v>0.2</v>
      </c>
      <c r="AD39" s="121"/>
      <c r="AE39" s="121"/>
    </row>
    <row r="40" spans="1:33" ht="21.75" customHeight="1" x14ac:dyDescent="0.45">
      <c r="A40" s="141"/>
      <c r="B40" s="142" t="s">
        <v>25</v>
      </c>
      <c r="C40" s="143" t="s">
        <v>25</v>
      </c>
      <c r="D40" s="144" t="s">
        <v>25</v>
      </c>
      <c r="E40" s="145" t="s">
        <v>25</v>
      </c>
      <c r="F40" s="142" t="s">
        <v>25</v>
      </c>
      <c r="G40" s="142" t="s">
        <v>25</v>
      </c>
      <c r="H40" s="144" t="s">
        <v>25</v>
      </c>
      <c r="I40" s="145" t="s">
        <v>25</v>
      </c>
      <c r="J40" s="142" t="s">
        <v>25</v>
      </c>
      <c r="K40" s="142" t="s">
        <v>25</v>
      </c>
      <c r="L40" s="144" t="s">
        <v>25</v>
      </c>
      <c r="M40" s="145" t="s">
        <v>25</v>
      </c>
      <c r="N40" s="142" t="s">
        <v>25</v>
      </c>
      <c r="O40" s="142" t="s">
        <v>25</v>
      </c>
      <c r="P40" s="144" t="s">
        <v>25</v>
      </c>
      <c r="Q40" s="146" t="s">
        <v>25</v>
      </c>
      <c r="R40" s="142" t="s">
        <v>25</v>
      </c>
      <c r="S40" s="147" t="s">
        <v>25</v>
      </c>
      <c r="T40" s="144" t="s">
        <v>25</v>
      </c>
      <c r="U40" s="145" t="s">
        <v>25</v>
      </c>
      <c r="V40" s="142" t="s">
        <v>25</v>
      </c>
      <c r="W40" s="142" t="s">
        <v>25</v>
      </c>
      <c r="X40" s="144" t="s">
        <v>25</v>
      </c>
      <c r="Y40" s="145" t="s">
        <v>25</v>
      </c>
      <c r="Z40" s="142" t="s">
        <v>25</v>
      </c>
      <c r="AA40" s="142" t="s">
        <v>25</v>
      </c>
      <c r="AB40" s="148" t="s">
        <v>25</v>
      </c>
      <c r="AC40" s="149" t="s">
        <v>25</v>
      </c>
    </row>
    <row r="41" spans="1:33" ht="18" customHeight="1" x14ac:dyDescent="0.45">
      <c r="A41" s="85" t="s">
        <v>112</v>
      </c>
      <c r="B41" s="105"/>
      <c r="C41" s="106"/>
      <c r="D41" s="105"/>
      <c r="E41" s="106"/>
      <c r="F41" s="105"/>
      <c r="G41" s="106"/>
      <c r="H41" s="105"/>
      <c r="I41" s="106"/>
      <c r="J41" s="105"/>
      <c r="K41" s="106"/>
      <c r="L41" s="105"/>
      <c r="M41" s="106"/>
      <c r="N41" s="105"/>
      <c r="O41" s="106"/>
      <c r="P41" s="105"/>
      <c r="Q41" s="106"/>
      <c r="R41" s="105"/>
      <c r="S41" s="106"/>
      <c r="T41" s="105"/>
      <c r="U41" s="106"/>
      <c r="V41" s="105"/>
      <c r="W41" s="106"/>
      <c r="X41" s="105"/>
      <c r="Y41" s="106"/>
      <c r="Z41" s="105"/>
      <c r="AA41" s="106"/>
      <c r="AB41" s="150"/>
      <c r="AC41" s="151"/>
    </row>
    <row r="42" spans="1:33" ht="20.25" customHeight="1" x14ac:dyDescent="0.45">
      <c r="A42" s="111" t="s">
        <v>155</v>
      </c>
      <c r="M42" s="85"/>
      <c r="R42" s="86"/>
      <c r="S42" s="152"/>
      <c r="T42" s="153"/>
      <c r="AA42" s="85"/>
      <c r="AB42" s="154"/>
      <c r="AC42" s="155"/>
    </row>
    <row r="43" spans="1:33" ht="20.25" customHeight="1" x14ac:dyDescent="0.45">
      <c r="A43" s="85" t="s">
        <v>156</v>
      </c>
      <c r="M43" s="85"/>
      <c r="R43" s="86"/>
      <c r="S43" s="152"/>
      <c r="T43" s="153"/>
      <c r="AA43" s="85"/>
      <c r="AB43" s="154"/>
      <c r="AC43" s="155"/>
    </row>
    <row r="44" spans="1:33" ht="20.25" customHeight="1" x14ac:dyDescent="0.45">
      <c r="A44" s="85" t="s">
        <v>157</v>
      </c>
      <c r="M44" s="85"/>
      <c r="R44" s="86"/>
      <c r="S44" s="152"/>
      <c r="T44" s="153"/>
      <c r="AA44" s="85"/>
      <c r="AB44" s="154"/>
      <c r="AC44" s="155"/>
      <c r="AD44" s="156"/>
    </row>
    <row r="45" spans="1:33" ht="20.55" customHeight="1" x14ac:dyDescent="0.45">
      <c r="A45" s="85" t="s">
        <v>158</v>
      </c>
    </row>
  </sheetData>
  <mergeCells count="15">
    <mergeCell ref="A4:A5"/>
    <mergeCell ref="B4:C4"/>
    <mergeCell ref="D4:E4"/>
    <mergeCell ref="F4:G4"/>
    <mergeCell ref="H4:I4"/>
    <mergeCell ref="J4:K4"/>
    <mergeCell ref="L4:M4"/>
    <mergeCell ref="Z4:AA4"/>
    <mergeCell ref="AB4:AC4"/>
    <mergeCell ref="N4:O4"/>
    <mergeCell ref="P4:Q4"/>
    <mergeCell ref="R4:S4"/>
    <mergeCell ref="T4:U4"/>
    <mergeCell ref="V4:W4"/>
    <mergeCell ref="X4:Y4"/>
  </mergeCells>
  <phoneticPr fontId="3"/>
  <printOptions horizontalCentered="1"/>
  <pageMargins left="0.59055118110236227" right="0.59055118110236227" top="0.98425196850393704" bottom="0.98425196850393704" header="0.51181102362204722" footer="0.51181102362204722"/>
  <pageSetup paperSize="8" scale="64" fitToHeight="2" orientation="landscape" r:id="rId1"/>
  <headerFooter alignWithMargins="0"/>
  <colBreaks count="1" manualBreakCount="1">
    <brk id="15" max="4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6B21A-B24D-4859-915E-2AA562E0F75A}">
  <sheetPr>
    <pageSetUpPr fitToPage="1"/>
  </sheetPr>
  <dimension ref="A1:I42"/>
  <sheetViews>
    <sheetView zoomScale="90" zoomScaleNormal="90" workbookViewId="0">
      <pane xSplit="1" ySplit="5" topLeftCell="B31" activePane="bottomRight" state="frozen"/>
      <selection pane="topRight" activeCell="B1" sqref="B1"/>
      <selection pane="bottomLeft" activeCell="A6" sqref="A6"/>
      <selection pane="bottomRight" activeCell="I30" sqref="I30"/>
    </sheetView>
  </sheetViews>
  <sheetFormatPr defaultColWidth="13.296875" defaultRowHeight="13.2" x14ac:dyDescent="0.45"/>
  <cols>
    <col min="1" max="1" width="9.3984375" style="158" bestFit="1" customWidth="1"/>
    <col min="2" max="3" width="9.3984375" style="158" customWidth="1"/>
    <col min="4" max="4" width="11.796875" style="158" bestFit="1" customWidth="1"/>
    <col min="5" max="5" width="10.796875" style="158" bestFit="1" customWidth="1"/>
    <col min="6" max="7" width="9.3984375" style="158" customWidth="1"/>
    <col min="8" max="8" width="11.796875" style="158" bestFit="1" customWidth="1"/>
    <col min="9" max="9" width="10.796875" style="158" bestFit="1" customWidth="1"/>
    <col min="10" max="256" width="13.296875" style="158"/>
    <col min="257" max="257" width="9.3984375" style="158" bestFit="1" customWidth="1"/>
    <col min="258" max="259" width="9.3984375" style="158" customWidth="1"/>
    <col min="260" max="260" width="13.09765625" style="158" bestFit="1" customWidth="1"/>
    <col min="261" max="261" width="11.69921875" style="158" bestFit="1" customWidth="1"/>
    <col min="262" max="263" width="9.3984375" style="158" customWidth="1"/>
    <col min="264" max="264" width="13.09765625" style="158" bestFit="1" customWidth="1"/>
    <col min="265" max="265" width="11.69921875" style="158" bestFit="1" customWidth="1"/>
    <col min="266" max="512" width="13.296875" style="158"/>
    <col min="513" max="513" width="9.3984375" style="158" bestFit="1" customWidth="1"/>
    <col min="514" max="515" width="9.3984375" style="158" customWidth="1"/>
    <col min="516" max="516" width="13.09765625" style="158" bestFit="1" customWidth="1"/>
    <col min="517" max="517" width="11.69921875" style="158" bestFit="1" customWidth="1"/>
    <col min="518" max="519" width="9.3984375" style="158" customWidth="1"/>
    <col min="520" max="520" width="13.09765625" style="158" bestFit="1" customWidth="1"/>
    <col min="521" max="521" width="11.69921875" style="158" bestFit="1" customWidth="1"/>
    <col min="522" max="768" width="13.296875" style="158"/>
    <col min="769" max="769" width="9.3984375" style="158" bestFit="1" customWidth="1"/>
    <col min="770" max="771" width="9.3984375" style="158" customWidth="1"/>
    <col min="772" max="772" width="13.09765625" style="158" bestFit="1" customWidth="1"/>
    <col min="773" max="773" width="11.69921875" style="158" bestFit="1" customWidth="1"/>
    <col min="774" max="775" width="9.3984375" style="158" customWidth="1"/>
    <col min="776" max="776" width="13.09765625" style="158" bestFit="1" customWidth="1"/>
    <col min="777" max="777" width="11.69921875" style="158" bestFit="1" customWidth="1"/>
    <col min="778" max="1024" width="13.296875" style="158"/>
    <col min="1025" max="1025" width="9.3984375" style="158" bestFit="1" customWidth="1"/>
    <col min="1026" max="1027" width="9.3984375" style="158" customWidth="1"/>
    <col min="1028" max="1028" width="13.09765625" style="158" bestFit="1" customWidth="1"/>
    <col min="1029" max="1029" width="11.69921875" style="158" bestFit="1" customWidth="1"/>
    <col min="1030" max="1031" width="9.3984375" style="158" customWidth="1"/>
    <col min="1032" max="1032" width="13.09765625" style="158" bestFit="1" customWidth="1"/>
    <col min="1033" max="1033" width="11.69921875" style="158" bestFit="1" customWidth="1"/>
    <col min="1034" max="1280" width="13.296875" style="158"/>
    <col min="1281" max="1281" width="9.3984375" style="158" bestFit="1" customWidth="1"/>
    <col min="1282" max="1283" width="9.3984375" style="158" customWidth="1"/>
    <col min="1284" max="1284" width="13.09765625" style="158" bestFit="1" customWidth="1"/>
    <col min="1285" max="1285" width="11.69921875" style="158" bestFit="1" customWidth="1"/>
    <col min="1286" max="1287" width="9.3984375" style="158" customWidth="1"/>
    <col min="1288" max="1288" width="13.09765625" style="158" bestFit="1" customWidth="1"/>
    <col min="1289" max="1289" width="11.69921875" style="158" bestFit="1" customWidth="1"/>
    <col min="1290" max="1536" width="13.296875" style="158"/>
    <col min="1537" max="1537" width="9.3984375" style="158" bestFit="1" customWidth="1"/>
    <col min="1538" max="1539" width="9.3984375" style="158" customWidth="1"/>
    <col min="1540" max="1540" width="13.09765625" style="158" bestFit="1" customWidth="1"/>
    <col min="1541" max="1541" width="11.69921875" style="158" bestFit="1" customWidth="1"/>
    <col min="1542" max="1543" width="9.3984375" style="158" customWidth="1"/>
    <col min="1544" max="1544" width="13.09765625" style="158" bestFit="1" customWidth="1"/>
    <col min="1545" max="1545" width="11.69921875" style="158" bestFit="1" customWidth="1"/>
    <col min="1546" max="1792" width="13.296875" style="158"/>
    <col min="1793" max="1793" width="9.3984375" style="158" bestFit="1" customWidth="1"/>
    <col min="1794" max="1795" width="9.3984375" style="158" customWidth="1"/>
    <col min="1796" max="1796" width="13.09765625" style="158" bestFit="1" customWidth="1"/>
    <col min="1797" max="1797" width="11.69921875" style="158" bestFit="1" customWidth="1"/>
    <col min="1798" max="1799" width="9.3984375" style="158" customWidth="1"/>
    <col min="1800" max="1800" width="13.09765625" style="158" bestFit="1" customWidth="1"/>
    <col min="1801" max="1801" width="11.69921875" style="158" bestFit="1" customWidth="1"/>
    <col min="1802" max="2048" width="13.296875" style="158"/>
    <col min="2049" max="2049" width="9.3984375" style="158" bestFit="1" customWidth="1"/>
    <col min="2050" max="2051" width="9.3984375" style="158" customWidth="1"/>
    <col min="2052" max="2052" width="13.09765625" style="158" bestFit="1" customWidth="1"/>
    <col min="2053" max="2053" width="11.69921875" style="158" bestFit="1" customWidth="1"/>
    <col min="2054" max="2055" width="9.3984375" style="158" customWidth="1"/>
    <col min="2056" max="2056" width="13.09765625" style="158" bestFit="1" customWidth="1"/>
    <col min="2057" max="2057" width="11.69921875" style="158" bestFit="1" customWidth="1"/>
    <col min="2058" max="2304" width="13.296875" style="158"/>
    <col min="2305" max="2305" width="9.3984375" style="158" bestFit="1" customWidth="1"/>
    <col min="2306" max="2307" width="9.3984375" style="158" customWidth="1"/>
    <col min="2308" max="2308" width="13.09765625" style="158" bestFit="1" customWidth="1"/>
    <col min="2309" max="2309" width="11.69921875" style="158" bestFit="1" customWidth="1"/>
    <col min="2310" max="2311" width="9.3984375" style="158" customWidth="1"/>
    <col min="2312" max="2312" width="13.09765625" style="158" bestFit="1" customWidth="1"/>
    <col min="2313" max="2313" width="11.69921875" style="158" bestFit="1" customWidth="1"/>
    <col min="2314" max="2560" width="13.296875" style="158"/>
    <col min="2561" max="2561" width="9.3984375" style="158" bestFit="1" customWidth="1"/>
    <col min="2562" max="2563" width="9.3984375" style="158" customWidth="1"/>
    <col min="2564" max="2564" width="13.09765625" style="158" bestFit="1" customWidth="1"/>
    <col min="2565" max="2565" width="11.69921875" style="158" bestFit="1" customWidth="1"/>
    <col min="2566" max="2567" width="9.3984375" style="158" customWidth="1"/>
    <col min="2568" max="2568" width="13.09765625" style="158" bestFit="1" customWidth="1"/>
    <col min="2569" max="2569" width="11.69921875" style="158" bestFit="1" customWidth="1"/>
    <col min="2570" max="2816" width="13.296875" style="158"/>
    <col min="2817" max="2817" width="9.3984375" style="158" bestFit="1" customWidth="1"/>
    <col min="2818" max="2819" width="9.3984375" style="158" customWidth="1"/>
    <col min="2820" max="2820" width="13.09765625" style="158" bestFit="1" customWidth="1"/>
    <col min="2821" max="2821" width="11.69921875" style="158" bestFit="1" customWidth="1"/>
    <col min="2822" max="2823" width="9.3984375" style="158" customWidth="1"/>
    <col min="2824" max="2824" width="13.09765625" style="158" bestFit="1" customWidth="1"/>
    <col min="2825" max="2825" width="11.69921875" style="158" bestFit="1" customWidth="1"/>
    <col min="2826" max="3072" width="13.296875" style="158"/>
    <col min="3073" max="3073" width="9.3984375" style="158" bestFit="1" customWidth="1"/>
    <col min="3074" max="3075" width="9.3984375" style="158" customWidth="1"/>
    <col min="3076" max="3076" width="13.09765625" style="158" bestFit="1" customWidth="1"/>
    <col min="3077" max="3077" width="11.69921875" style="158" bestFit="1" customWidth="1"/>
    <col min="3078" max="3079" width="9.3984375" style="158" customWidth="1"/>
    <col min="3080" max="3080" width="13.09765625" style="158" bestFit="1" customWidth="1"/>
    <col min="3081" max="3081" width="11.69921875" style="158" bestFit="1" customWidth="1"/>
    <col min="3082" max="3328" width="13.296875" style="158"/>
    <col min="3329" max="3329" width="9.3984375" style="158" bestFit="1" customWidth="1"/>
    <col min="3330" max="3331" width="9.3984375" style="158" customWidth="1"/>
    <col min="3332" max="3332" width="13.09765625" style="158" bestFit="1" customWidth="1"/>
    <col min="3333" max="3333" width="11.69921875" style="158" bestFit="1" customWidth="1"/>
    <col min="3334" max="3335" width="9.3984375" style="158" customWidth="1"/>
    <col min="3336" max="3336" width="13.09765625" style="158" bestFit="1" customWidth="1"/>
    <col min="3337" max="3337" width="11.69921875" style="158" bestFit="1" customWidth="1"/>
    <col min="3338" max="3584" width="13.296875" style="158"/>
    <col min="3585" max="3585" width="9.3984375" style="158" bestFit="1" customWidth="1"/>
    <col min="3586" max="3587" width="9.3984375" style="158" customWidth="1"/>
    <col min="3588" max="3588" width="13.09765625" style="158" bestFit="1" customWidth="1"/>
    <col min="3589" max="3589" width="11.69921875" style="158" bestFit="1" customWidth="1"/>
    <col min="3590" max="3591" width="9.3984375" style="158" customWidth="1"/>
    <col min="3592" max="3592" width="13.09765625" style="158" bestFit="1" customWidth="1"/>
    <col min="3593" max="3593" width="11.69921875" style="158" bestFit="1" customWidth="1"/>
    <col min="3594" max="3840" width="13.296875" style="158"/>
    <col min="3841" max="3841" width="9.3984375" style="158" bestFit="1" customWidth="1"/>
    <col min="3842" max="3843" width="9.3984375" style="158" customWidth="1"/>
    <col min="3844" max="3844" width="13.09765625" style="158" bestFit="1" customWidth="1"/>
    <col min="3845" max="3845" width="11.69921875" style="158" bestFit="1" customWidth="1"/>
    <col min="3846" max="3847" width="9.3984375" style="158" customWidth="1"/>
    <col min="3848" max="3848" width="13.09765625" style="158" bestFit="1" customWidth="1"/>
    <col min="3849" max="3849" width="11.69921875" style="158" bestFit="1" customWidth="1"/>
    <col min="3850" max="4096" width="13.296875" style="158"/>
    <col min="4097" max="4097" width="9.3984375" style="158" bestFit="1" customWidth="1"/>
    <col min="4098" max="4099" width="9.3984375" style="158" customWidth="1"/>
    <col min="4100" max="4100" width="13.09765625" style="158" bestFit="1" customWidth="1"/>
    <col min="4101" max="4101" width="11.69921875" style="158" bestFit="1" customWidth="1"/>
    <col min="4102" max="4103" width="9.3984375" style="158" customWidth="1"/>
    <col min="4104" max="4104" width="13.09765625" style="158" bestFit="1" customWidth="1"/>
    <col min="4105" max="4105" width="11.69921875" style="158" bestFit="1" customWidth="1"/>
    <col min="4106" max="4352" width="13.296875" style="158"/>
    <col min="4353" max="4353" width="9.3984375" style="158" bestFit="1" customWidth="1"/>
    <col min="4354" max="4355" width="9.3984375" style="158" customWidth="1"/>
    <col min="4356" max="4356" width="13.09765625" style="158" bestFit="1" customWidth="1"/>
    <col min="4357" max="4357" width="11.69921875" style="158" bestFit="1" customWidth="1"/>
    <col min="4358" max="4359" width="9.3984375" style="158" customWidth="1"/>
    <col min="4360" max="4360" width="13.09765625" style="158" bestFit="1" customWidth="1"/>
    <col min="4361" max="4361" width="11.69921875" style="158" bestFit="1" customWidth="1"/>
    <col min="4362" max="4608" width="13.296875" style="158"/>
    <col min="4609" max="4609" width="9.3984375" style="158" bestFit="1" customWidth="1"/>
    <col min="4610" max="4611" width="9.3984375" style="158" customWidth="1"/>
    <col min="4612" max="4612" width="13.09765625" style="158" bestFit="1" customWidth="1"/>
    <col min="4613" max="4613" width="11.69921875" style="158" bestFit="1" customWidth="1"/>
    <col min="4614" max="4615" width="9.3984375" style="158" customWidth="1"/>
    <col min="4616" max="4616" width="13.09765625" style="158" bestFit="1" customWidth="1"/>
    <col min="4617" max="4617" width="11.69921875" style="158" bestFit="1" customWidth="1"/>
    <col min="4618" max="4864" width="13.296875" style="158"/>
    <col min="4865" max="4865" width="9.3984375" style="158" bestFit="1" customWidth="1"/>
    <col min="4866" max="4867" width="9.3984375" style="158" customWidth="1"/>
    <col min="4868" max="4868" width="13.09765625" style="158" bestFit="1" customWidth="1"/>
    <col min="4869" max="4869" width="11.69921875" style="158" bestFit="1" customWidth="1"/>
    <col min="4870" max="4871" width="9.3984375" style="158" customWidth="1"/>
    <col min="4872" max="4872" width="13.09765625" style="158" bestFit="1" customWidth="1"/>
    <col min="4873" max="4873" width="11.69921875" style="158" bestFit="1" customWidth="1"/>
    <col min="4874" max="5120" width="13.296875" style="158"/>
    <col min="5121" max="5121" width="9.3984375" style="158" bestFit="1" customWidth="1"/>
    <col min="5122" max="5123" width="9.3984375" style="158" customWidth="1"/>
    <col min="5124" max="5124" width="13.09765625" style="158" bestFit="1" customWidth="1"/>
    <col min="5125" max="5125" width="11.69921875" style="158" bestFit="1" customWidth="1"/>
    <col min="5126" max="5127" width="9.3984375" style="158" customWidth="1"/>
    <col min="5128" max="5128" width="13.09765625" style="158" bestFit="1" customWidth="1"/>
    <col min="5129" max="5129" width="11.69921875" style="158" bestFit="1" customWidth="1"/>
    <col min="5130" max="5376" width="13.296875" style="158"/>
    <col min="5377" max="5377" width="9.3984375" style="158" bestFit="1" customWidth="1"/>
    <col min="5378" max="5379" width="9.3984375" style="158" customWidth="1"/>
    <col min="5380" max="5380" width="13.09765625" style="158" bestFit="1" customWidth="1"/>
    <col min="5381" max="5381" width="11.69921875" style="158" bestFit="1" customWidth="1"/>
    <col min="5382" max="5383" width="9.3984375" style="158" customWidth="1"/>
    <col min="5384" max="5384" width="13.09765625" style="158" bestFit="1" customWidth="1"/>
    <col min="5385" max="5385" width="11.69921875" style="158" bestFit="1" customWidth="1"/>
    <col min="5386" max="5632" width="13.296875" style="158"/>
    <col min="5633" max="5633" width="9.3984375" style="158" bestFit="1" customWidth="1"/>
    <col min="5634" max="5635" width="9.3984375" style="158" customWidth="1"/>
    <col min="5636" max="5636" width="13.09765625" style="158" bestFit="1" customWidth="1"/>
    <col min="5637" max="5637" width="11.69921875" style="158" bestFit="1" customWidth="1"/>
    <col min="5638" max="5639" width="9.3984375" style="158" customWidth="1"/>
    <col min="5640" max="5640" width="13.09765625" style="158" bestFit="1" customWidth="1"/>
    <col min="5641" max="5641" width="11.69921875" style="158" bestFit="1" customWidth="1"/>
    <col min="5642" max="5888" width="13.296875" style="158"/>
    <col min="5889" max="5889" width="9.3984375" style="158" bestFit="1" customWidth="1"/>
    <col min="5890" max="5891" width="9.3984375" style="158" customWidth="1"/>
    <col min="5892" max="5892" width="13.09765625" style="158" bestFit="1" customWidth="1"/>
    <col min="5893" max="5893" width="11.69921875" style="158" bestFit="1" customWidth="1"/>
    <col min="5894" max="5895" width="9.3984375" style="158" customWidth="1"/>
    <col min="5896" max="5896" width="13.09765625" style="158" bestFit="1" customWidth="1"/>
    <col min="5897" max="5897" width="11.69921875" style="158" bestFit="1" customWidth="1"/>
    <col min="5898" max="6144" width="13.296875" style="158"/>
    <col min="6145" max="6145" width="9.3984375" style="158" bestFit="1" customWidth="1"/>
    <col min="6146" max="6147" width="9.3984375" style="158" customWidth="1"/>
    <col min="6148" max="6148" width="13.09765625" style="158" bestFit="1" customWidth="1"/>
    <col min="6149" max="6149" width="11.69921875" style="158" bestFit="1" customWidth="1"/>
    <col min="6150" max="6151" width="9.3984375" style="158" customWidth="1"/>
    <col min="6152" max="6152" width="13.09765625" style="158" bestFit="1" customWidth="1"/>
    <col min="6153" max="6153" width="11.69921875" style="158" bestFit="1" customWidth="1"/>
    <col min="6154" max="6400" width="13.296875" style="158"/>
    <col min="6401" max="6401" width="9.3984375" style="158" bestFit="1" customWidth="1"/>
    <col min="6402" max="6403" width="9.3984375" style="158" customWidth="1"/>
    <col min="6404" max="6404" width="13.09765625" style="158" bestFit="1" customWidth="1"/>
    <col min="6405" max="6405" width="11.69921875" style="158" bestFit="1" customWidth="1"/>
    <col min="6406" max="6407" width="9.3984375" style="158" customWidth="1"/>
    <col min="6408" max="6408" width="13.09765625" style="158" bestFit="1" customWidth="1"/>
    <col min="6409" max="6409" width="11.69921875" style="158" bestFit="1" customWidth="1"/>
    <col min="6410" max="6656" width="13.296875" style="158"/>
    <col min="6657" max="6657" width="9.3984375" style="158" bestFit="1" customWidth="1"/>
    <col min="6658" max="6659" width="9.3984375" style="158" customWidth="1"/>
    <col min="6660" max="6660" width="13.09765625" style="158" bestFit="1" customWidth="1"/>
    <col min="6661" max="6661" width="11.69921875" style="158" bestFit="1" customWidth="1"/>
    <col min="6662" max="6663" width="9.3984375" style="158" customWidth="1"/>
    <col min="6664" max="6664" width="13.09765625" style="158" bestFit="1" customWidth="1"/>
    <col min="6665" max="6665" width="11.69921875" style="158" bestFit="1" customWidth="1"/>
    <col min="6666" max="6912" width="13.296875" style="158"/>
    <col min="6913" max="6913" width="9.3984375" style="158" bestFit="1" customWidth="1"/>
    <col min="6914" max="6915" width="9.3984375" style="158" customWidth="1"/>
    <col min="6916" max="6916" width="13.09765625" style="158" bestFit="1" customWidth="1"/>
    <col min="6917" max="6917" width="11.69921875" style="158" bestFit="1" customWidth="1"/>
    <col min="6918" max="6919" width="9.3984375" style="158" customWidth="1"/>
    <col min="6920" max="6920" width="13.09765625" style="158" bestFit="1" customWidth="1"/>
    <col min="6921" max="6921" width="11.69921875" style="158" bestFit="1" customWidth="1"/>
    <col min="6922" max="7168" width="13.296875" style="158"/>
    <col min="7169" max="7169" width="9.3984375" style="158" bestFit="1" customWidth="1"/>
    <col min="7170" max="7171" width="9.3984375" style="158" customWidth="1"/>
    <col min="7172" max="7172" width="13.09765625" style="158" bestFit="1" customWidth="1"/>
    <col min="7173" max="7173" width="11.69921875" style="158" bestFit="1" customWidth="1"/>
    <col min="7174" max="7175" width="9.3984375" style="158" customWidth="1"/>
    <col min="7176" max="7176" width="13.09765625" style="158" bestFit="1" customWidth="1"/>
    <col min="7177" max="7177" width="11.69921875" style="158" bestFit="1" customWidth="1"/>
    <col min="7178" max="7424" width="13.296875" style="158"/>
    <col min="7425" max="7425" width="9.3984375" style="158" bestFit="1" customWidth="1"/>
    <col min="7426" max="7427" width="9.3984375" style="158" customWidth="1"/>
    <col min="7428" max="7428" width="13.09765625" style="158" bestFit="1" customWidth="1"/>
    <col min="7429" max="7429" width="11.69921875" style="158" bestFit="1" customWidth="1"/>
    <col min="7430" max="7431" width="9.3984375" style="158" customWidth="1"/>
    <col min="7432" max="7432" width="13.09765625" style="158" bestFit="1" customWidth="1"/>
    <col min="7433" max="7433" width="11.69921875" style="158" bestFit="1" customWidth="1"/>
    <col min="7434" max="7680" width="13.296875" style="158"/>
    <col min="7681" max="7681" width="9.3984375" style="158" bestFit="1" customWidth="1"/>
    <col min="7682" max="7683" width="9.3984375" style="158" customWidth="1"/>
    <col min="7684" max="7684" width="13.09765625" style="158" bestFit="1" customWidth="1"/>
    <col min="7685" max="7685" width="11.69921875" style="158" bestFit="1" customWidth="1"/>
    <col min="7686" max="7687" width="9.3984375" style="158" customWidth="1"/>
    <col min="7688" max="7688" width="13.09765625" style="158" bestFit="1" customWidth="1"/>
    <col min="7689" max="7689" width="11.69921875" style="158" bestFit="1" customWidth="1"/>
    <col min="7690" max="7936" width="13.296875" style="158"/>
    <col min="7937" max="7937" width="9.3984375" style="158" bestFit="1" customWidth="1"/>
    <col min="7938" max="7939" width="9.3984375" style="158" customWidth="1"/>
    <col min="7940" max="7940" width="13.09765625" style="158" bestFit="1" customWidth="1"/>
    <col min="7941" max="7941" width="11.69921875" style="158" bestFit="1" customWidth="1"/>
    <col min="7942" max="7943" width="9.3984375" style="158" customWidth="1"/>
    <col min="7944" max="7944" width="13.09765625" style="158" bestFit="1" customWidth="1"/>
    <col min="7945" max="7945" width="11.69921875" style="158" bestFit="1" customWidth="1"/>
    <col min="7946" max="8192" width="13.296875" style="158"/>
    <col min="8193" max="8193" width="9.3984375" style="158" bestFit="1" customWidth="1"/>
    <col min="8194" max="8195" width="9.3984375" style="158" customWidth="1"/>
    <col min="8196" max="8196" width="13.09765625" style="158" bestFit="1" customWidth="1"/>
    <col min="8197" max="8197" width="11.69921875" style="158" bestFit="1" customWidth="1"/>
    <col min="8198" max="8199" width="9.3984375" style="158" customWidth="1"/>
    <col min="8200" max="8200" width="13.09765625" style="158" bestFit="1" customWidth="1"/>
    <col min="8201" max="8201" width="11.69921875" style="158" bestFit="1" customWidth="1"/>
    <col min="8202" max="8448" width="13.296875" style="158"/>
    <col min="8449" max="8449" width="9.3984375" style="158" bestFit="1" customWidth="1"/>
    <col min="8450" max="8451" width="9.3984375" style="158" customWidth="1"/>
    <col min="8452" max="8452" width="13.09765625" style="158" bestFit="1" customWidth="1"/>
    <col min="8453" max="8453" width="11.69921875" style="158" bestFit="1" customWidth="1"/>
    <col min="8454" max="8455" width="9.3984375" style="158" customWidth="1"/>
    <col min="8456" max="8456" width="13.09765625" style="158" bestFit="1" customWidth="1"/>
    <col min="8457" max="8457" width="11.69921875" style="158" bestFit="1" customWidth="1"/>
    <col min="8458" max="8704" width="13.296875" style="158"/>
    <col min="8705" max="8705" width="9.3984375" style="158" bestFit="1" customWidth="1"/>
    <col min="8706" max="8707" width="9.3984375" style="158" customWidth="1"/>
    <col min="8708" max="8708" width="13.09765625" style="158" bestFit="1" customWidth="1"/>
    <col min="8709" max="8709" width="11.69921875" style="158" bestFit="1" customWidth="1"/>
    <col min="8710" max="8711" width="9.3984375" style="158" customWidth="1"/>
    <col min="8712" max="8712" width="13.09765625" style="158" bestFit="1" customWidth="1"/>
    <col min="8713" max="8713" width="11.69921875" style="158" bestFit="1" customWidth="1"/>
    <col min="8714" max="8960" width="13.296875" style="158"/>
    <col min="8961" max="8961" width="9.3984375" style="158" bestFit="1" customWidth="1"/>
    <col min="8962" max="8963" width="9.3984375" style="158" customWidth="1"/>
    <col min="8964" max="8964" width="13.09765625" style="158" bestFit="1" customWidth="1"/>
    <col min="8965" max="8965" width="11.69921875" style="158" bestFit="1" customWidth="1"/>
    <col min="8966" max="8967" width="9.3984375" style="158" customWidth="1"/>
    <col min="8968" max="8968" width="13.09765625" style="158" bestFit="1" customWidth="1"/>
    <col min="8969" max="8969" width="11.69921875" style="158" bestFit="1" customWidth="1"/>
    <col min="8970" max="9216" width="13.296875" style="158"/>
    <col min="9217" max="9217" width="9.3984375" style="158" bestFit="1" customWidth="1"/>
    <col min="9218" max="9219" width="9.3984375" style="158" customWidth="1"/>
    <col min="9220" max="9220" width="13.09765625" style="158" bestFit="1" customWidth="1"/>
    <col min="9221" max="9221" width="11.69921875" style="158" bestFit="1" customWidth="1"/>
    <col min="9222" max="9223" width="9.3984375" style="158" customWidth="1"/>
    <col min="9224" max="9224" width="13.09765625" style="158" bestFit="1" customWidth="1"/>
    <col min="9225" max="9225" width="11.69921875" style="158" bestFit="1" customWidth="1"/>
    <col min="9226" max="9472" width="13.296875" style="158"/>
    <col min="9473" max="9473" width="9.3984375" style="158" bestFit="1" customWidth="1"/>
    <col min="9474" max="9475" width="9.3984375" style="158" customWidth="1"/>
    <col min="9476" max="9476" width="13.09765625" style="158" bestFit="1" customWidth="1"/>
    <col min="9477" max="9477" width="11.69921875" style="158" bestFit="1" customWidth="1"/>
    <col min="9478" max="9479" width="9.3984375" style="158" customWidth="1"/>
    <col min="9480" max="9480" width="13.09765625" style="158" bestFit="1" customWidth="1"/>
    <col min="9481" max="9481" width="11.69921875" style="158" bestFit="1" customWidth="1"/>
    <col min="9482" max="9728" width="13.296875" style="158"/>
    <col min="9729" max="9729" width="9.3984375" style="158" bestFit="1" customWidth="1"/>
    <col min="9730" max="9731" width="9.3984375" style="158" customWidth="1"/>
    <col min="9732" max="9732" width="13.09765625" style="158" bestFit="1" customWidth="1"/>
    <col min="9733" max="9733" width="11.69921875" style="158" bestFit="1" customWidth="1"/>
    <col min="9734" max="9735" width="9.3984375" style="158" customWidth="1"/>
    <col min="9736" max="9736" width="13.09765625" style="158" bestFit="1" customWidth="1"/>
    <col min="9737" max="9737" width="11.69921875" style="158" bestFit="1" customWidth="1"/>
    <col min="9738" max="9984" width="13.296875" style="158"/>
    <col min="9985" max="9985" width="9.3984375" style="158" bestFit="1" customWidth="1"/>
    <col min="9986" max="9987" width="9.3984375" style="158" customWidth="1"/>
    <col min="9988" max="9988" width="13.09765625" style="158" bestFit="1" customWidth="1"/>
    <col min="9989" max="9989" width="11.69921875" style="158" bestFit="1" customWidth="1"/>
    <col min="9990" max="9991" width="9.3984375" style="158" customWidth="1"/>
    <col min="9992" max="9992" width="13.09765625" style="158" bestFit="1" customWidth="1"/>
    <col min="9993" max="9993" width="11.69921875" style="158" bestFit="1" customWidth="1"/>
    <col min="9994" max="10240" width="13.296875" style="158"/>
    <col min="10241" max="10241" width="9.3984375" style="158" bestFit="1" customWidth="1"/>
    <col min="10242" max="10243" width="9.3984375" style="158" customWidth="1"/>
    <col min="10244" max="10244" width="13.09765625" style="158" bestFit="1" customWidth="1"/>
    <col min="10245" max="10245" width="11.69921875" style="158" bestFit="1" customWidth="1"/>
    <col min="10246" max="10247" width="9.3984375" style="158" customWidth="1"/>
    <col min="10248" max="10248" width="13.09765625" style="158" bestFit="1" customWidth="1"/>
    <col min="10249" max="10249" width="11.69921875" style="158" bestFit="1" customWidth="1"/>
    <col min="10250" max="10496" width="13.296875" style="158"/>
    <col min="10497" max="10497" width="9.3984375" style="158" bestFit="1" customWidth="1"/>
    <col min="10498" max="10499" width="9.3984375" style="158" customWidth="1"/>
    <col min="10500" max="10500" width="13.09765625" style="158" bestFit="1" customWidth="1"/>
    <col min="10501" max="10501" width="11.69921875" style="158" bestFit="1" customWidth="1"/>
    <col min="10502" max="10503" width="9.3984375" style="158" customWidth="1"/>
    <col min="10504" max="10504" width="13.09765625" style="158" bestFit="1" customWidth="1"/>
    <col min="10505" max="10505" width="11.69921875" style="158" bestFit="1" customWidth="1"/>
    <col min="10506" max="10752" width="13.296875" style="158"/>
    <col min="10753" max="10753" width="9.3984375" style="158" bestFit="1" customWidth="1"/>
    <col min="10754" max="10755" width="9.3984375" style="158" customWidth="1"/>
    <col min="10756" max="10756" width="13.09765625" style="158" bestFit="1" customWidth="1"/>
    <col min="10757" max="10757" width="11.69921875" style="158" bestFit="1" customWidth="1"/>
    <col min="10758" max="10759" width="9.3984375" style="158" customWidth="1"/>
    <col min="10760" max="10760" width="13.09765625" style="158" bestFit="1" customWidth="1"/>
    <col min="10761" max="10761" width="11.69921875" style="158" bestFit="1" customWidth="1"/>
    <col min="10762" max="11008" width="13.296875" style="158"/>
    <col min="11009" max="11009" width="9.3984375" style="158" bestFit="1" customWidth="1"/>
    <col min="11010" max="11011" width="9.3984375" style="158" customWidth="1"/>
    <col min="11012" max="11012" width="13.09765625" style="158" bestFit="1" customWidth="1"/>
    <col min="11013" max="11013" width="11.69921875" style="158" bestFit="1" customWidth="1"/>
    <col min="11014" max="11015" width="9.3984375" style="158" customWidth="1"/>
    <col min="11016" max="11016" width="13.09765625" style="158" bestFit="1" customWidth="1"/>
    <col min="11017" max="11017" width="11.69921875" style="158" bestFit="1" customWidth="1"/>
    <col min="11018" max="11264" width="13.296875" style="158"/>
    <col min="11265" max="11265" width="9.3984375" style="158" bestFit="1" customWidth="1"/>
    <col min="11266" max="11267" width="9.3984375" style="158" customWidth="1"/>
    <col min="11268" max="11268" width="13.09765625" style="158" bestFit="1" customWidth="1"/>
    <col min="11269" max="11269" width="11.69921875" style="158" bestFit="1" customWidth="1"/>
    <col min="11270" max="11271" width="9.3984375" style="158" customWidth="1"/>
    <col min="11272" max="11272" width="13.09765625" style="158" bestFit="1" customWidth="1"/>
    <col min="11273" max="11273" width="11.69921875" style="158" bestFit="1" customWidth="1"/>
    <col min="11274" max="11520" width="13.296875" style="158"/>
    <col min="11521" max="11521" width="9.3984375" style="158" bestFit="1" customWidth="1"/>
    <col min="11522" max="11523" width="9.3984375" style="158" customWidth="1"/>
    <col min="11524" max="11524" width="13.09765625" style="158" bestFit="1" customWidth="1"/>
    <col min="11525" max="11525" width="11.69921875" style="158" bestFit="1" customWidth="1"/>
    <col min="11526" max="11527" width="9.3984375" style="158" customWidth="1"/>
    <col min="11528" max="11528" width="13.09765625" style="158" bestFit="1" customWidth="1"/>
    <col min="11529" max="11529" width="11.69921875" style="158" bestFit="1" customWidth="1"/>
    <col min="11530" max="11776" width="13.296875" style="158"/>
    <col min="11777" max="11777" width="9.3984375" style="158" bestFit="1" customWidth="1"/>
    <col min="11778" max="11779" width="9.3984375" style="158" customWidth="1"/>
    <col min="11780" max="11780" width="13.09765625" style="158" bestFit="1" customWidth="1"/>
    <col min="11781" max="11781" width="11.69921875" style="158" bestFit="1" customWidth="1"/>
    <col min="11782" max="11783" width="9.3984375" style="158" customWidth="1"/>
    <col min="11784" max="11784" width="13.09765625" style="158" bestFit="1" customWidth="1"/>
    <col min="11785" max="11785" width="11.69921875" style="158" bestFit="1" customWidth="1"/>
    <col min="11786" max="12032" width="13.296875" style="158"/>
    <col min="12033" max="12033" width="9.3984375" style="158" bestFit="1" customWidth="1"/>
    <col min="12034" max="12035" width="9.3984375" style="158" customWidth="1"/>
    <col min="12036" max="12036" width="13.09765625" style="158" bestFit="1" customWidth="1"/>
    <col min="12037" max="12037" width="11.69921875" style="158" bestFit="1" customWidth="1"/>
    <col min="12038" max="12039" width="9.3984375" style="158" customWidth="1"/>
    <col min="12040" max="12040" width="13.09765625" style="158" bestFit="1" customWidth="1"/>
    <col min="12041" max="12041" width="11.69921875" style="158" bestFit="1" customWidth="1"/>
    <col min="12042" max="12288" width="13.296875" style="158"/>
    <col min="12289" max="12289" width="9.3984375" style="158" bestFit="1" customWidth="1"/>
    <col min="12290" max="12291" width="9.3984375" style="158" customWidth="1"/>
    <col min="12292" max="12292" width="13.09765625" style="158" bestFit="1" customWidth="1"/>
    <col min="12293" max="12293" width="11.69921875" style="158" bestFit="1" customWidth="1"/>
    <col min="12294" max="12295" width="9.3984375" style="158" customWidth="1"/>
    <col min="12296" max="12296" width="13.09765625" style="158" bestFit="1" customWidth="1"/>
    <col min="12297" max="12297" width="11.69921875" style="158" bestFit="1" customWidth="1"/>
    <col min="12298" max="12544" width="13.296875" style="158"/>
    <col min="12545" max="12545" width="9.3984375" style="158" bestFit="1" customWidth="1"/>
    <col min="12546" max="12547" width="9.3984375" style="158" customWidth="1"/>
    <col min="12548" max="12548" width="13.09765625" style="158" bestFit="1" customWidth="1"/>
    <col min="12549" max="12549" width="11.69921875" style="158" bestFit="1" customWidth="1"/>
    <col min="12550" max="12551" width="9.3984375" style="158" customWidth="1"/>
    <col min="12552" max="12552" width="13.09765625" style="158" bestFit="1" customWidth="1"/>
    <col min="12553" max="12553" width="11.69921875" style="158" bestFit="1" customWidth="1"/>
    <col min="12554" max="12800" width="13.296875" style="158"/>
    <col min="12801" max="12801" width="9.3984375" style="158" bestFit="1" customWidth="1"/>
    <col min="12802" max="12803" width="9.3984375" style="158" customWidth="1"/>
    <col min="12804" max="12804" width="13.09765625" style="158" bestFit="1" customWidth="1"/>
    <col min="12805" max="12805" width="11.69921875" style="158" bestFit="1" customWidth="1"/>
    <col min="12806" max="12807" width="9.3984375" style="158" customWidth="1"/>
    <col min="12808" max="12808" width="13.09765625" style="158" bestFit="1" customWidth="1"/>
    <col min="12809" max="12809" width="11.69921875" style="158" bestFit="1" customWidth="1"/>
    <col min="12810" max="13056" width="13.296875" style="158"/>
    <col min="13057" max="13057" width="9.3984375" style="158" bestFit="1" customWidth="1"/>
    <col min="13058" max="13059" width="9.3984375" style="158" customWidth="1"/>
    <col min="13060" max="13060" width="13.09765625" style="158" bestFit="1" customWidth="1"/>
    <col min="13061" max="13061" width="11.69921875" style="158" bestFit="1" customWidth="1"/>
    <col min="13062" max="13063" width="9.3984375" style="158" customWidth="1"/>
    <col min="13064" max="13064" width="13.09765625" style="158" bestFit="1" customWidth="1"/>
    <col min="13065" max="13065" width="11.69921875" style="158" bestFit="1" customWidth="1"/>
    <col min="13066" max="13312" width="13.296875" style="158"/>
    <col min="13313" max="13313" width="9.3984375" style="158" bestFit="1" customWidth="1"/>
    <col min="13314" max="13315" width="9.3984375" style="158" customWidth="1"/>
    <col min="13316" max="13316" width="13.09765625" style="158" bestFit="1" customWidth="1"/>
    <col min="13317" max="13317" width="11.69921875" style="158" bestFit="1" customWidth="1"/>
    <col min="13318" max="13319" width="9.3984375" style="158" customWidth="1"/>
    <col min="13320" max="13320" width="13.09765625" style="158" bestFit="1" customWidth="1"/>
    <col min="13321" max="13321" width="11.69921875" style="158" bestFit="1" customWidth="1"/>
    <col min="13322" max="13568" width="13.296875" style="158"/>
    <col min="13569" max="13569" width="9.3984375" style="158" bestFit="1" customWidth="1"/>
    <col min="13570" max="13571" width="9.3984375" style="158" customWidth="1"/>
    <col min="13572" max="13572" width="13.09765625" style="158" bestFit="1" customWidth="1"/>
    <col min="13573" max="13573" width="11.69921875" style="158" bestFit="1" customWidth="1"/>
    <col min="13574" max="13575" width="9.3984375" style="158" customWidth="1"/>
    <col min="13576" max="13576" width="13.09765625" style="158" bestFit="1" customWidth="1"/>
    <col min="13577" max="13577" width="11.69921875" style="158" bestFit="1" customWidth="1"/>
    <col min="13578" max="13824" width="13.296875" style="158"/>
    <col min="13825" max="13825" width="9.3984375" style="158" bestFit="1" customWidth="1"/>
    <col min="13826" max="13827" width="9.3984375" style="158" customWidth="1"/>
    <col min="13828" max="13828" width="13.09765625" style="158" bestFit="1" customWidth="1"/>
    <col min="13829" max="13829" width="11.69921875" style="158" bestFit="1" customWidth="1"/>
    <col min="13830" max="13831" width="9.3984375" style="158" customWidth="1"/>
    <col min="13832" max="13832" width="13.09765625" style="158" bestFit="1" customWidth="1"/>
    <col min="13833" max="13833" width="11.69921875" style="158" bestFit="1" customWidth="1"/>
    <col min="13834" max="14080" width="13.296875" style="158"/>
    <col min="14081" max="14081" width="9.3984375" style="158" bestFit="1" customWidth="1"/>
    <col min="14082" max="14083" width="9.3984375" style="158" customWidth="1"/>
    <col min="14084" max="14084" width="13.09765625" style="158" bestFit="1" customWidth="1"/>
    <col min="14085" max="14085" width="11.69921875" style="158" bestFit="1" customWidth="1"/>
    <col min="14086" max="14087" width="9.3984375" style="158" customWidth="1"/>
    <col min="14088" max="14088" width="13.09765625" style="158" bestFit="1" customWidth="1"/>
    <col min="14089" max="14089" width="11.69921875" style="158" bestFit="1" customWidth="1"/>
    <col min="14090" max="14336" width="13.296875" style="158"/>
    <col min="14337" max="14337" width="9.3984375" style="158" bestFit="1" customWidth="1"/>
    <col min="14338" max="14339" width="9.3984375" style="158" customWidth="1"/>
    <col min="14340" max="14340" width="13.09765625" style="158" bestFit="1" customWidth="1"/>
    <col min="14341" max="14341" width="11.69921875" style="158" bestFit="1" customWidth="1"/>
    <col min="14342" max="14343" width="9.3984375" style="158" customWidth="1"/>
    <col min="14344" max="14344" width="13.09765625" style="158" bestFit="1" customWidth="1"/>
    <col min="14345" max="14345" width="11.69921875" style="158" bestFit="1" customWidth="1"/>
    <col min="14346" max="14592" width="13.296875" style="158"/>
    <col min="14593" max="14593" width="9.3984375" style="158" bestFit="1" customWidth="1"/>
    <col min="14594" max="14595" width="9.3984375" style="158" customWidth="1"/>
    <col min="14596" max="14596" width="13.09765625" style="158" bestFit="1" customWidth="1"/>
    <col min="14597" max="14597" width="11.69921875" style="158" bestFit="1" customWidth="1"/>
    <col min="14598" max="14599" width="9.3984375" style="158" customWidth="1"/>
    <col min="14600" max="14600" width="13.09765625" style="158" bestFit="1" customWidth="1"/>
    <col min="14601" max="14601" width="11.69921875" style="158" bestFit="1" customWidth="1"/>
    <col min="14602" max="14848" width="13.296875" style="158"/>
    <col min="14849" max="14849" width="9.3984375" style="158" bestFit="1" customWidth="1"/>
    <col min="14850" max="14851" width="9.3984375" style="158" customWidth="1"/>
    <col min="14852" max="14852" width="13.09765625" style="158" bestFit="1" customWidth="1"/>
    <col min="14853" max="14853" width="11.69921875" style="158" bestFit="1" customWidth="1"/>
    <col min="14854" max="14855" width="9.3984375" style="158" customWidth="1"/>
    <col min="14856" max="14856" width="13.09765625" style="158" bestFit="1" customWidth="1"/>
    <col min="14857" max="14857" width="11.69921875" style="158" bestFit="1" customWidth="1"/>
    <col min="14858" max="15104" width="13.296875" style="158"/>
    <col min="15105" max="15105" width="9.3984375" style="158" bestFit="1" customWidth="1"/>
    <col min="15106" max="15107" width="9.3984375" style="158" customWidth="1"/>
    <col min="15108" max="15108" width="13.09765625" style="158" bestFit="1" customWidth="1"/>
    <col min="15109" max="15109" width="11.69921875" style="158" bestFit="1" customWidth="1"/>
    <col min="15110" max="15111" width="9.3984375" style="158" customWidth="1"/>
    <col min="15112" max="15112" width="13.09765625" style="158" bestFit="1" customWidth="1"/>
    <col min="15113" max="15113" width="11.69921875" style="158" bestFit="1" customWidth="1"/>
    <col min="15114" max="15360" width="13.296875" style="158"/>
    <col min="15361" max="15361" width="9.3984375" style="158" bestFit="1" customWidth="1"/>
    <col min="15362" max="15363" width="9.3984375" style="158" customWidth="1"/>
    <col min="15364" max="15364" width="13.09765625" style="158" bestFit="1" customWidth="1"/>
    <col min="15365" max="15365" width="11.69921875" style="158" bestFit="1" customWidth="1"/>
    <col min="15366" max="15367" width="9.3984375" style="158" customWidth="1"/>
    <col min="15368" max="15368" width="13.09765625" style="158" bestFit="1" customWidth="1"/>
    <col min="15369" max="15369" width="11.69921875" style="158" bestFit="1" customWidth="1"/>
    <col min="15370" max="15616" width="13.296875" style="158"/>
    <col min="15617" max="15617" width="9.3984375" style="158" bestFit="1" customWidth="1"/>
    <col min="15618" max="15619" width="9.3984375" style="158" customWidth="1"/>
    <col min="15620" max="15620" width="13.09765625" style="158" bestFit="1" customWidth="1"/>
    <col min="15621" max="15621" width="11.69921875" style="158" bestFit="1" customWidth="1"/>
    <col min="15622" max="15623" width="9.3984375" style="158" customWidth="1"/>
    <col min="15624" max="15624" width="13.09765625" style="158" bestFit="1" customWidth="1"/>
    <col min="15625" max="15625" width="11.69921875" style="158" bestFit="1" customWidth="1"/>
    <col min="15626" max="15872" width="13.296875" style="158"/>
    <col min="15873" max="15873" width="9.3984375" style="158" bestFit="1" customWidth="1"/>
    <col min="15874" max="15875" width="9.3984375" style="158" customWidth="1"/>
    <col min="15876" max="15876" width="13.09765625" style="158" bestFit="1" customWidth="1"/>
    <col min="15877" max="15877" width="11.69921875" style="158" bestFit="1" customWidth="1"/>
    <col min="15878" max="15879" width="9.3984375" style="158" customWidth="1"/>
    <col min="15880" max="15880" width="13.09765625" style="158" bestFit="1" customWidth="1"/>
    <col min="15881" max="15881" width="11.69921875" style="158" bestFit="1" customWidth="1"/>
    <col min="15882" max="16128" width="13.296875" style="158"/>
    <col min="16129" max="16129" width="9.3984375" style="158" bestFit="1" customWidth="1"/>
    <col min="16130" max="16131" width="9.3984375" style="158" customWidth="1"/>
    <col min="16132" max="16132" width="13.09765625" style="158" bestFit="1" customWidth="1"/>
    <col min="16133" max="16133" width="11.69921875" style="158" bestFit="1" customWidth="1"/>
    <col min="16134" max="16135" width="9.3984375" style="158" customWidth="1"/>
    <col min="16136" max="16136" width="13.09765625" style="158" bestFit="1" customWidth="1"/>
    <col min="16137" max="16137" width="11.69921875" style="158" bestFit="1" customWidth="1"/>
    <col min="16138" max="16384" width="13.296875" style="158"/>
  </cols>
  <sheetData>
    <row r="1" spans="1:9" ht="19.2" x14ac:dyDescent="0.45">
      <c r="A1" s="157" t="s">
        <v>159</v>
      </c>
    </row>
    <row r="2" spans="1:9" ht="16.2" customHeight="1" thickBot="1" x14ac:dyDescent="0.5">
      <c r="A2" s="159"/>
      <c r="B2" s="160"/>
      <c r="C2" s="160"/>
      <c r="F2" s="161"/>
      <c r="G2" s="161"/>
      <c r="H2" s="162"/>
      <c r="I2" s="162" t="s">
        <v>160</v>
      </c>
    </row>
    <row r="3" spans="1:9" ht="16.2" customHeight="1" thickTop="1" x14ac:dyDescent="0.45">
      <c r="A3" s="163"/>
      <c r="B3" s="266" t="s">
        <v>161</v>
      </c>
      <c r="C3" s="267"/>
      <c r="D3" s="267"/>
      <c r="E3" s="268"/>
      <c r="F3" s="267" t="s">
        <v>162</v>
      </c>
      <c r="G3" s="267"/>
      <c r="H3" s="267"/>
      <c r="I3" s="267"/>
    </row>
    <row r="4" spans="1:9" ht="16.2" customHeight="1" x14ac:dyDescent="0.45">
      <c r="A4" s="269"/>
      <c r="B4" s="271" t="s">
        <v>163</v>
      </c>
      <c r="C4" s="271" t="s">
        <v>164</v>
      </c>
      <c r="D4" s="164" t="s">
        <v>165</v>
      </c>
      <c r="E4" s="165" t="s">
        <v>166</v>
      </c>
      <c r="F4" s="273" t="s">
        <v>163</v>
      </c>
      <c r="G4" s="271" t="s">
        <v>164</v>
      </c>
      <c r="H4" s="164" t="s">
        <v>165</v>
      </c>
      <c r="I4" s="164" t="s">
        <v>166</v>
      </c>
    </row>
    <row r="5" spans="1:9" ht="16.2" customHeight="1" x14ac:dyDescent="0.45">
      <c r="A5" s="270"/>
      <c r="B5" s="272"/>
      <c r="C5" s="272"/>
      <c r="D5" s="166" t="s">
        <v>167</v>
      </c>
      <c r="E5" s="167" t="s">
        <v>164</v>
      </c>
      <c r="F5" s="274"/>
      <c r="G5" s="272"/>
      <c r="H5" s="166" t="s">
        <v>167</v>
      </c>
      <c r="I5" s="166" t="s">
        <v>164</v>
      </c>
    </row>
    <row r="6" spans="1:9" s="112" customFormat="1" ht="15.45" customHeight="1" x14ac:dyDescent="0.45">
      <c r="A6" s="168" t="s">
        <v>168</v>
      </c>
      <c r="B6" s="169">
        <v>13</v>
      </c>
      <c r="C6" s="170">
        <v>478</v>
      </c>
      <c r="D6" s="171">
        <v>23.769269020387867</v>
      </c>
      <c r="E6" s="172">
        <v>36.769230769230766</v>
      </c>
      <c r="F6" s="170">
        <v>1217</v>
      </c>
      <c r="G6" s="170">
        <v>46327</v>
      </c>
      <c r="H6" s="171">
        <v>36.799999999999997</v>
      </c>
      <c r="I6" s="171">
        <v>38.1</v>
      </c>
    </row>
    <row r="7" spans="1:9" s="112" customFormat="1" ht="15.45" customHeight="1" x14ac:dyDescent="0.45">
      <c r="A7" s="173">
        <v>9</v>
      </c>
      <c r="B7" s="174">
        <v>15</v>
      </c>
      <c r="C7" s="175">
        <v>1346</v>
      </c>
      <c r="D7" s="113">
        <v>66.699702675916754</v>
      </c>
      <c r="E7" s="124">
        <v>89.733333333333334</v>
      </c>
      <c r="F7" s="175">
        <v>1960</v>
      </c>
      <c r="G7" s="175">
        <v>39989</v>
      </c>
      <c r="H7" s="113">
        <v>31.7</v>
      </c>
      <c r="I7" s="113">
        <v>20.399999999999999</v>
      </c>
    </row>
    <row r="8" spans="1:9" s="112" customFormat="1" ht="15.45" customHeight="1" x14ac:dyDescent="0.45">
      <c r="A8" s="173"/>
      <c r="B8" s="174"/>
      <c r="C8" s="175"/>
      <c r="D8" s="113"/>
      <c r="E8" s="124"/>
      <c r="F8" s="175"/>
      <c r="G8" s="175"/>
      <c r="H8" s="113"/>
      <c r="I8" s="113"/>
    </row>
    <row r="9" spans="1:9" s="112" customFormat="1" ht="15.45" customHeight="1" x14ac:dyDescent="0.45">
      <c r="A9" s="173">
        <v>10</v>
      </c>
      <c r="B9" s="174">
        <v>16</v>
      </c>
      <c r="C9" s="175">
        <v>900</v>
      </c>
      <c r="D9" s="113">
        <v>44.5</v>
      </c>
      <c r="E9" s="124">
        <v>56.3</v>
      </c>
      <c r="F9" s="175">
        <v>3010</v>
      </c>
      <c r="G9" s="175">
        <v>46179</v>
      </c>
      <c r="H9" s="113">
        <v>36.5</v>
      </c>
      <c r="I9" s="113">
        <v>15.3</v>
      </c>
    </row>
    <row r="10" spans="1:9" s="112" customFormat="1" ht="15.45" customHeight="1" x14ac:dyDescent="0.45">
      <c r="A10" s="173">
        <v>11</v>
      </c>
      <c r="B10" s="174">
        <v>13</v>
      </c>
      <c r="C10" s="175">
        <v>445</v>
      </c>
      <c r="D10" s="113">
        <v>21.9</v>
      </c>
      <c r="E10" s="124">
        <v>34.200000000000003</v>
      </c>
      <c r="F10" s="175">
        <v>2697</v>
      </c>
      <c r="G10" s="175">
        <v>35214</v>
      </c>
      <c r="H10" s="113">
        <v>27.8</v>
      </c>
      <c r="I10" s="113">
        <v>13.1</v>
      </c>
    </row>
    <row r="11" spans="1:9" s="112" customFormat="1" ht="15.45" customHeight="1" x14ac:dyDescent="0.45">
      <c r="A11" s="173">
        <v>12</v>
      </c>
      <c r="B11" s="174">
        <v>7</v>
      </c>
      <c r="C11" s="175">
        <v>242</v>
      </c>
      <c r="D11" s="113">
        <v>12</v>
      </c>
      <c r="E11" s="124">
        <v>34.6</v>
      </c>
      <c r="F11" s="175">
        <v>2247</v>
      </c>
      <c r="G11" s="175">
        <v>43307</v>
      </c>
      <c r="H11" s="113">
        <v>34.200000000000003</v>
      </c>
      <c r="I11" s="113">
        <v>19.3</v>
      </c>
    </row>
    <row r="12" spans="1:9" s="112" customFormat="1" ht="15.45" customHeight="1" x14ac:dyDescent="0.45">
      <c r="A12" s="173">
        <v>13</v>
      </c>
      <c r="B12" s="174">
        <v>12</v>
      </c>
      <c r="C12" s="175">
        <v>381</v>
      </c>
      <c r="D12" s="113">
        <v>18.8</v>
      </c>
      <c r="E12" s="124">
        <v>31.8</v>
      </c>
      <c r="F12" s="175">
        <v>1928</v>
      </c>
      <c r="G12" s="175">
        <v>25862</v>
      </c>
      <c r="H12" s="113">
        <v>20.399999999999999</v>
      </c>
      <c r="I12" s="113">
        <v>13.4</v>
      </c>
    </row>
    <row r="13" spans="1:9" s="112" customFormat="1" ht="15.45" customHeight="1" x14ac:dyDescent="0.45">
      <c r="A13" s="173">
        <v>14</v>
      </c>
      <c r="B13" s="174">
        <v>9</v>
      </c>
      <c r="C13" s="175">
        <v>338</v>
      </c>
      <c r="D13" s="113">
        <v>16.600000000000001</v>
      </c>
      <c r="E13" s="124">
        <v>37.6</v>
      </c>
      <c r="F13" s="175">
        <v>1850</v>
      </c>
      <c r="G13" s="175">
        <v>27629</v>
      </c>
      <c r="H13" s="113">
        <v>21.9</v>
      </c>
      <c r="I13" s="113">
        <v>14.9</v>
      </c>
    </row>
    <row r="14" spans="1:9" s="112" customFormat="1" ht="15.45" customHeight="1" x14ac:dyDescent="0.45">
      <c r="A14" s="173"/>
      <c r="B14" s="174"/>
      <c r="C14" s="175"/>
      <c r="D14" s="113"/>
      <c r="E14" s="124"/>
      <c r="F14" s="175"/>
      <c r="G14" s="175"/>
      <c r="H14" s="113"/>
      <c r="I14" s="113"/>
    </row>
    <row r="15" spans="1:9" s="112" customFormat="1" ht="15.45" customHeight="1" x14ac:dyDescent="0.45">
      <c r="A15" s="173">
        <v>15</v>
      </c>
      <c r="B15" s="174">
        <v>12</v>
      </c>
      <c r="C15" s="175">
        <v>332</v>
      </c>
      <c r="D15" s="113">
        <v>16.3</v>
      </c>
      <c r="E15" s="124">
        <v>27.7</v>
      </c>
      <c r="F15" s="175">
        <v>1585</v>
      </c>
      <c r="G15" s="175">
        <v>29355</v>
      </c>
      <c r="H15" s="113">
        <v>23.3</v>
      </c>
      <c r="I15" s="113">
        <v>18.5</v>
      </c>
    </row>
    <row r="16" spans="1:9" s="112" customFormat="1" ht="15.45" customHeight="1" x14ac:dyDescent="0.45">
      <c r="A16" s="173">
        <v>16</v>
      </c>
      <c r="B16" s="174">
        <v>13</v>
      </c>
      <c r="C16" s="175">
        <v>565</v>
      </c>
      <c r="D16" s="113">
        <v>27.756735061226902</v>
      </c>
      <c r="E16" s="124">
        <v>43.5</v>
      </c>
      <c r="F16" s="175">
        <v>1666</v>
      </c>
      <c r="G16" s="175">
        <v>28175</v>
      </c>
      <c r="H16" s="113">
        <v>22.057557110870999</v>
      </c>
      <c r="I16" s="113">
        <v>16.899999999999999</v>
      </c>
    </row>
    <row r="17" spans="1:9" s="112" customFormat="1" ht="15.45" customHeight="1" x14ac:dyDescent="0.45">
      <c r="A17" s="173">
        <v>17</v>
      </c>
      <c r="B17" s="174">
        <v>12</v>
      </c>
      <c r="C17" s="175">
        <v>266</v>
      </c>
      <c r="D17" s="113">
        <v>13.1</v>
      </c>
      <c r="E17" s="124">
        <v>22.2</v>
      </c>
      <c r="F17" s="175">
        <v>1545</v>
      </c>
      <c r="G17" s="175">
        <v>27019</v>
      </c>
      <c r="H17" s="113">
        <v>21.2</v>
      </c>
      <c r="I17" s="113">
        <v>17.5</v>
      </c>
    </row>
    <row r="18" spans="1:9" s="112" customFormat="1" ht="15.45" customHeight="1" x14ac:dyDescent="0.45">
      <c r="A18" s="173">
        <v>18</v>
      </c>
      <c r="B18" s="174">
        <v>17</v>
      </c>
      <c r="C18" s="175">
        <v>740</v>
      </c>
      <c r="D18" s="113">
        <v>36.6</v>
      </c>
      <c r="E18" s="124">
        <v>43.5</v>
      </c>
      <c r="F18" s="175">
        <v>1491</v>
      </c>
      <c r="G18" s="175">
        <v>39026</v>
      </c>
      <c r="H18" s="113">
        <v>30.5</v>
      </c>
      <c r="I18" s="113">
        <v>26.2</v>
      </c>
    </row>
    <row r="19" spans="1:9" s="112" customFormat="1" ht="15.45" customHeight="1" x14ac:dyDescent="0.45">
      <c r="A19" s="173">
        <v>19</v>
      </c>
      <c r="B19" s="174">
        <v>19</v>
      </c>
      <c r="C19" s="175">
        <v>722</v>
      </c>
      <c r="D19" s="134">
        <v>36.5</v>
      </c>
      <c r="E19" s="135">
        <v>38</v>
      </c>
      <c r="F19" s="175">
        <v>1289</v>
      </c>
      <c r="G19" s="175">
        <v>33477</v>
      </c>
      <c r="H19" s="134">
        <v>26.6</v>
      </c>
      <c r="I19" s="134">
        <v>26</v>
      </c>
    </row>
    <row r="20" spans="1:9" s="112" customFormat="1" ht="15.45" customHeight="1" x14ac:dyDescent="0.45">
      <c r="A20" s="176"/>
      <c r="B20" s="177"/>
      <c r="C20" s="178"/>
      <c r="D20" s="179"/>
      <c r="E20" s="180"/>
      <c r="F20" s="178"/>
      <c r="G20" s="178"/>
      <c r="H20" s="179"/>
      <c r="I20" s="179"/>
    </row>
    <row r="21" spans="1:9" s="112" customFormat="1" ht="15.45" customHeight="1" x14ac:dyDescent="0.45">
      <c r="A21" s="173">
        <v>20</v>
      </c>
      <c r="B21" s="174">
        <v>25</v>
      </c>
      <c r="C21" s="175">
        <v>579</v>
      </c>
      <c r="D21" s="134">
        <v>29.3</v>
      </c>
      <c r="E21" s="135">
        <v>23.2</v>
      </c>
      <c r="F21" s="175">
        <v>1369</v>
      </c>
      <c r="G21" s="175">
        <v>24303</v>
      </c>
      <c r="H21" s="134">
        <v>19.3</v>
      </c>
      <c r="I21" s="134">
        <v>17.8</v>
      </c>
    </row>
    <row r="22" spans="1:9" ht="15.45" customHeight="1" x14ac:dyDescent="0.45">
      <c r="A22" s="181">
        <v>21</v>
      </c>
      <c r="B22" s="182">
        <v>14</v>
      </c>
      <c r="C22" s="183">
        <v>377</v>
      </c>
      <c r="D22" s="184">
        <v>18.8</v>
      </c>
      <c r="E22" s="185">
        <v>26.9</v>
      </c>
      <c r="F22" s="183">
        <v>1048</v>
      </c>
      <c r="G22" s="183">
        <v>20249</v>
      </c>
      <c r="H22" s="184">
        <v>15.9</v>
      </c>
      <c r="I22" s="184">
        <v>19.3</v>
      </c>
    </row>
    <row r="23" spans="1:9" ht="15.45" customHeight="1" x14ac:dyDescent="0.45">
      <c r="A23" s="181">
        <v>22</v>
      </c>
      <c r="B23" s="182">
        <v>10</v>
      </c>
      <c r="C23" s="183">
        <v>264</v>
      </c>
      <c r="D23" s="184">
        <v>13.1</v>
      </c>
      <c r="E23" s="185">
        <v>26.4</v>
      </c>
      <c r="F23" s="183">
        <v>1254</v>
      </c>
      <c r="G23" s="183">
        <v>25972</v>
      </c>
      <c r="H23" s="184">
        <v>20.3</v>
      </c>
      <c r="I23" s="184">
        <v>20.7</v>
      </c>
    </row>
    <row r="24" spans="1:9" ht="15.45" customHeight="1" x14ac:dyDescent="0.45">
      <c r="A24" s="181">
        <v>23</v>
      </c>
      <c r="B24" s="182">
        <v>13</v>
      </c>
      <c r="C24" s="183">
        <v>632</v>
      </c>
      <c r="D24" s="184">
        <v>31.6</v>
      </c>
      <c r="E24" s="185">
        <v>48.6</v>
      </c>
      <c r="F24" s="183">
        <v>1062</v>
      </c>
      <c r="G24" s="183">
        <v>21616</v>
      </c>
      <c r="H24" s="184">
        <v>16.899999999999999</v>
      </c>
      <c r="I24" s="184">
        <v>20.399999999999999</v>
      </c>
    </row>
    <row r="25" spans="1:9" ht="15.45" customHeight="1" x14ac:dyDescent="0.45">
      <c r="A25" s="181">
        <v>24</v>
      </c>
      <c r="B25" s="182">
        <v>14</v>
      </c>
      <c r="C25" s="183">
        <v>272</v>
      </c>
      <c r="D25" s="184">
        <v>13.7</v>
      </c>
      <c r="E25" s="185">
        <v>19.399999999999999</v>
      </c>
      <c r="F25" s="183">
        <v>1100</v>
      </c>
      <c r="G25" s="183">
        <v>26699</v>
      </c>
      <c r="H25" s="184">
        <v>21</v>
      </c>
      <c r="I25" s="184">
        <v>24.3</v>
      </c>
    </row>
    <row r="26" spans="1:9" ht="15.45" customHeight="1" x14ac:dyDescent="0.45">
      <c r="A26" s="181"/>
      <c r="B26" s="182"/>
      <c r="C26" s="183"/>
      <c r="D26" s="184"/>
      <c r="E26" s="185"/>
      <c r="F26" s="183"/>
      <c r="G26" s="183"/>
      <c r="H26" s="184"/>
      <c r="I26" s="184"/>
    </row>
    <row r="27" spans="1:9" ht="15.45" customHeight="1" x14ac:dyDescent="0.45">
      <c r="A27" s="181">
        <v>25</v>
      </c>
      <c r="B27" s="182">
        <v>10</v>
      </c>
      <c r="C27" s="183">
        <v>444</v>
      </c>
      <c r="D27" s="186">
        <v>22.4</v>
      </c>
      <c r="E27" s="187">
        <v>44.4</v>
      </c>
      <c r="F27" s="183">
        <v>931</v>
      </c>
      <c r="G27" s="183">
        <v>20802</v>
      </c>
      <c r="H27" s="186">
        <v>16.3</v>
      </c>
      <c r="I27" s="186">
        <v>22.3</v>
      </c>
    </row>
    <row r="28" spans="1:9" s="192" customFormat="1" ht="15.45" customHeight="1" x14ac:dyDescent="0.45">
      <c r="A28" s="188">
        <v>26</v>
      </c>
      <c r="B28" s="189">
        <v>13</v>
      </c>
      <c r="C28" s="190">
        <v>264</v>
      </c>
      <c r="D28" s="186">
        <v>13.4</v>
      </c>
      <c r="E28" s="187">
        <v>20.3</v>
      </c>
      <c r="F28" s="190">
        <v>976</v>
      </c>
      <c r="G28" s="191">
        <v>19355</v>
      </c>
      <c r="H28" s="186">
        <v>15.2</v>
      </c>
      <c r="I28" s="186">
        <v>19.8</v>
      </c>
    </row>
    <row r="29" spans="1:9" ht="15.45" customHeight="1" x14ac:dyDescent="0.45">
      <c r="A29" s="188">
        <v>27</v>
      </c>
      <c r="B29" s="189">
        <v>21</v>
      </c>
      <c r="C29" s="190">
        <v>745</v>
      </c>
      <c r="D29" s="186">
        <v>37.799999999999997</v>
      </c>
      <c r="E29" s="187">
        <v>35.5</v>
      </c>
      <c r="F29" s="190">
        <v>1202</v>
      </c>
      <c r="G29" s="191">
        <v>22718</v>
      </c>
      <c r="H29" s="186">
        <v>17.899999999999999</v>
      </c>
      <c r="I29" s="186">
        <v>18.899999999999999</v>
      </c>
    </row>
    <row r="30" spans="1:9" ht="15.45" customHeight="1" x14ac:dyDescent="0.45">
      <c r="A30" s="188">
        <v>28</v>
      </c>
      <c r="B30" s="189">
        <v>14</v>
      </c>
      <c r="C30" s="190">
        <v>197</v>
      </c>
      <c r="D30" s="186">
        <v>10</v>
      </c>
      <c r="E30" s="187">
        <v>14.1</v>
      </c>
      <c r="F30" s="190">
        <v>1139</v>
      </c>
      <c r="G30" s="191">
        <v>20252</v>
      </c>
      <c r="H30" s="186">
        <v>16</v>
      </c>
      <c r="I30" s="186">
        <v>17.8</v>
      </c>
    </row>
    <row r="31" spans="1:9" ht="15.45" customHeight="1" x14ac:dyDescent="0.45">
      <c r="A31" s="188">
        <v>29</v>
      </c>
      <c r="B31" s="189">
        <v>13</v>
      </c>
      <c r="C31" s="190">
        <v>219</v>
      </c>
      <c r="D31" s="186">
        <v>11.2</v>
      </c>
      <c r="E31" s="187">
        <v>16.8</v>
      </c>
      <c r="F31" s="190">
        <v>1014</v>
      </c>
      <c r="G31" s="191">
        <v>16464</v>
      </c>
      <c r="H31" s="186">
        <v>13.4</v>
      </c>
      <c r="I31" s="186">
        <v>16.2</v>
      </c>
    </row>
    <row r="32" spans="1:9" ht="15.45" customHeight="1" x14ac:dyDescent="0.45">
      <c r="A32" s="188"/>
      <c r="B32" s="189"/>
      <c r="C32" s="190"/>
      <c r="D32" s="186"/>
      <c r="E32" s="187"/>
      <c r="F32" s="190"/>
      <c r="G32" s="191"/>
      <c r="H32" s="186"/>
      <c r="I32" s="186"/>
    </row>
    <row r="33" spans="1:9" ht="15.45" customHeight="1" x14ac:dyDescent="0.45">
      <c r="A33" s="188">
        <v>30</v>
      </c>
      <c r="B33" s="189">
        <v>15</v>
      </c>
      <c r="C33" s="190">
        <v>91</v>
      </c>
      <c r="D33" s="186">
        <v>4.7</v>
      </c>
      <c r="E33" s="187">
        <v>6.1</v>
      </c>
      <c r="F33" s="190">
        <v>1330</v>
      </c>
      <c r="G33" s="191">
        <v>17282</v>
      </c>
      <c r="H33" s="186">
        <v>13.7</v>
      </c>
      <c r="I33" s="186">
        <v>13</v>
      </c>
    </row>
    <row r="34" spans="1:9" ht="15.45" customHeight="1" x14ac:dyDescent="0.45">
      <c r="A34" s="188" t="s">
        <v>169</v>
      </c>
      <c r="B34" s="189">
        <v>10</v>
      </c>
      <c r="C34" s="190">
        <v>158</v>
      </c>
      <c r="D34" s="186">
        <v>8.1999999999999993</v>
      </c>
      <c r="E34" s="186">
        <v>15.8</v>
      </c>
      <c r="F34" s="189">
        <v>1061</v>
      </c>
      <c r="G34" s="191">
        <v>13018</v>
      </c>
      <c r="H34" s="186">
        <v>10.3</v>
      </c>
      <c r="I34" s="186">
        <v>12.3</v>
      </c>
    </row>
    <row r="35" spans="1:9" ht="15.45" customHeight="1" x14ac:dyDescent="0.45">
      <c r="A35" s="188">
        <v>2</v>
      </c>
      <c r="B35" s="189">
        <v>9</v>
      </c>
      <c r="C35" s="190">
        <v>63</v>
      </c>
      <c r="D35" s="186">
        <v>3.3</v>
      </c>
      <c r="E35" s="186">
        <v>7</v>
      </c>
      <c r="F35" s="189">
        <v>887</v>
      </c>
      <c r="G35" s="191">
        <v>14613</v>
      </c>
      <c r="H35" s="186">
        <v>11.6</v>
      </c>
      <c r="I35" s="186">
        <v>16.5</v>
      </c>
    </row>
    <row r="36" spans="1:9" ht="15.45" customHeight="1" x14ac:dyDescent="0.45">
      <c r="A36" s="188">
        <v>3</v>
      </c>
      <c r="B36" s="189">
        <v>7</v>
      </c>
      <c r="C36" s="190">
        <v>74</v>
      </c>
      <c r="D36" s="186">
        <v>3.8</v>
      </c>
      <c r="E36" s="186">
        <v>10.6</v>
      </c>
      <c r="F36" s="189">
        <v>717</v>
      </c>
      <c r="G36" s="191">
        <v>11080</v>
      </c>
      <c r="H36" s="186">
        <v>8.8000000000000007</v>
      </c>
      <c r="I36" s="186">
        <v>15.5</v>
      </c>
    </row>
    <row r="37" spans="1:9" ht="15.45" customHeight="1" x14ac:dyDescent="0.45">
      <c r="A37" s="193">
        <v>4</v>
      </c>
      <c r="B37" s="194">
        <v>6</v>
      </c>
      <c r="C37" s="195">
        <v>59</v>
      </c>
      <c r="D37" s="196">
        <v>3.1</v>
      </c>
      <c r="E37" s="196">
        <v>9.8000000000000007</v>
      </c>
      <c r="F37" s="194">
        <v>962</v>
      </c>
      <c r="G37" s="197">
        <v>6856</v>
      </c>
      <c r="H37" s="196">
        <v>5.5</v>
      </c>
      <c r="I37" s="196">
        <v>7.1</v>
      </c>
    </row>
    <row r="38" spans="1:9" ht="15.45" customHeight="1" x14ac:dyDescent="0.45">
      <c r="A38" s="198">
        <v>5</v>
      </c>
      <c r="B38" s="199">
        <v>14</v>
      </c>
      <c r="C38" s="199">
        <v>169</v>
      </c>
      <c r="D38" s="200">
        <v>8.9</v>
      </c>
      <c r="E38" s="201">
        <v>12.1</v>
      </c>
      <c r="F38" s="199">
        <v>1021</v>
      </c>
      <c r="G38" s="199">
        <v>11803</v>
      </c>
      <c r="H38" s="200">
        <v>9.5</v>
      </c>
      <c r="I38" s="200">
        <v>11.6</v>
      </c>
    </row>
    <row r="39" spans="1:9" ht="21.45" customHeight="1" x14ac:dyDescent="0.45">
      <c r="A39" s="202" t="s">
        <v>170</v>
      </c>
    </row>
    <row r="40" spans="1:9" x14ac:dyDescent="0.45">
      <c r="D40" s="203"/>
      <c r="G40" s="204"/>
    </row>
    <row r="41" spans="1:9" x14ac:dyDescent="0.45">
      <c r="D41" s="204"/>
    </row>
    <row r="42" spans="1:9" x14ac:dyDescent="0.45">
      <c r="E42" s="205"/>
    </row>
  </sheetData>
  <mergeCells count="7">
    <mergeCell ref="B3:E3"/>
    <mergeCell ref="F3:I3"/>
    <mergeCell ref="A4:A5"/>
    <mergeCell ref="B4:B5"/>
    <mergeCell ref="C4:C5"/>
    <mergeCell ref="F4:F5"/>
    <mergeCell ref="G4:G5"/>
  </mergeCells>
  <phoneticPr fontId="3"/>
  <pageMargins left="0.98425196850393704" right="0.98425196850393704" top="0.98425196850393704" bottom="0.78740157480314965" header="0.51181102362204722" footer="0.51181102362204722"/>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08600-6268-465B-8DBB-D31D006C6EFE}">
  <sheetPr>
    <pageSetUpPr fitToPage="1"/>
  </sheetPr>
  <dimension ref="A1:N34"/>
  <sheetViews>
    <sheetView view="pageBreakPreview" zoomScaleNormal="100" zoomScaleSheetLayoutView="100" workbookViewId="0">
      <pane xSplit="1" ySplit="3" topLeftCell="B4" activePane="bottomRight" state="frozen"/>
      <selection activeCell="J24" sqref="J24"/>
      <selection pane="topRight" activeCell="J24" sqref="J24"/>
      <selection pane="bottomLeft" activeCell="J24" sqref="J24"/>
      <selection pane="bottomRight" activeCell="M4" sqref="M4"/>
    </sheetView>
  </sheetViews>
  <sheetFormatPr defaultColWidth="13.296875" defaultRowHeight="13.2" x14ac:dyDescent="0.45"/>
  <cols>
    <col min="1" max="1" width="11.09765625" style="158" customWidth="1"/>
    <col min="2" max="2" width="9.09765625" style="158" customWidth="1"/>
    <col min="3" max="14" width="5.5" style="158" customWidth="1"/>
    <col min="15" max="16384" width="13.296875" style="158"/>
  </cols>
  <sheetData>
    <row r="1" spans="1:14" ht="16.2" x14ac:dyDescent="0.45">
      <c r="A1" s="206" t="s">
        <v>171</v>
      </c>
    </row>
    <row r="2" spans="1:14" ht="16.8" customHeight="1" thickBot="1" x14ac:dyDescent="0.5">
      <c r="A2" s="159"/>
      <c r="B2" s="160"/>
      <c r="C2" s="160"/>
      <c r="D2" s="160"/>
      <c r="E2" s="160"/>
      <c r="F2" s="160"/>
      <c r="G2" s="160"/>
      <c r="H2" s="160"/>
      <c r="I2" s="160"/>
      <c r="J2" s="160"/>
      <c r="K2" s="160"/>
      <c r="L2" s="160"/>
      <c r="N2" s="162" t="s">
        <v>172</v>
      </c>
    </row>
    <row r="3" spans="1:14" ht="16.8" customHeight="1" thickTop="1" x14ac:dyDescent="0.45">
      <c r="A3" s="207"/>
      <c r="B3" s="208" t="s">
        <v>173</v>
      </c>
      <c r="C3" s="209" t="s">
        <v>174</v>
      </c>
      <c r="D3" s="209" t="s">
        <v>175</v>
      </c>
      <c r="E3" s="208" t="s">
        <v>176</v>
      </c>
      <c r="F3" s="210" t="s">
        <v>177</v>
      </c>
      <c r="G3" s="208" t="s">
        <v>178</v>
      </c>
      <c r="H3" s="208" t="s">
        <v>179</v>
      </c>
      <c r="I3" s="208" t="s">
        <v>180</v>
      </c>
      <c r="J3" s="208" t="s">
        <v>181</v>
      </c>
      <c r="K3" s="208" t="s">
        <v>182</v>
      </c>
      <c r="L3" s="208" t="s">
        <v>183</v>
      </c>
      <c r="M3" s="210" t="s">
        <v>184</v>
      </c>
      <c r="N3" s="208" t="s">
        <v>185</v>
      </c>
    </row>
    <row r="4" spans="1:14" ht="17.850000000000001" customHeight="1" x14ac:dyDescent="0.45">
      <c r="A4" s="211" t="s">
        <v>186</v>
      </c>
      <c r="B4" s="212">
        <f>SUM(C4:N4)</f>
        <v>169</v>
      </c>
      <c r="C4" s="212">
        <f t="shared" ref="C4:N4" si="0">SUM(C5:C16)</f>
        <v>13</v>
      </c>
      <c r="D4" s="213">
        <f t="shared" si="0"/>
        <v>35</v>
      </c>
      <c r="E4" s="213">
        <f t="shared" si="0"/>
        <v>25</v>
      </c>
      <c r="F4" s="213">
        <f t="shared" si="0"/>
        <v>3</v>
      </c>
      <c r="G4" s="213">
        <f t="shared" si="0"/>
        <v>10</v>
      </c>
      <c r="H4" s="213">
        <f t="shared" si="0"/>
        <v>0</v>
      </c>
      <c r="I4" s="213">
        <f t="shared" si="0"/>
        <v>0</v>
      </c>
      <c r="J4" s="213">
        <f t="shared" si="0"/>
        <v>0</v>
      </c>
      <c r="K4" s="213">
        <f t="shared" si="0"/>
        <v>0</v>
      </c>
      <c r="L4" s="213">
        <f t="shared" si="0"/>
        <v>7</v>
      </c>
      <c r="M4" s="213">
        <f t="shared" si="0"/>
        <v>3</v>
      </c>
      <c r="N4" s="213">
        <f t="shared" si="0"/>
        <v>73</v>
      </c>
    </row>
    <row r="5" spans="1:14" ht="17.850000000000001" customHeight="1" x14ac:dyDescent="0.45">
      <c r="A5" s="214" t="s">
        <v>187</v>
      </c>
      <c r="B5" s="189">
        <f t="shared" ref="B5:B16" si="1">SUM(C5:N5)</f>
        <v>29</v>
      </c>
      <c r="C5" s="189">
        <v>0</v>
      </c>
      <c r="D5" s="190">
        <v>0</v>
      </c>
      <c r="E5" s="190">
        <v>24</v>
      </c>
      <c r="F5" s="190">
        <v>3</v>
      </c>
      <c r="G5" s="190">
        <v>0</v>
      </c>
      <c r="H5" s="190" t="s">
        <v>188</v>
      </c>
      <c r="I5" s="190">
        <v>0</v>
      </c>
      <c r="J5" s="190">
        <v>0</v>
      </c>
      <c r="K5" s="190">
        <v>0</v>
      </c>
      <c r="L5" s="190">
        <v>0</v>
      </c>
      <c r="M5" s="190">
        <v>2</v>
      </c>
      <c r="N5" s="190">
        <v>0</v>
      </c>
    </row>
    <row r="6" spans="1:14" ht="17.850000000000001" customHeight="1" x14ac:dyDescent="0.45">
      <c r="A6" s="214" t="s">
        <v>189</v>
      </c>
      <c r="B6" s="189">
        <f t="shared" si="1"/>
        <v>52</v>
      </c>
      <c r="C6" s="189">
        <v>0</v>
      </c>
      <c r="D6" s="190">
        <v>0</v>
      </c>
      <c r="E6" s="190">
        <v>1</v>
      </c>
      <c r="F6" s="190">
        <v>0</v>
      </c>
      <c r="G6" s="190">
        <v>0</v>
      </c>
      <c r="H6" s="190">
        <v>0</v>
      </c>
      <c r="I6" s="190">
        <v>0</v>
      </c>
      <c r="J6" s="190">
        <v>0</v>
      </c>
      <c r="K6" s="190">
        <v>0</v>
      </c>
      <c r="L6" s="190">
        <v>0</v>
      </c>
      <c r="M6" s="190">
        <v>0</v>
      </c>
      <c r="N6" s="190">
        <v>51</v>
      </c>
    </row>
    <row r="7" spans="1:14" ht="17.850000000000001" customHeight="1" x14ac:dyDescent="0.45">
      <c r="A7" s="214" t="s">
        <v>190</v>
      </c>
      <c r="B7" s="189">
        <f t="shared" si="1"/>
        <v>0</v>
      </c>
      <c r="C7" s="189">
        <v>0</v>
      </c>
      <c r="D7" s="190">
        <v>0</v>
      </c>
      <c r="E7" s="190">
        <v>0</v>
      </c>
      <c r="F7" s="190">
        <v>0</v>
      </c>
      <c r="G7" s="190">
        <v>0</v>
      </c>
      <c r="H7" s="190">
        <v>0</v>
      </c>
      <c r="I7" s="190">
        <v>0</v>
      </c>
      <c r="J7" s="190">
        <v>0</v>
      </c>
      <c r="K7" s="190">
        <v>0</v>
      </c>
      <c r="L7" s="190">
        <v>0</v>
      </c>
      <c r="M7" s="190">
        <v>0</v>
      </c>
      <c r="N7" s="190">
        <v>0</v>
      </c>
    </row>
    <row r="8" spans="1:14" ht="17.850000000000001" customHeight="1" x14ac:dyDescent="0.45">
      <c r="A8" s="214" t="s">
        <v>191</v>
      </c>
      <c r="B8" s="189">
        <f t="shared" si="1"/>
        <v>24</v>
      </c>
      <c r="C8" s="189">
        <v>13</v>
      </c>
      <c r="D8" s="190">
        <v>0</v>
      </c>
      <c r="E8" s="190">
        <v>0</v>
      </c>
      <c r="F8" s="190">
        <v>0</v>
      </c>
      <c r="G8" s="190">
        <v>10</v>
      </c>
      <c r="H8" s="190">
        <v>0</v>
      </c>
      <c r="I8" s="190">
        <v>0</v>
      </c>
      <c r="J8" s="190">
        <v>0</v>
      </c>
      <c r="K8" s="190">
        <v>0</v>
      </c>
      <c r="L8" s="190" t="s">
        <v>188</v>
      </c>
      <c r="M8" s="190">
        <v>1</v>
      </c>
      <c r="N8" s="190">
        <v>0</v>
      </c>
    </row>
    <row r="9" spans="1:14" ht="17.850000000000001" customHeight="1" x14ac:dyDescent="0.45">
      <c r="A9" s="214" t="s">
        <v>192</v>
      </c>
      <c r="B9" s="189">
        <f t="shared" si="1"/>
        <v>0</v>
      </c>
      <c r="C9" s="189">
        <v>0</v>
      </c>
      <c r="D9" s="190">
        <v>0</v>
      </c>
      <c r="E9" s="190">
        <v>0</v>
      </c>
      <c r="F9" s="190">
        <v>0</v>
      </c>
      <c r="G9" s="190">
        <v>0</v>
      </c>
      <c r="H9" s="190">
        <v>0</v>
      </c>
      <c r="I9" s="190">
        <v>0</v>
      </c>
      <c r="J9" s="190">
        <v>0</v>
      </c>
      <c r="K9" s="190">
        <v>0</v>
      </c>
      <c r="L9" s="190">
        <v>0</v>
      </c>
      <c r="M9" s="190">
        <v>0</v>
      </c>
      <c r="N9" s="190">
        <v>0</v>
      </c>
    </row>
    <row r="10" spans="1:14" ht="17.850000000000001" customHeight="1" x14ac:dyDescent="0.45">
      <c r="A10" s="214" t="s">
        <v>193</v>
      </c>
      <c r="B10" s="189">
        <f t="shared" si="1"/>
        <v>0</v>
      </c>
      <c r="C10" s="189">
        <v>0</v>
      </c>
      <c r="D10" s="190">
        <v>0</v>
      </c>
      <c r="E10" s="190">
        <v>0</v>
      </c>
      <c r="F10" s="190">
        <v>0</v>
      </c>
      <c r="G10" s="190">
        <v>0</v>
      </c>
      <c r="H10" s="190">
        <v>0</v>
      </c>
      <c r="I10" s="190">
        <v>0</v>
      </c>
      <c r="J10" s="190">
        <v>0</v>
      </c>
      <c r="K10" s="190">
        <v>0</v>
      </c>
      <c r="L10" s="190">
        <v>0</v>
      </c>
      <c r="M10" s="190">
        <v>0</v>
      </c>
      <c r="N10" s="190">
        <v>0</v>
      </c>
    </row>
    <row r="11" spans="1:14" ht="17.850000000000001" customHeight="1" x14ac:dyDescent="0.45">
      <c r="A11" s="214" t="s">
        <v>194</v>
      </c>
      <c r="B11" s="189">
        <f t="shared" si="1"/>
        <v>0</v>
      </c>
      <c r="C11" s="189">
        <v>0</v>
      </c>
      <c r="D11" s="190">
        <v>0</v>
      </c>
      <c r="E11" s="190">
        <v>0</v>
      </c>
      <c r="F11" s="190">
        <v>0</v>
      </c>
      <c r="G11" s="190">
        <v>0</v>
      </c>
      <c r="H11" s="190">
        <v>0</v>
      </c>
      <c r="I11" s="190">
        <v>0</v>
      </c>
      <c r="J11" s="190">
        <v>0</v>
      </c>
      <c r="K11" s="190">
        <v>0</v>
      </c>
      <c r="L11" s="190">
        <v>0</v>
      </c>
      <c r="M11" s="190">
        <v>0</v>
      </c>
      <c r="N11" s="190">
        <v>0</v>
      </c>
    </row>
    <row r="12" spans="1:14" ht="17.850000000000001" customHeight="1" x14ac:dyDescent="0.45">
      <c r="A12" s="214" t="s">
        <v>195</v>
      </c>
      <c r="B12" s="189">
        <f t="shared" si="1"/>
        <v>0</v>
      </c>
      <c r="C12" s="189">
        <v>0</v>
      </c>
      <c r="D12" s="190">
        <v>0</v>
      </c>
      <c r="E12" s="190">
        <v>0</v>
      </c>
      <c r="F12" s="190">
        <v>0</v>
      </c>
      <c r="G12" s="190">
        <v>0</v>
      </c>
      <c r="H12" s="190">
        <v>0</v>
      </c>
      <c r="I12" s="190">
        <v>0</v>
      </c>
      <c r="J12" s="190">
        <v>0</v>
      </c>
      <c r="K12" s="190">
        <v>0</v>
      </c>
      <c r="L12" s="190">
        <v>0</v>
      </c>
      <c r="M12" s="190">
        <v>0</v>
      </c>
      <c r="N12" s="190">
        <v>0</v>
      </c>
    </row>
    <row r="13" spans="1:14" ht="17.850000000000001" customHeight="1" x14ac:dyDescent="0.45">
      <c r="A13" s="214" t="s">
        <v>196</v>
      </c>
      <c r="B13" s="189">
        <f t="shared" si="1"/>
        <v>0</v>
      </c>
      <c r="C13" s="189">
        <v>0</v>
      </c>
      <c r="D13" s="190">
        <v>0</v>
      </c>
      <c r="E13" s="190">
        <v>0</v>
      </c>
      <c r="F13" s="190">
        <v>0</v>
      </c>
      <c r="G13" s="190">
        <v>0</v>
      </c>
      <c r="H13" s="190">
        <v>0</v>
      </c>
      <c r="I13" s="190">
        <v>0</v>
      </c>
      <c r="J13" s="190">
        <v>0</v>
      </c>
      <c r="K13" s="190" t="s">
        <v>188</v>
      </c>
      <c r="L13" s="190">
        <v>0</v>
      </c>
      <c r="M13" s="190">
        <v>0</v>
      </c>
      <c r="N13" s="190">
        <v>0</v>
      </c>
    </row>
    <row r="14" spans="1:14" ht="17.850000000000001" customHeight="1" x14ac:dyDescent="0.45">
      <c r="A14" s="214" t="s">
        <v>197</v>
      </c>
      <c r="B14" s="189">
        <f t="shared" si="1"/>
        <v>35</v>
      </c>
      <c r="C14" s="189">
        <v>0</v>
      </c>
      <c r="D14" s="190">
        <v>35</v>
      </c>
      <c r="E14" s="190">
        <v>0</v>
      </c>
      <c r="F14" s="190">
        <v>0</v>
      </c>
      <c r="G14" s="190">
        <v>0</v>
      </c>
      <c r="H14" s="190">
        <v>0</v>
      </c>
      <c r="I14" s="190">
        <v>0</v>
      </c>
      <c r="J14" s="190">
        <v>0</v>
      </c>
      <c r="K14" s="190">
        <v>0</v>
      </c>
      <c r="L14" s="190">
        <v>0</v>
      </c>
      <c r="M14" s="190">
        <v>0</v>
      </c>
      <c r="N14" s="190">
        <v>0</v>
      </c>
    </row>
    <row r="15" spans="1:14" ht="17.850000000000001" customHeight="1" x14ac:dyDescent="0.45">
      <c r="A15" s="214" t="s">
        <v>198</v>
      </c>
      <c r="B15" s="189">
        <f t="shared" si="1"/>
        <v>29</v>
      </c>
      <c r="C15" s="189">
        <v>0</v>
      </c>
      <c r="D15" s="190">
        <v>0</v>
      </c>
      <c r="E15" s="190">
        <v>0</v>
      </c>
      <c r="F15" s="190">
        <v>0</v>
      </c>
      <c r="G15" s="190">
        <v>0</v>
      </c>
      <c r="H15" s="190">
        <v>0</v>
      </c>
      <c r="I15" s="190">
        <v>0</v>
      </c>
      <c r="J15" s="190">
        <v>0</v>
      </c>
      <c r="K15" s="190">
        <v>0</v>
      </c>
      <c r="L15" s="190">
        <v>7</v>
      </c>
      <c r="M15" s="190">
        <v>0</v>
      </c>
      <c r="N15" s="190">
        <v>22</v>
      </c>
    </row>
    <row r="16" spans="1:14" ht="17.850000000000001" customHeight="1" x14ac:dyDescent="0.45">
      <c r="A16" s="215" t="s">
        <v>199</v>
      </c>
      <c r="B16" s="216">
        <f t="shared" si="1"/>
        <v>0</v>
      </c>
      <c r="C16" s="216">
        <v>0</v>
      </c>
      <c r="D16" s="217">
        <v>0</v>
      </c>
      <c r="E16" s="217">
        <v>0</v>
      </c>
      <c r="F16" s="217">
        <v>0</v>
      </c>
      <c r="G16" s="217">
        <v>0</v>
      </c>
      <c r="H16" s="217">
        <v>0</v>
      </c>
      <c r="I16" s="217">
        <v>0</v>
      </c>
      <c r="J16" s="217">
        <v>0</v>
      </c>
      <c r="K16" s="217">
        <v>0</v>
      </c>
      <c r="L16" s="217">
        <v>0</v>
      </c>
      <c r="M16" s="217">
        <v>0</v>
      </c>
      <c r="N16" s="217">
        <v>0</v>
      </c>
    </row>
    <row r="17" spans="1:14" ht="17.850000000000001" customHeight="1" x14ac:dyDescent="0.45">
      <c r="A17" s="158" t="s">
        <v>200</v>
      </c>
    </row>
    <row r="19" spans="1:14" x14ac:dyDescent="0.45">
      <c r="G19" s="218"/>
    </row>
    <row r="23" spans="1:14" x14ac:dyDescent="0.45">
      <c r="C23" s="190"/>
      <c r="D23" s="190"/>
      <c r="E23" s="190"/>
      <c r="F23" s="190"/>
      <c r="G23" s="190"/>
      <c r="H23" s="190"/>
      <c r="I23" s="190"/>
      <c r="J23" s="190"/>
      <c r="K23" s="190"/>
      <c r="L23" s="190"/>
      <c r="M23" s="190"/>
      <c r="N23" s="190"/>
    </row>
    <row r="24" spans="1:14" x14ac:dyDescent="0.45">
      <c r="C24" s="190"/>
      <c r="D24" s="190"/>
      <c r="E24" s="190"/>
      <c r="F24" s="190"/>
      <c r="G24" s="190"/>
      <c r="H24" s="190"/>
      <c r="I24" s="190"/>
      <c r="J24" s="190"/>
      <c r="K24" s="190"/>
      <c r="L24" s="190"/>
      <c r="M24" s="190"/>
      <c r="N24" s="190"/>
    </row>
    <row r="25" spans="1:14" x14ac:dyDescent="0.45">
      <c r="C25" s="190"/>
      <c r="D25" s="190"/>
      <c r="E25" s="190"/>
      <c r="F25" s="190"/>
      <c r="G25" s="190"/>
      <c r="H25" s="190"/>
      <c r="I25" s="190"/>
      <c r="J25" s="190"/>
      <c r="K25" s="190"/>
      <c r="L25" s="190"/>
      <c r="M25" s="190"/>
      <c r="N25" s="190"/>
    </row>
    <row r="26" spans="1:14" x14ac:dyDescent="0.45">
      <c r="C26" s="190"/>
      <c r="D26" s="190"/>
      <c r="E26" s="190"/>
      <c r="F26" s="190"/>
      <c r="G26" s="190"/>
      <c r="H26" s="190"/>
      <c r="I26" s="190"/>
      <c r="J26" s="190"/>
      <c r="K26" s="190"/>
      <c r="L26" s="190"/>
      <c r="M26" s="190"/>
      <c r="N26" s="190"/>
    </row>
    <row r="27" spans="1:14" x14ac:dyDescent="0.45">
      <c r="C27" s="190"/>
      <c r="D27" s="190"/>
      <c r="E27" s="190"/>
      <c r="F27" s="190"/>
      <c r="G27" s="190"/>
      <c r="H27" s="190"/>
      <c r="I27" s="190"/>
      <c r="J27" s="190"/>
      <c r="K27" s="190"/>
      <c r="L27" s="190"/>
      <c r="M27" s="190"/>
      <c r="N27" s="190"/>
    </row>
    <row r="28" spans="1:14" x14ac:dyDescent="0.45">
      <c r="C28" s="190"/>
      <c r="D28" s="190"/>
      <c r="E28" s="190"/>
      <c r="F28" s="190"/>
      <c r="G28" s="190"/>
      <c r="H28" s="190"/>
      <c r="I28" s="190"/>
      <c r="J28" s="190"/>
      <c r="K28" s="190"/>
      <c r="L28" s="190"/>
      <c r="M28" s="190"/>
      <c r="N28" s="190"/>
    </row>
    <row r="29" spans="1:14" x14ac:dyDescent="0.45">
      <c r="C29" s="190"/>
      <c r="D29" s="190"/>
      <c r="E29" s="190"/>
      <c r="F29" s="190"/>
      <c r="G29" s="190"/>
      <c r="H29" s="190"/>
      <c r="I29" s="190"/>
      <c r="J29" s="190"/>
      <c r="K29" s="190"/>
      <c r="L29" s="190"/>
      <c r="M29" s="190"/>
      <c r="N29" s="190"/>
    </row>
    <row r="30" spans="1:14" x14ac:dyDescent="0.45">
      <c r="C30" s="190"/>
      <c r="D30" s="190"/>
      <c r="E30" s="190"/>
      <c r="F30" s="190"/>
      <c r="G30" s="190"/>
      <c r="H30" s="190"/>
      <c r="I30" s="190"/>
      <c r="J30" s="190"/>
      <c r="K30" s="190"/>
      <c r="L30" s="190"/>
      <c r="M30" s="190"/>
      <c r="N30" s="190"/>
    </row>
    <row r="31" spans="1:14" x14ac:dyDescent="0.45">
      <c r="C31" s="190"/>
      <c r="D31" s="190"/>
      <c r="E31" s="190"/>
      <c r="F31" s="190"/>
      <c r="G31" s="190"/>
      <c r="H31" s="190"/>
      <c r="I31" s="190"/>
      <c r="J31" s="190"/>
      <c r="K31" s="190"/>
      <c r="L31" s="190"/>
      <c r="M31" s="190"/>
      <c r="N31" s="190"/>
    </row>
    <row r="32" spans="1:14" x14ac:dyDescent="0.45">
      <c r="C32" s="190"/>
      <c r="D32" s="190"/>
      <c r="E32" s="190"/>
      <c r="F32" s="190"/>
      <c r="G32" s="190"/>
      <c r="H32" s="190"/>
      <c r="I32" s="190"/>
      <c r="J32" s="190"/>
      <c r="K32" s="190"/>
      <c r="L32" s="190"/>
      <c r="M32" s="190"/>
      <c r="N32" s="190"/>
    </row>
    <row r="33" spans="3:14" x14ac:dyDescent="0.45">
      <c r="C33" s="190"/>
      <c r="D33" s="190"/>
      <c r="E33" s="190"/>
      <c r="F33" s="190"/>
      <c r="G33" s="190"/>
      <c r="H33" s="190"/>
      <c r="I33" s="190"/>
      <c r="J33" s="190"/>
      <c r="K33" s="190"/>
      <c r="L33" s="190"/>
      <c r="M33" s="190"/>
      <c r="N33" s="190"/>
    </row>
    <row r="34" spans="3:14" x14ac:dyDescent="0.45">
      <c r="C34" s="190"/>
      <c r="D34" s="190"/>
      <c r="E34" s="190"/>
      <c r="F34" s="190"/>
      <c r="G34" s="190"/>
      <c r="H34" s="190"/>
      <c r="I34" s="190"/>
      <c r="J34" s="190"/>
      <c r="K34" s="190"/>
      <c r="L34" s="190"/>
      <c r="M34" s="190"/>
      <c r="N34" s="190"/>
    </row>
  </sheetData>
  <phoneticPr fontId="3"/>
  <pageMargins left="0.98425196850393704" right="0.98425196850393704" top="0.98425196850393704" bottom="0.78740157480314965" header="0.51181102362204722" footer="0.51181102362204722"/>
  <pageSetup paperSize="9" scale="8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1A6F3-2B76-4FEC-A776-A169AF0E6A85}">
  <sheetPr>
    <pageSetUpPr fitToPage="1"/>
  </sheetPr>
  <dimension ref="A1:F24"/>
  <sheetViews>
    <sheetView zoomScale="90" zoomScaleNormal="90" workbookViewId="0">
      <pane xSplit="2" ySplit="5" topLeftCell="C9" activePane="bottomRight" state="frozen"/>
      <selection activeCell="H77" sqref="H77"/>
      <selection pane="topRight" activeCell="H77" sqref="H77"/>
      <selection pane="bottomLeft" activeCell="H77" sqref="H77"/>
      <selection pane="bottomRight" activeCell="C20" sqref="C20"/>
    </sheetView>
  </sheetViews>
  <sheetFormatPr defaultColWidth="13.296875" defaultRowHeight="13.2" x14ac:dyDescent="0.45"/>
  <cols>
    <col min="1" max="1" width="5.296875" style="220" customWidth="1"/>
    <col min="2" max="2" width="30.69921875" style="220" bestFit="1" customWidth="1"/>
    <col min="3" max="5" width="16.3984375" style="220" customWidth="1"/>
    <col min="6" max="6" width="16.3984375" style="221" customWidth="1"/>
    <col min="7" max="16384" width="13.296875" style="220"/>
  </cols>
  <sheetData>
    <row r="1" spans="1:6" ht="16.2" x14ac:dyDescent="0.45">
      <c r="A1" s="219" t="s">
        <v>201</v>
      </c>
      <c r="E1" s="221"/>
      <c r="F1" s="220"/>
    </row>
    <row r="2" spans="1:6" ht="13.8" thickBot="1" x14ac:dyDescent="0.5">
      <c r="A2" s="222"/>
      <c r="B2" s="222"/>
      <c r="C2" s="222"/>
      <c r="D2" s="222"/>
      <c r="E2" s="222"/>
      <c r="F2" s="223" t="s">
        <v>202</v>
      </c>
    </row>
    <row r="3" spans="1:6" ht="17.25" customHeight="1" thickTop="1" x14ac:dyDescent="0.45">
      <c r="A3" s="275"/>
      <c r="B3" s="276"/>
      <c r="C3" s="224" t="s">
        <v>203</v>
      </c>
      <c r="D3" s="224" t="s">
        <v>204</v>
      </c>
      <c r="E3" s="224" t="s">
        <v>205</v>
      </c>
      <c r="F3" s="225" t="s">
        <v>206</v>
      </c>
    </row>
    <row r="4" spans="1:6" ht="17.25" customHeight="1" x14ac:dyDescent="0.45">
      <c r="A4" s="277"/>
      <c r="B4" s="278"/>
      <c r="C4" s="226"/>
      <c r="D4" s="226" t="s">
        <v>207</v>
      </c>
      <c r="E4" s="226" t="s">
        <v>208</v>
      </c>
      <c r="F4" s="227" t="s">
        <v>209</v>
      </c>
    </row>
    <row r="5" spans="1:6" s="231" customFormat="1" ht="26.55" customHeight="1" x14ac:dyDescent="0.45">
      <c r="A5" s="279" t="s">
        <v>210</v>
      </c>
      <c r="B5" s="280"/>
      <c r="C5" s="228">
        <f>SUM(C6:C13)</f>
        <v>14</v>
      </c>
      <c r="D5" s="229">
        <f>SUM(D6:D13)</f>
        <v>574</v>
      </c>
      <c r="E5" s="229">
        <f>SUM(E6:E13)</f>
        <v>169</v>
      </c>
      <c r="F5" s="230">
        <f t="shared" ref="F5:F21" si="0">IFERROR(E5/D5*100,0)</f>
        <v>29.442508710801395</v>
      </c>
    </row>
    <row r="6" spans="1:6" ht="22.5" customHeight="1" x14ac:dyDescent="0.45">
      <c r="A6" s="281" t="s">
        <v>211</v>
      </c>
      <c r="B6" s="232" t="s">
        <v>212</v>
      </c>
      <c r="C6" s="233">
        <v>3</v>
      </c>
      <c r="D6" s="234">
        <v>8</v>
      </c>
      <c r="E6" s="234">
        <v>4</v>
      </c>
      <c r="F6" s="235">
        <f t="shared" si="0"/>
        <v>50</v>
      </c>
    </row>
    <row r="7" spans="1:6" ht="22.5" customHeight="1" x14ac:dyDescent="0.45">
      <c r="A7" s="282"/>
      <c r="B7" s="236" t="s">
        <v>213</v>
      </c>
      <c r="C7" s="233">
        <v>0</v>
      </c>
      <c r="D7" s="234">
        <v>0</v>
      </c>
      <c r="E7" s="234">
        <v>0</v>
      </c>
      <c r="F7" s="235">
        <f t="shared" si="0"/>
        <v>0</v>
      </c>
    </row>
    <row r="8" spans="1:6" ht="22.5" customHeight="1" x14ac:dyDescent="0.45">
      <c r="A8" s="282"/>
      <c r="B8" s="236" t="s">
        <v>214</v>
      </c>
      <c r="C8" s="233">
        <v>0</v>
      </c>
      <c r="D8" s="237">
        <v>0</v>
      </c>
      <c r="E8" s="237">
        <v>0</v>
      </c>
      <c r="F8" s="235">
        <f t="shared" si="0"/>
        <v>0</v>
      </c>
    </row>
    <row r="9" spans="1:6" ht="22.5" customHeight="1" x14ac:dyDescent="0.45">
      <c r="A9" s="282"/>
      <c r="B9" s="236" t="s">
        <v>215</v>
      </c>
      <c r="C9" s="233">
        <v>0</v>
      </c>
      <c r="D9" s="237">
        <v>0</v>
      </c>
      <c r="E9" s="237">
        <v>0</v>
      </c>
      <c r="F9" s="235">
        <f t="shared" si="0"/>
        <v>0</v>
      </c>
    </row>
    <row r="10" spans="1:6" ht="22.5" customHeight="1" x14ac:dyDescent="0.45">
      <c r="A10" s="282"/>
      <c r="B10" s="236" t="s">
        <v>216</v>
      </c>
      <c r="C10" s="233">
        <v>2</v>
      </c>
      <c r="D10" s="234">
        <v>3</v>
      </c>
      <c r="E10" s="234">
        <v>3</v>
      </c>
      <c r="F10" s="235">
        <f t="shared" si="0"/>
        <v>100</v>
      </c>
    </row>
    <row r="11" spans="1:6" ht="22.5" customHeight="1" x14ac:dyDescent="0.45">
      <c r="A11" s="282"/>
      <c r="B11" s="236" t="s">
        <v>217</v>
      </c>
      <c r="C11" s="233">
        <v>1</v>
      </c>
      <c r="D11" s="237">
        <v>7</v>
      </c>
      <c r="E11" s="237">
        <v>6</v>
      </c>
      <c r="F11" s="235">
        <f t="shared" si="0"/>
        <v>85.714285714285708</v>
      </c>
    </row>
    <row r="12" spans="1:6" ht="22.5" customHeight="1" x14ac:dyDescent="0.45">
      <c r="A12" s="282"/>
      <c r="B12" s="236" t="s">
        <v>218</v>
      </c>
      <c r="C12" s="233">
        <v>8</v>
      </c>
      <c r="D12" s="237">
        <v>556</v>
      </c>
      <c r="E12" s="237">
        <v>156</v>
      </c>
      <c r="F12" s="235">
        <f t="shared" si="0"/>
        <v>28.057553956834528</v>
      </c>
    </row>
    <row r="13" spans="1:6" ht="22.5" customHeight="1" x14ac:dyDescent="0.45">
      <c r="A13" s="283"/>
      <c r="B13" s="238" t="s">
        <v>219</v>
      </c>
      <c r="C13" s="239">
        <v>0</v>
      </c>
      <c r="D13" s="240">
        <v>0</v>
      </c>
      <c r="E13" s="240">
        <v>0</v>
      </c>
      <c r="F13" s="241">
        <f t="shared" si="0"/>
        <v>0</v>
      </c>
    </row>
    <row r="14" spans="1:6" ht="22.5" customHeight="1" x14ac:dyDescent="0.45">
      <c r="A14" s="284" t="s">
        <v>220</v>
      </c>
      <c r="B14" s="236" t="s">
        <v>221</v>
      </c>
      <c r="C14" s="242">
        <v>5</v>
      </c>
      <c r="D14" s="237">
        <v>227</v>
      </c>
      <c r="E14" s="237">
        <v>137</v>
      </c>
      <c r="F14" s="243">
        <f t="shared" si="0"/>
        <v>60.352422907488986</v>
      </c>
    </row>
    <row r="15" spans="1:6" ht="22.5" customHeight="1" x14ac:dyDescent="0.45">
      <c r="A15" s="285"/>
      <c r="B15" s="244" t="s">
        <v>222</v>
      </c>
      <c r="C15" s="242">
        <v>1</v>
      </c>
      <c r="D15" s="237">
        <v>14</v>
      </c>
      <c r="E15" s="237">
        <v>8</v>
      </c>
      <c r="F15" s="243">
        <f t="shared" si="0"/>
        <v>57.142857142857139</v>
      </c>
    </row>
    <row r="16" spans="1:6" ht="22.5" customHeight="1" x14ac:dyDescent="0.45">
      <c r="A16" s="285"/>
      <c r="B16" s="244" t="s">
        <v>223</v>
      </c>
      <c r="C16" s="242">
        <v>3</v>
      </c>
      <c r="D16" s="237">
        <v>8</v>
      </c>
      <c r="E16" s="237">
        <v>3</v>
      </c>
      <c r="F16" s="243">
        <f t="shared" si="0"/>
        <v>37.5</v>
      </c>
    </row>
    <row r="17" spans="1:6" ht="22.5" customHeight="1" x14ac:dyDescent="0.45">
      <c r="A17" s="285"/>
      <c r="B17" s="236" t="s">
        <v>224</v>
      </c>
      <c r="C17" s="239">
        <v>3</v>
      </c>
      <c r="D17" s="240">
        <v>10</v>
      </c>
      <c r="E17" s="240">
        <v>9</v>
      </c>
      <c r="F17" s="243">
        <f t="shared" si="0"/>
        <v>90</v>
      </c>
    </row>
    <row r="18" spans="1:6" ht="22.5" customHeight="1" x14ac:dyDescent="0.45">
      <c r="A18" s="286" t="s">
        <v>225</v>
      </c>
      <c r="B18" s="245" t="s">
        <v>226</v>
      </c>
      <c r="C18" s="246">
        <v>9</v>
      </c>
      <c r="D18" s="247">
        <v>192</v>
      </c>
      <c r="E18" s="247">
        <v>99</v>
      </c>
      <c r="F18" s="248">
        <f t="shared" si="0"/>
        <v>51.5625</v>
      </c>
    </row>
    <row r="19" spans="1:6" ht="22.5" customHeight="1" x14ac:dyDescent="0.45">
      <c r="A19" s="287"/>
      <c r="B19" s="236" t="s">
        <v>227</v>
      </c>
      <c r="C19" s="242">
        <v>0</v>
      </c>
      <c r="D19" s="237">
        <v>0</v>
      </c>
      <c r="E19" s="237">
        <v>0</v>
      </c>
      <c r="F19" s="243">
        <f t="shared" si="0"/>
        <v>0</v>
      </c>
    </row>
    <row r="20" spans="1:6" ht="22.5" customHeight="1" x14ac:dyDescent="0.45">
      <c r="A20" s="287"/>
      <c r="B20" s="236" t="s">
        <v>228</v>
      </c>
      <c r="C20" s="242">
        <v>0</v>
      </c>
      <c r="D20" s="237">
        <v>0</v>
      </c>
      <c r="E20" s="237">
        <v>0</v>
      </c>
      <c r="F20" s="243">
        <f t="shared" si="0"/>
        <v>0</v>
      </c>
    </row>
    <row r="21" spans="1:6" ht="22.5" customHeight="1" x14ac:dyDescent="0.45">
      <c r="A21" s="288"/>
      <c r="B21" s="238" t="s">
        <v>229</v>
      </c>
      <c r="C21" s="239">
        <v>3</v>
      </c>
      <c r="D21" s="240">
        <v>10</v>
      </c>
      <c r="E21" s="240">
        <v>9</v>
      </c>
      <c r="F21" s="249">
        <f t="shared" si="0"/>
        <v>90</v>
      </c>
    </row>
    <row r="22" spans="1:6" ht="22.5" customHeight="1" x14ac:dyDescent="0.45">
      <c r="A22" s="220" t="s">
        <v>200</v>
      </c>
      <c r="E22" s="221"/>
      <c r="F22" s="220"/>
    </row>
    <row r="24" spans="1:6" x14ac:dyDescent="0.45">
      <c r="C24" s="221"/>
      <c r="D24" s="221"/>
      <c r="E24" s="221"/>
    </row>
  </sheetData>
  <mergeCells count="5">
    <mergeCell ref="A3:B4"/>
    <mergeCell ref="A5:B5"/>
    <mergeCell ref="A6:A13"/>
    <mergeCell ref="A14:A17"/>
    <mergeCell ref="A18:A21"/>
  </mergeCells>
  <phoneticPr fontId="3"/>
  <pageMargins left="0.98425196850393704" right="0.98425196850393704" top="0.98425196850393704" bottom="0.78740157480314965" header="0.51181102362204722" footer="0.51181102362204722"/>
  <pageSetup paperSize="9" scale="7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0401</vt:lpstr>
      <vt:lpstr>0402</vt:lpstr>
      <vt:lpstr>0403</vt:lpstr>
      <vt:lpstr>0404</vt:lpstr>
      <vt:lpstr>0405</vt:lpstr>
      <vt:lpstr>'0401'!Print_Area</vt:lpstr>
      <vt:lpstr>'0402'!Print_Area</vt:lpstr>
      <vt:lpstr>'0403'!Print_Area</vt:lpstr>
      <vt:lpstr>'0404'!Print_Area</vt:lpstr>
      <vt:lpstr>'0401'!Print_Titles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2025-04-22T02:11:06Z</dcterms:created>
  <dcterms:modified xsi:type="dcterms:W3CDTF">2025-04-22T06:54:03Z</dcterms:modified>
  <cp:category/>
  <cp:contentStatus/>
</cp:coreProperties>
</file>