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D8058EDA-A57B-439C-A232-9962D526E481}" xr6:coauthVersionLast="47" xr6:coauthVersionMax="47" xr10:uidLastSave="{00000000-0000-0000-0000-000000000000}"/>
  <bookViews>
    <workbookView xWindow="-110" yWindow="-110" windowWidth="19420" windowHeight="10420" xr2:uid="{B08923C1-3BFA-4D05-8639-C5E3D12FA324}"/>
  </bookViews>
  <sheets>
    <sheet name="0601" sheetId="1" r:id="rId1"/>
    <sheet name="0602" sheetId="2" r:id="rId2"/>
    <sheet name="0603" sheetId="3" r:id="rId3"/>
    <sheet name="0604" sheetId="4" r:id="rId4"/>
    <sheet name="0605" sheetId="5" r:id="rId5"/>
    <sheet name="0608" sheetId="7" r:id="rId6"/>
    <sheet name="0609" sheetId="6" r:id="rId7"/>
    <sheet name="0610" sheetId="8" r:id="rId8"/>
    <sheet name="0614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hyou3">[1]表3!$A$2:$N$34</definedName>
    <definedName name="_xlnm.Print_Area" localSheetId="0">'0601'!$A$1:$J$66</definedName>
    <definedName name="_xlnm.Print_Area" localSheetId="1">'0602'!$A$1:$L$68</definedName>
    <definedName name="_xlnm.Print_Area" localSheetId="2">'0603'!$A$1:$I$67</definedName>
    <definedName name="_xlnm.Print_Area" localSheetId="3">'0604'!$A$1:$X$69</definedName>
    <definedName name="_xlnm.Print_Area" localSheetId="4">'0605'!$A$1:$W$69</definedName>
    <definedName name="_xlnm.Print_Area" localSheetId="6">'0609'!$A$1:$K$17</definedName>
    <definedName name="_xlnm.Print_Area" localSheetId="7">'0610'!$A$1:$M$7</definedName>
    <definedName name="_xlnm.Print_Titles" localSheetId="3">'0604'!$2:$5</definedName>
    <definedName name="_xlnm.Print_Titles" localSheetId="4">'0605'!$2:$5</definedName>
    <definedName name="県外転出入者当前月" localSheetId="3">#REF!</definedName>
    <definedName name="県外転出入者当前月" localSheetId="4">#REF!</definedName>
    <definedName name="県外転出入者当前月" localSheetId="5">#REF!</definedName>
    <definedName name="県外転出入者当前月" localSheetId="8">#REF!</definedName>
    <definedName name="県外転出入者当前月">#REF!</definedName>
    <definedName name="指示月統計結果" localSheetId="3">#REF!</definedName>
    <definedName name="指示月統計結果" localSheetId="4">#REF!</definedName>
    <definedName name="指示月統計結果" localSheetId="5">#REF!</definedName>
    <definedName name="指示月統計結果" localSheetId="8">#REF!</definedName>
    <definedName name="指示月統計結果">#REF!</definedName>
    <definedName name="出生数_その他_のクロス集計">#N/A</definedName>
    <definedName name="出生数_自宅_のクロス集計">#N/A</definedName>
    <definedName name="出生数_助産所_のクロス集計">#N/A</definedName>
    <definedName name="出生数_診療所_のクロス集計">#N/A</definedName>
    <definedName name="出生数_病院_のクロス集計">#N/A</definedName>
    <definedName name="図1">[1]図8!$D$20:$I$31</definedName>
    <definedName name="表３">[1]表3!$A$2:$N$34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9" l="1"/>
  <c r="M6" i="8"/>
  <c r="L6" i="8"/>
  <c r="E6" i="8"/>
  <c r="K6" i="8" s="1"/>
  <c r="C16" i="6"/>
  <c r="B16" i="6"/>
  <c r="B15" i="6"/>
  <c r="B14" i="6"/>
  <c r="B13" i="6"/>
  <c r="B12" i="6"/>
  <c r="B11" i="6"/>
  <c r="B10" i="6"/>
  <c r="B4" i="6" s="1"/>
  <c r="B9" i="6"/>
  <c r="B8" i="6"/>
  <c r="B7" i="6"/>
  <c r="B6" i="6"/>
  <c r="B5" i="6"/>
  <c r="I4" i="6"/>
  <c r="H4" i="6"/>
  <c r="G4" i="6"/>
  <c r="F4" i="6"/>
  <c r="E4" i="6"/>
  <c r="D4" i="6"/>
  <c r="C4" i="6"/>
  <c r="W62" i="5" l="1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E62" i="5" s="1"/>
  <c r="G62" i="5"/>
  <c r="F62" i="5"/>
  <c r="D62" i="5"/>
  <c r="E61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E58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E55" i="5" s="1"/>
  <c r="F55" i="5"/>
  <c r="D55" i="5"/>
  <c r="E54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E48" i="5" s="1"/>
  <c r="F48" i="5"/>
  <c r="D48" i="5"/>
  <c r="E47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E40" i="5" s="1"/>
  <c r="F40" i="5"/>
  <c r="D40" i="5"/>
  <c r="E39" i="5"/>
  <c r="E38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E33" i="5" s="1"/>
  <c r="F33" i="5"/>
  <c r="D33" i="5"/>
  <c r="E32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E28" i="5" s="1"/>
  <c r="F28" i="5"/>
  <c r="D28" i="5"/>
  <c r="E27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E25" i="5" s="1"/>
  <c r="H25" i="5"/>
  <c r="G25" i="5"/>
  <c r="F25" i="5"/>
  <c r="D25" i="5"/>
  <c r="E24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 s="1"/>
  <c r="D22" i="5"/>
  <c r="E21" i="5"/>
  <c r="W18" i="5"/>
  <c r="V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W8" i="5"/>
  <c r="V8" i="5"/>
  <c r="U8" i="5"/>
  <c r="T8" i="5"/>
  <c r="S8" i="5"/>
  <c r="R8" i="5"/>
  <c r="Q8" i="5"/>
  <c r="Q6" i="5" s="1"/>
  <c r="P8" i="5"/>
  <c r="O8" i="5"/>
  <c r="N8" i="5"/>
  <c r="M8" i="5"/>
  <c r="L8" i="5"/>
  <c r="K8" i="5"/>
  <c r="J8" i="5"/>
  <c r="I8" i="5"/>
  <c r="I6" i="5" s="1"/>
  <c r="H8" i="5"/>
  <c r="G8" i="5"/>
  <c r="F8" i="5"/>
  <c r="E8" i="5"/>
  <c r="D8" i="5"/>
  <c r="W7" i="5"/>
  <c r="V7" i="5"/>
  <c r="U7" i="5"/>
  <c r="U6" i="5" s="1"/>
  <c r="T7" i="5"/>
  <c r="S7" i="5"/>
  <c r="R7" i="5"/>
  <c r="Q7" i="5"/>
  <c r="P7" i="5"/>
  <c r="O7" i="5"/>
  <c r="N7" i="5"/>
  <c r="M7" i="5"/>
  <c r="M6" i="5" s="1"/>
  <c r="L7" i="5"/>
  <c r="K7" i="5"/>
  <c r="J7" i="5"/>
  <c r="I7" i="5"/>
  <c r="H7" i="5"/>
  <c r="G7" i="5"/>
  <c r="F7" i="5"/>
  <c r="E7" i="5"/>
  <c r="E6" i="5" s="1"/>
  <c r="D7" i="5"/>
  <c r="W6" i="5"/>
  <c r="V6" i="5"/>
  <c r="T6" i="5"/>
  <c r="S6" i="5"/>
  <c r="R6" i="5"/>
  <c r="P6" i="5"/>
  <c r="O6" i="5"/>
  <c r="N6" i="5"/>
  <c r="L6" i="5"/>
  <c r="K6" i="5"/>
  <c r="J6" i="5"/>
  <c r="H6" i="5"/>
  <c r="G6" i="5"/>
  <c r="F6" i="5"/>
  <c r="D6" i="5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X40" i="4"/>
  <c r="W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X8" i="4"/>
  <c r="W8" i="4"/>
  <c r="V8" i="4"/>
  <c r="U8" i="4"/>
  <c r="T8" i="4"/>
  <c r="T6" i="4" s="1"/>
  <c r="S8" i="4"/>
  <c r="R8" i="4"/>
  <c r="Q8" i="4"/>
  <c r="P8" i="4"/>
  <c r="O8" i="4"/>
  <c r="N8" i="4"/>
  <c r="M8" i="4"/>
  <c r="L8" i="4"/>
  <c r="L6" i="4" s="1"/>
  <c r="K8" i="4"/>
  <c r="J8" i="4"/>
  <c r="I8" i="4"/>
  <c r="H8" i="4"/>
  <c r="G8" i="4"/>
  <c r="F8" i="4"/>
  <c r="E8" i="4"/>
  <c r="D8" i="4"/>
  <c r="D6" i="4" s="1"/>
  <c r="X7" i="4"/>
  <c r="W7" i="4"/>
  <c r="V7" i="4"/>
  <c r="U7" i="4"/>
  <c r="T7" i="4"/>
  <c r="S7" i="4"/>
  <c r="R7" i="4"/>
  <c r="Q7" i="4"/>
  <c r="Q6" i="4" s="1"/>
  <c r="P7" i="4"/>
  <c r="O7" i="4"/>
  <c r="N7" i="4"/>
  <c r="M7" i="4"/>
  <c r="L7" i="4"/>
  <c r="K7" i="4"/>
  <c r="J7" i="4"/>
  <c r="I7" i="4"/>
  <c r="I6" i="4" s="1"/>
  <c r="H7" i="4"/>
  <c r="G7" i="4"/>
  <c r="F7" i="4"/>
  <c r="E7" i="4"/>
  <c r="D7" i="4"/>
  <c r="X6" i="4"/>
  <c r="W6" i="4"/>
  <c r="V6" i="4"/>
  <c r="U6" i="4"/>
  <c r="S6" i="4"/>
  <c r="R6" i="4"/>
  <c r="P6" i="4"/>
  <c r="O6" i="4"/>
  <c r="N6" i="4"/>
  <c r="M6" i="4"/>
  <c r="K6" i="4"/>
  <c r="J6" i="4"/>
  <c r="H6" i="4"/>
  <c r="G6" i="4"/>
  <c r="F6" i="4"/>
  <c r="E6" i="4"/>
  <c r="I60" i="3"/>
  <c r="H60" i="3"/>
  <c r="G60" i="3"/>
  <c r="F60" i="3"/>
  <c r="E60" i="3"/>
  <c r="D60" i="3"/>
  <c r="I57" i="3"/>
  <c r="H57" i="3"/>
  <c r="G57" i="3"/>
  <c r="F57" i="3"/>
  <c r="E57" i="3"/>
  <c r="D57" i="3"/>
  <c r="I53" i="3"/>
  <c r="H53" i="3"/>
  <c r="G53" i="3"/>
  <c r="F53" i="3"/>
  <c r="E53" i="3"/>
  <c r="D53" i="3"/>
  <c r="I46" i="3"/>
  <c r="H46" i="3"/>
  <c r="G46" i="3"/>
  <c r="F46" i="3"/>
  <c r="E46" i="3"/>
  <c r="D46" i="3"/>
  <c r="I38" i="3"/>
  <c r="H38" i="3"/>
  <c r="G38" i="3"/>
  <c r="F38" i="3"/>
  <c r="E38" i="3"/>
  <c r="D38" i="3"/>
  <c r="I32" i="3"/>
  <c r="H32" i="3"/>
  <c r="G32" i="3"/>
  <c r="F32" i="3"/>
  <c r="E32" i="3"/>
  <c r="D32" i="3"/>
  <c r="I27" i="3"/>
  <c r="H27" i="3"/>
  <c r="G27" i="3"/>
  <c r="F27" i="3"/>
  <c r="E27" i="3"/>
  <c r="D27" i="3"/>
  <c r="I24" i="3"/>
  <c r="H24" i="3"/>
  <c r="G24" i="3"/>
  <c r="F24" i="3"/>
  <c r="E24" i="3"/>
  <c r="D24" i="3"/>
  <c r="I21" i="3"/>
  <c r="H21" i="3"/>
  <c r="G21" i="3"/>
  <c r="F21" i="3"/>
  <c r="E21" i="3"/>
  <c r="D21" i="3"/>
  <c r="I17" i="3"/>
  <c r="H17" i="3"/>
  <c r="G17" i="3"/>
  <c r="F17" i="3"/>
  <c r="E17" i="3"/>
  <c r="D17" i="3"/>
  <c r="I12" i="3"/>
  <c r="H12" i="3"/>
  <c r="G12" i="3"/>
  <c r="F12" i="3"/>
  <c r="E12" i="3"/>
  <c r="D12" i="3"/>
  <c r="I9" i="3"/>
  <c r="H9" i="3"/>
  <c r="G9" i="3"/>
  <c r="F9" i="3"/>
  <c r="E9" i="3"/>
  <c r="D9" i="3"/>
  <c r="I7" i="3"/>
  <c r="H7" i="3"/>
  <c r="G7" i="3"/>
  <c r="F7" i="3"/>
  <c r="E7" i="3"/>
  <c r="D7" i="3"/>
  <c r="I6" i="3"/>
  <c r="H6" i="3"/>
  <c r="H5" i="3" s="1"/>
  <c r="G6" i="3"/>
  <c r="G5" i="3" s="1"/>
  <c r="F6" i="3"/>
  <c r="E6" i="3"/>
  <c r="D6" i="3"/>
  <c r="D5" i="3" s="1"/>
  <c r="I5" i="3"/>
  <c r="F5" i="3"/>
  <c r="E5" i="3"/>
  <c r="L61" i="2"/>
  <c r="K61" i="2"/>
  <c r="J61" i="2"/>
  <c r="I61" i="2"/>
  <c r="H61" i="2"/>
  <c r="G61" i="2"/>
  <c r="F61" i="2"/>
  <c r="D61" i="2"/>
  <c r="L58" i="2"/>
  <c r="K58" i="2"/>
  <c r="J58" i="2"/>
  <c r="I58" i="2"/>
  <c r="H58" i="2"/>
  <c r="F58" i="2"/>
  <c r="E58" i="2"/>
  <c r="D58" i="2"/>
  <c r="L54" i="2"/>
  <c r="K54" i="2"/>
  <c r="J54" i="2"/>
  <c r="I54" i="2"/>
  <c r="H54" i="2"/>
  <c r="G54" i="2"/>
  <c r="F54" i="2"/>
  <c r="D54" i="2"/>
  <c r="L47" i="2"/>
  <c r="K47" i="2"/>
  <c r="J47" i="2"/>
  <c r="I47" i="2"/>
  <c r="H47" i="2"/>
  <c r="G47" i="2"/>
  <c r="F47" i="2"/>
  <c r="E47" i="2"/>
  <c r="D47" i="2"/>
  <c r="L39" i="2"/>
  <c r="K39" i="2"/>
  <c r="J39" i="2"/>
  <c r="I39" i="2"/>
  <c r="H39" i="2"/>
  <c r="G39" i="2"/>
  <c r="F39" i="2"/>
  <c r="D39" i="2"/>
  <c r="L33" i="2"/>
  <c r="K33" i="2"/>
  <c r="J33" i="2"/>
  <c r="I33" i="2"/>
  <c r="H33" i="2"/>
  <c r="G33" i="2"/>
  <c r="F33" i="2"/>
  <c r="D33" i="2"/>
  <c r="L28" i="2"/>
  <c r="K28" i="2"/>
  <c r="J28" i="2"/>
  <c r="I28" i="2"/>
  <c r="H28" i="2"/>
  <c r="G28" i="2"/>
  <c r="F28" i="2"/>
  <c r="E28" i="2"/>
  <c r="D28" i="2"/>
  <c r="L25" i="2"/>
  <c r="K25" i="2"/>
  <c r="J25" i="2"/>
  <c r="I25" i="2"/>
  <c r="H25" i="2"/>
  <c r="F25" i="2"/>
  <c r="D25" i="2"/>
  <c r="L22" i="2"/>
  <c r="K22" i="2"/>
  <c r="J22" i="2"/>
  <c r="I22" i="2"/>
  <c r="H22" i="2"/>
  <c r="F22" i="2"/>
  <c r="E22" i="2"/>
  <c r="D22" i="2"/>
  <c r="L18" i="2"/>
  <c r="K18" i="2"/>
  <c r="J18" i="2"/>
  <c r="I18" i="2"/>
  <c r="H18" i="2"/>
  <c r="G18" i="2"/>
  <c r="F18" i="2"/>
  <c r="D18" i="2"/>
  <c r="L13" i="2"/>
  <c r="K13" i="2"/>
  <c r="J13" i="2"/>
  <c r="I13" i="2"/>
  <c r="H13" i="2"/>
  <c r="G13" i="2"/>
  <c r="F13" i="2"/>
  <c r="D13" i="2"/>
  <c r="L10" i="2"/>
  <c r="K10" i="2"/>
  <c r="J10" i="2"/>
  <c r="I10" i="2"/>
  <c r="H10" i="2"/>
  <c r="G10" i="2"/>
  <c r="F10" i="2"/>
  <c r="E10" i="2"/>
  <c r="D10" i="2"/>
  <c r="L8" i="2"/>
  <c r="K8" i="2"/>
  <c r="J8" i="2"/>
  <c r="J6" i="2" s="1"/>
  <c r="I8" i="2"/>
  <c r="H8" i="2"/>
  <c r="G8" i="2"/>
  <c r="G6" i="2" s="1"/>
  <c r="F8" i="2"/>
  <c r="E8" i="2"/>
  <c r="D8" i="2"/>
  <c r="L7" i="2"/>
  <c r="K7" i="2"/>
  <c r="K6" i="2" s="1"/>
  <c r="J7" i="2"/>
  <c r="I7" i="2"/>
  <c r="H7" i="2"/>
  <c r="H6" i="2" s="1"/>
  <c r="G7" i="2"/>
  <c r="F7" i="2"/>
  <c r="E7" i="2"/>
  <c r="D7" i="2"/>
  <c r="L6" i="2"/>
  <c r="I6" i="2"/>
  <c r="F6" i="2"/>
  <c r="E6" i="2"/>
  <c r="D6" i="2"/>
  <c r="F37" i="1" l="1"/>
  <c r="D9" i="1"/>
  <c r="E5" i="1" l="1"/>
  <c r="F5" i="1"/>
  <c r="G5" i="1"/>
  <c r="H5" i="1"/>
  <c r="I5" i="1"/>
  <c r="J5" i="1"/>
  <c r="E6" i="1"/>
  <c r="F6" i="1"/>
  <c r="G6" i="1"/>
  <c r="H6" i="1"/>
  <c r="I6" i="1"/>
  <c r="J6" i="1"/>
  <c r="E8" i="1"/>
  <c r="F8" i="1"/>
  <c r="G8" i="1"/>
  <c r="H8" i="1"/>
  <c r="I8" i="1"/>
  <c r="J8" i="1"/>
  <c r="D8" i="1"/>
  <c r="E11" i="1"/>
  <c r="F11" i="1"/>
  <c r="G11" i="1"/>
  <c r="H11" i="1"/>
  <c r="I11" i="1"/>
  <c r="J11" i="1"/>
  <c r="D12" i="1"/>
  <c r="D13" i="1"/>
  <c r="D14" i="1"/>
  <c r="E16" i="1"/>
  <c r="F16" i="1"/>
  <c r="G16" i="1"/>
  <c r="H16" i="1"/>
  <c r="I16" i="1"/>
  <c r="J16" i="1"/>
  <c r="D17" i="1"/>
  <c r="D18" i="1"/>
  <c r="E20" i="1"/>
  <c r="F20" i="1"/>
  <c r="G20" i="1"/>
  <c r="H20" i="1"/>
  <c r="I20" i="1"/>
  <c r="J20" i="1"/>
  <c r="D21" i="1"/>
  <c r="D20" i="1" s="1"/>
  <c r="E23" i="1"/>
  <c r="F23" i="1"/>
  <c r="G23" i="1"/>
  <c r="H23" i="1"/>
  <c r="I23" i="1"/>
  <c r="J23" i="1"/>
  <c r="D24" i="1"/>
  <c r="D23" i="1" s="1"/>
  <c r="E26" i="1"/>
  <c r="F26" i="1"/>
  <c r="G26" i="1"/>
  <c r="H26" i="1"/>
  <c r="I26" i="1"/>
  <c r="J26" i="1"/>
  <c r="D27" i="1"/>
  <c r="D28" i="1"/>
  <c r="D29" i="1"/>
  <c r="E31" i="1"/>
  <c r="F31" i="1"/>
  <c r="G31" i="1"/>
  <c r="H31" i="1"/>
  <c r="I31" i="1"/>
  <c r="J31" i="1"/>
  <c r="D32" i="1"/>
  <c r="D33" i="1"/>
  <c r="D34" i="1"/>
  <c r="D35" i="1"/>
  <c r="E37" i="1"/>
  <c r="G37" i="1"/>
  <c r="H37" i="1"/>
  <c r="I37" i="1"/>
  <c r="J37" i="1"/>
  <c r="D38" i="1"/>
  <c r="D39" i="1"/>
  <c r="D40" i="1"/>
  <c r="D41" i="1"/>
  <c r="D42" i="1"/>
  <c r="D43" i="1"/>
  <c r="E45" i="1"/>
  <c r="F45" i="1"/>
  <c r="G45" i="1"/>
  <c r="H45" i="1"/>
  <c r="I45" i="1"/>
  <c r="J45" i="1"/>
  <c r="D46" i="1"/>
  <c r="D47" i="1"/>
  <c r="D48" i="1"/>
  <c r="D49" i="1"/>
  <c r="D50" i="1"/>
  <c r="E52" i="1"/>
  <c r="F52" i="1"/>
  <c r="G52" i="1"/>
  <c r="H52" i="1"/>
  <c r="I52" i="1"/>
  <c r="J52" i="1"/>
  <c r="D53" i="1"/>
  <c r="D54" i="1"/>
  <c r="E56" i="1"/>
  <c r="F56" i="1"/>
  <c r="G56" i="1"/>
  <c r="H56" i="1"/>
  <c r="I56" i="1"/>
  <c r="J56" i="1"/>
  <c r="D57" i="1"/>
  <c r="D56" i="1" s="1"/>
  <c r="E59" i="1"/>
  <c r="F59" i="1"/>
  <c r="G59" i="1"/>
  <c r="H59" i="1"/>
  <c r="I59" i="1"/>
  <c r="J59" i="1"/>
  <c r="D60" i="1"/>
  <c r="D61" i="1"/>
  <c r="D62" i="1"/>
  <c r="D63" i="1"/>
  <c r="D64" i="1"/>
  <c r="D65" i="1"/>
  <c r="J4" i="1" l="1"/>
  <c r="D52" i="1"/>
  <c r="I4" i="1"/>
  <c r="D31" i="1"/>
  <c r="D37" i="1"/>
  <c r="D59" i="1"/>
  <c r="D26" i="1"/>
  <c r="D45" i="1"/>
  <c r="H4" i="1"/>
  <c r="E4" i="1"/>
  <c r="D6" i="1"/>
  <c r="D16" i="1"/>
  <c r="D5" i="1"/>
  <c r="F4" i="1"/>
  <c r="D11" i="1"/>
  <c r="G4" i="1"/>
  <c r="D4" i="1" l="1"/>
</calcChain>
</file>

<file path=xl/sharedStrings.xml><?xml version="1.0" encoding="utf-8"?>
<sst xmlns="http://schemas.openxmlformats.org/spreadsheetml/2006/main" count="439" uniqueCount="205">
  <si>
    <t>６－第１表　妊娠届出の状況，市町村・保健福祉事務所別</t>
    <rPh sb="18" eb="20">
      <t>ホケン</t>
    </rPh>
    <rPh sb="20" eb="22">
      <t>フクシ</t>
    </rPh>
    <rPh sb="22" eb="25">
      <t>ジムショ</t>
    </rPh>
    <phoneticPr fontId="5"/>
  </si>
  <si>
    <t>令和４年度</t>
  </si>
  <si>
    <t>総　数</t>
  </si>
  <si>
    <t>11週以内</t>
    <phoneticPr fontId="4"/>
  </si>
  <si>
    <t>12週～19週</t>
    <rPh sb="6" eb="7">
      <t>シュウ</t>
    </rPh>
    <phoneticPr fontId="4"/>
  </si>
  <si>
    <t>20週～27週</t>
    <rPh sb="6" eb="7">
      <t>シュウ</t>
    </rPh>
    <phoneticPr fontId="5"/>
  </si>
  <si>
    <t>28週以上</t>
    <phoneticPr fontId="4"/>
  </si>
  <si>
    <t>出産後</t>
    <rPh sb="0" eb="2">
      <t>シュッサン</t>
    </rPh>
    <rPh sb="2" eb="3">
      <t>ゴ</t>
    </rPh>
    <phoneticPr fontId="5"/>
  </si>
  <si>
    <t>不詳</t>
  </si>
  <si>
    <t>県　計</t>
  </si>
  <si>
    <t>市　計</t>
  </si>
  <si>
    <t>町村計</t>
  </si>
  <si>
    <t>前橋市保健所</t>
    <rPh sb="3" eb="6">
      <t>ホケンショ</t>
    </rPh>
    <phoneticPr fontId="5"/>
  </si>
  <si>
    <t>前橋市</t>
  </si>
  <si>
    <t>渋川保健福祉事務所</t>
  </si>
  <si>
    <t>渋川市</t>
  </si>
  <si>
    <t>榛東村</t>
  </si>
  <si>
    <t>吉岡町</t>
  </si>
  <si>
    <t>伊勢崎保健福祉事務所</t>
  </si>
  <si>
    <t>伊勢崎市</t>
  </si>
  <si>
    <t>玉村町</t>
  </si>
  <si>
    <t>高崎市保健所</t>
    <rPh sb="0" eb="3">
      <t>タカサキシ</t>
    </rPh>
    <rPh sb="3" eb="6">
      <t>ホケンジョ</t>
    </rPh>
    <phoneticPr fontId="5"/>
  </si>
  <si>
    <t>高崎市</t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</si>
  <si>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5"/>
  </si>
  <si>
    <t>安中市</t>
  </si>
  <si>
    <t>藤岡保健福祉事務所</t>
  </si>
  <si>
    <t>藤岡市</t>
  </si>
  <si>
    <t>上野村</t>
  </si>
  <si>
    <t>神流町</t>
    <rPh sb="0" eb="1">
      <t>カミ</t>
    </rPh>
    <rPh sb="1" eb="2">
      <t>リュウ</t>
    </rPh>
    <phoneticPr fontId="5"/>
  </si>
  <si>
    <t>富岡保健福祉事務所</t>
  </si>
  <si>
    <t>富岡市</t>
  </si>
  <si>
    <t>下仁田町</t>
  </si>
  <si>
    <t>南牧村</t>
  </si>
  <si>
    <t>甘楽町</t>
  </si>
  <si>
    <t>吾妻保健福祉事務所</t>
    <rPh sb="0" eb="2">
      <t>アガツマ</t>
    </rPh>
    <phoneticPr fontId="5"/>
  </si>
  <si>
    <t>中之条町</t>
  </si>
  <si>
    <t>長野原町</t>
  </si>
  <si>
    <t>嬬恋村</t>
  </si>
  <si>
    <t>草津町</t>
  </si>
  <si>
    <t>高山村</t>
  </si>
  <si>
    <t>東吾妻町</t>
    <rPh sb="0" eb="1">
      <t>ヒガシ</t>
    </rPh>
    <rPh sb="1" eb="4">
      <t>アガツママチ</t>
    </rPh>
    <phoneticPr fontId="5"/>
  </si>
  <si>
    <t>利根沼田保健福祉事務所</t>
    <rPh sb="0" eb="2">
      <t>トネ</t>
    </rPh>
    <phoneticPr fontId="5"/>
  </si>
  <si>
    <t>沼田市</t>
  </si>
  <si>
    <t>片品村</t>
  </si>
  <si>
    <t>川場村</t>
  </si>
  <si>
    <t>昭和村</t>
  </si>
  <si>
    <t>みなかみ町</t>
    <rPh sb="4" eb="5">
      <t>マチ</t>
    </rPh>
    <phoneticPr fontId="5"/>
  </si>
  <si>
    <t>桐生保健福祉事務所</t>
  </si>
  <si>
    <t>桐生市</t>
  </si>
  <si>
    <t>みどり市</t>
    <rPh sb="3" eb="4">
      <t>シ</t>
    </rPh>
    <phoneticPr fontId="5"/>
  </si>
  <si>
    <t>太田保健福祉事務所</t>
    <rPh sb="0" eb="2">
      <t>オオタ</t>
    </rPh>
    <rPh sb="2" eb="4">
      <t>ホケン</t>
    </rPh>
    <phoneticPr fontId="5"/>
  </si>
  <si>
    <t>太田市</t>
  </si>
  <si>
    <t>館林保健福祉事務所</t>
  </si>
  <si>
    <t>館林市</t>
  </si>
  <si>
    <t>板倉町</t>
  </si>
  <si>
    <t>明和町</t>
  </si>
  <si>
    <t>千代田町</t>
  </si>
  <si>
    <t>大泉町</t>
  </si>
  <si>
    <t>邑楽町</t>
  </si>
  <si>
    <t>出典：母子保健事業報告</t>
    <rPh sb="0" eb="2">
      <t>シュッテン</t>
    </rPh>
    <rPh sb="3" eb="5">
      <t>ボシ</t>
    </rPh>
    <rPh sb="5" eb="7">
      <t>ホケン</t>
    </rPh>
    <rPh sb="7" eb="9">
      <t>ジギョウ</t>
    </rPh>
    <rPh sb="9" eb="11">
      <t>ホウコク</t>
    </rPh>
    <phoneticPr fontId="5"/>
  </si>
  <si>
    <t>６－第２表　健康診査及び母子保健指導の状況，市町村・保健福祉事務所別</t>
    <rPh sb="26" eb="28">
      <t>ホケン</t>
    </rPh>
    <rPh sb="28" eb="30">
      <t>フクシ</t>
    </rPh>
    <rPh sb="30" eb="33">
      <t>ジムショ</t>
    </rPh>
    <phoneticPr fontId="4"/>
  </si>
  <si>
    <t>健　康　診　査　件　数</t>
  </si>
  <si>
    <t>保　健　指　導　件　数</t>
  </si>
  <si>
    <t>妊　婦</t>
  </si>
  <si>
    <t>乳　児</t>
  </si>
  <si>
    <t>幼　児</t>
  </si>
  <si>
    <t>産　婦</t>
  </si>
  <si>
    <t>幼　児</t>
    <phoneticPr fontId="4"/>
  </si>
  <si>
    <t>その他</t>
  </si>
  <si>
    <t>（委託）</t>
  </si>
  <si>
    <t>（集団）</t>
  </si>
  <si>
    <t>前橋市保健所</t>
    <rPh sb="0" eb="3">
      <t>マエバシシ</t>
    </rPh>
    <rPh sb="3" eb="6">
      <t>ホケンショ</t>
    </rPh>
    <phoneticPr fontId="4"/>
  </si>
  <si>
    <t>高崎市保健所</t>
    <rPh sb="0" eb="3">
      <t>タカサキシ</t>
    </rPh>
    <rPh sb="3" eb="6">
      <t>ホケンジョ</t>
    </rPh>
    <phoneticPr fontId="4"/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</si>
  <si>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4"/>
  </si>
  <si>
    <t>神流町</t>
    <rPh sb="0" eb="1">
      <t>カミ</t>
    </rPh>
    <rPh sb="1" eb="2">
      <t>ナガ</t>
    </rPh>
    <rPh sb="2" eb="3">
      <t>マチ</t>
    </rPh>
    <phoneticPr fontId="4"/>
  </si>
  <si>
    <t>吾妻保健福祉事務所</t>
    <rPh sb="0" eb="2">
      <t>アガツマ</t>
    </rPh>
    <phoneticPr fontId="4"/>
  </si>
  <si>
    <t>東吾妻町</t>
    <rPh sb="0" eb="1">
      <t>ヒガシ</t>
    </rPh>
    <rPh sb="1" eb="4">
      <t>アガツママチ</t>
    </rPh>
    <phoneticPr fontId="4"/>
  </si>
  <si>
    <t>利根沼田保健福祉事務所</t>
    <rPh sb="0" eb="2">
      <t>トネ</t>
    </rPh>
    <rPh sb="2" eb="4">
      <t>ヌマタ</t>
    </rPh>
    <phoneticPr fontId="4"/>
  </si>
  <si>
    <t>みなかみ町</t>
    <rPh sb="4" eb="5">
      <t>マチ</t>
    </rPh>
    <phoneticPr fontId="4"/>
  </si>
  <si>
    <t>みどり市</t>
    <rPh sb="3" eb="4">
      <t>シ</t>
    </rPh>
    <phoneticPr fontId="4"/>
  </si>
  <si>
    <t>太田保健福祉事務所</t>
    <rPh sb="0" eb="2">
      <t>オオタ</t>
    </rPh>
    <rPh sb="2" eb="4">
      <t>ホケン</t>
    </rPh>
    <phoneticPr fontId="4"/>
  </si>
  <si>
    <t>-</t>
    <phoneticPr fontId="4"/>
  </si>
  <si>
    <t>出典：母子保健事業報告</t>
    <rPh sb="0" eb="2">
      <t>シュッテン</t>
    </rPh>
    <rPh sb="3" eb="5">
      <t>ボシ</t>
    </rPh>
    <rPh sb="5" eb="7">
      <t>ホケン</t>
    </rPh>
    <rPh sb="7" eb="9">
      <t>ジギョウ</t>
    </rPh>
    <rPh sb="9" eb="11">
      <t>ホウコク</t>
    </rPh>
    <phoneticPr fontId="4"/>
  </si>
  <si>
    <t>６－第３表　母子訪問指導の状況，市町村・保健福祉事務所別</t>
    <rPh sb="20" eb="22">
      <t>ホケン</t>
    </rPh>
    <rPh sb="22" eb="24">
      <t>フクシ</t>
    </rPh>
    <rPh sb="24" eb="27">
      <t>ジムショ</t>
    </rPh>
    <phoneticPr fontId="4"/>
  </si>
  <si>
    <t>令和４年度　</t>
  </si>
  <si>
    <t>訪　問　指　導　件　数</t>
  </si>
  <si>
    <t>新生児</t>
  </si>
  <si>
    <t>乳 児</t>
  </si>
  <si>
    <t>未熟児</t>
  </si>
  <si>
    <t>前橋市保健所</t>
    <rPh sb="2" eb="3">
      <t>シ</t>
    </rPh>
    <rPh sb="3" eb="6">
      <t>ホケンショ</t>
    </rPh>
    <phoneticPr fontId="4"/>
  </si>
  <si>
    <t>上野村</t>
    <rPh sb="0" eb="3">
      <t>ウエノムラ</t>
    </rPh>
    <phoneticPr fontId="4"/>
  </si>
  <si>
    <t>神流町</t>
    <rPh sb="0" eb="1">
      <t>カミ</t>
    </rPh>
    <rPh sb="1" eb="2">
      <t>リュウ</t>
    </rPh>
    <rPh sb="2" eb="3">
      <t>マチ</t>
    </rPh>
    <phoneticPr fontId="4"/>
  </si>
  <si>
    <t>高山村</t>
    <rPh sb="0" eb="3">
      <t>タカヤマムラ</t>
    </rPh>
    <phoneticPr fontId="4"/>
  </si>
  <si>
    <t>東吾妻町</t>
    <rPh sb="0" eb="1">
      <t>ヒガシ</t>
    </rPh>
    <rPh sb="1" eb="3">
      <t>アガツマ</t>
    </rPh>
    <rPh sb="3" eb="4">
      <t>マチ</t>
    </rPh>
    <phoneticPr fontId="4"/>
  </si>
  <si>
    <t>６－第４表　１歳６か月児健康診査実施状況，市町村・保健福祉事務所別</t>
    <rPh sb="25" eb="27">
      <t>ホケン</t>
    </rPh>
    <rPh sb="27" eb="29">
      <t>フクシ</t>
    </rPh>
    <rPh sb="29" eb="32">
      <t>ジムショ</t>
    </rPh>
    <phoneticPr fontId="4"/>
  </si>
  <si>
    <t xml:space="preserve">令和3年度 </t>
    <rPh sb="0" eb="2">
      <t>レイワ</t>
    </rPh>
    <phoneticPr fontId="4"/>
  </si>
  <si>
    <t>１歳６か月
児総数</t>
    <phoneticPr fontId="4"/>
  </si>
  <si>
    <t>一　般　健　康　診　査</t>
    <phoneticPr fontId="4"/>
  </si>
  <si>
    <t>歯　　　科　　　健　　　康　　　診　　　査</t>
  </si>
  <si>
    <t>異常なし</t>
  </si>
  <si>
    <t>既医療</t>
    <rPh sb="0" eb="1">
      <t>キ</t>
    </rPh>
    <rPh sb="1" eb="3">
      <t>イリョウ</t>
    </rPh>
    <phoneticPr fontId="4"/>
  </si>
  <si>
    <t>要観察</t>
  </si>
  <si>
    <t>要医療</t>
    <rPh sb="0" eb="1">
      <t>ヨウ</t>
    </rPh>
    <rPh sb="1" eb="3">
      <t>イリョウ</t>
    </rPh>
    <phoneticPr fontId="4"/>
  </si>
  <si>
    <t>要精検</t>
    <rPh sb="2" eb="3">
      <t>ケンサ</t>
    </rPh>
    <phoneticPr fontId="4"/>
  </si>
  <si>
    <t>むし歯の判定</t>
    <rPh sb="2" eb="3">
      <t>ハ</t>
    </rPh>
    <rPh sb="4" eb="5">
      <t>ハン</t>
    </rPh>
    <rPh sb="5" eb="6">
      <t>サダム</t>
    </rPh>
    <phoneticPr fontId="4"/>
  </si>
  <si>
    <t>むし歯なしの者</t>
    <rPh sb="2" eb="3">
      <t>ハ</t>
    </rPh>
    <rPh sb="6" eb="7">
      <t>モノ</t>
    </rPh>
    <phoneticPr fontId="4"/>
  </si>
  <si>
    <t>むし歯</t>
  </si>
  <si>
    <t>口腔軟組織疾病者数</t>
  </si>
  <si>
    <t>Ａ型</t>
  </si>
  <si>
    <t>Ｂ型</t>
  </si>
  <si>
    <t>Ｃ型</t>
  </si>
  <si>
    <t>不詳</t>
    <rPh sb="0" eb="2">
      <t>フショウ</t>
    </rPh>
    <phoneticPr fontId="4"/>
  </si>
  <si>
    <t>Ｏ１型</t>
    <phoneticPr fontId="4"/>
  </si>
  <si>
    <t>Ｏ２型</t>
    <phoneticPr fontId="4"/>
  </si>
  <si>
    <t>の総数</t>
  </si>
  <si>
    <t>全身的</t>
  </si>
  <si>
    <t>局所的</t>
  </si>
  <si>
    <t>要指導</t>
  </si>
  <si>
    <t>前橋市保健所</t>
    <rPh sb="2" eb="3">
      <t>シ</t>
    </rPh>
    <phoneticPr fontId="4"/>
  </si>
  <si>
    <t>.</t>
    <phoneticPr fontId="4"/>
  </si>
  <si>
    <t>上野村</t>
    <phoneticPr fontId="4"/>
  </si>
  <si>
    <t>神流町</t>
    <rPh sb="0" eb="1">
      <t>カミ</t>
    </rPh>
    <rPh sb="1" eb="2">
      <t>リュウ</t>
    </rPh>
    <phoneticPr fontId="4"/>
  </si>
  <si>
    <t>利根沼田保健福祉事務所</t>
    <rPh sb="0" eb="2">
      <t>トネ</t>
    </rPh>
    <phoneticPr fontId="4"/>
  </si>
  <si>
    <t>６－第５表　３歳児健康診査実施状況，市町村・保健福祉事務所別</t>
    <rPh sb="22" eb="24">
      <t>ホケン</t>
    </rPh>
    <rPh sb="24" eb="26">
      <t>フクシ</t>
    </rPh>
    <rPh sb="26" eb="29">
      <t>ジムショ</t>
    </rPh>
    <rPh sb="29" eb="30">
      <t>ベツ</t>
    </rPh>
    <phoneticPr fontId="4"/>
  </si>
  <si>
    <t xml:space="preserve">令和４年度 </t>
  </si>
  <si>
    <t>3歳児
総数</t>
    <phoneticPr fontId="4"/>
  </si>
  <si>
    <t>一　般　健　康　診　査</t>
  </si>
  <si>
    <t>要精密</t>
    <rPh sb="0" eb="1">
      <t>ヨウ</t>
    </rPh>
    <rPh sb="1" eb="3">
      <t>セイミツ</t>
    </rPh>
    <phoneticPr fontId="4"/>
  </si>
  <si>
    <t>むし歯の
ない児</t>
    <rPh sb="2" eb="3">
      <t>ハ</t>
    </rPh>
    <rPh sb="7" eb="8">
      <t>ジ</t>
    </rPh>
    <phoneticPr fontId="4"/>
  </si>
  <si>
    <t>むし歯のある者</t>
    <rPh sb="2" eb="3">
      <t>ハ</t>
    </rPh>
    <rPh sb="6" eb="7">
      <t>モノ</t>
    </rPh>
    <phoneticPr fontId="4"/>
  </si>
  <si>
    <t>不正咬合</t>
  </si>
  <si>
    <t>Ｃ１型</t>
    <phoneticPr fontId="4"/>
  </si>
  <si>
    <t>Ｃ２型</t>
    <phoneticPr fontId="4"/>
  </si>
  <si>
    <t>局所的</t>
    <phoneticPr fontId="4"/>
  </si>
  <si>
    <t>全身的</t>
    <rPh sb="0" eb="2">
      <t>ゼンシン</t>
    </rPh>
    <rPh sb="2" eb="3">
      <t>テキ</t>
    </rPh>
    <phoneticPr fontId="4"/>
  </si>
  <si>
    <t>前橋市保健所</t>
    <rPh sb="2" eb="3">
      <t>シ</t>
    </rPh>
    <rPh sb="3" eb="5">
      <t>ホケン</t>
    </rPh>
    <phoneticPr fontId="4"/>
  </si>
  <si>
    <t>安中保健福祉事務所</t>
    <rPh sb="0" eb="2">
      <t>アンナカ</t>
    </rPh>
    <rPh sb="2" eb="4">
      <t>ホケン</t>
    </rPh>
    <rPh sb="4" eb="6">
      <t>フクシ</t>
    </rPh>
    <rPh sb="6" eb="8">
      <t>ジム</t>
    </rPh>
    <rPh sb="8" eb="9">
      <t>ショ</t>
    </rPh>
    <phoneticPr fontId="4"/>
  </si>
  <si>
    <t>　</t>
  </si>
  <si>
    <t>太田保健福祉事務所</t>
    <rPh sb="0" eb="2">
      <t>オオタ</t>
    </rPh>
    <rPh sb="2" eb="9">
      <t>ホケンフクシジムショ</t>
    </rPh>
    <phoneticPr fontId="4"/>
  </si>
  <si>
    <t>６－第９表　人工妊娠中絶件数，年齢（５歳階級）・保健所、保健福祉事務所別</t>
    <rPh sb="2" eb="3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2" eb="14">
      <t>ケンスウ</t>
    </rPh>
    <rPh sb="15" eb="17">
      <t>ネンレイ</t>
    </rPh>
    <rPh sb="19" eb="20">
      <t>サイ</t>
    </rPh>
    <rPh sb="20" eb="22">
      <t>カイキュウ</t>
    </rPh>
    <rPh sb="24" eb="27">
      <t>ホケンジョ</t>
    </rPh>
    <rPh sb="28" eb="35">
      <t>ホケンジョ</t>
    </rPh>
    <rPh sb="35" eb="36">
      <t>ベツ</t>
    </rPh>
    <phoneticPr fontId="4"/>
  </si>
  <si>
    <t>令和３年度　</t>
    <rPh sb="0" eb="2">
      <t>レイワ</t>
    </rPh>
    <rPh sb="3" eb="5">
      <t>ネンド</t>
    </rPh>
    <rPh sb="4" eb="5">
      <t>ド</t>
    </rPh>
    <phoneticPr fontId="4"/>
  </si>
  <si>
    <t>総　数</t>
    <rPh sb="0" eb="3">
      <t>ソウスウ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</si>
  <si>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</si>
  <si>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</si>
  <si>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</si>
  <si>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</si>
  <si>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</si>
  <si>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</si>
  <si>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</si>
  <si>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3">
      <t>サイ</t>
    </rPh>
    <rPh sb="3" eb="5">
      <t>イジョウ</t>
    </rPh>
    <phoneticPr fontId="4"/>
  </si>
  <si>
    <t>不　詳</t>
    <rPh sb="0" eb="3">
      <t>フショウ</t>
    </rPh>
    <phoneticPr fontId="4"/>
  </si>
  <si>
    <t>総　   数</t>
    <rPh sb="0" eb="6">
      <t>ソウスウ</t>
    </rPh>
    <phoneticPr fontId="4"/>
  </si>
  <si>
    <t>前橋市</t>
    <rPh sb="0" eb="2">
      <t>マエバシ</t>
    </rPh>
    <rPh sb="2" eb="3">
      <t>シ</t>
    </rPh>
    <phoneticPr fontId="4"/>
  </si>
  <si>
    <t>渋川</t>
    <rPh sb="0" eb="2">
      <t>シブカワ</t>
    </rPh>
    <phoneticPr fontId="4"/>
  </si>
  <si>
    <t>伊勢崎</t>
    <rPh sb="0" eb="3">
      <t>イセサキ</t>
    </rPh>
    <phoneticPr fontId="4"/>
  </si>
  <si>
    <t>高崎市</t>
    <rPh sb="0" eb="3">
      <t>タカサキシ</t>
    </rPh>
    <phoneticPr fontId="4"/>
  </si>
  <si>
    <t>安中</t>
    <rPh sb="0" eb="2">
      <t>アンナカ</t>
    </rPh>
    <phoneticPr fontId="4"/>
  </si>
  <si>
    <t>藤岡</t>
    <rPh sb="0" eb="2">
      <t>フジオカ</t>
    </rPh>
    <phoneticPr fontId="4"/>
  </si>
  <si>
    <t>富岡</t>
    <rPh sb="0" eb="2">
      <t>トミオカ</t>
    </rPh>
    <phoneticPr fontId="4"/>
  </si>
  <si>
    <t>吾妻</t>
    <rPh sb="0" eb="2">
      <t>アガツマ</t>
    </rPh>
    <phoneticPr fontId="4"/>
  </si>
  <si>
    <t>利根沼田</t>
    <rPh sb="0" eb="2">
      <t>トネ</t>
    </rPh>
    <rPh sb="2" eb="4">
      <t>ヌマタ</t>
    </rPh>
    <phoneticPr fontId="4"/>
  </si>
  <si>
    <t>桐生</t>
    <rPh sb="0" eb="2">
      <t>キリュウ</t>
    </rPh>
    <phoneticPr fontId="4"/>
  </si>
  <si>
    <t>太田</t>
    <rPh sb="0" eb="2">
      <t>オオタ</t>
    </rPh>
    <phoneticPr fontId="4"/>
  </si>
  <si>
    <t>館林</t>
    <rPh sb="0" eb="2">
      <t>タテバヤシ</t>
    </rPh>
    <phoneticPr fontId="4"/>
  </si>
  <si>
    <t>出典：児童福祉・青少年課調べ</t>
    <rPh sb="0" eb="2">
      <t>シュッテン</t>
    </rPh>
    <rPh sb="3" eb="5">
      <t>ジドウ</t>
    </rPh>
    <rPh sb="5" eb="7">
      <t>フクシ</t>
    </rPh>
    <rPh sb="8" eb="11">
      <t>セイショウネン</t>
    </rPh>
    <rPh sb="11" eb="12">
      <t>カ</t>
    </rPh>
    <rPh sb="12" eb="13">
      <t>シラ</t>
    </rPh>
    <phoneticPr fontId="4"/>
  </si>
  <si>
    <t>６－第８表　人工妊娠中絶件数，年齢（５歳階級）・年次別</t>
    <rPh sb="2" eb="3">
      <t>ダイ</t>
    </rPh>
    <rPh sb="4" eb="5">
      <t>ヒョウ</t>
    </rPh>
    <rPh sb="6" eb="8">
      <t>ジンコウ</t>
    </rPh>
    <rPh sb="8" eb="10">
      <t>ニンシン</t>
    </rPh>
    <rPh sb="10" eb="12">
      <t>チュウゼツ</t>
    </rPh>
    <rPh sb="12" eb="14">
      <t>ケンスウ</t>
    </rPh>
    <rPh sb="15" eb="17">
      <t>ネンレイ</t>
    </rPh>
    <rPh sb="19" eb="20">
      <t>サイ</t>
    </rPh>
    <rPh sb="20" eb="22">
      <t>カイキュウ</t>
    </rPh>
    <rPh sb="24" eb="26">
      <t>ネンジ</t>
    </rPh>
    <rPh sb="26" eb="27">
      <t>ベツ</t>
    </rPh>
    <phoneticPr fontId="4"/>
  </si>
  <si>
    <t>20～24</t>
  </si>
  <si>
    <t>25～29</t>
  </si>
  <si>
    <t>30～34</t>
  </si>
  <si>
    <t>35～39</t>
  </si>
  <si>
    <t>40～44</t>
  </si>
  <si>
    <t>45～49</t>
  </si>
  <si>
    <t>平成10年　　</t>
    <rPh sb="0" eb="1">
      <t>ヘイセイ</t>
    </rPh>
    <rPh sb="3" eb="4">
      <t>ネン</t>
    </rPh>
    <phoneticPr fontId="21"/>
  </si>
  <si>
    <t>令和元</t>
    <rPh sb="0" eb="1">
      <t>レイワ</t>
    </rPh>
    <rPh sb="1" eb="2">
      <t>モト</t>
    </rPh>
    <phoneticPr fontId="21"/>
  </si>
  <si>
    <t>-</t>
  </si>
  <si>
    <t>出典：衛生行政報告例</t>
  </si>
  <si>
    <t>６－第１０表　被爆者健康手帳交付状況</t>
    <phoneticPr fontId="4"/>
  </si>
  <si>
    <t>令和4年度</t>
    <phoneticPr fontId="4"/>
  </si>
  <si>
    <t>前 年 度 末</t>
  </si>
  <si>
    <t>本 年 度 増</t>
  </si>
  <si>
    <t>本 年 度 減</t>
  </si>
  <si>
    <t>本 年 度 現 在</t>
  </si>
  <si>
    <t>総 数</t>
  </si>
  <si>
    <t>男</t>
  </si>
  <si>
    <t>女</t>
  </si>
  <si>
    <t>被爆者健康手帳</t>
  </si>
  <si>
    <t>健康診断受診者証</t>
    <rPh sb="7" eb="8">
      <t>ショウ</t>
    </rPh>
    <phoneticPr fontId="4"/>
  </si>
  <si>
    <t>出典：感染症・がん疾病対策課調べ</t>
    <rPh sb="0" eb="2">
      <t>シュッテン</t>
    </rPh>
    <rPh sb="3" eb="6">
      <t>カンセンショウ</t>
    </rPh>
    <rPh sb="9" eb="14">
      <t>シッペイタイサクカ</t>
    </rPh>
    <rPh sb="14" eb="15">
      <t>シラ</t>
    </rPh>
    <phoneticPr fontId="4"/>
  </si>
  <si>
    <t>６－第１４表　特定医療費（指定難病）・小児慢性特定疾病医療支給状況，</t>
    <rPh sb="7" eb="9">
      <t>トクテイ</t>
    </rPh>
    <rPh sb="9" eb="12">
      <t>イリョウヒ</t>
    </rPh>
    <rPh sb="13" eb="15">
      <t>シテイ</t>
    </rPh>
    <rPh sb="15" eb="17">
      <t>ナンビョウ</t>
    </rPh>
    <rPh sb="19" eb="21">
      <t>ショウニ</t>
    </rPh>
    <rPh sb="21" eb="23">
      <t>マンセイ</t>
    </rPh>
    <rPh sb="23" eb="25">
      <t>トクテイ</t>
    </rPh>
    <rPh sb="25" eb="27">
      <t>シッペイ</t>
    </rPh>
    <rPh sb="27" eb="29">
      <t>イリョウ</t>
    </rPh>
    <rPh sb="29" eb="31">
      <t>シキュウ</t>
    </rPh>
    <rPh sb="31" eb="33">
      <t>ジョウキョウ</t>
    </rPh>
    <phoneticPr fontId="4"/>
  </si>
  <si>
    <t>保健所、保健福祉事務所別</t>
  </si>
  <si>
    <t>令和４年度末　</t>
    <phoneticPr fontId="21"/>
  </si>
  <si>
    <t>特定医療費（指定難病）</t>
  </si>
  <si>
    <t>小児慢性特定疾病医療</t>
    <phoneticPr fontId="21"/>
  </si>
  <si>
    <t>総数</t>
    <rPh sb="0" eb="2">
      <t>ソウスウ</t>
    </rPh>
    <phoneticPr fontId="21"/>
  </si>
  <si>
    <t>渋川</t>
  </si>
  <si>
    <t>伊勢崎</t>
  </si>
  <si>
    <t>安中</t>
  </si>
  <si>
    <t>藤岡</t>
  </si>
  <si>
    <t>富岡</t>
  </si>
  <si>
    <t>吾妻</t>
  </si>
  <si>
    <t>利根沼田</t>
  </si>
  <si>
    <t>太田</t>
    <rPh sb="0" eb="1">
      <t>フトシ</t>
    </rPh>
    <rPh sb="1" eb="2">
      <t>タ</t>
    </rPh>
    <phoneticPr fontId="4"/>
  </si>
  <si>
    <t>桐生</t>
  </si>
  <si>
    <t>館林</t>
  </si>
  <si>
    <t>出典：感染症・がん疾病対策課調べ</t>
    <rPh sb="0" eb="2">
      <t>シュッテン</t>
    </rPh>
    <rPh sb="3" eb="6">
      <t>カンセンショウ</t>
    </rPh>
    <rPh sb="9" eb="11">
      <t>シッペイ</t>
    </rPh>
    <rPh sb="11" eb="14">
      <t>タイサクカ</t>
    </rPh>
    <rPh sb="14" eb="15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</si>
</sst>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0_);[Red]\(0\)"/>
  </numFmts>
  <fonts count="2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.5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176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299">
    <xf numFmtId="0" fontId="0" fillId="0" borderId="0" xfId="0"/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38" fontId="3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38" fontId="3" fillId="0" borderId="2" xfId="1" applyFont="1" applyFill="1" applyBorder="1" applyAlignment="1" applyProtection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8" fontId="3" fillId="0" borderId="0" xfId="1" applyFont="1" applyFill="1" applyBorder="1" applyAlignment="1" applyProtection="1">
      <alignment horizontal="distributed" vertical="center"/>
    </xf>
    <xf numFmtId="41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0" xfId="1" applyFont="1" applyFill="1" applyBorder="1" applyAlignment="1" applyProtection="1">
      <alignment horizontal="distributed" vertical="center"/>
    </xf>
    <xf numFmtId="38" fontId="3" fillId="0" borderId="7" xfId="1" applyFont="1" applyFill="1" applyBorder="1" applyAlignment="1" applyProtection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38" fontId="6" fillId="0" borderId="0" xfId="1" applyFont="1" applyFill="1" applyBorder="1" applyAlignment="1" applyProtection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41" fontId="13" fillId="0" borderId="8" xfId="0" applyNumberFormat="1" applyFont="1" applyBorder="1" applyAlignment="1">
      <alignment vertical="center"/>
    </xf>
    <xf numFmtId="41" fontId="13" fillId="0" borderId="29" xfId="0" applyNumberFormat="1" applyFont="1" applyBorder="1" applyAlignment="1">
      <alignment vertical="center"/>
    </xf>
    <xf numFmtId="41" fontId="13" fillId="0" borderId="9" xfId="0" applyNumberFormat="1" applyFont="1" applyBorder="1" applyAlignment="1">
      <alignment vertical="center"/>
    </xf>
    <xf numFmtId="41" fontId="12" fillId="0" borderId="4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6" xfId="0" applyNumberFormat="1" applyFont="1" applyBorder="1" applyAlignment="1">
      <alignment vertical="center"/>
    </xf>
    <xf numFmtId="41" fontId="13" fillId="0" borderId="4" xfId="0" applyNumberFormat="1" applyFont="1" applyBorder="1" applyAlignment="1">
      <alignment vertical="center"/>
    </xf>
    <xf numFmtId="41" fontId="12" fillId="0" borderId="4" xfId="0" applyNumberFormat="1" applyFont="1" applyBorder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41" fontId="13" fillId="0" borderId="6" xfId="0" applyNumberFormat="1" applyFont="1" applyBorder="1" applyAlignment="1">
      <alignment horizontal="center" vertical="center"/>
    </xf>
    <xf numFmtId="41" fontId="13" fillId="0" borderId="4" xfId="0" applyNumberFormat="1" applyFont="1" applyBorder="1" applyAlignment="1">
      <alignment horizontal="center" vertical="center"/>
    </xf>
    <xf numFmtId="41" fontId="13" fillId="0" borderId="6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 shrinkToFit="1"/>
    </xf>
    <xf numFmtId="41" fontId="13" fillId="0" borderId="0" xfId="0" applyNumberFormat="1" applyFont="1" applyAlignment="1">
      <alignment horizontal="right" vertical="center"/>
    </xf>
    <xf numFmtId="41" fontId="12" fillId="0" borderId="3" xfId="0" applyNumberFormat="1" applyFont="1" applyBorder="1" applyAlignment="1">
      <alignment vertical="center"/>
    </xf>
    <xf numFmtId="41" fontId="12" fillId="0" borderId="2" xfId="0" applyNumberFormat="1" applyFont="1" applyBorder="1" applyAlignment="1">
      <alignment vertical="center"/>
    </xf>
    <xf numFmtId="41" fontId="13" fillId="0" borderId="2" xfId="0" applyNumberFormat="1" applyFont="1" applyBorder="1" applyAlignment="1">
      <alignment vertical="center"/>
    </xf>
    <xf numFmtId="41" fontId="13" fillId="0" borderId="30" xfId="0" applyNumberFormat="1" applyFont="1" applyBorder="1" applyAlignment="1">
      <alignment vertical="center"/>
    </xf>
    <xf numFmtId="41" fontId="13" fillId="0" borderId="3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41" fontId="3" fillId="0" borderId="1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1" applyFont="1" applyFill="1" applyBorder="1" applyAlignment="1" applyProtection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41" fontId="3" fillId="0" borderId="3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37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1" applyFont="1" applyFill="1" applyAlignment="1">
      <alignment vertical="center"/>
    </xf>
    <xf numFmtId="37" fontId="15" fillId="0" borderId="36" xfId="0" applyNumberFormat="1" applyFont="1" applyBorder="1" applyAlignment="1">
      <alignment vertical="center"/>
    </xf>
    <xf numFmtId="37" fontId="15" fillId="0" borderId="36" xfId="0" quotePrefix="1" applyNumberFormat="1" applyFont="1" applyBorder="1" applyAlignment="1">
      <alignment horizontal="right" vertical="center"/>
    </xf>
    <xf numFmtId="37" fontId="15" fillId="0" borderId="36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37" fontId="15" fillId="0" borderId="37" xfId="0" quotePrefix="1" applyNumberFormat="1" applyFont="1" applyBorder="1" applyAlignment="1">
      <alignment horizontal="center" vertical="center" wrapText="1"/>
    </xf>
    <xf numFmtId="37" fontId="15" fillId="0" borderId="38" xfId="0" applyNumberFormat="1" applyFont="1" applyBorder="1" applyAlignment="1">
      <alignment horizontal="center" vertical="center"/>
    </xf>
    <xf numFmtId="37" fontId="15" fillId="0" borderId="39" xfId="0" applyNumberFormat="1" applyFont="1" applyBorder="1" applyAlignment="1">
      <alignment horizontal="center" vertical="center"/>
    </xf>
    <xf numFmtId="37" fontId="15" fillId="0" borderId="4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7" fontId="15" fillId="0" borderId="41" xfId="0" quotePrefix="1" applyNumberFormat="1" applyFont="1" applyBorder="1" applyAlignment="1">
      <alignment horizontal="center" vertical="center" wrapText="1"/>
    </xf>
    <xf numFmtId="37" fontId="15" fillId="0" borderId="42" xfId="0" applyNumberFormat="1" applyFont="1" applyBorder="1" applyAlignment="1">
      <alignment horizontal="center" vertical="center"/>
    </xf>
    <xf numFmtId="37" fontId="15" fillId="0" borderId="1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37" fontId="15" fillId="0" borderId="43" xfId="0" applyNumberFormat="1" applyFont="1" applyBorder="1" applyAlignment="1">
      <alignment horizontal="center" vertical="center"/>
    </xf>
    <xf numFmtId="37" fontId="15" fillId="0" borderId="0" xfId="0" applyNumberFormat="1" applyFont="1" applyAlignment="1">
      <alignment horizontal="center" vertical="center"/>
    </xf>
    <xf numFmtId="37" fontId="15" fillId="0" borderId="44" xfId="0" applyNumberFormat="1" applyFont="1" applyBorder="1" applyAlignment="1">
      <alignment horizontal="center" vertical="center"/>
    </xf>
    <xf numFmtId="37" fontId="15" fillId="0" borderId="45" xfId="0" applyNumberFormat="1" applyFont="1" applyBorder="1" applyAlignment="1">
      <alignment horizontal="center" vertical="center"/>
    </xf>
    <xf numFmtId="37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7" fontId="15" fillId="0" borderId="46" xfId="0" quotePrefix="1" applyNumberFormat="1" applyFont="1" applyBorder="1" applyAlignment="1">
      <alignment horizontal="center" vertical="center" wrapText="1"/>
    </xf>
    <xf numFmtId="37" fontId="15" fillId="0" borderId="4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7" fontId="15" fillId="0" borderId="3" xfId="0" applyNumberFormat="1" applyFont="1" applyBorder="1" applyAlignment="1">
      <alignment horizontal="center" vertical="center"/>
    </xf>
    <xf numFmtId="37" fontId="15" fillId="0" borderId="46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37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distributed" vertical="center" shrinkToFit="1"/>
    </xf>
    <xf numFmtId="38" fontId="15" fillId="0" borderId="0" xfId="1" applyFont="1" applyFill="1" applyBorder="1" applyAlignment="1" applyProtection="1">
      <alignment horizontal="distributed" vertical="center" shrinkToFit="1"/>
    </xf>
    <xf numFmtId="41" fontId="0" fillId="0" borderId="42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6" xfId="0" applyNumberFormat="1" applyBorder="1" applyAlignment="1">
      <alignment vertical="center"/>
    </xf>
    <xf numFmtId="38" fontId="15" fillId="0" borderId="0" xfId="1" applyFont="1" applyFill="1" applyBorder="1" applyAlignment="1">
      <alignment horizontal="distributed" vertical="center" shrinkToFit="1"/>
    </xf>
    <xf numFmtId="41" fontId="0" fillId="0" borderId="41" xfId="0" applyNumberFormat="1" applyBorder="1" applyAlignment="1">
      <alignment horizontal="left" vertical="center"/>
    </xf>
    <xf numFmtId="41" fontId="0" fillId="0" borderId="4" xfId="0" applyNumberFormat="1" applyBorder="1" applyAlignment="1">
      <alignment horizontal="left" vertical="center"/>
    </xf>
    <xf numFmtId="41" fontId="0" fillId="0" borderId="0" xfId="0" applyNumberFormat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38" fontId="15" fillId="0" borderId="0" xfId="1" applyFont="1" applyFill="1" applyBorder="1" applyAlignment="1" applyProtection="1">
      <alignment horizontal="distributed" vertical="center" shrinkToFit="1"/>
    </xf>
    <xf numFmtId="38" fontId="15" fillId="0" borderId="0" xfId="1" applyFont="1" applyFill="1" applyBorder="1" applyAlignment="1">
      <alignment vertical="center"/>
    </xf>
    <xf numFmtId="176" fontId="0" fillId="0" borderId="0" xfId="2" applyFont="1"/>
    <xf numFmtId="176" fontId="0" fillId="0" borderId="0" xfId="2" applyFont="1" applyAlignment="1">
      <alignment vertical="center"/>
    </xf>
    <xf numFmtId="0" fontId="15" fillId="0" borderId="0" xfId="0" applyFont="1" applyAlignment="1">
      <alignment horizontal="distributed" vertical="center" shrinkToFi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horizontal="left" vertical="center" shrinkToFit="1"/>
    </xf>
    <xf numFmtId="0" fontId="15" fillId="0" borderId="2" xfId="0" applyFont="1" applyBorder="1" applyAlignment="1">
      <alignment horizontal="distributed" vertical="center" shrinkToFit="1"/>
    </xf>
    <xf numFmtId="38" fontId="15" fillId="0" borderId="2" xfId="1" applyFont="1" applyFill="1" applyBorder="1" applyAlignment="1" applyProtection="1">
      <alignment horizontal="distributed" vertical="center" shrinkToFit="1"/>
    </xf>
    <xf numFmtId="41" fontId="0" fillId="0" borderId="46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0" fontId="15" fillId="0" borderId="0" xfId="0" applyFont="1" applyAlignment="1">
      <alignment horizontal="center" vertical="center" shrinkToFit="1"/>
    </xf>
    <xf numFmtId="38" fontId="15" fillId="0" borderId="6" xfId="1" applyFont="1" applyFill="1" applyBorder="1" applyAlignment="1" applyProtection="1">
      <alignment horizontal="distributed" vertical="center" shrinkToFit="1"/>
    </xf>
    <xf numFmtId="0" fontId="15" fillId="0" borderId="6" xfId="0" applyFont="1" applyBorder="1" applyAlignment="1">
      <alignment horizontal="distributed" vertical="center" shrinkToFit="1"/>
    </xf>
    <xf numFmtId="0" fontId="15" fillId="0" borderId="30" xfId="0" applyFont="1" applyBorder="1" applyAlignment="1">
      <alignment horizontal="distributed" vertical="center" shrinkToFit="1"/>
    </xf>
    <xf numFmtId="37" fontId="15" fillId="0" borderId="36" xfId="0" quotePrefix="1" applyNumberFormat="1" applyFont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37" fontId="15" fillId="0" borderId="37" xfId="0" applyNumberFormat="1" applyFont="1" applyBorder="1" applyAlignment="1">
      <alignment horizontal="center" vertical="center" wrapText="1"/>
    </xf>
    <xf numFmtId="37" fontId="15" fillId="0" borderId="1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7" fontId="15" fillId="0" borderId="41" xfId="0" applyNumberFormat="1" applyFont="1" applyBorder="1" applyAlignment="1">
      <alignment horizontal="center" vertical="center"/>
    </xf>
    <xf numFmtId="37" fontId="15" fillId="0" borderId="48" xfId="0" applyNumberFormat="1" applyFont="1" applyBorder="1" applyAlignment="1">
      <alignment horizontal="center" vertical="center"/>
    </xf>
    <xf numFmtId="37" fontId="9" fillId="0" borderId="42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37" fontId="15" fillId="0" borderId="3" xfId="0" applyNumberFormat="1" applyFont="1" applyBorder="1" applyAlignment="1">
      <alignment horizontal="center" vertical="center"/>
    </xf>
    <xf numFmtId="37" fontId="15" fillId="0" borderId="2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37" fontId="15" fillId="0" borderId="47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vertical="center"/>
    </xf>
    <xf numFmtId="0" fontId="15" fillId="0" borderId="1" xfId="0" applyFont="1" applyBorder="1" applyAlignment="1">
      <alignment horizontal="distributed" vertical="center" shrinkToFit="1"/>
    </xf>
    <xf numFmtId="38" fontId="15" fillId="0" borderId="1" xfId="1" applyFont="1" applyFill="1" applyBorder="1" applyAlignment="1" applyProtection="1">
      <alignment horizontal="distributed" vertical="center" shrinkToFit="1"/>
    </xf>
    <xf numFmtId="0" fontId="15" fillId="0" borderId="51" xfId="0" applyFont="1" applyBorder="1" applyAlignment="1">
      <alignment horizontal="distributed" vertical="center" shrinkToFit="1"/>
    </xf>
    <xf numFmtId="0" fontId="15" fillId="0" borderId="7" xfId="0" applyFont="1" applyBorder="1" applyAlignment="1">
      <alignment horizontal="distributed" vertical="center" shrinkToFit="1"/>
    </xf>
    <xf numFmtId="41" fontId="0" fillId="0" borderId="5" xfId="0" applyNumberFormat="1" applyBorder="1" applyAlignment="1">
      <alignment vertical="center"/>
    </xf>
    <xf numFmtId="38" fontId="15" fillId="0" borderId="7" xfId="1" applyFont="1" applyFill="1" applyBorder="1" applyAlignment="1" applyProtection="1">
      <alignment horizontal="distributed" vertical="center" shrinkToFit="1"/>
    </xf>
    <xf numFmtId="41" fontId="0" fillId="0" borderId="0" xfId="0" applyNumberFormat="1" applyAlignment="1">
      <alignment horizontal="right" vertical="center"/>
    </xf>
    <xf numFmtId="0" fontId="15" fillId="0" borderId="6" xfId="0" applyFont="1" applyBorder="1" applyAlignment="1">
      <alignment horizontal="distributed" vertical="center" shrinkToFit="1"/>
    </xf>
    <xf numFmtId="0" fontId="0" fillId="0" borderId="41" xfId="0" applyBorder="1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6" xfId="0" applyFont="1" applyBorder="1" applyAlignment="1">
      <alignment vertical="center" shrinkToFit="1"/>
    </xf>
    <xf numFmtId="41" fontId="15" fillId="0" borderId="4" xfId="0" applyNumberFormat="1" applyFont="1" applyBorder="1" applyAlignment="1">
      <alignment vertical="center"/>
    </xf>
    <xf numFmtId="41" fontId="15" fillId="0" borderId="6" xfId="0" applyNumberFormat="1" applyFont="1" applyBorder="1" applyAlignment="1">
      <alignment vertical="center"/>
    </xf>
    <xf numFmtId="41" fontId="15" fillId="0" borderId="4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shrinkToFit="1"/>
    </xf>
    <xf numFmtId="0" fontId="15" fillId="0" borderId="49" xfId="0" applyFont="1" applyBorder="1" applyAlignment="1">
      <alignment vertical="center" shrinkToFit="1"/>
    </xf>
    <xf numFmtId="37" fontId="15" fillId="0" borderId="0" xfId="0" applyNumberFormat="1" applyFont="1" applyAlignment="1">
      <alignment horizontal="left" vertical="center"/>
    </xf>
    <xf numFmtId="38" fontId="9" fillId="0" borderId="0" xfId="1" applyFont="1" applyFill="1" applyBorder="1" applyAlignment="1" applyProtection="1">
      <alignment horizontal="distributed" vertical="center" shrinkToFit="1"/>
    </xf>
    <xf numFmtId="38" fontId="9" fillId="0" borderId="6" xfId="1" applyFont="1" applyFill="1" applyBorder="1" applyAlignment="1" applyProtection="1">
      <alignment horizontal="distributed" vertical="center" shrinkToFit="1"/>
    </xf>
    <xf numFmtId="41" fontId="16" fillId="0" borderId="4" xfId="0" applyNumberFormat="1" applyFont="1" applyBorder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36" xfId="0" quotePrefix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0" fontId="15" fillId="0" borderId="38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distributed" vertical="center"/>
    </xf>
    <xf numFmtId="41" fontId="15" fillId="0" borderId="44" xfId="0" applyNumberFormat="1" applyFont="1" applyBorder="1" applyAlignment="1">
      <alignment horizontal="right" vertical="center"/>
    </xf>
    <xf numFmtId="41" fontId="15" fillId="0" borderId="43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indent="1"/>
    </xf>
    <xf numFmtId="41" fontId="15" fillId="0" borderId="0" xfId="0" applyNumberFormat="1" applyFont="1" applyAlignment="1">
      <alignment horizontal="right" vertical="center"/>
    </xf>
    <xf numFmtId="41" fontId="15" fillId="0" borderId="4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horizontal="distributed" vertical="center" indent="1"/>
    </xf>
    <xf numFmtId="41" fontId="15" fillId="0" borderId="2" xfId="0" applyNumberFormat="1" applyFont="1" applyBorder="1" applyAlignment="1">
      <alignment horizontal="right" vertical="center"/>
    </xf>
    <xf numFmtId="41" fontId="15" fillId="0" borderId="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3" applyFont="1" applyAlignment="1">
      <alignment horizontal="left" vertical="center"/>
    </xf>
    <xf numFmtId="0" fontId="2" fillId="0" borderId="0" xfId="3" applyAlignment="1">
      <alignment vertical="center"/>
    </xf>
    <xf numFmtId="0" fontId="20" fillId="0" borderId="0" xfId="3" quotePrefix="1" applyFont="1" applyAlignment="1">
      <alignment horizontal="left" vertical="center"/>
    </xf>
    <xf numFmtId="0" fontId="2" fillId="0" borderId="36" xfId="3" quotePrefix="1" applyBorder="1" applyAlignment="1">
      <alignment vertical="center"/>
    </xf>
    <xf numFmtId="0" fontId="2" fillId="0" borderId="36" xfId="3" quotePrefix="1" applyBorder="1" applyAlignment="1">
      <alignment horizontal="right" vertical="center"/>
    </xf>
    <xf numFmtId="177" fontId="2" fillId="0" borderId="40" xfId="4" applyNumberFormat="1" applyFont="1" applyFill="1" applyBorder="1" applyAlignment="1">
      <alignment horizontal="center" vertical="center"/>
    </xf>
    <xf numFmtId="177" fontId="2" fillId="0" borderId="38" xfId="4" applyNumberFormat="1" applyFont="1" applyFill="1" applyBorder="1" applyAlignment="1">
      <alignment horizontal="center" vertical="center"/>
    </xf>
    <xf numFmtId="177" fontId="2" fillId="0" borderId="52" xfId="4" applyNumberFormat="1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77" fontId="2" fillId="0" borderId="49" xfId="4" quotePrefix="1" applyNumberFormat="1" applyFont="1" applyFill="1" applyBorder="1" applyAlignment="1">
      <alignment horizontal="center" vertical="center"/>
    </xf>
    <xf numFmtId="41" fontId="2" fillId="0" borderId="48" xfId="4" applyNumberFormat="1" applyFont="1" applyFill="1" applyBorder="1" applyAlignment="1">
      <alignment horizontal="right" vertical="center"/>
    </xf>
    <xf numFmtId="41" fontId="2" fillId="0" borderId="1" xfId="4" applyNumberFormat="1" applyFont="1" applyFill="1" applyBorder="1" applyAlignment="1">
      <alignment horizontal="right" vertical="center"/>
    </xf>
    <xf numFmtId="177" fontId="2" fillId="0" borderId="6" xfId="4" quotePrefix="1" applyNumberFormat="1" applyFont="1" applyFill="1" applyBorder="1" applyAlignment="1">
      <alignment horizontal="center" vertical="center"/>
    </xf>
    <xf numFmtId="41" fontId="2" fillId="0" borderId="4" xfId="4" applyNumberFormat="1" applyFont="1" applyFill="1" applyBorder="1" applyAlignment="1">
      <alignment horizontal="right" vertical="center"/>
    </xf>
    <xf numFmtId="41" fontId="2" fillId="0" borderId="0" xfId="4" applyNumberFormat="1" applyFont="1" applyFill="1" applyBorder="1" applyAlignment="1">
      <alignment horizontal="right" vertical="center"/>
    </xf>
    <xf numFmtId="0" fontId="2" fillId="0" borderId="0" xfId="5" applyFont="1">
      <alignment vertical="center"/>
    </xf>
    <xf numFmtId="41" fontId="16" fillId="0" borderId="4" xfId="4" applyNumberFormat="1" applyFont="1" applyFill="1" applyBorder="1" applyAlignment="1">
      <alignment horizontal="right" vertical="center"/>
    </xf>
    <xf numFmtId="41" fontId="16" fillId="0" borderId="0" xfId="4" applyNumberFormat="1" applyFont="1" applyFill="1" applyBorder="1" applyAlignment="1">
      <alignment horizontal="right" vertical="center"/>
    </xf>
    <xf numFmtId="41" fontId="2" fillId="0" borderId="6" xfId="4" applyNumberFormat="1" applyFont="1" applyFill="1" applyBorder="1" applyAlignment="1">
      <alignment horizontal="right" vertical="center"/>
    </xf>
    <xf numFmtId="41" fontId="2" fillId="0" borderId="0" xfId="3" applyNumberFormat="1" applyAlignment="1">
      <alignment vertical="center"/>
    </xf>
    <xf numFmtId="177" fontId="2" fillId="0" borderId="30" xfId="4" quotePrefix="1" applyNumberFormat="1" applyFont="1" applyFill="1" applyBorder="1" applyAlignment="1">
      <alignment horizontal="center" vertical="center"/>
    </xf>
    <xf numFmtId="41" fontId="2" fillId="0" borderId="3" xfId="4" applyNumberFormat="1" applyFont="1" applyFill="1" applyBorder="1" applyAlignment="1">
      <alignment horizontal="right" vertical="center"/>
    </xf>
    <xf numFmtId="41" fontId="2" fillId="0" borderId="2" xfId="4" applyNumberFormat="1" applyFont="1" applyFill="1" applyBorder="1" applyAlignment="1">
      <alignment horizontal="right" vertical="center"/>
    </xf>
    <xf numFmtId="0" fontId="16" fillId="0" borderId="0" xfId="5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6" xfId="0" applyFont="1" applyBorder="1" applyAlignment="1">
      <alignment vertical="center"/>
    </xf>
    <xf numFmtId="0" fontId="15" fillId="0" borderId="36" xfId="0" quotePrefix="1" applyFont="1" applyBorder="1" applyAlignment="1">
      <alignment vertical="center"/>
    </xf>
    <xf numFmtId="0" fontId="15" fillId="0" borderId="36" xfId="0" quotePrefix="1" applyFont="1" applyBorder="1" applyAlignment="1">
      <alignment horizontal="right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9" xfId="0" applyFont="1" applyBorder="1" applyAlignment="1">
      <alignment horizontal="distributed" vertical="center"/>
    </xf>
    <xf numFmtId="0" fontId="15" fillId="0" borderId="30" xfId="0" applyFont="1" applyBorder="1" applyAlignment="1">
      <alignment horizontal="distributed" vertical="center"/>
    </xf>
    <xf numFmtId="41" fontId="0" fillId="0" borderId="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0" fontId="15" fillId="0" borderId="0" xfId="0" applyFont="1"/>
    <xf numFmtId="0" fontId="14" fillId="0" borderId="0" xfId="6" applyFont="1">
      <alignment vertical="center"/>
    </xf>
    <xf numFmtId="0" fontId="14" fillId="0" borderId="0" xfId="6" applyFont="1" applyAlignment="1">
      <alignment vertical="center" wrapText="1"/>
    </xf>
    <xf numFmtId="0" fontId="15" fillId="0" borderId="0" xfId="5" applyFont="1">
      <alignment vertical="center"/>
    </xf>
    <xf numFmtId="0" fontId="15" fillId="0" borderId="36" xfId="5" applyFont="1" applyBorder="1">
      <alignment vertical="center"/>
    </xf>
    <xf numFmtId="0" fontId="15" fillId="0" borderId="36" xfId="5" applyFont="1" applyBorder="1" applyAlignment="1">
      <alignment horizontal="right" vertical="center"/>
    </xf>
    <xf numFmtId="0" fontId="15" fillId="0" borderId="39" xfId="5" applyFont="1" applyBorder="1">
      <alignment vertical="center"/>
    </xf>
    <xf numFmtId="0" fontId="15" fillId="0" borderId="38" xfId="5" applyFont="1" applyBorder="1" applyAlignment="1">
      <alignment horizontal="center" vertical="center"/>
    </xf>
    <xf numFmtId="0" fontId="15" fillId="0" borderId="39" xfId="5" applyFont="1" applyBorder="1" applyAlignment="1">
      <alignment horizontal="center" vertical="center"/>
    </xf>
    <xf numFmtId="0" fontId="15" fillId="0" borderId="0" xfId="5" applyFont="1" applyAlignment="1">
      <alignment horizontal="distributed" vertical="center" indent="1"/>
    </xf>
    <xf numFmtId="38" fontId="15" fillId="0" borderId="4" xfId="4" applyFont="1" applyBorder="1" applyAlignment="1">
      <alignment horizontal="right" vertical="center" indent="5"/>
    </xf>
    <xf numFmtId="38" fontId="15" fillId="0" borderId="0" xfId="4" applyFont="1" applyBorder="1" applyAlignment="1">
      <alignment horizontal="right" vertical="center" indent="5"/>
    </xf>
    <xf numFmtId="38" fontId="15" fillId="0" borderId="0" xfId="7" applyFont="1" applyFill="1" applyBorder="1" applyAlignment="1">
      <alignment horizontal="distributed" vertical="center" indent="2"/>
    </xf>
    <xf numFmtId="38" fontId="15" fillId="0" borderId="4" xfId="4" applyFont="1" applyFill="1" applyBorder="1" applyAlignment="1">
      <alignment horizontal="right" vertical="center" indent="5" shrinkToFit="1"/>
    </xf>
    <xf numFmtId="38" fontId="15" fillId="0" borderId="0" xfId="4" applyFont="1" applyFill="1" applyBorder="1" applyAlignment="1" applyProtection="1">
      <alignment horizontal="right" vertical="center" indent="5"/>
    </xf>
    <xf numFmtId="38" fontId="15" fillId="0" borderId="2" xfId="7" applyFont="1" applyFill="1" applyBorder="1" applyAlignment="1">
      <alignment horizontal="distributed" vertical="center" indent="2"/>
    </xf>
    <xf numFmtId="38" fontId="15" fillId="0" borderId="3" xfId="4" applyFont="1" applyFill="1" applyBorder="1" applyAlignment="1">
      <alignment horizontal="right" vertical="center" indent="5" shrinkToFit="1"/>
    </xf>
    <xf numFmtId="38" fontId="15" fillId="0" borderId="2" xfId="4" applyFont="1" applyFill="1" applyBorder="1" applyAlignment="1" applyProtection="1">
      <alignment horizontal="right" vertical="center" indent="5"/>
    </xf>
    <xf numFmtId="0" fontId="15" fillId="0" borderId="0" xfId="6" applyFont="1" applyAlignment="1">
      <alignment horizontal="left" vertical="center"/>
    </xf>
  </cellXfs>
  <cellStyles count="8">
    <cellStyle name="桁区切り 2" xfId="4" xr:uid="{B82042A0-7D11-44A5-9947-3D42AD68698B}"/>
    <cellStyle name="桁区切り 3" xfId="1" xr:uid="{5EAC5FD2-2D1B-48C1-B47E-4D63F77CF2B7}"/>
    <cellStyle name="桁区切り 4" xfId="7" xr:uid="{AFD571B2-96D4-4AA4-97B1-7568A2D11779}"/>
    <cellStyle name="標準" xfId="0" builtinId="0"/>
    <cellStyle name="標準 2" xfId="3" xr:uid="{2B323DDC-ED00-4169-BF4D-485AB8F12A69}"/>
    <cellStyle name="標準 2 2" xfId="6" xr:uid="{94985D23-F165-45AD-B10C-5B979362B84E}"/>
    <cellStyle name="標準 3" xfId="5" xr:uid="{647A6CA1-C13F-489A-A4E3-512F69978D51}"/>
    <cellStyle name="標準_平成１３年１歳６か月" xfId="2" xr:uid="{3912A173-A7EE-412F-B851-70CC7BA63B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BE5E\common\&#12371;&#12393;&#12418;\&#12371;&#12393;&#12418;&#222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816;&#38738;&#12305;06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816;&#38738;&#12305;0605&#65288;&#20581;&#24247;&#31119;&#31049;&#35506;&#20462;&#27491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0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4863;&#30142;&#12305;06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0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05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08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1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FB85-2971-4992-82DA-17C97E16743A}">
  <dimension ref="A1:J69"/>
  <sheetViews>
    <sheetView tabSelected="1" zoomScaleNormal="100" zoomScaleSheetLayoutView="100" workbookViewId="0">
      <pane xSplit="3" ySplit="3" topLeftCell="D4" activePane="bottomRight" state="frozen"/>
      <selection pane="topRight" activeCell="L3" sqref="L3"/>
      <selection pane="bottomLeft" activeCell="L3" sqref="L3"/>
      <selection pane="bottomRight" activeCell="J34" sqref="J34"/>
    </sheetView>
  </sheetViews>
  <sheetFormatPr defaultColWidth="10.90625" defaultRowHeight="18.75" customHeight="1" x14ac:dyDescent="0.2"/>
  <cols>
    <col min="1" max="1" width="2.90625" style="1" customWidth="1"/>
    <col min="2" max="2" width="13.90625" style="1" customWidth="1"/>
    <col min="3" max="3" width="2.90625" style="1" customWidth="1"/>
    <col min="4" max="10" width="10.08984375" style="1" customWidth="1"/>
    <col min="11" max="16384" width="10.90625" style="1"/>
  </cols>
  <sheetData>
    <row r="1" spans="1:10" ht="18.75" customHeight="1" x14ac:dyDescent="0.2">
      <c r="A1" s="29" t="s">
        <v>0</v>
      </c>
    </row>
    <row r="2" spans="1:10" ht="12.5" thickBot="1" x14ac:dyDescent="0.25">
      <c r="D2" s="28"/>
      <c r="E2" s="28"/>
      <c r="F2" s="28"/>
      <c r="G2" s="28"/>
      <c r="H2" s="27"/>
      <c r="I2" s="27"/>
      <c r="J2" s="26" t="s">
        <v>1</v>
      </c>
    </row>
    <row r="3" spans="1:10" ht="37" customHeight="1" thickTop="1" x14ac:dyDescent="0.2">
      <c r="A3" s="30"/>
      <c r="B3" s="30"/>
      <c r="C3" s="31"/>
      <c r="D3" s="25" t="s">
        <v>2</v>
      </c>
      <c r="E3" s="24" t="s">
        <v>3</v>
      </c>
      <c r="F3" s="23" t="s">
        <v>4</v>
      </c>
      <c r="G3" s="22" t="s">
        <v>5</v>
      </c>
      <c r="H3" s="21" t="s">
        <v>6</v>
      </c>
      <c r="I3" s="21" t="s">
        <v>7</v>
      </c>
      <c r="J3" s="20" t="s">
        <v>8</v>
      </c>
    </row>
    <row r="4" spans="1:10" ht="13" customHeight="1" x14ac:dyDescent="0.2">
      <c r="A4" s="12"/>
      <c r="B4" s="13" t="s">
        <v>9</v>
      </c>
      <c r="C4" s="16"/>
      <c r="D4" s="18">
        <f t="shared" ref="D4:J4" si="0">D5+D6</f>
        <v>11116</v>
      </c>
      <c r="E4" s="19">
        <f t="shared" si="0"/>
        <v>10428</v>
      </c>
      <c r="F4" s="18">
        <f t="shared" si="0"/>
        <v>551</v>
      </c>
      <c r="G4" s="18">
        <f t="shared" si="0"/>
        <v>80</v>
      </c>
      <c r="H4" s="18">
        <f t="shared" si="0"/>
        <v>47</v>
      </c>
      <c r="I4" s="18">
        <f t="shared" si="0"/>
        <v>10</v>
      </c>
      <c r="J4" s="18">
        <f t="shared" si="0"/>
        <v>0</v>
      </c>
    </row>
    <row r="5" spans="1:10" ht="13" customHeight="1" x14ac:dyDescent="0.2">
      <c r="A5" s="12"/>
      <c r="B5" s="13" t="s">
        <v>10</v>
      </c>
      <c r="C5" s="16"/>
      <c r="D5" s="10">
        <f t="shared" ref="D5:J5" si="1">D9+D12+D17+D21+D24+D27+D32+D46+D53+D54+D57+D60</f>
        <v>9649</v>
      </c>
      <c r="E5" s="11">
        <f t="shared" si="1"/>
        <v>9067</v>
      </c>
      <c r="F5" s="10">
        <f t="shared" si="1"/>
        <v>465</v>
      </c>
      <c r="G5" s="10">
        <f t="shared" si="1"/>
        <v>67</v>
      </c>
      <c r="H5" s="10">
        <f t="shared" si="1"/>
        <v>40</v>
      </c>
      <c r="I5" s="10">
        <f t="shared" si="1"/>
        <v>10</v>
      </c>
      <c r="J5" s="10">
        <f t="shared" si="1"/>
        <v>0</v>
      </c>
    </row>
    <row r="6" spans="1:10" ht="13" customHeight="1" x14ac:dyDescent="0.2">
      <c r="A6" s="12"/>
      <c r="B6" s="13" t="s">
        <v>11</v>
      </c>
      <c r="C6" s="16"/>
      <c r="D6" s="10">
        <f t="shared" ref="D6:J6" si="2">D13+D14+D18+D28+D29+D33+D34+D35+D38+D39+D40+D41+D42+D43+D47+D48+D49+D50+D61+D62+D63+D64+D65</f>
        <v>1467</v>
      </c>
      <c r="E6" s="11">
        <f t="shared" si="2"/>
        <v>1361</v>
      </c>
      <c r="F6" s="10">
        <f t="shared" si="2"/>
        <v>86</v>
      </c>
      <c r="G6" s="10">
        <f t="shared" si="2"/>
        <v>13</v>
      </c>
      <c r="H6" s="10">
        <f t="shared" si="2"/>
        <v>7</v>
      </c>
      <c r="I6" s="10">
        <f t="shared" si="2"/>
        <v>0</v>
      </c>
      <c r="J6" s="10">
        <f t="shared" si="2"/>
        <v>0</v>
      </c>
    </row>
    <row r="7" spans="1:10" ht="13" customHeight="1" x14ac:dyDescent="0.2">
      <c r="A7" s="12"/>
      <c r="B7" s="17"/>
      <c r="C7" s="16"/>
      <c r="D7" s="10"/>
      <c r="E7" s="11"/>
      <c r="F7" s="10"/>
      <c r="G7" s="10"/>
      <c r="H7" s="10"/>
      <c r="I7" s="10"/>
      <c r="J7" s="10"/>
    </row>
    <row r="8" spans="1:10" ht="13" customHeight="1" x14ac:dyDescent="0.2">
      <c r="A8" s="34" t="s">
        <v>12</v>
      </c>
      <c r="B8" s="34"/>
      <c r="C8" s="35"/>
      <c r="D8" s="10">
        <f t="shared" ref="D8:J8" si="3">D9</f>
        <v>2015</v>
      </c>
      <c r="E8" s="11">
        <f t="shared" si="3"/>
        <v>1903</v>
      </c>
      <c r="F8" s="10">
        <f t="shared" si="3"/>
        <v>91</v>
      </c>
      <c r="G8" s="10">
        <f t="shared" si="3"/>
        <v>12</v>
      </c>
      <c r="H8" s="10">
        <f t="shared" si="3"/>
        <v>7</v>
      </c>
      <c r="I8" s="10">
        <f t="shared" si="3"/>
        <v>2</v>
      </c>
      <c r="J8" s="10">
        <f t="shared" si="3"/>
        <v>0</v>
      </c>
    </row>
    <row r="9" spans="1:10" ht="13" customHeight="1" x14ac:dyDescent="0.2">
      <c r="A9" s="12"/>
      <c r="B9" s="13" t="s">
        <v>13</v>
      </c>
      <c r="C9" s="12"/>
      <c r="D9" s="11">
        <f>SUM(E9:J9)</f>
        <v>2015</v>
      </c>
      <c r="E9" s="11">
        <v>1903</v>
      </c>
      <c r="F9" s="10">
        <v>91</v>
      </c>
      <c r="G9" s="10">
        <v>12</v>
      </c>
      <c r="H9" s="10">
        <v>7</v>
      </c>
      <c r="I9" s="10">
        <v>2</v>
      </c>
      <c r="J9" s="10">
        <v>0</v>
      </c>
    </row>
    <row r="10" spans="1:10" ht="13" customHeight="1" x14ac:dyDescent="0.2">
      <c r="A10" s="12"/>
      <c r="B10" s="12"/>
      <c r="C10" s="12"/>
      <c r="D10" s="11"/>
      <c r="E10" s="11"/>
      <c r="F10" s="10"/>
      <c r="G10" s="10"/>
      <c r="H10" s="10"/>
      <c r="I10" s="10"/>
      <c r="J10" s="10"/>
    </row>
    <row r="11" spans="1:10" ht="13" customHeight="1" x14ac:dyDescent="0.2">
      <c r="A11" s="34" t="s">
        <v>14</v>
      </c>
      <c r="B11" s="34"/>
      <c r="C11" s="34"/>
      <c r="D11" s="11">
        <f t="shared" ref="D11:J11" si="4">D12+D13+D14</f>
        <v>640</v>
      </c>
      <c r="E11" s="11">
        <f t="shared" si="4"/>
        <v>608</v>
      </c>
      <c r="F11" s="10">
        <f t="shared" si="4"/>
        <v>26</v>
      </c>
      <c r="G11" s="10">
        <f t="shared" si="4"/>
        <v>6</v>
      </c>
      <c r="H11" s="10">
        <f t="shared" si="4"/>
        <v>0</v>
      </c>
      <c r="I11" s="10">
        <f t="shared" si="4"/>
        <v>0</v>
      </c>
      <c r="J11" s="10">
        <f t="shared" si="4"/>
        <v>0</v>
      </c>
    </row>
    <row r="12" spans="1:10" ht="13" customHeight="1" x14ac:dyDescent="0.2">
      <c r="A12" s="12"/>
      <c r="B12" s="13" t="s">
        <v>15</v>
      </c>
      <c r="C12" s="12"/>
      <c r="D12" s="11">
        <f>SUM(E12:J12)</f>
        <v>342</v>
      </c>
      <c r="E12" s="11">
        <v>325</v>
      </c>
      <c r="F12" s="10">
        <v>14</v>
      </c>
      <c r="G12" s="10">
        <v>3</v>
      </c>
      <c r="H12" s="10">
        <v>0</v>
      </c>
      <c r="I12" s="10">
        <v>0</v>
      </c>
      <c r="J12" s="10">
        <v>0</v>
      </c>
    </row>
    <row r="13" spans="1:10" ht="13" customHeight="1" x14ac:dyDescent="0.2">
      <c r="A13" s="12"/>
      <c r="B13" s="13" t="s">
        <v>16</v>
      </c>
      <c r="C13" s="12"/>
      <c r="D13" s="11">
        <f>SUM(E13:J13)</f>
        <v>95</v>
      </c>
      <c r="E13" s="11">
        <v>88</v>
      </c>
      <c r="F13" s="10">
        <v>6</v>
      </c>
      <c r="G13" s="10">
        <v>1</v>
      </c>
      <c r="H13" s="10">
        <v>0</v>
      </c>
      <c r="I13" s="10">
        <v>0</v>
      </c>
      <c r="J13" s="10">
        <v>0</v>
      </c>
    </row>
    <row r="14" spans="1:10" ht="13" customHeight="1" x14ac:dyDescent="0.2">
      <c r="A14" s="12"/>
      <c r="B14" s="13" t="s">
        <v>17</v>
      </c>
      <c r="C14" s="12"/>
      <c r="D14" s="11">
        <f>SUM(E14:J14)</f>
        <v>203</v>
      </c>
      <c r="E14" s="11">
        <v>195</v>
      </c>
      <c r="F14" s="10">
        <v>6</v>
      </c>
      <c r="G14" s="10">
        <v>2</v>
      </c>
      <c r="H14" s="10">
        <v>0</v>
      </c>
      <c r="I14" s="10">
        <v>0</v>
      </c>
      <c r="J14" s="10">
        <v>0</v>
      </c>
    </row>
    <row r="15" spans="1:10" ht="13" customHeight="1" x14ac:dyDescent="0.2">
      <c r="A15" s="12"/>
      <c r="B15" s="12"/>
      <c r="C15" s="12"/>
      <c r="D15" s="11"/>
      <c r="E15" s="11"/>
      <c r="F15" s="10"/>
      <c r="G15" s="10"/>
      <c r="H15" s="10"/>
      <c r="I15" s="10"/>
      <c r="J15" s="10"/>
    </row>
    <row r="16" spans="1:10" ht="13" customHeight="1" x14ac:dyDescent="0.2">
      <c r="A16" s="34" t="s">
        <v>18</v>
      </c>
      <c r="B16" s="34"/>
      <c r="C16" s="34"/>
      <c r="D16" s="11">
        <f t="shared" ref="D16:J16" si="5">D17+D18</f>
        <v>1686</v>
      </c>
      <c r="E16" s="11">
        <f t="shared" si="5"/>
        <v>1572</v>
      </c>
      <c r="F16" s="10">
        <f t="shared" si="5"/>
        <v>92</v>
      </c>
      <c r="G16" s="10">
        <f t="shared" si="5"/>
        <v>12</v>
      </c>
      <c r="H16" s="10">
        <f t="shared" si="5"/>
        <v>7</v>
      </c>
      <c r="I16" s="10">
        <f t="shared" si="5"/>
        <v>3</v>
      </c>
      <c r="J16" s="10">
        <f t="shared" si="5"/>
        <v>0</v>
      </c>
    </row>
    <row r="17" spans="1:10" ht="13" customHeight="1" x14ac:dyDescent="0.2">
      <c r="A17" s="12"/>
      <c r="B17" s="13" t="s">
        <v>19</v>
      </c>
      <c r="C17" s="12"/>
      <c r="D17" s="11">
        <f>SUM(E17:J17)</f>
        <v>1465</v>
      </c>
      <c r="E17" s="11">
        <v>1362</v>
      </c>
      <c r="F17" s="10">
        <v>81</v>
      </c>
      <c r="G17" s="10">
        <v>12</v>
      </c>
      <c r="H17" s="10">
        <v>7</v>
      </c>
      <c r="I17" s="10">
        <v>3</v>
      </c>
      <c r="J17" s="10">
        <v>0</v>
      </c>
    </row>
    <row r="18" spans="1:10" ht="13" customHeight="1" x14ac:dyDescent="0.2">
      <c r="A18" s="12"/>
      <c r="B18" s="13" t="s">
        <v>20</v>
      </c>
      <c r="C18" s="12"/>
      <c r="D18" s="11">
        <f>SUM(E18:J18)</f>
        <v>221</v>
      </c>
      <c r="E18" s="11">
        <v>210</v>
      </c>
      <c r="F18" s="10">
        <v>11</v>
      </c>
      <c r="G18" s="10">
        <v>0</v>
      </c>
      <c r="H18" s="10">
        <v>0</v>
      </c>
      <c r="I18" s="10">
        <v>0</v>
      </c>
      <c r="J18" s="10">
        <v>0</v>
      </c>
    </row>
    <row r="19" spans="1:10" ht="13" customHeight="1" x14ac:dyDescent="0.2">
      <c r="A19" s="12"/>
      <c r="B19" s="13"/>
      <c r="C19" s="12"/>
      <c r="D19" s="11"/>
      <c r="E19" s="11"/>
      <c r="F19" s="10"/>
      <c r="G19" s="10"/>
      <c r="H19" s="10"/>
      <c r="I19" s="10"/>
      <c r="J19" s="10"/>
    </row>
    <row r="20" spans="1:10" ht="13" customHeight="1" x14ac:dyDescent="0.2">
      <c r="A20" s="34" t="s">
        <v>21</v>
      </c>
      <c r="B20" s="34"/>
      <c r="C20" s="34"/>
      <c r="D20" s="11">
        <f t="shared" ref="D20:J20" si="6">D21</f>
        <v>2464</v>
      </c>
      <c r="E20" s="11">
        <f t="shared" si="6"/>
        <v>2331</v>
      </c>
      <c r="F20" s="10">
        <f t="shared" si="6"/>
        <v>104</v>
      </c>
      <c r="G20" s="10">
        <f t="shared" si="6"/>
        <v>16</v>
      </c>
      <c r="H20" s="10">
        <f t="shared" si="6"/>
        <v>11</v>
      </c>
      <c r="I20" s="10">
        <f t="shared" si="6"/>
        <v>2</v>
      </c>
      <c r="J20" s="10">
        <f t="shared" si="6"/>
        <v>0</v>
      </c>
    </row>
    <row r="21" spans="1:10" ht="13" customHeight="1" x14ac:dyDescent="0.2">
      <c r="A21" s="12"/>
      <c r="B21" s="13" t="s">
        <v>22</v>
      </c>
      <c r="C21" s="12"/>
      <c r="D21" s="11">
        <f>SUM(E21:J21)</f>
        <v>2464</v>
      </c>
      <c r="E21" s="11">
        <v>2331</v>
      </c>
      <c r="F21" s="10">
        <v>104</v>
      </c>
      <c r="G21" s="10">
        <v>16</v>
      </c>
      <c r="H21" s="10">
        <v>11</v>
      </c>
      <c r="I21" s="10">
        <v>2</v>
      </c>
      <c r="J21" s="10">
        <v>0</v>
      </c>
    </row>
    <row r="22" spans="1:10" ht="13" customHeight="1" x14ac:dyDescent="0.2">
      <c r="A22" s="12"/>
      <c r="B22" s="13"/>
      <c r="C22" s="12"/>
      <c r="D22" s="11"/>
      <c r="E22" s="11"/>
      <c r="F22" s="10"/>
      <c r="G22" s="10"/>
      <c r="H22" s="10"/>
      <c r="I22" s="10"/>
      <c r="J22" s="10"/>
    </row>
    <row r="23" spans="1:10" ht="13" customHeight="1" x14ac:dyDescent="0.2">
      <c r="A23" s="36" t="s">
        <v>23</v>
      </c>
      <c r="B23" s="37"/>
      <c r="C23" s="38"/>
      <c r="D23" s="11">
        <f t="shared" ref="D23:J23" si="7">D24</f>
        <v>231</v>
      </c>
      <c r="E23" s="11">
        <f t="shared" si="7"/>
        <v>218</v>
      </c>
      <c r="F23" s="10">
        <f t="shared" si="7"/>
        <v>13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</row>
    <row r="24" spans="1:10" ht="13" customHeight="1" x14ac:dyDescent="0.2">
      <c r="A24" s="12"/>
      <c r="B24" s="13" t="s">
        <v>24</v>
      </c>
      <c r="C24" s="12"/>
      <c r="D24" s="11">
        <f>SUM(E24:J24)</f>
        <v>231</v>
      </c>
      <c r="E24" s="11">
        <v>218</v>
      </c>
      <c r="F24" s="10">
        <v>13</v>
      </c>
      <c r="G24" s="10">
        <v>0</v>
      </c>
      <c r="H24" s="10">
        <v>0</v>
      </c>
      <c r="I24" s="10">
        <v>0</v>
      </c>
      <c r="J24" s="10">
        <v>0</v>
      </c>
    </row>
    <row r="25" spans="1:10" ht="13" customHeight="1" x14ac:dyDescent="0.2">
      <c r="A25" s="12"/>
      <c r="B25" s="12"/>
      <c r="C25" s="12"/>
      <c r="D25" s="11"/>
      <c r="E25" s="11"/>
      <c r="F25" s="10"/>
      <c r="G25" s="10"/>
      <c r="H25" s="10"/>
      <c r="I25" s="10"/>
      <c r="J25" s="10"/>
    </row>
    <row r="26" spans="1:10" ht="13" customHeight="1" x14ac:dyDescent="0.2">
      <c r="A26" s="34" t="s">
        <v>25</v>
      </c>
      <c r="B26" s="34"/>
      <c r="C26" s="34"/>
      <c r="D26" s="11">
        <f t="shared" ref="D26:J26" si="8">D27+D28+D29</f>
        <v>297</v>
      </c>
      <c r="E26" s="11">
        <f t="shared" si="8"/>
        <v>281</v>
      </c>
      <c r="F26" s="10">
        <f t="shared" si="8"/>
        <v>12</v>
      </c>
      <c r="G26" s="10">
        <f t="shared" si="8"/>
        <v>0</v>
      </c>
      <c r="H26" s="10">
        <f t="shared" si="8"/>
        <v>2</v>
      </c>
      <c r="I26" s="10">
        <f t="shared" si="8"/>
        <v>2</v>
      </c>
      <c r="J26" s="10">
        <f t="shared" si="8"/>
        <v>0</v>
      </c>
    </row>
    <row r="27" spans="1:10" ht="13" customHeight="1" x14ac:dyDescent="0.2">
      <c r="A27" s="12"/>
      <c r="B27" s="13" t="s">
        <v>26</v>
      </c>
      <c r="C27" s="12"/>
      <c r="D27" s="11">
        <f>SUM(E27:J27)</f>
        <v>286</v>
      </c>
      <c r="E27" s="11">
        <v>271</v>
      </c>
      <c r="F27" s="10">
        <v>11</v>
      </c>
      <c r="G27" s="10">
        <v>0</v>
      </c>
      <c r="H27" s="10">
        <v>2</v>
      </c>
      <c r="I27" s="10">
        <v>2</v>
      </c>
      <c r="J27" s="10">
        <v>0</v>
      </c>
    </row>
    <row r="28" spans="1:10" ht="13" customHeight="1" x14ac:dyDescent="0.2">
      <c r="A28" s="12"/>
      <c r="B28" s="13" t="s">
        <v>27</v>
      </c>
      <c r="C28" s="12"/>
      <c r="D28" s="11">
        <f>SUM(E28:J28)</f>
        <v>9</v>
      </c>
      <c r="E28" s="11">
        <v>8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</row>
    <row r="29" spans="1:10" ht="13" customHeight="1" x14ac:dyDescent="0.2">
      <c r="A29" s="12"/>
      <c r="B29" s="13" t="s">
        <v>28</v>
      </c>
      <c r="C29" s="12"/>
      <c r="D29" s="11">
        <f>SUM(E29:J29)</f>
        <v>2</v>
      </c>
      <c r="E29" s="11">
        <v>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ht="13" customHeight="1" x14ac:dyDescent="0.2">
      <c r="A30" s="12"/>
      <c r="C30" s="12"/>
      <c r="D30" s="11"/>
      <c r="E30" s="11"/>
      <c r="F30" s="10"/>
      <c r="G30" s="10"/>
      <c r="H30" s="10"/>
      <c r="I30" s="10"/>
      <c r="J30" s="10"/>
    </row>
    <row r="31" spans="1:10" ht="13" customHeight="1" x14ac:dyDescent="0.2">
      <c r="A31" s="34" t="s">
        <v>29</v>
      </c>
      <c r="B31" s="34"/>
      <c r="C31" s="34"/>
      <c r="D31" s="11">
        <f t="shared" ref="D31:J31" si="9">D32+D33+D34+D35</f>
        <v>246</v>
      </c>
      <c r="E31" s="11">
        <f t="shared" si="9"/>
        <v>212</v>
      </c>
      <c r="F31" s="10">
        <f t="shared" si="9"/>
        <v>31</v>
      </c>
      <c r="G31" s="10">
        <f t="shared" si="9"/>
        <v>1</v>
      </c>
      <c r="H31" s="10">
        <f t="shared" si="9"/>
        <v>2</v>
      </c>
      <c r="I31" s="10">
        <f t="shared" si="9"/>
        <v>0</v>
      </c>
      <c r="J31" s="10">
        <f t="shared" si="9"/>
        <v>0</v>
      </c>
    </row>
    <row r="32" spans="1:10" ht="13" customHeight="1" x14ac:dyDescent="0.2">
      <c r="A32" s="12"/>
      <c r="B32" s="13" t="s">
        <v>30</v>
      </c>
      <c r="C32" s="12"/>
      <c r="D32" s="11">
        <f>SUM(E32:J32)</f>
        <v>183</v>
      </c>
      <c r="E32" s="11">
        <v>152</v>
      </c>
      <c r="F32" s="10">
        <v>30</v>
      </c>
      <c r="G32" s="10">
        <v>0</v>
      </c>
      <c r="H32" s="10">
        <v>1</v>
      </c>
      <c r="I32" s="10">
        <v>0</v>
      </c>
      <c r="J32" s="10">
        <v>0</v>
      </c>
    </row>
    <row r="33" spans="1:10" ht="13" customHeight="1" x14ac:dyDescent="0.2">
      <c r="A33" s="12"/>
      <c r="B33" s="13" t="s">
        <v>31</v>
      </c>
      <c r="C33" s="12"/>
      <c r="D33" s="11">
        <f>SUM(E33:J33)</f>
        <v>13</v>
      </c>
      <c r="E33" s="11">
        <v>12</v>
      </c>
      <c r="F33" s="10">
        <v>1</v>
      </c>
      <c r="G33" s="10">
        <v>0</v>
      </c>
      <c r="H33" s="10">
        <v>0</v>
      </c>
      <c r="I33" s="10">
        <v>0</v>
      </c>
      <c r="J33" s="10"/>
    </row>
    <row r="34" spans="1:10" ht="13" customHeight="1" x14ac:dyDescent="0.2">
      <c r="A34" s="12"/>
      <c r="B34" s="13" t="s">
        <v>32</v>
      </c>
      <c r="C34" s="12"/>
      <c r="D34" s="11">
        <f>SUM(E34:J34)</f>
        <v>3</v>
      </c>
      <c r="E34" s="11">
        <v>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13" customHeight="1" x14ac:dyDescent="0.2">
      <c r="A35" s="12"/>
      <c r="B35" s="13" t="s">
        <v>33</v>
      </c>
      <c r="C35" s="12"/>
      <c r="D35" s="11">
        <f>SUM(E35:J35)</f>
        <v>47</v>
      </c>
      <c r="E35" s="11">
        <v>45</v>
      </c>
      <c r="F35" s="10">
        <v>0</v>
      </c>
      <c r="G35" s="10">
        <v>1</v>
      </c>
      <c r="H35" s="10">
        <v>1</v>
      </c>
      <c r="I35" s="10">
        <v>0</v>
      </c>
      <c r="J35" s="10">
        <v>0</v>
      </c>
    </row>
    <row r="36" spans="1:10" ht="13" customHeight="1" x14ac:dyDescent="0.2">
      <c r="D36" s="11"/>
      <c r="E36" s="11"/>
      <c r="F36" s="10"/>
      <c r="G36" s="10"/>
      <c r="H36" s="10"/>
      <c r="I36" s="10"/>
      <c r="J36" s="10"/>
    </row>
    <row r="37" spans="1:10" ht="13" customHeight="1" x14ac:dyDescent="0.2">
      <c r="A37" s="34" t="s">
        <v>34</v>
      </c>
      <c r="B37" s="34"/>
      <c r="C37" s="34"/>
      <c r="D37" s="11">
        <f t="shared" ref="D37:J37" si="10">D38+D39+D40+D41+D42+D43</f>
        <v>210</v>
      </c>
      <c r="E37" s="11">
        <f t="shared" si="10"/>
        <v>181</v>
      </c>
      <c r="F37" s="10">
        <f t="shared" si="10"/>
        <v>25</v>
      </c>
      <c r="G37" s="10">
        <f t="shared" si="10"/>
        <v>2</v>
      </c>
      <c r="H37" s="10">
        <f t="shared" si="10"/>
        <v>2</v>
      </c>
      <c r="I37" s="10">
        <f t="shared" si="10"/>
        <v>0</v>
      </c>
      <c r="J37" s="10">
        <f t="shared" si="10"/>
        <v>0</v>
      </c>
    </row>
    <row r="38" spans="1:10" ht="13" customHeight="1" x14ac:dyDescent="0.2">
      <c r="A38" s="12"/>
      <c r="B38" s="13" t="s">
        <v>35</v>
      </c>
      <c r="C38" s="12"/>
      <c r="D38" s="11">
        <f t="shared" ref="D38:D43" si="11">SUM(E38:J38)</f>
        <v>67</v>
      </c>
      <c r="E38" s="11">
        <v>61</v>
      </c>
      <c r="F38" s="10">
        <v>5</v>
      </c>
      <c r="G38" s="10">
        <v>1</v>
      </c>
      <c r="H38" s="10">
        <v>0</v>
      </c>
      <c r="I38" s="10">
        <v>0</v>
      </c>
      <c r="J38" s="10">
        <v>0</v>
      </c>
    </row>
    <row r="39" spans="1:10" ht="13" customHeight="1" x14ac:dyDescent="0.2">
      <c r="A39" s="12"/>
      <c r="B39" s="13" t="s">
        <v>36</v>
      </c>
      <c r="C39" s="12"/>
      <c r="D39" s="11">
        <f t="shared" si="11"/>
        <v>19</v>
      </c>
      <c r="E39" s="11">
        <v>14</v>
      </c>
      <c r="F39" s="10">
        <v>4</v>
      </c>
      <c r="G39" s="10">
        <v>0</v>
      </c>
      <c r="H39" s="10">
        <v>1</v>
      </c>
      <c r="I39" s="10">
        <v>0</v>
      </c>
      <c r="J39" s="10">
        <v>0</v>
      </c>
    </row>
    <row r="40" spans="1:10" ht="13" customHeight="1" x14ac:dyDescent="0.2">
      <c r="A40" s="12"/>
      <c r="B40" s="13" t="s">
        <v>37</v>
      </c>
      <c r="C40" s="12"/>
      <c r="D40" s="11">
        <f t="shared" si="11"/>
        <v>46</v>
      </c>
      <c r="E40" s="11">
        <v>40</v>
      </c>
      <c r="F40" s="10">
        <v>5</v>
      </c>
      <c r="G40" s="10">
        <v>1</v>
      </c>
      <c r="H40" s="10">
        <v>0</v>
      </c>
      <c r="I40" s="10">
        <v>0</v>
      </c>
      <c r="J40" s="10">
        <v>0</v>
      </c>
    </row>
    <row r="41" spans="1:10" ht="13" customHeight="1" x14ac:dyDescent="0.2">
      <c r="A41" s="12"/>
      <c r="B41" s="13" t="s">
        <v>38</v>
      </c>
      <c r="C41" s="12"/>
      <c r="D41" s="11">
        <f t="shared" si="11"/>
        <v>28</v>
      </c>
      <c r="E41" s="11">
        <v>21</v>
      </c>
      <c r="F41" s="10">
        <v>7</v>
      </c>
      <c r="G41" s="10">
        <v>0</v>
      </c>
      <c r="H41" s="10">
        <v>0</v>
      </c>
      <c r="I41" s="10">
        <v>0</v>
      </c>
      <c r="J41" s="10">
        <v>0</v>
      </c>
    </row>
    <row r="42" spans="1:10" ht="13" customHeight="1" x14ac:dyDescent="0.2">
      <c r="A42" s="12"/>
      <c r="B42" s="13" t="s">
        <v>39</v>
      </c>
      <c r="C42" s="12"/>
      <c r="D42" s="11">
        <f t="shared" si="11"/>
        <v>10</v>
      </c>
      <c r="E42" s="11">
        <v>7</v>
      </c>
      <c r="F42" s="10">
        <v>2</v>
      </c>
      <c r="G42" s="10">
        <v>0</v>
      </c>
      <c r="H42" s="10">
        <v>1</v>
      </c>
      <c r="I42" s="10">
        <v>0</v>
      </c>
      <c r="J42" s="10">
        <v>0</v>
      </c>
    </row>
    <row r="43" spans="1:10" ht="13" customHeight="1" x14ac:dyDescent="0.2">
      <c r="A43" s="12"/>
      <c r="B43" s="13" t="s">
        <v>40</v>
      </c>
      <c r="C43" s="12"/>
      <c r="D43" s="11">
        <f t="shared" si="11"/>
        <v>40</v>
      </c>
      <c r="E43" s="11">
        <v>38</v>
      </c>
      <c r="F43" s="10">
        <v>2</v>
      </c>
      <c r="G43" s="10">
        <v>0</v>
      </c>
      <c r="H43" s="10">
        <v>0</v>
      </c>
      <c r="I43" s="10">
        <v>0</v>
      </c>
      <c r="J43" s="10">
        <v>0</v>
      </c>
    </row>
    <row r="44" spans="1:10" ht="13" customHeight="1" x14ac:dyDescent="0.2">
      <c r="A44" s="12"/>
      <c r="B44" s="13"/>
      <c r="C44" s="15"/>
      <c r="D44" s="10"/>
      <c r="E44" s="11"/>
      <c r="F44" s="10"/>
      <c r="G44" s="10"/>
      <c r="H44" s="10"/>
      <c r="I44" s="10"/>
      <c r="J44" s="10"/>
    </row>
    <row r="45" spans="1:10" ht="13" customHeight="1" x14ac:dyDescent="0.2">
      <c r="A45" s="39" t="s">
        <v>41</v>
      </c>
      <c r="B45" s="39"/>
      <c r="C45" s="39"/>
      <c r="D45" s="14">
        <f t="shared" ref="D45:J45" si="12">D46+D47+D48+D49+D50</f>
        <v>319</v>
      </c>
      <c r="E45" s="11">
        <f t="shared" si="12"/>
        <v>291</v>
      </c>
      <c r="F45" s="10">
        <f t="shared" si="12"/>
        <v>20</v>
      </c>
      <c r="G45" s="10">
        <f t="shared" si="12"/>
        <v>7</v>
      </c>
      <c r="H45" s="10">
        <f t="shared" si="12"/>
        <v>1</v>
      </c>
      <c r="I45" s="10">
        <f t="shared" si="12"/>
        <v>0</v>
      </c>
      <c r="J45" s="10">
        <f t="shared" si="12"/>
        <v>0</v>
      </c>
    </row>
    <row r="46" spans="1:10" ht="13" customHeight="1" x14ac:dyDescent="0.2">
      <c r="A46" s="12"/>
      <c r="B46" s="13" t="s">
        <v>42</v>
      </c>
      <c r="C46" s="12"/>
      <c r="D46" s="11">
        <f>SUM(E46:J46)</f>
        <v>190</v>
      </c>
      <c r="E46" s="11">
        <v>176</v>
      </c>
      <c r="F46" s="10">
        <v>11</v>
      </c>
      <c r="G46" s="10">
        <v>2</v>
      </c>
      <c r="H46" s="10">
        <v>1</v>
      </c>
      <c r="I46" s="10">
        <v>0</v>
      </c>
      <c r="J46" s="10">
        <v>0</v>
      </c>
    </row>
    <row r="47" spans="1:10" ht="13" customHeight="1" x14ac:dyDescent="0.2">
      <c r="A47" s="12"/>
      <c r="B47" s="13" t="s">
        <v>43</v>
      </c>
      <c r="C47" s="12"/>
      <c r="D47" s="11">
        <f>SUM(E47:J47)</f>
        <v>12</v>
      </c>
      <c r="E47" s="11">
        <v>10</v>
      </c>
      <c r="F47" s="10">
        <v>1</v>
      </c>
      <c r="G47" s="10">
        <v>1</v>
      </c>
      <c r="H47" s="10">
        <v>0</v>
      </c>
      <c r="I47" s="10">
        <v>0</v>
      </c>
      <c r="J47" s="10">
        <v>0</v>
      </c>
    </row>
    <row r="48" spans="1:10" ht="13" customHeight="1" x14ac:dyDescent="0.2">
      <c r="A48" s="12"/>
      <c r="B48" s="13" t="s">
        <v>44</v>
      </c>
      <c r="C48" s="12"/>
      <c r="D48" s="11">
        <f>SUM(E48:J48)</f>
        <v>12</v>
      </c>
      <c r="E48" s="11">
        <v>12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ht="13" customHeight="1" x14ac:dyDescent="0.2">
      <c r="A49" s="12"/>
      <c r="B49" s="13" t="s">
        <v>45</v>
      </c>
      <c r="C49" s="12"/>
      <c r="D49" s="11">
        <f>SUM(E49:J49)</f>
        <v>34</v>
      </c>
      <c r="E49" s="11">
        <v>26</v>
      </c>
      <c r="F49" s="10">
        <v>5</v>
      </c>
      <c r="G49" s="10">
        <v>3</v>
      </c>
      <c r="H49" s="10">
        <v>0</v>
      </c>
      <c r="I49" s="10">
        <v>0</v>
      </c>
      <c r="J49" s="10">
        <v>0</v>
      </c>
    </row>
    <row r="50" spans="1:10" ht="13" customHeight="1" x14ac:dyDescent="0.2">
      <c r="A50" s="12"/>
      <c r="B50" s="13" t="s">
        <v>46</v>
      </c>
      <c r="C50" s="12"/>
      <c r="D50" s="11">
        <f>SUM(E50:J50)</f>
        <v>71</v>
      </c>
      <c r="E50" s="11">
        <v>67</v>
      </c>
      <c r="F50" s="10">
        <v>3</v>
      </c>
      <c r="G50" s="10">
        <v>1</v>
      </c>
      <c r="H50" s="10">
        <v>0</v>
      </c>
      <c r="I50" s="10">
        <v>0</v>
      </c>
      <c r="J50" s="10">
        <v>0</v>
      </c>
    </row>
    <row r="51" spans="1:10" ht="13" customHeight="1" x14ac:dyDescent="0.2">
      <c r="A51" s="12"/>
      <c r="B51" s="13"/>
      <c r="C51" s="12"/>
      <c r="D51" s="11"/>
      <c r="E51" s="11"/>
      <c r="F51" s="10"/>
      <c r="G51" s="10"/>
      <c r="H51" s="10"/>
      <c r="I51" s="10"/>
      <c r="J51" s="10"/>
    </row>
    <row r="52" spans="1:10" ht="13" customHeight="1" x14ac:dyDescent="0.2">
      <c r="A52" s="34" t="s">
        <v>47</v>
      </c>
      <c r="B52" s="34"/>
      <c r="C52" s="34"/>
      <c r="D52" s="11">
        <f t="shared" ref="D52:J52" si="13">D53+D54</f>
        <v>672</v>
      </c>
      <c r="E52" s="11">
        <f t="shared" si="13"/>
        <v>629</v>
      </c>
      <c r="F52" s="10">
        <f t="shared" si="13"/>
        <v>33</v>
      </c>
      <c r="G52" s="10">
        <f t="shared" si="13"/>
        <v>7</v>
      </c>
      <c r="H52" s="10">
        <f t="shared" si="13"/>
        <v>3</v>
      </c>
      <c r="I52" s="10">
        <f t="shared" si="13"/>
        <v>0</v>
      </c>
      <c r="J52" s="10">
        <f t="shared" si="13"/>
        <v>0</v>
      </c>
    </row>
    <row r="53" spans="1:10" ht="13" customHeight="1" x14ac:dyDescent="0.2">
      <c r="A53" s="12"/>
      <c r="B53" s="13" t="s">
        <v>48</v>
      </c>
      <c r="C53" s="12"/>
      <c r="D53" s="11">
        <f>SUM(E53:J53)</f>
        <v>391</v>
      </c>
      <c r="E53" s="11">
        <v>373</v>
      </c>
      <c r="F53" s="10">
        <v>10</v>
      </c>
      <c r="G53" s="10">
        <v>5</v>
      </c>
      <c r="H53" s="10">
        <v>3</v>
      </c>
      <c r="I53" s="10">
        <v>0</v>
      </c>
      <c r="J53" s="10">
        <v>0</v>
      </c>
    </row>
    <row r="54" spans="1:10" ht="13" customHeight="1" x14ac:dyDescent="0.2">
      <c r="A54" s="12"/>
      <c r="B54" s="13" t="s">
        <v>49</v>
      </c>
      <c r="C54" s="12"/>
      <c r="D54" s="11">
        <f>SUM(E54:J54)</f>
        <v>281</v>
      </c>
      <c r="E54" s="11">
        <v>256</v>
      </c>
      <c r="F54" s="10">
        <v>23</v>
      </c>
      <c r="G54" s="10">
        <v>2</v>
      </c>
      <c r="H54" s="10">
        <v>0</v>
      </c>
      <c r="I54" s="10">
        <v>0</v>
      </c>
      <c r="J54" s="10">
        <v>0</v>
      </c>
    </row>
    <row r="55" spans="1:10" ht="13" customHeight="1" x14ac:dyDescent="0.2">
      <c r="A55" s="12"/>
      <c r="B55" s="13"/>
      <c r="C55" s="12"/>
      <c r="D55" s="11"/>
      <c r="E55" s="11"/>
      <c r="F55" s="10"/>
      <c r="G55" s="10"/>
      <c r="H55" s="10"/>
      <c r="I55" s="10"/>
      <c r="J55" s="10"/>
    </row>
    <row r="56" spans="1:10" ht="13" customHeight="1" x14ac:dyDescent="0.2">
      <c r="A56" s="34" t="s">
        <v>50</v>
      </c>
      <c r="B56" s="34"/>
      <c r="C56" s="34"/>
      <c r="D56" s="11">
        <f t="shared" ref="D56:J56" si="14">D57</f>
        <v>1420</v>
      </c>
      <c r="E56" s="11">
        <f t="shared" si="14"/>
        <v>1333</v>
      </c>
      <c r="F56" s="10">
        <f t="shared" si="14"/>
        <v>66</v>
      </c>
      <c r="G56" s="10">
        <f t="shared" si="14"/>
        <v>13</v>
      </c>
      <c r="H56" s="10">
        <f t="shared" si="14"/>
        <v>7</v>
      </c>
      <c r="I56" s="10">
        <f t="shared" si="14"/>
        <v>1</v>
      </c>
      <c r="J56" s="10">
        <f t="shared" si="14"/>
        <v>0</v>
      </c>
    </row>
    <row r="57" spans="1:10" ht="13" customHeight="1" x14ac:dyDescent="0.2">
      <c r="A57" s="12"/>
      <c r="B57" s="13" t="s">
        <v>51</v>
      </c>
      <c r="C57" s="12"/>
      <c r="D57" s="11">
        <f>SUM(E57:J57)</f>
        <v>1420</v>
      </c>
      <c r="E57" s="11">
        <v>1333</v>
      </c>
      <c r="F57" s="10">
        <v>66</v>
      </c>
      <c r="G57" s="10">
        <v>13</v>
      </c>
      <c r="H57" s="10">
        <v>7</v>
      </c>
      <c r="I57" s="10">
        <v>1</v>
      </c>
      <c r="J57" s="10">
        <v>0</v>
      </c>
    </row>
    <row r="58" spans="1:10" ht="13" customHeight="1" x14ac:dyDescent="0.2">
      <c r="A58" s="12"/>
      <c r="B58" s="13"/>
      <c r="C58" s="12"/>
      <c r="D58" s="11"/>
      <c r="E58" s="11"/>
      <c r="F58" s="10"/>
      <c r="G58" s="10"/>
      <c r="H58" s="10"/>
      <c r="I58" s="10"/>
      <c r="J58" s="10"/>
    </row>
    <row r="59" spans="1:10" ht="13" customHeight="1" x14ac:dyDescent="0.2">
      <c r="A59" s="34" t="s">
        <v>52</v>
      </c>
      <c r="B59" s="34"/>
      <c r="C59" s="34"/>
      <c r="D59" s="11">
        <f t="shared" ref="D59:J59" si="15">D60+D61+D62+D63+D64+D65</f>
        <v>916</v>
      </c>
      <c r="E59" s="11">
        <f t="shared" si="15"/>
        <v>869</v>
      </c>
      <c r="F59" s="10">
        <f t="shared" si="15"/>
        <v>38</v>
      </c>
      <c r="G59" s="10">
        <f t="shared" si="15"/>
        <v>4</v>
      </c>
      <c r="H59" s="10">
        <f t="shared" si="15"/>
        <v>5</v>
      </c>
      <c r="I59" s="10">
        <f t="shared" si="15"/>
        <v>0</v>
      </c>
      <c r="J59" s="10">
        <f t="shared" si="15"/>
        <v>0</v>
      </c>
    </row>
    <row r="60" spans="1:10" ht="13" customHeight="1" x14ac:dyDescent="0.2">
      <c r="A60" s="12"/>
      <c r="B60" s="13" t="s">
        <v>53</v>
      </c>
      <c r="C60" s="12"/>
      <c r="D60" s="11">
        <f t="shared" ref="D60:D65" si="16">SUM(E60:J60)</f>
        <v>381</v>
      </c>
      <c r="E60" s="11">
        <v>367</v>
      </c>
      <c r="F60" s="10">
        <v>11</v>
      </c>
      <c r="G60" s="10">
        <v>2</v>
      </c>
      <c r="H60" s="10">
        <v>1</v>
      </c>
      <c r="I60" s="10">
        <v>0</v>
      </c>
      <c r="J60" s="10">
        <v>0</v>
      </c>
    </row>
    <row r="61" spans="1:10" ht="13" customHeight="1" x14ac:dyDescent="0.2">
      <c r="A61" s="12"/>
      <c r="B61" s="13" t="s">
        <v>54</v>
      </c>
      <c r="C61" s="12"/>
      <c r="D61" s="11">
        <f t="shared" si="16"/>
        <v>40</v>
      </c>
      <c r="E61" s="11">
        <v>39</v>
      </c>
      <c r="F61" s="10">
        <v>0</v>
      </c>
      <c r="G61" s="10">
        <v>0</v>
      </c>
      <c r="H61" s="10">
        <v>1</v>
      </c>
      <c r="I61" s="10">
        <v>0</v>
      </c>
      <c r="J61" s="10">
        <v>0</v>
      </c>
    </row>
    <row r="62" spans="1:10" ht="13" customHeight="1" x14ac:dyDescent="0.2">
      <c r="A62" s="12"/>
      <c r="B62" s="13" t="s">
        <v>55</v>
      </c>
      <c r="C62" s="12"/>
      <c r="D62" s="11">
        <f t="shared" si="16"/>
        <v>49</v>
      </c>
      <c r="E62" s="11">
        <v>42</v>
      </c>
      <c r="F62" s="10">
        <v>3</v>
      </c>
      <c r="G62" s="10">
        <v>1</v>
      </c>
      <c r="H62" s="10">
        <v>3</v>
      </c>
      <c r="I62" s="10">
        <v>0</v>
      </c>
      <c r="J62" s="10">
        <v>0</v>
      </c>
    </row>
    <row r="63" spans="1:10" ht="13" customHeight="1" x14ac:dyDescent="0.2">
      <c r="A63" s="12"/>
      <c r="B63" s="13" t="s">
        <v>56</v>
      </c>
      <c r="C63" s="12"/>
      <c r="D63" s="11">
        <f t="shared" si="16"/>
        <v>48</v>
      </c>
      <c r="E63" s="11">
        <v>46</v>
      </c>
      <c r="F63" s="10">
        <v>2</v>
      </c>
      <c r="G63" s="10">
        <v>0</v>
      </c>
      <c r="H63" s="10">
        <v>0</v>
      </c>
      <c r="I63" s="10">
        <v>0</v>
      </c>
      <c r="J63" s="10">
        <v>0</v>
      </c>
    </row>
    <row r="64" spans="1:10" ht="13" customHeight="1" x14ac:dyDescent="0.2">
      <c r="A64" s="12"/>
      <c r="B64" s="13" t="s">
        <v>57</v>
      </c>
      <c r="C64" s="12"/>
      <c r="D64" s="11">
        <f t="shared" si="16"/>
        <v>290</v>
      </c>
      <c r="E64" s="11">
        <v>274</v>
      </c>
      <c r="F64" s="10">
        <v>16</v>
      </c>
      <c r="G64" s="10">
        <v>0</v>
      </c>
      <c r="H64" s="10">
        <v>0</v>
      </c>
      <c r="I64" s="10">
        <v>0</v>
      </c>
      <c r="J64" s="10">
        <v>0</v>
      </c>
    </row>
    <row r="65" spans="1:10" ht="13" customHeight="1" x14ac:dyDescent="0.2">
      <c r="A65" s="8"/>
      <c r="B65" s="9" t="s">
        <v>58</v>
      </c>
      <c r="C65" s="8"/>
      <c r="D65" s="7">
        <f t="shared" si="16"/>
        <v>108</v>
      </c>
      <c r="E65" s="7">
        <v>101</v>
      </c>
      <c r="F65" s="6">
        <v>6</v>
      </c>
      <c r="G65" s="6">
        <v>1</v>
      </c>
      <c r="H65" s="6">
        <v>0</v>
      </c>
      <c r="I65" s="6">
        <v>0</v>
      </c>
      <c r="J65" s="6">
        <v>0</v>
      </c>
    </row>
    <row r="66" spans="1:10" ht="18.649999999999999" customHeight="1" x14ac:dyDescent="0.2">
      <c r="A66" s="5" t="s">
        <v>59</v>
      </c>
      <c r="B66" s="4"/>
      <c r="D66" s="3"/>
      <c r="E66" s="2"/>
      <c r="F66" s="2"/>
      <c r="G66" s="2"/>
      <c r="H66" s="2"/>
      <c r="I66" s="2"/>
      <c r="J66" s="2"/>
    </row>
    <row r="68" spans="1:10" ht="18.75" customHeight="1" x14ac:dyDescent="0.2">
      <c r="D68" s="2"/>
      <c r="E68" s="2"/>
      <c r="F68" s="2"/>
      <c r="G68" s="2"/>
      <c r="H68" s="2"/>
      <c r="I68" s="2"/>
      <c r="J68" s="2"/>
    </row>
    <row r="69" spans="1:10" ht="18.75" customHeight="1" x14ac:dyDescent="0.2">
      <c r="D69" s="2"/>
      <c r="E69" s="2"/>
      <c r="F69" s="2"/>
      <c r="G69" s="2"/>
      <c r="H69" s="2"/>
      <c r="I69" s="2"/>
      <c r="J69" s="2"/>
    </row>
  </sheetData>
  <mergeCells count="12">
    <mergeCell ref="A52:C52"/>
    <mergeCell ref="A56:C56"/>
    <mergeCell ref="A59:C59"/>
    <mergeCell ref="A8:C8"/>
    <mergeCell ref="A11:C11"/>
    <mergeCell ref="A16:C16"/>
    <mergeCell ref="A20:C20"/>
    <mergeCell ref="A23:C23"/>
    <mergeCell ref="A26:C26"/>
    <mergeCell ref="A31:C31"/>
    <mergeCell ref="A37:C37"/>
    <mergeCell ref="A45:C45"/>
  </mergeCells>
  <phoneticPr fontId="4"/>
  <printOptions horizontalCentered="1"/>
  <pageMargins left="0.98425196850393704" right="0.98425196850393704" top="0.78740157480314965" bottom="0.78740157480314965" header="0.51181102362204722" footer="0.51181102362204722"/>
  <pageSetup paperSize="9" scale="86" fitToHeight="2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2C5E-776B-4800-8A09-1156FC50AB4F}">
  <dimension ref="A1:M114"/>
  <sheetViews>
    <sheetView zoomScaleNormal="100" zoomScaleSheetLayoutView="100" workbookViewId="0">
      <pane xSplit="3" ySplit="5" topLeftCell="D22" activePane="bottomRight" state="frozen"/>
      <selection pane="topRight" activeCell="L38" sqref="L38"/>
      <selection pane="bottomLeft" activeCell="L38" sqref="L38"/>
      <selection pane="bottomRight" activeCell="N12" sqref="N12"/>
    </sheetView>
  </sheetViews>
  <sheetFormatPr defaultColWidth="10.90625" defaultRowHeight="12" x14ac:dyDescent="0.2"/>
  <cols>
    <col min="1" max="1" width="3.36328125" style="1" customWidth="1"/>
    <col min="2" max="2" width="15" style="1" customWidth="1"/>
    <col min="3" max="3" width="4" style="1" customWidth="1"/>
    <col min="4" max="4" width="9.36328125" style="40" customWidth="1"/>
    <col min="5" max="5" width="8.90625" style="40" customWidth="1"/>
    <col min="6" max="6" width="10.08984375" style="41" customWidth="1"/>
    <col min="7" max="7" width="7.90625" style="41" customWidth="1"/>
    <col min="8" max="8" width="8.08984375" style="41" customWidth="1"/>
    <col min="9" max="9" width="8.36328125" style="41" customWidth="1"/>
    <col min="10" max="10" width="8.90625" style="41" customWidth="1"/>
    <col min="11" max="11" width="9.08984375" style="41" customWidth="1"/>
    <col min="12" max="12" width="8.08984375" style="41" customWidth="1"/>
    <col min="13" max="16384" width="10.90625" style="1"/>
  </cols>
  <sheetData>
    <row r="1" spans="1:12" ht="16.5" x14ac:dyDescent="0.2">
      <c r="A1" s="29" t="s">
        <v>60</v>
      </c>
    </row>
    <row r="2" spans="1:12" ht="12.5" thickBot="1" x14ac:dyDescent="0.25">
      <c r="D2" s="42"/>
      <c r="E2" s="42"/>
      <c r="F2" s="43"/>
      <c r="G2" s="44"/>
      <c r="H2" s="45"/>
      <c r="I2" s="45"/>
      <c r="J2" s="45"/>
      <c r="K2" s="45"/>
      <c r="L2" s="46" t="s">
        <v>1</v>
      </c>
    </row>
    <row r="3" spans="1:12" ht="17.25" customHeight="1" thickTop="1" x14ac:dyDescent="0.2">
      <c r="A3" s="47"/>
      <c r="B3" s="47"/>
      <c r="C3" s="47"/>
      <c r="D3" s="48" t="s">
        <v>61</v>
      </c>
      <c r="E3" s="49"/>
      <c r="F3" s="49"/>
      <c r="G3" s="50"/>
      <c r="H3" s="51" t="s">
        <v>62</v>
      </c>
      <c r="I3" s="52"/>
      <c r="J3" s="52"/>
      <c r="K3" s="52"/>
      <c r="L3" s="52"/>
    </row>
    <row r="4" spans="1:12" ht="17.25" customHeight="1" x14ac:dyDescent="0.2">
      <c r="D4" s="53" t="s">
        <v>63</v>
      </c>
      <c r="E4" s="54" t="s">
        <v>64</v>
      </c>
      <c r="F4" s="55" t="s">
        <v>64</v>
      </c>
      <c r="G4" s="56" t="s">
        <v>65</v>
      </c>
      <c r="H4" s="57" t="s">
        <v>63</v>
      </c>
      <c r="I4" s="58" t="s">
        <v>66</v>
      </c>
      <c r="J4" s="58" t="s">
        <v>64</v>
      </c>
      <c r="K4" s="58" t="s">
        <v>67</v>
      </c>
      <c r="L4" s="59" t="s">
        <v>68</v>
      </c>
    </row>
    <row r="5" spans="1:12" ht="17.25" customHeight="1" x14ac:dyDescent="0.2">
      <c r="A5" s="60"/>
      <c r="B5" s="60"/>
      <c r="C5" s="60"/>
      <c r="D5" s="61" t="s">
        <v>69</v>
      </c>
      <c r="E5" s="62" t="s">
        <v>69</v>
      </c>
      <c r="F5" s="63" t="s">
        <v>70</v>
      </c>
      <c r="G5" s="64" t="s">
        <v>70</v>
      </c>
      <c r="H5" s="65"/>
      <c r="I5" s="66"/>
      <c r="J5" s="66"/>
      <c r="K5" s="66"/>
      <c r="L5" s="67"/>
    </row>
    <row r="6" spans="1:12" ht="13.5" customHeight="1" x14ac:dyDescent="0.2">
      <c r="A6" s="33"/>
      <c r="B6" s="32" t="s">
        <v>9</v>
      </c>
      <c r="C6" s="33"/>
      <c r="D6" s="68">
        <f t="shared" ref="D6:L6" si="0">D7+D8</f>
        <v>132700</v>
      </c>
      <c r="E6" s="69">
        <f t="shared" si="0"/>
        <v>12294</v>
      </c>
      <c r="F6" s="70">
        <f t="shared" si="0"/>
        <v>13544</v>
      </c>
      <c r="G6" s="71">
        <f t="shared" si="0"/>
        <v>4158</v>
      </c>
      <c r="H6" s="72">
        <f t="shared" si="0"/>
        <v>12821</v>
      </c>
      <c r="I6" s="70">
        <f t="shared" si="0"/>
        <v>5047</v>
      </c>
      <c r="J6" s="70">
        <f t="shared" si="0"/>
        <v>14719</v>
      </c>
      <c r="K6" s="70">
        <f t="shared" si="0"/>
        <v>11691</v>
      </c>
      <c r="L6" s="70">
        <f t="shared" si="0"/>
        <v>5839</v>
      </c>
    </row>
    <row r="7" spans="1:12" ht="13.5" customHeight="1" x14ac:dyDescent="0.2">
      <c r="A7" s="33"/>
      <c r="B7" s="32" t="s">
        <v>10</v>
      </c>
      <c r="C7" s="33"/>
      <c r="D7" s="73">
        <f>SUM(D11,D23,D26,D14,D29,D34,D48,D19,D55,D56,D59,D62,)</f>
        <v>115737</v>
      </c>
      <c r="E7" s="74">
        <f t="shared" ref="E7:K7" si="1">SUM(E11,E23,E26,E14,E29,E34,E48,E19,E55,E56,E59,E62)</f>
        <v>12261</v>
      </c>
      <c r="F7" s="75">
        <f t="shared" si="1"/>
        <v>10424</v>
      </c>
      <c r="G7" s="76">
        <f t="shared" si="1"/>
        <v>3411</v>
      </c>
      <c r="H7" s="77">
        <f t="shared" si="1"/>
        <v>10878</v>
      </c>
      <c r="I7" s="75">
        <f t="shared" si="1"/>
        <v>3109</v>
      </c>
      <c r="J7" s="75">
        <f t="shared" si="1"/>
        <v>11351</v>
      </c>
      <c r="K7" s="75">
        <f t="shared" si="1"/>
        <v>9499</v>
      </c>
      <c r="L7" s="75">
        <f>SUM(L11,L23,L26,L14,L29,L34,L48,L19,L55,L56,L59,L62)</f>
        <v>5065</v>
      </c>
    </row>
    <row r="8" spans="1:12" ht="13.5" customHeight="1" x14ac:dyDescent="0.2">
      <c r="A8" s="33"/>
      <c r="B8" s="32" t="s">
        <v>11</v>
      </c>
      <c r="C8" s="33"/>
      <c r="D8" s="73">
        <f>SUM(D15,D16,D30,D31,D35,D36,D37,D40,D41,D42,D43,D44,D45,D49,D50,D51,D52,D20,D63,D64,D65,D66,D67)</f>
        <v>16963</v>
      </c>
      <c r="E8" s="74">
        <f t="shared" ref="E8:L8" si="2">SUM(E15,E16,E30,E31,E35,E36,E37,E40,E41,E42,E43,E44,E45,E49,E50,E51,E52,E20,E63,E64,E65,E66,E67)</f>
        <v>33</v>
      </c>
      <c r="F8" s="75">
        <f t="shared" si="2"/>
        <v>3120</v>
      </c>
      <c r="G8" s="76">
        <f t="shared" si="2"/>
        <v>747</v>
      </c>
      <c r="H8" s="77">
        <f t="shared" si="2"/>
        <v>1943</v>
      </c>
      <c r="I8" s="75">
        <f t="shared" si="2"/>
        <v>1938</v>
      </c>
      <c r="J8" s="75">
        <f t="shared" si="2"/>
        <v>3368</v>
      </c>
      <c r="K8" s="75">
        <f t="shared" si="2"/>
        <v>2192</v>
      </c>
      <c r="L8" s="75">
        <f t="shared" si="2"/>
        <v>774</v>
      </c>
    </row>
    <row r="9" spans="1:12" ht="13.5" customHeight="1" x14ac:dyDescent="0.2">
      <c r="A9" s="33"/>
      <c r="B9" s="17"/>
      <c r="C9" s="33"/>
      <c r="D9" s="78"/>
      <c r="E9" s="79"/>
      <c r="F9" s="80"/>
      <c r="G9" s="81"/>
      <c r="H9" s="82"/>
      <c r="I9" s="80"/>
      <c r="J9" s="80"/>
      <c r="K9" s="80"/>
      <c r="L9" s="80"/>
    </row>
    <row r="10" spans="1:12" ht="13.5" customHeight="1" x14ac:dyDescent="0.2">
      <c r="A10" s="34" t="s">
        <v>71</v>
      </c>
      <c r="B10" s="34"/>
      <c r="C10" s="34"/>
      <c r="D10" s="73">
        <f t="shared" ref="D10:L10" si="3">D11</f>
        <v>24987</v>
      </c>
      <c r="E10" s="74">
        <f t="shared" si="3"/>
        <v>6064</v>
      </c>
      <c r="F10" s="75">
        <f t="shared" si="3"/>
        <v>0</v>
      </c>
      <c r="G10" s="76">
        <f t="shared" si="3"/>
        <v>1186</v>
      </c>
      <c r="H10" s="77">
        <f t="shared" si="3"/>
        <v>2016</v>
      </c>
      <c r="I10" s="75">
        <f t="shared" si="3"/>
        <v>762</v>
      </c>
      <c r="J10" s="75">
        <f t="shared" si="3"/>
        <v>967</v>
      </c>
      <c r="K10" s="75">
        <f t="shared" si="3"/>
        <v>1748</v>
      </c>
      <c r="L10" s="75">
        <f t="shared" si="3"/>
        <v>2071</v>
      </c>
    </row>
    <row r="11" spans="1:12" ht="13.5" customHeight="1" x14ac:dyDescent="0.2">
      <c r="A11" s="33"/>
      <c r="B11" s="32" t="s">
        <v>13</v>
      </c>
      <c r="C11" s="33"/>
      <c r="D11" s="73">
        <v>24987</v>
      </c>
      <c r="E11" s="74">
        <v>6064</v>
      </c>
      <c r="F11" s="75">
        <v>0</v>
      </c>
      <c r="G11" s="76">
        <v>1186</v>
      </c>
      <c r="H11" s="77">
        <v>2016</v>
      </c>
      <c r="I11" s="75">
        <v>762</v>
      </c>
      <c r="J11" s="75">
        <v>967</v>
      </c>
      <c r="K11" s="75">
        <v>1748</v>
      </c>
      <c r="L11" s="75">
        <v>2071</v>
      </c>
    </row>
    <row r="12" spans="1:12" ht="13.5" customHeight="1" x14ac:dyDescent="0.2">
      <c r="A12" s="33"/>
      <c r="B12" s="33"/>
      <c r="C12" s="33"/>
      <c r="D12" s="78"/>
      <c r="E12" s="79"/>
      <c r="F12" s="80"/>
      <c r="G12" s="81"/>
      <c r="H12" s="82"/>
      <c r="I12" s="80"/>
      <c r="J12" s="80"/>
      <c r="K12" s="80"/>
      <c r="L12" s="80"/>
    </row>
    <row r="13" spans="1:12" ht="13.5" customHeight="1" x14ac:dyDescent="0.2">
      <c r="A13" s="34" t="s">
        <v>14</v>
      </c>
      <c r="B13" s="34"/>
      <c r="C13" s="34"/>
      <c r="D13" s="73">
        <f>SUM(D14:D16)</f>
        <v>8008</v>
      </c>
      <c r="E13" s="74">
        <v>0</v>
      </c>
      <c r="F13" s="75">
        <f t="shared" ref="F13:L13" si="4">SUM(F14:F16)</f>
        <v>1439</v>
      </c>
      <c r="G13" s="76">
        <f t="shared" si="4"/>
        <v>333</v>
      </c>
      <c r="H13" s="77">
        <f t="shared" si="4"/>
        <v>692</v>
      </c>
      <c r="I13" s="75">
        <f t="shared" si="4"/>
        <v>370</v>
      </c>
      <c r="J13" s="75">
        <f t="shared" si="4"/>
        <v>948</v>
      </c>
      <c r="K13" s="75">
        <f t="shared" si="4"/>
        <v>895</v>
      </c>
      <c r="L13" s="75">
        <f t="shared" si="4"/>
        <v>265</v>
      </c>
    </row>
    <row r="14" spans="1:12" ht="13.5" customHeight="1" x14ac:dyDescent="0.2">
      <c r="A14" s="33"/>
      <c r="B14" s="32" t="s">
        <v>15</v>
      </c>
      <c r="C14" s="33"/>
      <c r="D14" s="73">
        <v>4263</v>
      </c>
      <c r="E14" s="74">
        <v>0</v>
      </c>
      <c r="F14" s="75">
        <v>718</v>
      </c>
      <c r="G14" s="76">
        <v>0</v>
      </c>
      <c r="H14" s="77">
        <v>381</v>
      </c>
      <c r="I14" s="75">
        <v>133</v>
      </c>
      <c r="J14" s="75">
        <v>589</v>
      </c>
      <c r="K14" s="75">
        <v>608</v>
      </c>
      <c r="L14" s="75">
        <v>207</v>
      </c>
    </row>
    <row r="15" spans="1:12" ht="13.5" customHeight="1" x14ac:dyDescent="0.2">
      <c r="A15" s="33"/>
      <c r="B15" s="32" t="s">
        <v>16</v>
      </c>
      <c r="C15" s="33"/>
      <c r="D15" s="73">
        <v>1124</v>
      </c>
      <c r="E15" s="74">
        <v>0</v>
      </c>
      <c r="F15" s="75">
        <v>265</v>
      </c>
      <c r="G15" s="76">
        <v>123</v>
      </c>
      <c r="H15" s="77">
        <v>116</v>
      </c>
      <c r="I15" s="75">
        <v>27</v>
      </c>
      <c r="J15" s="75">
        <v>134</v>
      </c>
      <c r="K15" s="75">
        <v>260</v>
      </c>
      <c r="L15" s="75">
        <v>58</v>
      </c>
    </row>
    <row r="16" spans="1:12" ht="13.5" customHeight="1" x14ac:dyDescent="0.2">
      <c r="A16" s="33"/>
      <c r="B16" s="32" t="s">
        <v>17</v>
      </c>
      <c r="C16" s="33"/>
      <c r="D16" s="73">
        <v>2621</v>
      </c>
      <c r="E16" s="74">
        <v>0</v>
      </c>
      <c r="F16" s="75">
        <v>456</v>
      </c>
      <c r="G16" s="83">
        <v>210</v>
      </c>
      <c r="H16" s="77">
        <v>195</v>
      </c>
      <c r="I16" s="75">
        <v>210</v>
      </c>
      <c r="J16" s="75">
        <v>225</v>
      </c>
      <c r="K16" s="75">
        <v>27</v>
      </c>
      <c r="L16" s="75">
        <v>0</v>
      </c>
    </row>
    <row r="17" spans="1:13" ht="13.5" customHeight="1" x14ac:dyDescent="0.2">
      <c r="A17" s="33"/>
      <c r="B17" s="33"/>
      <c r="C17" s="33"/>
      <c r="D17" s="78"/>
      <c r="E17" s="79"/>
      <c r="F17" s="80"/>
      <c r="G17" s="81"/>
      <c r="H17" s="82"/>
      <c r="I17" s="80"/>
      <c r="J17" s="80"/>
      <c r="K17" s="80"/>
      <c r="L17" s="80"/>
    </row>
    <row r="18" spans="1:13" ht="13.5" customHeight="1" x14ac:dyDescent="0.2">
      <c r="A18" s="34" t="s">
        <v>18</v>
      </c>
      <c r="B18" s="34"/>
      <c r="C18" s="34"/>
      <c r="D18" s="73">
        <f>SUM(D19:D20)</f>
        <v>20291</v>
      </c>
      <c r="E18" s="74">
        <v>0</v>
      </c>
      <c r="F18" s="75">
        <f t="shared" ref="F18:L18" si="5">SUM(F19:F20)</f>
        <v>1867</v>
      </c>
      <c r="G18" s="76">
        <f t="shared" si="5"/>
        <v>1705</v>
      </c>
      <c r="H18" s="77">
        <f t="shared" si="5"/>
        <v>1797</v>
      </c>
      <c r="I18" s="75">
        <f t="shared" si="5"/>
        <v>844</v>
      </c>
      <c r="J18" s="75">
        <f t="shared" si="5"/>
        <v>3744</v>
      </c>
      <c r="K18" s="75">
        <f t="shared" si="5"/>
        <v>1115</v>
      </c>
      <c r="L18" s="75">
        <f t="shared" si="5"/>
        <v>57</v>
      </c>
    </row>
    <row r="19" spans="1:13" ht="13.5" customHeight="1" x14ac:dyDescent="0.2">
      <c r="A19" s="33"/>
      <c r="B19" s="32" t="s">
        <v>19</v>
      </c>
      <c r="C19" s="33"/>
      <c r="D19" s="73">
        <v>17618</v>
      </c>
      <c r="E19" s="74">
        <v>0</v>
      </c>
      <c r="F19" s="75">
        <v>1398</v>
      </c>
      <c r="G19" s="76">
        <v>1471</v>
      </c>
      <c r="H19" s="77">
        <v>1480</v>
      </c>
      <c r="I19" s="75">
        <v>161</v>
      </c>
      <c r="J19" s="75">
        <v>2843</v>
      </c>
      <c r="K19" s="75">
        <v>806</v>
      </c>
      <c r="L19" s="75">
        <v>11</v>
      </c>
    </row>
    <row r="20" spans="1:13" ht="13.5" customHeight="1" x14ac:dyDescent="0.2">
      <c r="A20" s="33"/>
      <c r="B20" s="32" t="s">
        <v>20</v>
      </c>
      <c r="C20" s="33"/>
      <c r="D20" s="73">
        <v>2673</v>
      </c>
      <c r="E20" s="74">
        <v>0</v>
      </c>
      <c r="F20" s="75">
        <v>469</v>
      </c>
      <c r="G20" s="76">
        <v>234</v>
      </c>
      <c r="H20" s="77">
        <v>317</v>
      </c>
      <c r="I20" s="75">
        <v>683</v>
      </c>
      <c r="J20" s="75">
        <v>901</v>
      </c>
      <c r="K20" s="75">
        <v>309</v>
      </c>
      <c r="L20" s="75">
        <v>46</v>
      </c>
    </row>
    <row r="21" spans="1:13" ht="13.5" customHeight="1" x14ac:dyDescent="0.2">
      <c r="A21" s="33"/>
      <c r="B21" s="32"/>
      <c r="C21" s="33"/>
      <c r="D21" s="78"/>
      <c r="E21" s="79"/>
      <c r="F21" s="80"/>
      <c r="G21" s="81"/>
      <c r="H21" s="82"/>
      <c r="I21" s="80"/>
      <c r="J21" s="80"/>
      <c r="K21" s="80"/>
      <c r="L21" s="80"/>
    </row>
    <row r="22" spans="1:13" ht="13.5" customHeight="1" x14ac:dyDescent="0.2">
      <c r="A22" s="34" t="s">
        <v>72</v>
      </c>
      <c r="B22" s="34"/>
      <c r="C22" s="34"/>
      <c r="D22" s="73">
        <f>D23</f>
        <v>29394</v>
      </c>
      <c r="E22" s="74">
        <f>E23</f>
        <v>4662</v>
      </c>
      <c r="F22" s="75">
        <f>F23</f>
        <v>2572</v>
      </c>
      <c r="G22" s="76">
        <v>0</v>
      </c>
      <c r="H22" s="77">
        <f>H23</f>
        <v>2746</v>
      </c>
      <c r="I22" s="75">
        <f>I23</f>
        <v>88</v>
      </c>
      <c r="J22" s="75">
        <f>J23</f>
        <v>3079</v>
      </c>
      <c r="K22" s="75">
        <f>K23</f>
        <v>316</v>
      </c>
      <c r="L22" s="75">
        <f>L23</f>
        <v>1391</v>
      </c>
      <c r="M22" s="2"/>
    </row>
    <row r="23" spans="1:13" ht="13.5" customHeight="1" x14ac:dyDescent="0.2">
      <c r="A23" s="33"/>
      <c r="B23" s="32" t="s">
        <v>22</v>
      </c>
      <c r="C23" s="33"/>
      <c r="D23" s="73">
        <v>29394</v>
      </c>
      <c r="E23" s="74">
        <v>4662</v>
      </c>
      <c r="F23" s="75">
        <v>2572</v>
      </c>
      <c r="G23" s="76">
        <v>0</v>
      </c>
      <c r="H23" s="77">
        <v>2746</v>
      </c>
      <c r="I23" s="75">
        <v>88</v>
      </c>
      <c r="J23" s="75">
        <v>3079</v>
      </c>
      <c r="K23" s="75">
        <v>316</v>
      </c>
      <c r="L23" s="75">
        <v>1391</v>
      </c>
    </row>
    <row r="24" spans="1:13" ht="13.5" customHeight="1" x14ac:dyDescent="0.2">
      <c r="A24" s="33"/>
      <c r="B24" s="32"/>
      <c r="C24" s="33"/>
      <c r="D24" s="73"/>
      <c r="E24" s="74"/>
      <c r="F24" s="75"/>
      <c r="G24" s="76"/>
      <c r="H24" s="77"/>
      <c r="I24" s="75"/>
      <c r="J24" s="75"/>
      <c r="K24" s="75"/>
      <c r="L24" s="75"/>
    </row>
    <row r="25" spans="1:13" ht="13.5" customHeight="1" x14ac:dyDescent="0.2">
      <c r="A25" s="36" t="s">
        <v>73</v>
      </c>
      <c r="B25" s="37"/>
      <c r="C25" s="37"/>
      <c r="D25" s="73">
        <f>D26</f>
        <v>2725</v>
      </c>
      <c r="E25" s="74">
        <v>0</v>
      </c>
      <c r="F25" s="75">
        <f>F26</f>
        <v>453</v>
      </c>
      <c r="G25" s="76">
        <v>0</v>
      </c>
      <c r="H25" s="77">
        <f>H26</f>
        <v>396</v>
      </c>
      <c r="I25" s="75">
        <f>I26</f>
        <v>336</v>
      </c>
      <c r="J25" s="75">
        <f>J26</f>
        <v>373</v>
      </c>
      <c r="K25" s="75">
        <f>K26</f>
        <v>1191</v>
      </c>
      <c r="L25" s="75">
        <f>L26</f>
        <v>125</v>
      </c>
    </row>
    <row r="26" spans="1:13" ht="13.5" customHeight="1" x14ac:dyDescent="0.2">
      <c r="A26" s="33"/>
      <c r="B26" s="32" t="s">
        <v>24</v>
      </c>
      <c r="C26" s="33"/>
      <c r="D26" s="73">
        <v>2725</v>
      </c>
      <c r="E26" s="74">
        <v>0</v>
      </c>
      <c r="F26" s="75">
        <v>453</v>
      </c>
      <c r="G26" s="76">
        <v>0</v>
      </c>
      <c r="H26" s="77">
        <v>396</v>
      </c>
      <c r="I26" s="75">
        <v>336</v>
      </c>
      <c r="J26" s="75">
        <v>373</v>
      </c>
      <c r="K26" s="75">
        <v>1191</v>
      </c>
      <c r="L26" s="75">
        <v>125</v>
      </c>
    </row>
    <row r="27" spans="1:13" ht="13.5" customHeight="1" x14ac:dyDescent="0.2">
      <c r="A27" s="33"/>
      <c r="B27" s="33"/>
      <c r="C27" s="33"/>
      <c r="D27" s="84"/>
      <c r="E27" s="85"/>
      <c r="F27" s="86"/>
      <c r="G27" s="87"/>
      <c r="H27" s="88"/>
      <c r="I27" s="86"/>
      <c r="J27" s="86"/>
      <c r="K27" s="86"/>
      <c r="L27" s="86"/>
    </row>
    <row r="28" spans="1:13" ht="13.5" customHeight="1" x14ac:dyDescent="0.2">
      <c r="A28" s="34" t="s">
        <v>25</v>
      </c>
      <c r="B28" s="34"/>
      <c r="C28" s="34"/>
      <c r="D28" s="73">
        <f>SUM(D29:D31)</f>
        <v>3492</v>
      </c>
      <c r="E28" s="74">
        <f t="shared" ref="E28:L28" si="6">SUM(E29:E31)</f>
        <v>1</v>
      </c>
      <c r="F28" s="75">
        <f t="shared" si="6"/>
        <v>563</v>
      </c>
      <c r="G28" s="76">
        <f t="shared" si="6"/>
        <v>395</v>
      </c>
      <c r="H28" s="77">
        <f t="shared" si="6"/>
        <v>396</v>
      </c>
      <c r="I28" s="75">
        <f t="shared" si="6"/>
        <v>180</v>
      </c>
      <c r="J28" s="75">
        <f t="shared" si="6"/>
        <v>178</v>
      </c>
      <c r="K28" s="75">
        <f t="shared" si="6"/>
        <v>374</v>
      </c>
      <c r="L28" s="75">
        <f t="shared" si="6"/>
        <v>100</v>
      </c>
    </row>
    <row r="29" spans="1:13" ht="13.5" customHeight="1" x14ac:dyDescent="0.2">
      <c r="A29" s="33"/>
      <c r="B29" s="32" t="s">
        <v>26</v>
      </c>
      <c r="C29" s="33"/>
      <c r="D29" s="73">
        <v>3404</v>
      </c>
      <c r="E29" s="74">
        <v>0</v>
      </c>
      <c r="F29" s="75">
        <v>550</v>
      </c>
      <c r="G29" s="76">
        <v>358</v>
      </c>
      <c r="H29" s="77">
        <v>394</v>
      </c>
      <c r="I29" s="75">
        <v>175</v>
      </c>
      <c r="J29" s="75">
        <v>174</v>
      </c>
      <c r="K29" s="75">
        <v>367</v>
      </c>
      <c r="L29" s="75">
        <v>100</v>
      </c>
    </row>
    <row r="30" spans="1:13" ht="13.5" customHeight="1" x14ac:dyDescent="0.2">
      <c r="A30" s="33"/>
      <c r="B30" s="32" t="s">
        <v>27</v>
      </c>
      <c r="C30" s="33"/>
      <c r="D30" s="73">
        <v>67</v>
      </c>
      <c r="E30" s="74">
        <v>0</v>
      </c>
      <c r="F30" s="75">
        <v>9</v>
      </c>
      <c r="G30" s="76">
        <v>34</v>
      </c>
      <c r="H30" s="77">
        <v>0</v>
      </c>
      <c r="I30" s="75">
        <v>4</v>
      </c>
      <c r="J30" s="75">
        <v>4</v>
      </c>
      <c r="K30" s="75">
        <v>1</v>
      </c>
      <c r="L30" s="75">
        <v>0</v>
      </c>
    </row>
    <row r="31" spans="1:13" ht="13.5" customHeight="1" x14ac:dyDescent="0.2">
      <c r="A31" s="33"/>
      <c r="B31" s="32" t="s">
        <v>74</v>
      </c>
      <c r="C31" s="33"/>
      <c r="D31" s="73">
        <v>21</v>
      </c>
      <c r="E31" s="74">
        <v>1</v>
      </c>
      <c r="F31" s="75">
        <v>4</v>
      </c>
      <c r="G31" s="76">
        <v>3</v>
      </c>
      <c r="H31" s="77">
        <v>2</v>
      </c>
      <c r="I31" s="75">
        <v>1</v>
      </c>
      <c r="J31" s="75">
        <v>0</v>
      </c>
      <c r="K31" s="75">
        <v>6</v>
      </c>
      <c r="L31" s="75">
        <v>0</v>
      </c>
    </row>
    <row r="32" spans="1:13" ht="13.5" customHeight="1" x14ac:dyDescent="0.2">
      <c r="A32" s="33"/>
      <c r="B32" s="33"/>
      <c r="C32" s="33"/>
      <c r="D32" s="78"/>
      <c r="E32" s="79"/>
      <c r="F32" s="80"/>
      <c r="G32" s="81"/>
      <c r="H32" s="82"/>
      <c r="I32" s="80"/>
      <c r="J32" s="80"/>
      <c r="K32" s="80"/>
      <c r="L32" s="80"/>
    </row>
    <row r="33" spans="1:12" ht="13.5" customHeight="1" x14ac:dyDescent="0.2">
      <c r="A33" s="34" t="s">
        <v>29</v>
      </c>
      <c r="B33" s="34"/>
      <c r="C33" s="34"/>
      <c r="D33" s="73">
        <f>SUM(D34:D37)</f>
        <v>3086</v>
      </c>
      <c r="E33" s="74">
        <v>0</v>
      </c>
      <c r="F33" s="75">
        <f t="shared" ref="F33:L33" si="7">SUM(F34:F37)</f>
        <v>813</v>
      </c>
      <c r="G33" s="76">
        <f t="shared" si="7"/>
        <v>57</v>
      </c>
      <c r="H33" s="77">
        <f t="shared" si="7"/>
        <v>278</v>
      </c>
      <c r="I33" s="75">
        <f t="shared" si="7"/>
        <v>455</v>
      </c>
      <c r="J33" s="75">
        <f t="shared" si="7"/>
        <v>719</v>
      </c>
      <c r="K33" s="75">
        <f t="shared" si="7"/>
        <v>312</v>
      </c>
      <c r="L33" s="75">
        <f t="shared" si="7"/>
        <v>213</v>
      </c>
    </row>
    <row r="34" spans="1:12" ht="13.5" customHeight="1" x14ac:dyDescent="0.2">
      <c r="A34" s="33"/>
      <c r="B34" s="32" t="s">
        <v>30</v>
      </c>
      <c r="C34" s="33"/>
      <c r="D34" s="73">
        <v>2288</v>
      </c>
      <c r="E34" s="74">
        <v>0</v>
      </c>
      <c r="F34" s="75">
        <v>586</v>
      </c>
      <c r="G34" s="76">
        <v>0</v>
      </c>
      <c r="H34" s="77">
        <v>203</v>
      </c>
      <c r="I34" s="75">
        <v>426</v>
      </c>
      <c r="J34" s="75">
        <v>426</v>
      </c>
      <c r="K34" s="75">
        <v>197</v>
      </c>
      <c r="L34" s="75">
        <v>186</v>
      </c>
    </row>
    <row r="35" spans="1:12" ht="13.5" customHeight="1" x14ac:dyDescent="0.2">
      <c r="A35" s="33"/>
      <c r="B35" s="32" t="s">
        <v>31</v>
      </c>
      <c r="C35" s="33"/>
      <c r="D35" s="73">
        <v>138</v>
      </c>
      <c r="E35" s="74">
        <v>0</v>
      </c>
      <c r="F35" s="75">
        <v>32</v>
      </c>
      <c r="G35" s="76">
        <v>51</v>
      </c>
      <c r="H35" s="77">
        <v>13</v>
      </c>
      <c r="I35" s="75">
        <v>2</v>
      </c>
      <c r="J35" s="75">
        <v>2</v>
      </c>
      <c r="K35" s="75">
        <v>0</v>
      </c>
      <c r="L35" s="75">
        <v>0</v>
      </c>
    </row>
    <row r="36" spans="1:12" ht="13.5" customHeight="1" x14ac:dyDescent="0.2">
      <c r="A36" s="33"/>
      <c r="B36" s="32" t="s">
        <v>32</v>
      </c>
      <c r="C36" s="33"/>
      <c r="D36" s="73">
        <v>31</v>
      </c>
      <c r="E36" s="74">
        <v>0</v>
      </c>
      <c r="F36" s="75">
        <v>0</v>
      </c>
      <c r="G36" s="76">
        <v>6</v>
      </c>
      <c r="H36" s="77">
        <v>0</v>
      </c>
      <c r="I36" s="75">
        <v>1</v>
      </c>
      <c r="J36" s="75">
        <v>0</v>
      </c>
      <c r="K36" s="75">
        <v>0</v>
      </c>
      <c r="L36" s="75">
        <v>0</v>
      </c>
    </row>
    <row r="37" spans="1:12" ht="13.5" customHeight="1" x14ac:dyDescent="0.2">
      <c r="A37" s="33"/>
      <c r="B37" s="32" t="s">
        <v>33</v>
      </c>
      <c r="C37" s="33"/>
      <c r="D37" s="73">
        <v>629</v>
      </c>
      <c r="E37" s="74">
        <v>0</v>
      </c>
      <c r="F37" s="75">
        <v>195</v>
      </c>
      <c r="G37" s="76">
        <v>0</v>
      </c>
      <c r="H37" s="77">
        <v>62</v>
      </c>
      <c r="I37" s="75">
        <v>26</v>
      </c>
      <c r="J37" s="75">
        <v>291</v>
      </c>
      <c r="K37" s="75">
        <v>115</v>
      </c>
      <c r="L37" s="75">
        <v>27</v>
      </c>
    </row>
    <row r="38" spans="1:12" ht="13.5" customHeight="1" x14ac:dyDescent="0.2">
      <c r="D38" s="78"/>
      <c r="E38" s="79"/>
      <c r="F38" s="80"/>
      <c r="G38" s="81"/>
      <c r="H38" s="82"/>
      <c r="I38" s="80"/>
      <c r="J38" s="80"/>
      <c r="K38" s="80"/>
      <c r="L38" s="80"/>
    </row>
    <row r="39" spans="1:12" ht="13.5" customHeight="1" x14ac:dyDescent="0.2">
      <c r="A39" s="34" t="s">
        <v>75</v>
      </c>
      <c r="B39" s="34"/>
      <c r="C39" s="34"/>
      <c r="D39" s="73">
        <f>SUM(D40:D45)</f>
        <v>2216</v>
      </c>
      <c r="E39" s="74">
        <v>0</v>
      </c>
      <c r="F39" s="75">
        <f t="shared" ref="F39:L39" si="8">SUM(F40:F45)</f>
        <v>508</v>
      </c>
      <c r="G39" s="76">
        <f t="shared" si="8"/>
        <v>0</v>
      </c>
      <c r="H39" s="77">
        <f t="shared" si="8"/>
        <v>293</v>
      </c>
      <c r="I39" s="75">
        <f t="shared" si="8"/>
        <v>171</v>
      </c>
      <c r="J39" s="75">
        <f t="shared" si="8"/>
        <v>485</v>
      </c>
      <c r="K39" s="75">
        <f t="shared" si="8"/>
        <v>486</v>
      </c>
      <c r="L39" s="75">
        <f t="shared" si="8"/>
        <v>268</v>
      </c>
    </row>
    <row r="40" spans="1:12" ht="13.5" customHeight="1" x14ac:dyDescent="0.2">
      <c r="A40" s="33"/>
      <c r="B40" s="32" t="s">
        <v>35</v>
      </c>
      <c r="C40" s="33"/>
      <c r="D40" s="73">
        <v>645</v>
      </c>
      <c r="E40" s="74">
        <v>0</v>
      </c>
      <c r="F40" s="75">
        <v>134</v>
      </c>
      <c r="G40" s="76">
        <v>0</v>
      </c>
      <c r="H40" s="77">
        <v>92</v>
      </c>
      <c r="I40" s="75">
        <v>61</v>
      </c>
      <c r="J40" s="75">
        <v>222</v>
      </c>
      <c r="K40" s="75">
        <v>238</v>
      </c>
      <c r="L40" s="75">
        <v>45</v>
      </c>
    </row>
    <row r="41" spans="1:12" ht="13.5" customHeight="1" x14ac:dyDescent="0.2">
      <c r="A41" s="33"/>
      <c r="B41" s="32" t="s">
        <v>36</v>
      </c>
      <c r="C41" s="33"/>
      <c r="D41" s="73">
        <v>235</v>
      </c>
      <c r="E41" s="74">
        <v>0</v>
      </c>
      <c r="F41" s="75">
        <v>54</v>
      </c>
      <c r="G41" s="76">
        <v>0</v>
      </c>
      <c r="H41" s="77">
        <v>45</v>
      </c>
      <c r="I41" s="75">
        <v>27</v>
      </c>
      <c r="J41" s="75">
        <v>38</v>
      </c>
      <c r="K41" s="75">
        <v>33</v>
      </c>
      <c r="L41" s="75">
        <v>20</v>
      </c>
    </row>
    <row r="42" spans="1:12" ht="13.5" customHeight="1" x14ac:dyDescent="0.2">
      <c r="A42" s="33"/>
      <c r="B42" s="32" t="s">
        <v>37</v>
      </c>
      <c r="C42" s="33"/>
      <c r="D42" s="73">
        <v>545</v>
      </c>
      <c r="E42" s="74">
        <v>0</v>
      </c>
      <c r="F42" s="75">
        <v>140</v>
      </c>
      <c r="G42" s="76">
        <v>0</v>
      </c>
      <c r="H42" s="77">
        <v>68</v>
      </c>
      <c r="I42" s="75">
        <v>0</v>
      </c>
      <c r="J42" s="75">
        <v>91</v>
      </c>
      <c r="K42" s="75">
        <v>190</v>
      </c>
      <c r="L42" s="75">
        <v>176</v>
      </c>
    </row>
    <row r="43" spans="1:12" ht="13.5" customHeight="1" x14ac:dyDescent="0.2">
      <c r="A43" s="33"/>
      <c r="B43" s="32" t="s">
        <v>38</v>
      </c>
      <c r="C43" s="33"/>
      <c r="D43" s="73">
        <v>309</v>
      </c>
      <c r="E43" s="74">
        <v>0</v>
      </c>
      <c r="F43" s="75">
        <v>47</v>
      </c>
      <c r="G43" s="76">
        <v>0</v>
      </c>
      <c r="H43" s="77">
        <v>28</v>
      </c>
      <c r="I43" s="75">
        <v>65</v>
      </c>
      <c r="J43" s="75">
        <v>51</v>
      </c>
      <c r="K43" s="75">
        <v>14</v>
      </c>
      <c r="L43" s="75">
        <v>24</v>
      </c>
    </row>
    <row r="44" spans="1:12" ht="13.5" customHeight="1" x14ac:dyDescent="0.2">
      <c r="A44" s="33"/>
      <c r="B44" s="32" t="s">
        <v>39</v>
      </c>
      <c r="C44" s="33"/>
      <c r="D44" s="73">
        <v>159</v>
      </c>
      <c r="E44" s="74">
        <v>0</v>
      </c>
      <c r="F44" s="75">
        <v>29</v>
      </c>
      <c r="G44" s="76">
        <v>0</v>
      </c>
      <c r="H44" s="77">
        <v>20</v>
      </c>
      <c r="I44" s="75">
        <v>17</v>
      </c>
      <c r="J44" s="75">
        <v>60</v>
      </c>
      <c r="K44" s="75">
        <v>1</v>
      </c>
      <c r="L44" s="75">
        <v>0</v>
      </c>
    </row>
    <row r="45" spans="1:12" ht="13.5" customHeight="1" x14ac:dyDescent="0.2">
      <c r="A45" s="33"/>
      <c r="B45" s="32" t="s">
        <v>76</v>
      </c>
      <c r="C45" s="33"/>
      <c r="D45" s="73">
        <v>323</v>
      </c>
      <c r="E45" s="74">
        <v>0</v>
      </c>
      <c r="F45" s="75">
        <v>104</v>
      </c>
      <c r="G45" s="76">
        <v>0</v>
      </c>
      <c r="H45" s="77">
        <v>40</v>
      </c>
      <c r="I45" s="75">
        <v>1</v>
      </c>
      <c r="J45" s="75">
        <v>23</v>
      </c>
      <c r="K45" s="75">
        <v>10</v>
      </c>
      <c r="L45" s="75">
        <v>3</v>
      </c>
    </row>
    <row r="46" spans="1:12" ht="13.5" customHeight="1" x14ac:dyDescent="0.2">
      <c r="A46" s="33"/>
      <c r="B46" s="32"/>
      <c r="C46" s="33"/>
      <c r="D46" s="73"/>
      <c r="E46" s="74"/>
      <c r="F46" s="75"/>
      <c r="G46" s="76"/>
      <c r="H46" s="77"/>
      <c r="I46" s="75"/>
      <c r="J46" s="75"/>
      <c r="K46" s="75"/>
      <c r="L46" s="75"/>
    </row>
    <row r="47" spans="1:12" ht="13.5" customHeight="1" x14ac:dyDescent="0.2">
      <c r="A47" s="89" t="s">
        <v>77</v>
      </c>
      <c r="B47" s="89"/>
      <c r="C47" s="89"/>
      <c r="D47" s="73">
        <f>SUM(D48:D52)</f>
        <v>3993</v>
      </c>
      <c r="E47" s="74">
        <f t="shared" ref="E47:L47" si="9">SUM(E48:E52)</f>
        <v>32</v>
      </c>
      <c r="F47" s="75">
        <f t="shared" si="9"/>
        <v>1036</v>
      </c>
      <c r="G47" s="76">
        <f t="shared" si="9"/>
        <v>28</v>
      </c>
      <c r="H47" s="77">
        <f t="shared" si="9"/>
        <v>411</v>
      </c>
      <c r="I47" s="75">
        <f t="shared" si="9"/>
        <v>64</v>
      </c>
      <c r="J47" s="75">
        <f t="shared" si="9"/>
        <v>404</v>
      </c>
      <c r="K47" s="75">
        <f t="shared" si="9"/>
        <v>350</v>
      </c>
      <c r="L47" s="75">
        <f t="shared" si="9"/>
        <v>151</v>
      </c>
    </row>
    <row r="48" spans="1:12" ht="13.5" customHeight="1" x14ac:dyDescent="0.2">
      <c r="A48" s="33"/>
      <c r="B48" s="32" t="s">
        <v>42</v>
      </c>
      <c r="C48" s="33"/>
      <c r="D48" s="73">
        <v>2441</v>
      </c>
      <c r="E48" s="74">
        <v>0</v>
      </c>
      <c r="F48" s="75">
        <v>433</v>
      </c>
      <c r="G48" s="76">
        <v>0</v>
      </c>
      <c r="H48" s="77">
        <v>234</v>
      </c>
      <c r="I48" s="75">
        <v>14</v>
      </c>
      <c r="J48" s="75">
        <v>184</v>
      </c>
      <c r="K48" s="75">
        <v>154</v>
      </c>
      <c r="L48" s="75">
        <v>44</v>
      </c>
    </row>
    <row r="49" spans="1:12" ht="13.5" customHeight="1" x14ac:dyDescent="0.2">
      <c r="A49" s="33"/>
      <c r="B49" s="32" t="s">
        <v>43</v>
      </c>
      <c r="C49" s="33"/>
      <c r="D49" s="73">
        <v>159</v>
      </c>
      <c r="E49" s="74">
        <v>0</v>
      </c>
      <c r="F49" s="75">
        <v>41</v>
      </c>
      <c r="G49" s="76">
        <v>0</v>
      </c>
      <c r="H49" s="77">
        <v>44</v>
      </c>
      <c r="I49" s="75">
        <v>30</v>
      </c>
      <c r="J49" s="75">
        <v>30</v>
      </c>
      <c r="K49" s="75">
        <v>29</v>
      </c>
      <c r="L49" s="75">
        <v>36</v>
      </c>
    </row>
    <row r="50" spans="1:12" ht="13.5" customHeight="1" x14ac:dyDescent="0.2">
      <c r="A50" s="33"/>
      <c r="B50" s="32" t="s">
        <v>44</v>
      </c>
      <c r="C50" s="33"/>
      <c r="D50" s="73">
        <v>168</v>
      </c>
      <c r="E50" s="74">
        <v>0</v>
      </c>
      <c r="F50" s="75">
        <v>62</v>
      </c>
      <c r="G50" s="76">
        <v>25</v>
      </c>
      <c r="H50" s="77">
        <v>12</v>
      </c>
      <c r="I50" s="75">
        <v>2</v>
      </c>
      <c r="J50" s="75">
        <v>35</v>
      </c>
      <c r="K50" s="75">
        <v>26</v>
      </c>
      <c r="L50" s="75">
        <v>49</v>
      </c>
    </row>
    <row r="51" spans="1:12" ht="13.5" customHeight="1" x14ac:dyDescent="0.2">
      <c r="A51" s="33"/>
      <c r="B51" s="32" t="s">
        <v>45</v>
      </c>
      <c r="C51" s="33"/>
      <c r="D51" s="73">
        <v>373</v>
      </c>
      <c r="E51" s="74">
        <v>32</v>
      </c>
      <c r="F51" s="75">
        <v>62</v>
      </c>
      <c r="G51" s="76">
        <v>0</v>
      </c>
      <c r="H51" s="77">
        <v>18</v>
      </c>
      <c r="I51" s="75">
        <v>18</v>
      </c>
      <c r="J51" s="75">
        <v>48</v>
      </c>
      <c r="K51" s="75">
        <v>62</v>
      </c>
      <c r="L51" s="75">
        <v>4</v>
      </c>
    </row>
    <row r="52" spans="1:12" ht="13.5" customHeight="1" x14ac:dyDescent="0.2">
      <c r="A52" s="33"/>
      <c r="B52" s="32" t="s">
        <v>78</v>
      </c>
      <c r="C52" s="33"/>
      <c r="D52" s="73">
        <v>852</v>
      </c>
      <c r="E52" s="74">
        <v>0</v>
      </c>
      <c r="F52" s="75">
        <v>438</v>
      </c>
      <c r="G52" s="76">
        <v>3</v>
      </c>
      <c r="H52" s="77">
        <v>103</v>
      </c>
      <c r="I52" s="75">
        <v>0</v>
      </c>
      <c r="J52" s="75">
        <v>107</v>
      </c>
      <c r="K52" s="75">
        <v>79</v>
      </c>
      <c r="L52" s="75">
        <v>18</v>
      </c>
    </row>
    <row r="53" spans="1:12" ht="13.5" customHeight="1" x14ac:dyDescent="0.2">
      <c r="A53" s="33"/>
      <c r="B53" s="32"/>
      <c r="C53" s="33"/>
      <c r="D53" s="78"/>
      <c r="E53" s="79"/>
      <c r="F53" s="80"/>
      <c r="G53" s="81"/>
      <c r="H53" s="82"/>
      <c r="I53" s="80"/>
      <c r="J53" s="80"/>
      <c r="K53" s="80"/>
      <c r="L53" s="80"/>
    </row>
    <row r="54" spans="1:12" ht="13.5" customHeight="1" x14ac:dyDescent="0.2">
      <c r="A54" s="34" t="s">
        <v>47</v>
      </c>
      <c r="B54" s="34"/>
      <c r="C54" s="34"/>
      <c r="D54" s="73">
        <f>SUM(D55:D56)</f>
        <v>7637</v>
      </c>
      <c r="E54" s="74">
        <v>0</v>
      </c>
      <c r="F54" s="75">
        <f t="shared" ref="F54:K54" si="10">SUM(F55:F56)</f>
        <v>1379</v>
      </c>
      <c r="G54" s="76">
        <f t="shared" si="10"/>
        <v>0</v>
      </c>
      <c r="H54" s="77">
        <f t="shared" si="10"/>
        <v>880</v>
      </c>
      <c r="I54" s="75">
        <f t="shared" si="10"/>
        <v>248</v>
      </c>
      <c r="J54" s="75">
        <f t="shared" si="10"/>
        <v>576</v>
      </c>
      <c r="K54" s="75">
        <f t="shared" si="10"/>
        <v>633</v>
      </c>
      <c r="L54" s="75">
        <f>SUM(L55:L56)</f>
        <v>509</v>
      </c>
    </row>
    <row r="55" spans="1:12" ht="13.5" customHeight="1" x14ac:dyDescent="0.2">
      <c r="A55" s="33"/>
      <c r="B55" s="32" t="s">
        <v>48</v>
      </c>
      <c r="C55" s="33"/>
      <c r="D55" s="73">
        <v>4351</v>
      </c>
      <c r="E55" s="74">
        <v>0</v>
      </c>
      <c r="F55" s="75">
        <v>776</v>
      </c>
      <c r="G55" s="76">
        <v>0</v>
      </c>
      <c r="H55" s="77">
        <v>509</v>
      </c>
      <c r="I55" s="75">
        <v>4</v>
      </c>
      <c r="J55" s="75">
        <v>339</v>
      </c>
      <c r="K55" s="75">
        <v>473</v>
      </c>
      <c r="L55" s="75">
        <v>161</v>
      </c>
    </row>
    <row r="56" spans="1:12" ht="13.5" customHeight="1" x14ac:dyDescent="0.2">
      <c r="A56" s="33"/>
      <c r="B56" s="32" t="s">
        <v>79</v>
      </c>
      <c r="C56" s="33"/>
      <c r="D56" s="73">
        <v>3286</v>
      </c>
      <c r="E56" s="74">
        <v>0</v>
      </c>
      <c r="F56" s="75">
        <v>603</v>
      </c>
      <c r="G56" s="76">
        <v>0</v>
      </c>
      <c r="H56" s="77">
        <v>371</v>
      </c>
      <c r="I56" s="75">
        <v>244</v>
      </c>
      <c r="J56" s="75">
        <v>237</v>
      </c>
      <c r="K56" s="75">
        <v>160</v>
      </c>
      <c r="L56" s="75">
        <v>348</v>
      </c>
    </row>
    <row r="57" spans="1:12" ht="13.5" customHeight="1" x14ac:dyDescent="0.2">
      <c r="A57" s="33"/>
      <c r="C57" s="33"/>
      <c r="D57" s="78"/>
      <c r="E57" s="79"/>
      <c r="F57" s="80"/>
      <c r="G57" s="81"/>
      <c r="H57" s="82"/>
      <c r="I57" s="80"/>
      <c r="J57" s="80"/>
      <c r="K57" s="80"/>
      <c r="L57" s="80"/>
    </row>
    <row r="58" spans="1:12" ht="13.5" customHeight="1" x14ac:dyDescent="0.2">
      <c r="A58" s="34" t="s">
        <v>80</v>
      </c>
      <c r="B58" s="34"/>
      <c r="C58" s="34"/>
      <c r="D58" s="73">
        <f>D59</f>
        <v>16501</v>
      </c>
      <c r="E58" s="74">
        <f>E59</f>
        <v>1535</v>
      </c>
      <c r="F58" s="90">
        <f>F59</f>
        <v>1543</v>
      </c>
      <c r="G58" s="76">
        <v>0</v>
      </c>
      <c r="H58" s="77">
        <f>H59</f>
        <v>1537</v>
      </c>
      <c r="I58" s="75">
        <f>I59</f>
        <v>542</v>
      </c>
      <c r="J58" s="75">
        <f>J59</f>
        <v>1543</v>
      </c>
      <c r="K58" s="75">
        <f>K59</f>
        <v>2841</v>
      </c>
      <c r="L58" s="75">
        <f>L59</f>
        <v>94</v>
      </c>
    </row>
    <row r="59" spans="1:12" ht="13.5" customHeight="1" x14ac:dyDescent="0.2">
      <c r="A59" s="33"/>
      <c r="B59" s="32" t="s">
        <v>51</v>
      </c>
      <c r="C59" s="33"/>
      <c r="D59" s="73">
        <v>16501</v>
      </c>
      <c r="E59" s="74">
        <v>1535</v>
      </c>
      <c r="F59" s="90">
        <v>1543</v>
      </c>
      <c r="G59" s="83" t="s">
        <v>81</v>
      </c>
      <c r="H59" s="77">
        <v>1537</v>
      </c>
      <c r="I59" s="75">
        <v>542</v>
      </c>
      <c r="J59" s="75">
        <v>1543</v>
      </c>
      <c r="K59" s="75">
        <v>2841</v>
      </c>
      <c r="L59" s="75">
        <v>94</v>
      </c>
    </row>
    <row r="60" spans="1:12" ht="13.5" customHeight="1" x14ac:dyDescent="0.2">
      <c r="A60" s="33"/>
      <c r="B60" s="32"/>
      <c r="C60" s="33"/>
      <c r="D60" s="84"/>
      <c r="E60" s="85"/>
      <c r="F60" s="86"/>
      <c r="G60" s="87"/>
      <c r="H60" s="88"/>
      <c r="I60" s="86"/>
      <c r="J60" s="86"/>
      <c r="K60" s="86"/>
      <c r="L60" s="86"/>
    </row>
    <row r="61" spans="1:12" ht="13.5" customHeight="1" x14ac:dyDescent="0.2">
      <c r="A61" s="34" t="s">
        <v>52</v>
      </c>
      <c r="B61" s="34"/>
      <c r="C61" s="34"/>
      <c r="D61" s="73">
        <f>SUM(D62:D67)</f>
        <v>10370</v>
      </c>
      <c r="E61" s="74">
        <v>0</v>
      </c>
      <c r="F61" s="75">
        <f t="shared" ref="F61:L61" si="11">SUM(F62:F67)</f>
        <v>1371</v>
      </c>
      <c r="G61" s="76">
        <f t="shared" si="11"/>
        <v>454</v>
      </c>
      <c r="H61" s="77">
        <f t="shared" si="11"/>
        <v>1379</v>
      </c>
      <c r="I61" s="75">
        <f t="shared" si="11"/>
        <v>987</v>
      </c>
      <c r="J61" s="75">
        <f t="shared" si="11"/>
        <v>1703</v>
      </c>
      <c r="K61" s="75">
        <f t="shared" si="11"/>
        <v>1430</v>
      </c>
      <c r="L61" s="75">
        <f t="shared" si="11"/>
        <v>595</v>
      </c>
    </row>
    <row r="62" spans="1:12" ht="13.5" customHeight="1" x14ac:dyDescent="0.2">
      <c r="A62" s="33"/>
      <c r="B62" s="32" t="s">
        <v>53</v>
      </c>
      <c r="C62" s="33"/>
      <c r="D62" s="73">
        <v>4479</v>
      </c>
      <c r="E62" s="74">
        <v>0</v>
      </c>
      <c r="F62" s="75">
        <v>792</v>
      </c>
      <c r="G62" s="76">
        <v>396</v>
      </c>
      <c r="H62" s="77">
        <v>611</v>
      </c>
      <c r="I62" s="75">
        <v>224</v>
      </c>
      <c r="J62" s="75">
        <v>597</v>
      </c>
      <c r="K62" s="75">
        <v>638</v>
      </c>
      <c r="L62" s="75">
        <v>327</v>
      </c>
    </row>
    <row r="63" spans="1:12" ht="13.5" customHeight="1" x14ac:dyDescent="0.2">
      <c r="A63" s="33"/>
      <c r="B63" s="32" t="s">
        <v>54</v>
      </c>
      <c r="C63" s="33"/>
      <c r="D63" s="73">
        <v>337</v>
      </c>
      <c r="E63" s="74">
        <v>0</v>
      </c>
      <c r="F63" s="75">
        <v>119</v>
      </c>
      <c r="G63" s="76">
        <v>0</v>
      </c>
      <c r="H63" s="77">
        <v>92</v>
      </c>
      <c r="I63" s="75">
        <v>35</v>
      </c>
      <c r="J63" s="75">
        <v>115</v>
      </c>
      <c r="K63" s="75">
        <v>167</v>
      </c>
      <c r="L63" s="75">
        <v>87</v>
      </c>
    </row>
    <row r="64" spans="1:12" ht="13.5" customHeight="1" x14ac:dyDescent="0.2">
      <c r="A64" s="33"/>
      <c r="B64" s="32" t="s">
        <v>55</v>
      </c>
      <c r="C64" s="33"/>
      <c r="D64" s="73">
        <v>500</v>
      </c>
      <c r="E64" s="74">
        <v>0</v>
      </c>
      <c r="F64" s="75">
        <v>106</v>
      </c>
      <c r="G64" s="76">
        <v>0</v>
      </c>
      <c r="H64" s="77">
        <v>66</v>
      </c>
      <c r="I64" s="75">
        <v>1</v>
      </c>
      <c r="J64" s="75">
        <v>80</v>
      </c>
      <c r="K64" s="75">
        <v>48</v>
      </c>
      <c r="L64" s="75">
        <v>0</v>
      </c>
    </row>
    <row r="65" spans="1:12" ht="13.5" customHeight="1" x14ac:dyDescent="0.2">
      <c r="A65" s="33"/>
      <c r="B65" s="32" t="s">
        <v>56</v>
      </c>
      <c r="C65" s="33"/>
      <c r="D65" s="73">
        <v>558</v>
      </c>
      <c r="E65" s="74">
        <v>0</v>
      </c>
      <c r="F65" s="75">
        <v>95</v>
      </c>
      <c r="G65" s="76">
        <v>58</v>
      </c>
      <c r="H65" s="77">
        <v>68</v>
      </c>
      <c r="I65" s="75">
        <v>0</v>
      </c>
      <c r="J65" s="75">
        <v>28</v>
      </c>
      <c r="K65" s="75">
        <v>55</v>
      </c>
      <c r="L65" s="75">
        <v>28</v>
      </c>
    </row>
    <row r="66" spans="1:12" ht="13.5" customHeight="1" x14ac:dyDescent="0.2">
      <c r="A66" s="33"/>
      <c r="B66" s="32" t="s">
        <v>57</v>
      </c>
      <c r="C66" s="33"/>
      <c r="D66" s="73">
        <v>3226</v>
      </c>
      <c r="E66" s="74">
        <v>0</v>
      </c>
      <c r="F66" s="75">
        <v>0</v>
      </c>
      <c r="G66" s="76">
        <v>0</v>
      </c>
      <c r="H66" s="77">
        <v>330</v>
      </c>
      <c r="I66" s="75">
        <v>508</v>
      </c>
      <c r="J66" s="75">
        <v>508</v>
      </c>
      <c r="K66" s="75">
        <v>134</v>
      </c>
      <c r="L66" s="75">
        <v>3</v>
      </c>
    </row>
    <row r="67" spans="1:12" ht="13.5" customHeight="1" x14ac:dyDescent="0.2">
      <c r="A67" s="8"/>
      <c r="B67" s="9" t="s">
        <v>58</v>
      </c>
      <c r="C67" s="8"/>
      <c r="D67" s="91">
        <v>1270</v>
      </c>
      <c r="E67" s="92">
        <v>0</v>
      </c>
      <c r="F67" s="93">
        <v>259</v>
      </c>
      <c r="G67" s="94">
        <v>0</v>
      </c>
      <c r="H67" s="95">
        <v>212</v>
      </c>
      <c r="I67" s="93">
        <v>219</v>
      </c>
      <c r="J67" s="93">
        <v>375</v>
      </c>
      <c r="K67" s="93">
        <v>388</v>
      </c>
      <c r="L67" s="93">
        <v>150</v>
      </c>
    </row>
    <row r="68" spans="1:12" ht="13.5" customHeight="1" x14ac:dyDescent="0.2">
      <c r="A68" s="5" t="s">
        <v>82</v>
      </c>
      <c r="D68" s="96"/>
      <c r="E68" s="96"/>
      <c r="F68" s="97"/>
      <c r="G68" s="97"/>
      <c r="H68" s="97"/>
      <c r="I68" s="97"/>
      <c r="J68" s="97"/>
      <c r="K68" s="97"/>
      <c r="L68" s="97"/>
    </row>
    <row r="70" spans="1:12" x14ac:dyDescent="0.2">
      <c r="D70" s="96"/>
      <c r="E70" s="96"/>
      <c r="F70" s="97"/>
      <c r="G70" s="97"/>
      <c r="H70" s="97"/>
      <c r="I70" s="97"/>
      <c r="J70" s="97"/>
      <c r="K70" s="97"/>
      <c r="L70" s="97"/>
    </row>
    <row r="71" spans="1:12" x14ac:dyDescent="0.2">
      <c r="D71" s="96"/>
      <c r="E71" s="96"/>
      <c r="F71" s="97"/>
      <c r="G71" s="97"/>
      <c r="H71" s="97"/>
      <c r="I71" s="97"/>
      <c r="J71" s="97"/>
      <c r="K71" s="97"/>
      <c r="L71" s="97"/>
    </row>
    <row r="114" spans="4:7" x14ac:dyDescent="0.2">
      <c r="D114" s="98"/>
      <c r="E114" s="98"/>
      <c r="F114" s="99"/>
      <c r="G114" s="99"/>
    </row>
  </sheetData>
  <mergeCells count="20">
    <mergeCell ref="A33:C33"/>
    <mergeCell ref="A39:C39"/>
    <mergeCell ref="A47:C47"/>
    <mergeCell ref="A54:C54"/>
    <mergeCell ref="A58:C58"/>
    <mergeCell ref="A61:C61"/>
    <mergeCell ref="A10:C10"/>
    <mergeCell ref="A13:C13"/>
    <mergeCell ref="A18:C18"/>
    <mergeCell ref="A22:C22"/>
    <mergeCell ref="A25:C25"/>
    <mergeCell ref="A28:C28"/>
    <mergeCell ref="F2:G2"/>
    <mergeCell ref="D3:G3"/>
    <mergeCell ref="H3:L3"/>
    <mergeCell ref="H4:H5"/>
    <mergeCell ref="I4:I5"/>
    <mergeCell ref="J4:J5"/>
    <mergeCell ref="K4:K5"/>
    <mergeCell ref="L4:L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82" fitToHeight="2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18661-CAC0-4D1D-AC2D-A0C1E08996B2}">
  <dimension ref="A1:I69"/>
  <sheetViews>
    <sheetView zoomScaleNormal="100" zoomScaleSheetLayoutView="100" workbookViewId="0">
      <pane xSplit="3" ySplit="4" topLeftCell="D5" activePane="bottomRight" state="frozen"/>
      <selection pane="topRight" activeCell="N14" sqref="N14"/>
      <selection pane="bottomLeft" activeCell="N14" sqref="N14"/>
      <selection pane="bottomRight" activeCell="K7" sqref="K7"/>
    </sheetView>
  </sheetViews>
  <sheetFormatPr defaultColWidth="10.90625" defaultRowHeight="12" x14ac:dyDescent="0.2"/>
  <cols>
    <col min="1" max="1" width="3.90625" style="1" customWidth="1"/>
    <col min="2" max="2" width="13.90625" style="1" customWidth="1"/>
    <col min="3" max="3" width="6.08984375" style="1" customWidth="1"/>
    <col min="4" max="9" width="11.90625" style="1" customWidth="1"/>
    <col min="10" max="16384" width="10.90625" style="1"/>
  </cols>
  <sheetData>
    <row r="1" spans="1:9" ht="16.5" x14ac:dyDescent="0.2">
      <c r="A1" s="29" t="s">
        <v>83</v>
      </c>
    </row>
    <row r="2" spans="1:9" ht="12.5" thickBot="1" x14ac:dyDescent="0.25">
      <c r="D2" s="28"/>
      <c r="E2" s="28"/>
      <c r="F2" s="28"/>
      <c r="G2" s="28"/>
      <c r="H2" s="100" t="s">
        <v>84</v>
      </c>
      <c r="I2" s="101"/>
    </row>
    <row r="3" spans="1:9" ht="18" customHeight="1" thickTop="1" x14ac:dyDescent="0.2">
      <c r="A3" s="102"/>
      <c r="B3" s="102"/>
      <c r="C3" s="103"/>
      <c r="D3" s="20"/>
      <c r="E3" s="25"/>
      <c r="F3" s="104" t="s">
        <v>85</v>
      </c>
      <c r="G3" s="25"/>
      <c r="H3" s="25"/>
      <c r="I3" s="25"/>
    </row>
    <row r="4" spans="1:9" ht="21" customHeight="1" x14ac:dyDescent="0.2">
      <c r="A4" s="105"/>
      <c r="B4" s="105"/>
      <c r="C4" s="106"/>
      <c r="D4" s="107" t="s">
        <v>63</v>
      </c>
      <c r="E4" s="107" t="s">
        <v>66</v>
      </c>
      <c r="F4" s="108" t="s">
        <v>86</v>
      </c>
      <c r="G4" s="108" t="s">
        <v>87</v>
      </c>
      <c r="H4" s="107" t="s">
        <v>65</v>
      </c>
      <c r="I4" s="109" t="s">
        <v>88</v>
      </c>
    </row>
    <row r="5" spans="1:9" ht="13.4" customHeight="1" x14ac:dyDescent="0.2">
      <c r="A5" s="33"/>
      <c r="B5" s="32" t="s">
        <v>9</v>
      </c>
      <c r="C5" s="110"/>
      <c r="D5" s="111">
        <f t="shared" ref="D5:I5" si="0">D6+D7</f>
        <v>975</v>
      </c>
      <c r="E5" s="111">
        <f t="shared" si="0"/>
        <v>10567</v>
      </c>
      <c r="F5" s="112">
        <f t="shared" si="0"/>
        <v>2004</v>
      </c>
      <c r="G5" s="112">
        <f t="shared" si="0"/>
        <v>9179</v>
      </c>
      <c r="H5" s="111">
        <f t="shared" si="0"/>
        <v>2422</v>
      </c>
      <c r="I5" s="112">
        <f t="shared" si="0"/>
        <v>394</v>
      </c>
    </row>
    <row r="6" spans="1:9" ht="13.4" customHeight="1" x14ac:dyDescent="0.2">
      <c r="A6" s="33"/>
      <c r="B6" s="32" t="s">
        <v>10</v>
      </c>
      <c r="C6" s="33"/>
      <c r="D6" s="113">
        <f t="shared" ref="D6:I6" si="1">D10+D13+D18+D22+D25+D28+D33+D47+D54+D55+D58+D61</f>
        <v>763</v>
      </c>
      <c r="E6" s="112">
        <f t="shared" si="1"/>
        <v>9253</v>
      </c>
      <c r="F6" s="112">
        <f t="shared" si="1"/>
        <v>1469</v>
      </c>
      <c r="G6" s="112">
        <f t="shared" si="1"/>
        <v>8370</v>
      </c>
      <c r="H6" s="112">
        <f t="shared" si="1"/>
        <v>2233</v>
      </c>
      <c r="I6" s="112">
        <f t="shared" si="1"/>
        <v>335</v>
      </c>
    </row>
    <row r="7" spans="1:9" ht="13.4" customHeight="1" x14ac:dyDescent="0.2">
      <c r="A7" s="33"/>
      <c r="B7" s="32" t="s">
        <v>11</v>
      </c>
      <c r="C7" s="33"/>
      <c r="D7" s="113">
        <f t="shared" ref="D7:I7" si="2">D14+D15+D19+D29+D30+D34+D35+D36+D39+D40+D41+D42+D43+D44+D48+D49+D50+D51+D62+D63+D64+D65+D66</f>
        <v>212</v>
      </c>
      <c r="E7" s="112">
        <f t="shared" si="2"/>
        <v>1314</v>
      </c>
      <c r="F7" s="112">
        <f t="shared" si="2"/>
        <v>535</v>
      </c>
      <c r="G7" s="112">
        <f t="shared" si="2"/>
        <v>809</v>
      </c>
      <c r="H7" s="112">
        <f t="shared" si="2"/>
        <v>189</v>
      </c>
      <c r="I7" s="112">
        <f t="shared" si="2"/>
        <v>59</v>
      </c>
    </row>
    <row r="8" spans="1:9" ht="13.4" customHeight="1" x14ac:dyDescent="0.2">
      <c r="A8" s="33"/>
      <c r="B8" s="17"/>
      <c r="C8" s="16"/>
      <c r="D8" s="114"/>
      <c r="E8" s="2"/>
      <c r="F8" s="2"/>
      <c r="G8" s="2"/>
      <c r="H8" s="2"/>
      <c r="I8" s="2"/>
    </row>
    <row r="9" spans="1:9" ht="13.4" customHeight="1" x14ac:dyDescent="0.2">
      <c r="A9" s="34" t="s">
        <v>89</v>
      </c>
      <c r="B9" s="34"/>
      <c r="C9" s="35"/>
      <c r="D9" s="115">
        <f t="shared" ref="D9:I9" si="3">D10</f>
        <v>78</v>
      </c>
      <c r="E9" s="112">
        <f t="shared" si="3"/>
        <v>2567</v>
      </c>
      <c r="F9" s="112">
        <f t="shared" si="3"/>
        <v>168</v>
      </c>
      <c r="G9" s="112">
        <f t="shared" si="3"/>
        <v>2349</v>
      </c>
      <c r="H9" s="112">
        <f t="shared" si="3"/>
        <v>741</v>
      </c>
      <c r="I9" s="112">
        <f t="shared" si="3"/>
        <v>101</v>
      </c>
    </row>
    <row r="10" spans="1:9" ht="13.4" customHeight="1" x14ac:dyDescent="0.2">
      <c r="A10" s="33"/>
      <c r="B10" s="32" t="s">
        <v>13</v>
      </c>
      <c r="C10" s="16"/>
      <c r="D10" s="115">
        <v>78</v>
      </c>
      <c r="E10" s="112">
        <v>2567</v>
      </c>
      <c r="F10" s="112">
        <v>168</v>
      </c>
      <c r="G10" s="112">
        <v>2349</v>
      </c>
      <c r="H10" s="112">
        <v>741</v>
      </c>
      <c r="I10" s="112">
        <v>101</v>
      </c>
    </row>
    <row r="11" spans="1:9" ht="13.4" customHeight="1" x14ac:dyDescent="0.2">
      <c r="A11" s="33"/>
      <c r="B11" s="33"/>
      <c r="C11" s="16"/>
      <c r="D11" s="114"/>
      <c r="E11" s="2"/>
      <c r="F11" s="2"/>
      <c r="G11" s="2"/>
      <c r="H11" s="2"/>
      <c r="I11" s="2"/>
    </row>
    <row r="12" spans="1:9" ht="13.4" customHeight="1" x14ac:dyDescent="0.2">
      <c r="A12" s="34" t="s">
        <v>14</v>
      </c>
      <c r="B12" s="34"/>
      <c r="C12" s="35"/>
      <c r="D12" s="115">
        <f t="shared" ref="D12:I12" si="4">D13+D14+D15</f>
        <v>55</v>
      </c>
      <c r="E12" s="112">
        <f t="shared" si="4"/>
        <v>697</v>
      </c>
      <c r="F12" s="112">
        <f t="shared" si="4"/>
        <v>111</v>
      </c>
      <c r="G12" s="112">
        <f t="shared" si="4"/>
        <v>624</v>
      </c>
      <c r="H12" s="112">
        <f t="shared" si="4"/>
        <v>45</v>
      </c>
      <c r="I12" s="112">
        <f t="shared" si="4"/>
        <v>24</v>
      </c>
    </row>
    <row r="13" spans="1:9" ht="13.4" customHeight="1" x14ac:dyDescent="0.2">
      <c r="A13" s="33"/>
      <c r="B13" s="32" t="s">
        <v>15</v>
      </c>
      <c r="C13" s="16"/>
      <c r="D13" s="115">
        <v>46</v>
      </c>
      <c r="E13" s="112">
        <v>378</v>
      </c>
      <c r="F13" s="112">
        <v>74</v>
      </c>
      <c r="G13" s="112">
        <v>335</v>
      </c>
      <c r="H13" s="112">
        <v>0</v>
      </c>
      <c r="I13" s="112">
        <v>13</v>
      </c>
    </row>
    <row r="14" spans="1:9" ht="13.4" customHeight="1" x14ac:dyDescent="0.2">
      <c r="A14" s="33"/>
      <c r="B14" s="32" t="s">
        <v>16</v>
      </c>
      <c r="C14" s="16"/>
      <c r="D14" s="115">
        <v>2</v>
      </c>
      <c r="E14" s="112">
        <v>84</v>
      </c>
      <c r="F14" s="112">
        <v>16</v>
      </c>
      <c r="G14" s="112">
        <v>69</v>
      </c>
      <c r="H14" s="112">
        <v>32</v>
      </c>
      <c r="I14" s="112">
        <v>2</v>
      </c>
    </row>
    <row r="15" spans="1:9" ht="13.4" customHeight="1" x14ac:dyDescent="0.2">
      <c r="A15" s="33"/>
      <c r="B15" s="32" t="s">
        <v>17</v>
      </c>
      <c r="C15" s="15"/>
      <c r="D15" s="112">
        <v>7</v>
      </c>
      <c r="E15" s="112">
        <v>235</v>
      </c>
      <c r="F15" s="112">
        <v>21</v>
      </c>
      <c r="G15" s="112">
        <v>220</v>
      </c>
      <c r="H15" s="112">
        <v>13</v>
      </c>
      <c r="I15" s="112">
        <v>9</v>
      </c>
    </row>
    <row r="16" spans="1:9" ht="13.4" customHeight="1" x14ac:dyDescent="0.2">
      <c r="A16" s="33"/>
      <c r="B16" s="33"/>
      <c r="C16" s="15"/>
      <c r="D16" s="2"/>
      <c r="E16" s="2"/>
      <c r="F16" s="2"/>
      <c r="G16" s="2"/>
      <c r="H16" s="2"/>
      <c r="I16" s="2"/>
    </row>
    <row r="17" spans="1:9" ht="13.4" customHeight="1" x14ac:dyDescent="0.2">
      <c r="A17" s="34" t="s">
        <v>18</v>
      </c>
      <c r="B17" s="34"/>
      <c r="C17" s="34"/>
      <c r="D17" s="113">
        <f t="shared" ref="D17:I17" si="5">D18+D19</f>
        <v>39</v>
      </c>
      <c r="E17" s="112">
        <f t="shared" si="5"/>
        <v>836</v>
      </c>
      <c r="F17" s="112">
        <f t="shared" si="5"/>
        <v>91</v>
      </c>
      <c r="G17" s="112">
        <f t="shared" si="5"/>
        <v>808</v>
      </c>
      <c r="H17" s="112">
        <f t="shared" si="5"/>
        <v>363</v>
      </c>
      <c r="I17" s="112">
        <f t="shared" si="5"/>
        <v>21</v>
      </c>
    </row>
    <row r="18" spans="1:9" ht="13.4" customHeight="1" x14ac:dyDescent="0.2">
      <c r="A18" s="33"/>
      <c r="B18" s="32" t="s">
        <v>19</v>
      </c>
      <c r="C18" s="15"/>
      <c r="D18" s="113">
        <v>36</v>
      </c>
      <c r="E18" s="112">
        <v>567</v>
      </c>
      <c r="F18" s="112">
        <v>62</v>
      </c>
      <c r="G18" s="112">
        <v>547</v>
      </c>
      <c r="H18" s="112">
        <v>341</v>
      </c>
      <c r="I18" s="112">
        <v>13</v>
      </c>
    </row>
    <row r="19" spans="1:9" ht="13.4" customHeight="1" x14ac:dyDescent="0.2">
      <c r="A19" s="33"/>
      <c r="B19" s="32" t="s">
        <v>20</v>
      </c>
      <c r="C19" s="15"/>
      <c r="D19" s="113">
        <v>3</v>
      </c>
      <c r="E19" s="112">
        <v>269</v>
      </c>
      <c r="F19" s="112">
        <v>29</v>
      </c>
      <c r="G19" s="112">
        <v>261</v>
      </c>
      <c r="H19" s="112">
        <v>22</v>
      </c>
      <c r="I19" s="112">
        <v>8</v>
      </c>
    </row>
    <row r="20" spans="1:9" ht="13.4" customHeight="1" x14ac:dyDescent="0.2">
      <c r="A20" s="33"/>
      <c r="B20" s="32"/>
      <c r="C20" s="15"/>
      <c r="D20" s="116"/>
      <c r="E20" s="2"/>
      <c r="F20" s="2"/>
      <c r="G20" s="2"/>
      <c r="H20" s="2"/>
      <c r="I20" s="2"/>
    </row>
    <row r="21" spans="1:9" ht="13.4" customHeight="1" x14ac:dyDescent="0.2">
      <c r="A21" s="34" t="s">
        <v>72</v>
      </c>
      <c r="B21" s="34"/>
      <c r="C21" s="35"/>
      <c r="D21" s="115">
        <f t="shared" ref="D21:I21" si="6">D22</f>
        <v>32</v>
      </c>
      <c r="E21" s="112">
        <f t="shared" si="6"/>
        <v>1889</v>
      </c>
      <c r="F21" s="112">
        <f t="shared" si="6"/>
        <v>171</v>
      </c>
      <c r="G21" s="112">
        <f t="shared" si="6"/>
        <v>1742</v>
      </c>
      <c r="H21" s="112">
        <f t="shared" si="6"/>
        <v>135</v>
      </c>
      <c r="I21" s="112">
        <f t="shared" si="6"/>
        <v>49</v>
      </c>
    </row>
    <row r="22" spans="1:9" ht="13.4" customHeight="1" x14ac:dyDescent="0.2">
      <c r="A22" s="33"/>
      <c r="B22" s="32" t="s">
        <v>22</v>
      </c>
      <c r="C22" s="16"/>
      <c r="D22" s="115">
        <v>32</v>
      </c>
      <c r="E22" s="112">
        <v>1889</v>
      </c>
      <c r="F22" s="112">
        <v>171</v>
      </c>
      <c r="G22" s="112">
        <v>1742</v>
      </c>
      <c r="H22" s="112">
        <v>135</v>
      </c>
      <c r="I22" s="112">
        <v>49</v>
      </c>
    </row>
    <row r="23" spans="1:9" ht="13.4" customHeight="1" x14ac:dyDescent="0.2">
      <c r="A23" s="33"/>
      <c r="B23" s="32"/>
      <c r="C23" s="16"/>
      <c r="D23" s="115"/>
      <c r="E23" s="112"/>
      <c r="F23" s="112"/>
      <c r="G23" s="112"/>
      <c r="H23" s="112"/>
      <c r="I23" s="112"/>
    </row>
    <row r="24" spans="1:9" ht="13.4" customHeight="1" x14ac:dyDescent="0.2">
      <c r="A24" s="36" t="s">
        <v>73</v>
      </c>
      <c r="B24" s="37"/>
      <c r="C24" s="37"/>
      <c r="D24" s="113">
        <f t="shared" ref="D24:I24" si="7">D25</f>
        <v>33</v>
      </c>
      <c r="E24" s="112">
        <f t="shared" si="7"/>
        <v>318</v>
      </c>
      <c r="F24" s="112">
        <f t="shared" si="7"/>
        <v>100</v>
      </c>
      <c r="G24" s="112">
        <f t="shared" si="7"/>
        <v>203</v>
      </c>
      <c r="H24" s="112">
        <f t="shared" si="7"/>
        <v>31</v>
      </c>
      <c r="I24" s="112">
        <f t="shared" si="7"/>
        <v>11</v>
      </c>
    </row>
    <row r="25" spans="1:9" ht="13.4" customHeight="1" x14ac:dyDescent="0.2">
      <c r="A25" s="33"/>
      <c r="B25" s="32" t="s">
        <v>24</v>
      </c>
      <c r="C25" s="16"/>
      <c r="D25" s="115">
        <v>33</v>
      </c>
      <c r="E25" s="112">
        <v>318</v>
      </c>
      <c r="F25" s="112">
        <v>100</v>
      </c>
      <c r="G25" s="112">
        <v>203</v>
      </c>
      <c r="H25" s="112">
        <v>31</v>
      </c>
      <c r="I25" s="112">
        <v>11</v>
      </c>
    </row>
    <row r="26" spans="1:9" ht="13.4" customHeight="1" x14ac:dyDescent="0.2">
      <c r="A26" s="33"/>
      <c r="B26" s="33"/>
      <c r="C26" s="16"/>
      <c r="D26" s="117"/>
    </row>
    <row r="27" spans="1:9" ht="13.4" customHeight="1" x14ac:dyDescent="0.2">
      <c r="A27" s="34" t="s">
        <v>25</v>
      </c>
      <c r="B27" s="34"/>
      <c r="C27" s="34"/>
      <c r="D27" s="113">
        <f t="shared" ref="D27:I27" si="8">D28+D29+D30</f>
        <v>41</v>
      </c>
      <c r="E27" s="112">
        <f t="shared" si="8"/>
        <v>273</v>
      </c>
      <c r="F27" s="112">
        <f t="shared" si="8"/>
        <v>123</v>
      </c>
      <c r="G27" s="112">
        <f t="shared" si="8"/>
        <v>130</v>
      </c>
      <c r="H27" s="112">
        <f t="shared" si="8"/>
        <v>4</v>
      </c>
      <c r="I27" s="112">
        <f t="shared" si="8"/>
        <v>31</v>
      </c>
    </row>
    <row r="28" spans="1:9" ht="13.4" customHeight="1" x14ac:dyDescent="0.2">
      <c r="A28" s="33"/>
      <c r="B28" s="32" t="s">
        <v>26</v>
      </c>
      <c r="C28" s="15"/>
      <c r="D28" s="112">
        <v>39</v>
      </c>
      <c r="E28" s="112">
        <v>268</v>
      </c>
      <c r="F28" s="112">
        <v>121</v>
      </c>
      <c r="G28" s="112">
        <v>126</v>
      </c>
      <c r="H28" s="112">
        <v>4</v>
      </c>
      <c r="I28" s="112">
        <v>29</v>
      </c>
    </row>
    <row r="29" spans="1:9" ht="13.4" customHeight="1" x14ac:dyDescent="0.2">
      <c r="A29" s="33"/>
      <c r="B29" s="32" t="s">
        <v>90</v>
      </c>
      <c r="C29" s="15"/>
      <c r="D29" s="112">
        <v>0</v>
      </c>
      <c r="E29" s="112">
        <v>3</v>
      </c>
      <c r="F29" s="112">
        <v>0</v>
      </c>
      <c r="G29" s="112">
        <v>3</v>
      </c>
      <c r="H29" s="112">
        <v>0</v>
      </c>
      <c r="I29" s="112">
        <v>0</v>
      </c>
    </row>
    <row r="30" spans="1:9" ht="13.4" customHeight="1" x14ac:dyDescent="0.2">
      <c r="A30" s="33"/>
      <c r="B30" s="32" t="s">
        <v>91</v>
      </c>
      <c r="C30" s="15"/>
      <c r="D30" s="112">
        <v>2</v>
      </c>
      <c r="E30" s="112">
        <v>2</v>
      </c>
      <c r="F30" s="112">
        <v>2</v>
      </c>
      <c r="G30" s="112">
        <v>1</v>
      </c>
      <c r="H30" s="112">
        <v>0</v>
      </c>
      <c r="I30" s="112">
        <v>2</v>
      </c>
    </row>
    <row r="31" spans="1:9" ht="13.4" customHeight="1" x14ac:dyDescent="0.2">
      <c r="A31" s="33"/>
      <c r="B31" s="33"/>
      <c r="C31" s="15"/>
      <c r="D31" s="2"/>
      <c r="E31" s="2"/>
      <c r="F31" s="2"/>
      <c r="G31" s="2"/>
      <c r="H31" s="2"/>
      <c r="I31" s="2"/>
    </row>
    <row r="32" spans="1:9" ht="13.4" customHeight="1" x14ac:dyDescent="0.2">
      <c r="A32" s="34" t="s">
        <v>29</v>
      </c>
      <c r="B32" s="34"/>
      <c r="C32" s="118"/>
      <c r="D32" s="112">
        <f t="shared" ref="D32:I32" si="9">D33+D34+D35+D36</f>
        <v>4</v>
      </c>
      <c r="E32" s="112">
        <f t="shared" si="9"/>
        <v>327</v>
      </c>
      <c r="F32" s="112">
        <f t="shared" si="9"/>
        <v>114</v>
      </c>
      <c r="G32" s="112">
        <f t="shared" si="9"/>
        <v>202</v>
      </c>
      <c r="H32" s="112">
        <f t="shared" si="9"/>
        <v>22</v>
      </c>
      <c r="I32" s="112">
        <f t="shared" si="9"/>
        <v>15</v>
      </c>
    </row>
    <row r="33" spans="1:9" ht="13.4" customHeight="1" x14ac:dyDescent="0.2">
      <c r="A33" s="33"/>
      <c r="B33" s="32" t="s">
        <v>30</v>
      </c>
      <c r="C33" s="15"/>
      <c r="D33" s="112">
        <v>2</v>
      </c>
      <c r="E33" s="112">
        <v>219</v>
      </c>
      <c r="F33" s="112">
        <v>51</v>
      </c>
      <c r="G33" s="112">
        <v>162</v>
      </c>
      <c r="H33" s="112">
        <v>16</v>
      </c>
      <c r="I33" s="112">
        <v>7</v>
      </c>
    </row>
    <row r="34" spans="1:9" ht="13.4" customHeight="1" x14ac:dyDescent="0.2">
      <c r="A34" s="33"/>
      <c r="B34" s="32" t="s">
        <v>31</v>
      </c>
      <c r="C34" s="15"/>
      <c r="D34" s="112">
        <v>0</v>
      </c>
      <c r="E34" s="112">
        <v>17</v>
      </c>
      <c r="F34" s="112">
        <v>7</v>
      </c>
      <c r="G34" s="112">
        <v>9</v>
      </c>
      <c r="H34" s="112">
        <v>0</v>
      </c>
      <c r="I34" s="112">
        <v>1</v>
      </c>
    </row>
    <row r="35" spans="1:9" ht="13.4" customHeight="1" x14ac:dyDescent="0.2">
      <c r="A35" s="33"/>
      <c r="B35" s="32" t="s">
        <v>32</v>
      </c>
      <c r="C35" s="15"/>
      <c r="D35" s="112">
        <v>0</v>
      </c>
      <c r="E35" s="112">
        <v>1</v>
      </c>
      <c r="F35" s="112">
        <v>1</v>
      </c>
      <c r="G35" s="112">
        <v>0</v>
      </c>
      <c r="H35" s="112">
        <v>2</v>
      </c>
      <c r="I35" s="112">
        <v>0</v>
      </c>
    </row>
    <row r="36" spans="1:9" ht="13.4" customHeight="1" x14ac:dyDescent="0.2">
      <c r="A36" s="33"/>
      <c r="B36" s="32" t="s">
        <v>33</v>
      </c>
      <c r="C36" s="15"/>
      <c r="D36" s="112">
        <v>2</v>
      </c>
      <c r="E36" s="112">
        <v>90</v>
      </c>
      <c r="F36" s="112">
        <v>55</v>
      </c>
      <c r="G36" s="112">
        <v>31</v>
      </c>
      <c r="H36" s="112">
        <v>4</v>
      </c>
      <c r="I36" s="112">
        <v>7</v>
      </c>
    </row>
    <row r="37" spans="1:9" ht="13.4" customHeight="1" x14ac:dyDescent="0.2">
      <c r="C37" s="119"/>
      <c r="D37" s="2"/>
      <c r="E37" s="2"/>
      <c r="F37" s="2"/>
      <c r="G37" s="2"/>
      <c r="H37" s="2"/>
      <c r="I37" s="2"/>
    </row>
    <row r="38" spans="1:9" ht="13.4" customHeight="1" x14ac:dyDescent="0.2">
      <c r="A38" s="34" t="s">
        <v>75</v>
      </c>
      <c r="B38" s="34"/>
      <c r="C38" s="34"/>
      <c r="D38" s="113">
        <f t="shared" ref="D38:I38" si="10">D39+D40+D41+D42+D43+D44</f>
        <v>100</v>
      </c>
      <c r="E38" s="112">
        <f t="shared" si="10"/>
        <v>184</v>
      </c>
      <c r="F38" s="112">
        <f t="shared" si="10"/>
        <v>120</v>
      </c>
      <c r="G38" s="112">
        <f t="shared" si="10"/>
        <v>84</v>
      </c>
      <c r="H38" s="112">
        <f t="shared" si="10"/>
        <v>33</v>
      </c>
      <c r="I38" s="112">
        <f t="shared" si="10"/>
        <v>6</v>
      </c>
    </row>
    <row r="39" spans="1:9" ht="13.4" customHeight="1" x14ac:dyDescent="0.2">
      <c r="A39" s="33"/>
      <c r="B39" s="32" t="s">
        <v>35</v>
      </c>
      <c r="C39" s="16"/>
      <c r="D39" s="115">
        <v>3</v>
      </c>
      <c r="E39" s="112">
        <v>29</v>
      </c>
      <c r="F39" s="112">
        <v>20</v>
      </c>
      <c r="G39" s="112">
        <v>8</v>
      </c>
      <c r="H39" s="112">
        <v>3</v>
      </c>
      <c r="I39" s="112">
        <v>1</v>
      </c>
    </row>
    <row r="40" spans="1:9" ht="13.4" customHeight="1" x14ac:dyDescent="0.2">
      <c r="A40" s="33"/>
      <c r="B40" s="32" t="s">
        <v>36</v>
      </c>
      <c r="C40" s="16"/>
      <c r="D40" s="115">
        <v>18</v>
      </c>
      <c r="E40" s="112">
        <v>27</v>
      </c>
      <c r="F40" s="112">
        <v>19</v>
      </c>
      <c r="G40" s="112">
        <v>9</v>
      </c>
      <c r="H40" s="112">
        <v>14</v>
      </c>
      <c r="I40" s="112">
        <v>0</v>
      </c>
    </row>
    <row r="41" spans="1:9" ht="13.4" customHeight="1" x14ac:dyDescent="0.2">
      <c r="A41" s="33"/>
      <c r="B41" s="32" t="s">
        <v>37</v>
      </c>
      <c r="C41" s="16"/>
      <c r="D41" s="115">
        <v>45</v>
      </c>
      <c r="E41" s="112">
        <v>57</v>
      </c>
      <c r="F41" s="112">
        <v>33</v>
      </c>
      <c r="G41" s="112">
        <v>26</v>
      </c>
      <c r="H41" s="112">
        <v>10</v>
      </c>
      <c r="I41" s="112">
        <v>0</v>
      </c>
    </row>
    <row r="42" spans="1:9" ht="13.4" customHeight="1" x14ac:dyDescent="0.2">
      <c r="A42" s="33"/>
      <c r="B42" s="32" t="s">
        <v>38</v>
      </c>
      <c r="C42" s="16"/>
      <c r="D42" s="115">
        <v>26</v>
      </c>
      <c r="E42" s="112">
        <v>36</v>
      </c>
      <c r="F42" s="112">
        <v>17</v>
      </c>
      <c r="G42" s="112">
        <v>16</v>
      </c>
      <c r="H42" s="112">
        <v>1</v>
      </c>
      <c r="I42" s="112">
        <v>1</v>
      </c>
    </row>
    <row r="43" spans="1:9" ht="13.4" customHeight="1" x14ac:dyDescent="0.2">
      <c r="A43" s="33"/>
      <c r="B43" s="32" t="s">
        <v>92</v>
      </c>
      <c r="C43" s="16"/>
      <c r="D43" s="115">
        <v>7</v>
      </c>
      <c r="E43" s="112">
        <v>22</v>
      </c>
      <c r="F43" s="112">
        <v>9</v>
      </c>
      <c r="G43" s="112">
        <v>12</v>
      </c>
      <c r="H43" s="112">
        <v>0</v>
      </c>
      <c r="I43" s="112">
        <v>2</v>
      </c>
    </row>
    <row r="44" spans="1:9" ht="13.4" customHeight="1" x14ac:dyDescent="0.2">
      <c r="A44" s="33"/>
      <c r="B44" s="32" t="s">
        <v>93</v>
      </c>
      <c r="C44" s="16"/>
      <c r="D44" s="115">
        <v>1</v>
      </c>
      <c r="E44" s="112">
        <v>13</v>
      </c>
      <c r="F44" s="112">
        <v>22</v>
      </c>
      <c r="G44" s="112">
        <v>13</v>
      </c>
      <c r="H44" s="112">
        <v>5</v>
      </c>
      <c r="I44" s="112">
        <v>2</v>
      </c>
    </row>
    <row r="45" spans="1:9" ht="13.4" customHeight="1" x14ac:dyDescent="0.2">
      <c r="A45" s="33"/>
      <c r="B45" s="32"/>
      <c r="C45" s="33"/>
      <c r="D45" s="116"/>
      <c r="E45" s="2"/>
      <c r="F45" s="2"/>
      <c r="G45" s="2"/>
      <c r="H45" s="2"/>
      <c r="I45" s="2"/>
    </row>
    <row r="46" spans="1:9" ht="13.4" customHeight="1" x14ac:dyDescent="0.2">
      <c r="A46" s="34" t="s">
        <v>77</v>
      </c>
      <c r="B46" s="34"/>
      <c r="C46" s="118"/>
      <c r="D46" s="112">
        <f t="shared" ref="D46:I46" si="11">D47+D48+D49+D50+D51</f>
        <v>8</v>
      </c>
      <c r="E46" s="112">
        <f t="shared" si="11"/>
        <v>369</v>
      </c>
      <c r="F46" s="112">
        <f t="shared" si="11"/>
        <v>236</v>
      </c>
      <c r="G46" s="112">
        <f t="shared" si="11"/>
        <v>128</v>
      </c>
      <c r="H46" s="112">
        <f t="shared" si="11"/>
        <v>30</v>
      </c>
      <c r="I46" s="112">
        <f t="shared" si="11"/>
        <v>12</v>
      </c>
    </row>
    <row r="47" spans="1:9" ht="13.4" customHeight="1" x14ac:dyDescent="0.2">
      <c r="A47" s="33"/>
      <c r="B47" s="32" t="s">
        <v>42</v>
      </c>
      <c r="C47" s="15"/>
      <c r="D47" s="113">
        <v>5</v>
      </c>
      <c r="E47" s="112">
        <v>236</v>
      </c>
      <c r="F47" s="112">
        <v>124</v>
      </c>
      <c r="G47" s="112">
        <v>106</v>
      </c>
      <c r="H47" s="112">
        <v>11</v>
      </c>
      <c r="I47" s="112">
        <v>9</v>
      </c>
    </row>
    <row r="48" spans="1:9" ht="13.4" customHeight="1" x14ac:dyDescent="0.2">
      <c r="A48" s="33"/>
      <c r="B48" s="32" t="s">
        <v>43</v>
      </c>
      <c r="C48" s="15"/>
      <c r="D48" s="113">
        <v>1</v>
      </c>
      <c r="E48" s="112">
        <v>17</v>
      </c>
      <c r="F48" s="112">
        <v>8</v>
      </c>
      <c r="G48" s="112">
        <v>9</v>
      </c>
      <c r="H48" s="112">
        <v>10</v>
      </c>
      <c r="I48" s="112">
        <v>1</v>
      </c>
    </row>
    <row r="49" spans="1:9" ht="13.4" customHeight="1" x14ac:dyDescent="0.2">
      <c r="A49" s="33"/>
      <c r="B49" s="32" t="s">
        <v>44</v>
      </c>
      <c r="C49" s="15"/>
      <c r="D49" s="113">
        <v>1</v>
      </c>
      <c r="E49" s="112">
        <v>20</v>
      </c>
      <c r="F49" s="112">
        <v>17</v>
      </c>
      <c r="G49" s="112">
        <v>3</v>
      </c>
      <c r="H49" s="112">
        <v>1</v>
      </c>
      <c r="I49" s="112">
        <v>0</v>
      </c>
    </row>
    <row r="50" spans="1:9" ht="13.4" customHeight="1" x14ac:dyDescent="0.2">
      <c r="A50" s="33"/>
      <c r="B50" s="32" t="s">
        <v>45</v>
      </c>
      <c r="C50" s="15"/>
      <c r="D50" s="113">
        <v>0</v>
      </c>
      <c r="E50" s="112">
        <v>19</v>
      </c>
      <c r="F50" s="112">
        <v>16</v>
      </c>
      <c r="G50" s="112">
        <v>3</v>
      </c>
      <c r="H50" s="112">
        <v>4</v>
      </c>
      <c r="I50" s="112">
        <v>1</v>
      </c>
    </row>
    <row r="51" spans="1:9" ht="13.4" customHeight="1" x14ac:dyDescent="0.2">
      <c r="A51" s="33"/>
      <c r="B51" s="32" t="s">
        <v>78</v>
      </c>
      <c r="C51" s="15"/>
      <c r="D51" s="113">
        <v>1</v>
      </c>
      <c r="E51" s="112">
        <v>77</v>
      </c>
      <c r="F51" s="112">
        <v>71</v>
      </c>
      <c r="G51" s="112">
        <v>7</v>
      </c>
      <c r="H51" s="112">
        <v>4</v>
      </c>
      <c r="I51" s="112">
        <v>1</v>
      </c>
    </row>
    <row r="52" spans="1:9" ht="13.4" customHeight="1" x14ac:dyDescent="0.2">
      <c r="A52" s="33"/>
      <c r="B52" s="32"/>
      <c r="C52" s="33"/>
      <c r="D52" s="116"/>
      <c r="E52" s="2"/>
      <c r="F52" s="2"/>
      <c r="G52" s="2"/>
      <c r="H52" s="2"/>
      <c r="I52" s="2"/>
    </row>
    <row r="53" spans="1:9" ht="13.4" customHeight="1" x14ac:dyDescent="0.2">
      <c r="A53" s="34" t="s">
        <v>47</v>
      </c>
      <c r="B53" s="34"/>
      <c r="C53" s="118"/>
      <c r="D53" s="112">
        <f t="shared" ref="D53:I53" si="12">D54+D55</f>
        <v>16</v>
      </c>
      <c r="E53" s="112">
        <f t="shared" si="12"/>
        <v>740</v>
      </c>
      <c r="F53" s="112">
        <f t="shared" si="12"/>
        <v>96</v>
      </c>
      <c r="G53" s="112">
        <f t="shared" si="12"/>
        <v>638</v>
      </c>
      <c r="H53" s="112">
        <f t="shared" si="12"/>
        <v>93</v>
      </c>
      <c r="I53" s="112">
        <f t="shared" si="12"/>
        <v>12</v>
      </c>
    </row>
    <row r="54" spans="1:9" ht="13.4" customHeight="1" x14ac:dyDescent="0.2">
      <c r="A54" s="33"/>
      <c r="B54" s="32" t="s">
        <v>48</v>
      </c>
      <c r="C54" s="15"/>
      <c r="D54" s="113">
        <v>15</v>
      </c>
      <c r="E54" s="112">
        <v>471</v>
      </c>
      <c r="F54" s="112">
        <v>86</v>
      </c>
      <c r="G54" s="112">
        <v>379</v>
      </c>
      <c r="H54" s="112">
        <v>50</v>
      </c>
      <c r="I54" s="112">
        <v>5</v>
      </c>
    </row>
    <row r="55" spans="1:9" ht="13.4" customHeight="1" x14ac:dyDescent="0.2">
      <c r="A55" s="33"/>
      <c r="B55" s="32" t="s">
        <v>79</v>
      </c>
      <c r="C55" s="15"/>
      <c r="D55" s="113">
        <v>1</v>
      </c>
      <c r="E55" s="112">
        <v>269</v>
      </c>
      <c r="F55" s="112">
        <v>10</v>
      </c>
      <c r="G55" s="112">
        <v>259</v>
      </c>
      <c r="H55" s="112">
        <v>43</v>
      </c>
      <c r="I55" s="112">
        <v>7</v>
      </c>
    </row>
    <row r="56" spans="1:9" ht="13.4" customHeight="1" x14ac:dyDescent="0.2">
      <c r="A56" s="33"/>
      <c r="C56" s="15"/>
      <c r="D56" s="116"/>
      <c r="E56" s="2"/>
      <c r="F56" s="2"/>
      <c r="G56" s="2"/>
      <c r="H56" s="2"/>
      <c r="I56" s="2"/>
    </row>
    <row r="57" spans="1:9" ht="13.4" customHeight="1" x14ac:dyDescent="0.2">
      <c r="A57" s="34" t="s">
        <v>80</v>
      </c>
      <c r="B57" s="34"/>
      <c r="C57" s="34"/>
      <c r="D57" s="113">
        <f t="shared" ref="D57:I57" si="13">D58</f>
        <v>82</v>
      </c>
      <c r="E57" s="112">
        <f t="shared" si="13"/>
        <v>1669</v>
      </c>
      <c r="F57" s="112">
        <f t="shared" si="13"/>
        <v>240</v>
      </c>
      <c r="G57" s="112">
        <f t="shared" si="13"/>
        <v>1646</v>
      </c>
      <c r="H57" s="112">
        <f t="shared" si="13"/>
        <v>761</v>
      </c>
      <c r="I57" s="112">
        <f t="shared" si="13"/>
        <v>71</v>
      </c>
    </row>
    <row r="58" spans="1:9" ht="13.4" customHeight="1" x14ac:dyDescent="0.2">
      <c r="A58" s="33"/>
      <c r="B58" s="32" t="s">
        <v>51</v>
      </c>
      <c r="C58" s="33"/>
      <c r="D58" s="113">
        <v>82</v>
      </c>
      <c r="E58" s="112">
        <v>1669</v>
      </c>
      <c r="F58" s="112">
        <v>240</v>
      </c>
      <c r="G58" s="112">
        <v>1646</v>
      </c>
      <c r="H58" s="112">
        <v>761</v>
      </c>
      <c r="I58" s="112">
        <v>71</v>
      </c>
    </row>
    <row r="59" spans="1:9" ht="13.4" customHeight="1" x14ac:dyDescent="0.2">
      <c r="A59" s="33"/>
      <c r="B59" s="32"/>
      <c r="C59" s="15"/>
      <c r="D59" s="120"/>
    </row>
    <row r="60" spans="1:9" ht="13.4" customHeight="1" x14ac:dyDescent="0.2">
      <c r="A60" s="34" t="s">
        <v>52</v>
      </c>
      <c r="B60" s="34"/>
      <c r="C60" s="118"/>
      <c r="D60" s="112">
        <f t="shared" ref="D60:I60" si="14">D61+D62+D63+D64+D65+D66</f>
        <v>487</v>
      </c>
      <c r="E60" s="112">
        <f t="shared" si="14"/>
        <v>698</v>
      </c>
      <c r="F60" s="112">
        <f t="shared" si="14"/>
        <v>434</v>
      </c>
      <c r="G60" s="112">
        <f t="shared" si="14"/>
        <v>625</v>
      </c>
      <c r="H60" s="112">
        <f t="shared" si="14"/>
        <v>164</v>
      </c>
      <c r="I60" s="112">
        <f t="shared" si="14"/>
        <v>41</v>
      </c>
    </row>
    <row r="61" spans="1:9" ht="13.4" customHeight="1" x14ac:dyDescent="0.2">
      <c r="A61" s="33"/>
      <c r="B61" s="32" t="s">
        <v>53</v>
      </c>
      <c r="C61" s="15"/>
      <c r="D61" s="112">
        <v>394</v>
      </c>
      <c r="E61" s="112">
        <v>402</v>
      </c>
      <c r="F61" s="112">
        <v>262</v>
      </c>
      <c r="G61" s="112">
        <v>516</v>
      </c>
      <c r="H61" s="112">
        <v>100</v>
      </c>
      <c r="I61" s="112">
        <v>20</v>
      </c>
    </row>
    <row r="62" spans="1:9" ht="13.4" customHeight="1" x14ac:dyDescent="0.2">
      <c r="A62" s="33"/>
      <c r="B62" s="32" t="s">
        <v>54</v>
      </c>
      <c r="C62" s="15"/>
      <c r="D62" s="113">
        <v>0</v>
      </c>
      <c r="E62" s="112">
        <v>32</v>
      </c>
      <c r="F62" s="112">
        <v>1</v>
      </c>
      <c r="G62" s="112">
        <v>27</v>
      </c>
      <c r="H62" s="112">
        <v>3</v>
      </c>
      <c r="I62" s="112">
        <v>3</v>
      </c>
    </row>
    <row r="63" spans="1:9" ht="13.4" customHeight="1" x14ac:dyDescent="0.2">
      <c r="A63" s="33"/>
      <c r="B63" s="32" t="s">
        <v>55</v>
      </c>
      <c r="C63" s="15"/>
      <c r="D63" s="113">
        <v>46</v>
      </c>
      <c r="E63" s="112">
        <v>59</v>
      </c>
      <c r="F63" s="112">
        <v>59</v>
      </c>
      <c r="G63" s="112">
        <v>0</v>
      </c>
      <c r="H63" s="112">
        <v>8</v>
      </c>
      <c r="I63" s="112">
        <v>1</v>
      </c>
    </row>
    <row r="64" spans="1:9" ht="13.4" customHeight="1" x14ac:dyDescent="0.2">
      <c r="A64" s="33"/>
      <c r="B64" s="32" t="s">
        <v>56</v>
      </c>
      <c r="C64" s="15"/>
      <c r="D64" s="113">
        <v>36</v>
      </c>
      <c r="E64" s="112">
        <v>52</v>
      </c>
      <c r="F64" s="112">
        <v>4</v>
      </c>
      <c r="G64" s="112">
        <v>50</v>
      </c>
      <c r="H64" s="112">
        <v>12</v>
      </c>
      <c r="I64" s="112">
        <v>0</v>
      </c>
    </row>
    <row r="65" spans="1:9" ht="13.4" customHeight="1" x14ac:dyDescent="0.2">
      <c r="A65" s="33"/>
      <c r="B65" s="32" t="s">
        <v>57</v>
      </c>
      <c r="C65" s="15"/>
      <c r="D65" s="113">
        <v>4</v>
      </c>
      <c r="E65" s="112">
        <v>38</v>
      </c>
      <c r="F65" s="112">
        <v>11</v>
      </c>
      <c r="G65" s="112">
        <v>19</v>
      </c>
      <c r="H65" s="112">
        <v>15</v>
      </c>
      <c r="I65" s="112">
        <v>8</v>
      </c>
    </row>
    <row r="66" spans="1:9" ht="13.4" customHeight="1" x14ac:dyDescent="0.2">
      <c r="A66" s="8"/>
      <c r="B66" s="9" t="s">
        <v>58</v>
      </c>
      <c r="C66" s="121"/>
      <c r="D66" s="122">
        <v>7</v>
      </c>
      <c r="E66" s="123">
        <v>115</v>
      </c>
      <c r="F66" s="123">
        <v>97</v>
      </c>
      <c r="G66" s="123">
        <v>13</v>
      </c>
      <c r="H66" s="123">
        <v>26</v>
      </c>
      <c r="I66" s="123">
        <v>9</v>
      </c>
    </row>
    <row r="67" spans="1:9" ht="13.4" customHeight="1" x14ac:dyDescent="0.2">
      <c r="A67" s="5" t="s">
        <v>82</v>
      </c>
      <c r="D67" s="2"/>
      <c r="E67" s="2"/>
      <c r="F67" s="2"/>
      <c r="G67" s="2"/>
      <c r="H67" s="2"/>
      <c r="I67" s="2"/>
    </row>
    <row r="68" spans="1:9" x14ac:dyDescent="0.2">
      <c r="D68" s="2"/>
      <c r="E68" s="2"/>
      <c r="F68" s="2"/>
      <c r="G68" s="2"/>
      <c r="H68" s="2"/>
      <c r="I68" s="2"/>
    </row>
    <row r="69" spans="1:9" x14ac:dyDescent="0.2">
      <c r="D69" s="2"/>
      <c r="E69" s="2"/>
      <c r="F69" s="2"/>
      <c r="G69" s="2"/>
      <c r="H69" s="2"/>
      <c r="I69" s="2"/>
    </row>
  </sheetData>
  <mergeCells count="13">
    <mergeCell ref="A60:C60"/>
    <mergeCell ref="A27:C27"/>
    <mergeCell ref="A32:C32"/>
    <mergeCell ref="A38:C38"/>
    <mergeCell ref="A46:C46"/>
    <mergeCell ref="A53:C53"/>
    <mergeCell ref="A57:C57"/>
    <mergeCell ref="H2:I2"/>
    <mergeCell ref="A9:C9"/>
    <mergeCell ref="A12:C12"/>
    <mergeCell ref="A17:C17"/>
    <mergeCell ref="A21:C21"/>
    <mergeCell ref="A24:C24"/>
  </mergeCells>
  <phoneticPr fontId="4"/>
  <printOptions horizontalCentered="1"/>
  <pageMargins left="0.98425196850393704" right="0.98425196850393704" top="0.98425196850393704" bottom="0.98425196850393704" header="0.51181102362204722" footer="0.51181102362204722"/>
  <pageSetup paperSize="9" scale="80" fitToHeight="0" orientation="portrait" blackAndWhite="1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22A9-A46A-4C6F-9474-D40A334B9AD9}">
  <sheetPr>
    <pageSetUpPr fitToPage="1"/>
  </sheetPr>
  <dimension ref="A1:AH69"/>
  <sheetViews>
    <sheetView zoomScaleNormal="100" zoomScaleSheetLayoutView="70" workbookViewId="0">
      <pane xSplit="3" ySplit="5" topLeftCell="K16" activePane="bottomRight" state="frozen"/>
      <selection pane="topRight" activeCell="N14" sqref="N14"/>
      <selection pane="bottomLeft" activeCell="N14" sqref="N14"/>
      <selection pane="bottomRight" activeCell="X69" sqref="X69"/>
    </sheetView>
  </sheetViews>
  <sheetFormatPr defaultColWidth="13.08984375" defaultRowHeight="15" customHeight="1" x14ac:dyDescent="0.2"/>
  <cols>
    <col min="1" max="1" width="4.08984375" style="125" customWidth="1"/>
    <col min="2" max="2" width="14" style="125" customWidth="1"/>
    <col min="3" max="3" width="5.08984375" style="125" customWidth="1"/>
    <col min="4" max="4" width="11" style="125" customWidth="1"/>
    <col min="5" max="5" width="8.08984375" style="125" bestFit="1" customWidth="1"/>
    <col min="6" max="6" width="9.36328125" style="125" bestFit="1" customWidth="1"/>
    <col min="7" max="7" width="7.36328125" style="125" bestFit="1" customWidth="1"/>
    <col min="8" max="8" width="7.90625" style="125" bestFit="1" customWidth="1"/>
    <col min="9" max="10" width="7.36328125" style="125" bestFit="1" customWidth="1"/>
    <col min="11" max="11" width="8.08984375" style="125" bestFit="1" customWidth="1"/>
    <col min="12" max="12" width="7.08984375" style="125" bestFit="1" customWidth="1"/>
    <col min="13" max="15" width="5.36328125" style="125" bestFit="1" customWidth="1"/>
    <col min="16" max="16" width="9.08984375" style="125" bestFit="1" customWidth="1"/>
    <col min="17" max="17" width="7.36328125" style="125" bestFit="1" customWidth="1"/>
    <col min="18" max="18" width="7.08984375" style="125" bestFit="1" customWidth="1"/>
    <col min="19" max="22" width="7.36328125" style="125" bestFit="1" customWidth="1"/>
    <col min="23" max="23" width="5.90625" style="125" bestFit="1" customWidth="1"/>
    <col min="24" max="24" width="7.36328125" style="125" customWidth="1"/>
    <col min="25" max="26" width="10.90625" style="125" customWidth="1"/>
    <col min="27" max="34" width="10.90625" style="126" customWidth="1"/>
    <col min="35" max="16384" width="13.08984375" style="125"/>
  </cols>
  <sheetData>
    <row r="1" spans="1:31" ht="17.25" customHeight="1" x14ac:dyDescent="0.2">
      <c r="A1" s="124" t="s">
        <v>94</v>
      </c>
    </row>
    <row r="2" spans="1:31" ht="13.5" thickBot="1" x14ac:dyDescent="0.25"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W2" s="128"/>
      <c r="X2" s="129" t="s">
        <v>95</v>
      </c>
    </row>
    <row r="3" spans="1:31" ht="16.75" customHeight="1" thickTop="1" x14ac:dyDescent="0.2">
      <c r="A3" s="130"/>
      <c r="B3" s="130"/>
      <c r="C3" s="130"/>
      <c r="D3" s="131" t="s">
        <v>96</v>
      </c>
      <c r="E3" s="132" t="s">
        <v>97</v>
      </c>
      <c r="F3" s="133"/>
      <c r="G3" s="133"/>
      <c r="H3" s="133"/>
      <c r="I3" s="133"/>
      <c r="J3" s="134"/>
      <c r="K3" s="133" t="s">
        <v>98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31" ht="16.75" customHeight="1" x14ac:dyDescent="0.2">
      <c r="A4" s="135"/>
      <c r="B4" s="135"/>
      <c r="C4" s="135"/>
      <c r="D4" s="136"/>
      <c r="E4" s="137" t="s">
        <v>2</v>
      </c>
      <c r="F4" s="137" t="s">
        <v>99</v>
      </c>
      <c r="G4" s="137" t="s">
        <v>100</v>
      </c>
      <c r="H4" s="137" t="s">
        <v>101</v>
      </c>
      <c r="I4" s="137" t="s">
        <v>102</v>
      </c>
      <c r="J4" s="137" t="s">
        <v>103</v>
      </c>
      <c r="K4" s="138" t="s">
        <v>2</v>
      </c>
      <c r="L4" s="139" t="s">
        <v>104</v>
      </c>
      <c r="M4" s="140"/>
      <c r="N4" s="140"/>
      <c r="O4" s="141"/>
      <c r="P4" s="142" t="s">
        <v>105</v>
      </c>
      <c r="Q4" s="140"/>
      <c r="R4" s="141"/>
      <c r="S4" s="143" t="s">
        <v>106</v>
      </c>
      <c r="T4" s="142" t="s">
        <v>107</v>
      </c>
      <c r="U4" s="144"/>
      <c r="V4" s="144"/>
      <c r="W4" s="145"/>
      <c r="X4" s="146" t="s">
        <v>68</v>
      </c>
    </row>
    <row r="5" spans="1:31" ht="16.75" customHeight="1" x14ac:dyDescent="0.2">
      <c r="A5" s="147"/>
      <c r="B5" s="147"/>
      <c r="C5" s="147"/>
      <c r="D5" s="148"/>
      <c r="E5" s="149"/>
      <c r="F5" s="149"/>
      <c r="G5" s="149"/>
      <c r="H5" s="149"/>
      <c r="I5" s="149"/>
      <c r="J5" s="149"/>
      <c r="K5" s="150"/>
      <c r="L5" s="151" t="s">
        <v>108</v>
      </c>
      <c r="M5" s="151" t="s">
        <v>109</v>
      </c>
      <c r="N5" s="151" t="s">
        <v>110</v>
      </c>
      <c r="O5" s="152" t="s">
        <v>111</v>
      </c>
      <c r="P5" s="151" t="s">
        <v>112</v>
      </c>
      <c r="Q5" s="151" t="s">
        <v>113</v>
      </c>
      <c r="R5" s="153" t="s">
        <v>111</v>
      </c>
      <c r="S5" s="154" t="s">
        <v>114</v>
      </c>
      <c r="T5" s="151" t="s">
        <v>2</v>
      </c>
      <c r="U5" s="151" t="s">
        <v>115</v>
      </c>
      <c r="V5" s="151" t="s">
        <v>116</v>
      </c>
      <c r="W5" s="152" t="s">
        <v>111</v>
      </c>
      <c r="X5" s="154" t="s">
        <v>117</v>
      </c>
    </row>
    <row r="6" spans="1:31" ht="16.75" customHeight="1" x14ac:dyDescent="0.2">
      <c r="A6" s="155"/>
      <c r="B6" s="156" t="s">
        <v>9</v>
      </c>
      <c r="C6" s="155"/>
      <c r="D6" s="157">
        <f t="shared" ref="D6:X6" si="0">D7+D8</f>
        <v>12398</v>
      </c>
      <c r="E6" s="158">
        <f t="shared" si="0"/>
        <v>12075</v>
      </c>
      <c r="F6" s="159">
        <f t="shared" si="0"/>
        <v>8440</v>
      </c>
      <c r="G6" s="159">
        <f t="shared" si="0"/>
        <v>378</v>
      </c>
      <c r="H6" s="159">
        <f t="shared" si="0"/>
        <v>2668</v>
      </c>
      <c r="I6" s="159">
        <f t="shared" si="0"/>
        <v>57</v>
      </c>
      <c r="J6" s="160">
        <f t="shared" si="0"/>
        <v>554</v>
      </c>
      <c r="K6" s="159">
        <f t="shared" si="0"/>
        <v>12071</v>
      </c>
      <c r="L6" s="158">
        <f t="shared" si="0"/>
        <v>95</v>
      </c>
      <c r="M6" s="159">
        <f t="shared" si="0"/>
        <v>11</v>
      </c>
      <c r="N6" s="159">
        <f t="shared" si="0"/>
        <v>6</v>
      </c>
      <c r="O6" s="160">
        <f t="shared" si="0"/>
        <v>0</v>
      </c>
      <c r="P6" s="158">
        <f t="shared" si="0"/>
        <v>11303</v>
      </c>
      <c r="Q6" s="159">
        <f t="shared" si="0"/>
        <v>632</v>
      </c>
      <c r="R6" s="160">
        <f t="shared" si="0"/>
        <v>23</v>
      </c>
      <c r="S6" s="159">
        <f t="shared" si="0"/>
        <v>296</v>
      </c>
      <c r="T6" s="158">
        <f t="shared" si="0"/>
        <v>951</v>
      </c>
      <c r="U6" s="159">
        <f t="shared" si="0"/>
        <v>14</v>
      </c>
      <c r="V6" s="159">
        <f t="shared" si="0"/>
        <v>935</v>
      </c>
      <c r="W6" s="160">
        <f t="shared" si="0"/>
        <v>2</v>
      </c>
      <c r="X6" s="159">
        <f t="shared" si="0"/>
        <v>3292</v>
      </c>
      <c r="Y6" s="161"/>
      <c r="Z6" s="161"/>
    </row>
    <row r="7" spans="1:31" ht="16.75" customHeight="1" x14ac:dyDescent="0.2">
      <c r="A7" s="155"/>
      <c r="B7" s="156" t="s">
        <v>10</v>
      </c>
      <c r="C7" s="155"/>
      <c r="D7" s="162">
        <f t="shared" ref="D7:X7" si="1">D11+D14+D19+D23+D26+D29+D34+D49+D56+D57+D60+D63</f>
        <v>10740</v>
      </c>
      <c r="E7" s="163">
        <f t="shared" si="1"/>
        <v>10478</v>
      </c>
      <c r="F7" s="164">
        <f t="shared" si="1"/>
        <v>7329</v>
      </c>
      <c r="G7" s="164">
        <f t="shared" si="1"/>
        <v>299</v>
      </c>
      <c r="H7" s="164">
        <f t="shared" si="1"/>
        <v>2288</v>
      </c>
      <c r="I7" s="164">
        <f t="shared" si="1"/>
        <v>23</v>
      </c>
      <c r="J7" s="165">
        <f t="shared" si="1"/>
        <v>539</v>
      </c>
      <c r="K7" s="164">
        <f t="shared" si="1"/>
        <v>10478</v>
      </c>
      <c r="L7" s="163">
        <f t="shared" si="1"/>
        <v>79</v>
      </c>
      <c r="M7" s="164">
        <f t="shared" si="1"/>
        <v>8</v>
      </c>
      <c r="N7" s="164">
        <f t="shared" si="1"/>
        <v>5</v>
      </c>
      <c r="O7" s="165">
        <f t="shared" si="1"/>
        <v>0</v>
      </c>
      <c r="P7" s="163">
        <f t="shared" si="1"/>
        <v>9936</v>
      </c>
      <c r="Q7" s="164">
        <f t="shared" si="1"/>
        <v>443</v>
      </c>
      <c r="R7" s="165">
        <f t="shared" si="1"/>
        <v>6</v>
      </c>
      <c r="S7" s="164">
        <f t="shared" si="1"/>
        <v>227</v>
      </c>
      <c r="T7" s="163">
        <f t="shared" si="1"/>
        <v>885</v>
      </c>
      <c r="U7" s="164">
        <f t="shared" si="1"/>
        <v>14</v>
      </c>
      <c r="V7" s="164">
        <f t="shared" si="1"/>
        <v>870</v>
      </c>
      <c r="W7" s="165">
        <f t="shared" si="1"/>
        <v>1</v>
      </c>
      <c r="X7" s="164">
        <f t="shared" si="1"/>
        <v>2812</v>
      </c>
      <c r="Z7" s="161"/>
    </row>
    <row r="8" spans="1:31" ht="16.75" customHeight="1" x14ac:dyDescent="0.2">
      <c r="A8" s="155"/>
      <c r="B8" s="156" t="s">
        <v>11</v>
      </c>
      <c r="C8" s="155"/>
      <c r="D8" s="162">
        <f t="shared" ref="D8:X8" si="2">D15+D16+D20+D31+D30+D35+D36+D37+D41+D42+D43+D44+D45+D46+D50+D51+D52+D53+D64+D65+D66+D67+D68</f>
        <v>1658</v>
      </c>
      <c r="E8" s="163">
        <f t="shared" si="2"/>
        <v>1597</v>
      </c>
      <c r="F8" s="164">
        <f t="shared" si="2"/>
        <v>1111</v>
      </c>
      <c r="G8" s="164">
        <f t="shared" si="2"/>
        <v>79</v>
      </c>
      <c r="H8" s="164">
        <f t="shared" si="2"/>
        <v>380</v>
      </c>
      <c r="I8" s="164">
        <f t="shared" si="2"/>
        <v>34</v>
      </c>
      <c r="J8" s="165">
        <f t="shared" si="2"/>
        <v>15</v>
      </c>
      <c r="K8" s="164">
        <f t="shared" si="2"/>
        <v>1593</v>
      </c>
      <c r="L8" s="163">
        <f t="shared" si="2"/>
        <v>16</v>
      </c>
      <c r="M8" s="164">
        <f t="shared" si="2"/>
        <v>3</v>
      </c>
      <c r="N8" s="164">
        <f t="shared" si="2"/>
        <v>1</v>
      </c>
      <c r="O8" s="165">
        <f t="shared" si="2"/>
        <v>0</v>
      </c>
      <c r="P8" s="163">
        <f t="shared" si="2"/>
        <v>1367</v>
      </c>
      <c r="Q8" s="164">
        <f t="shared" si="2"/>
        <v>189</v>
      </c>
      <c r="R8" s="165">
        <f t="shared" si="2"/>
        <v>17</v>
      </c>
      <c r="S8" s="164">
        <f t="shared" si="2"/>
        <v>69</v>
      </c>
      <c r="T8" s="163">
        <f t="shared" si="2"/>
        <v>66</v>
      </c>
      <c r="U8" s="164">
        <f t="shared" si="2"/>
        <v>0</v>
      </c>
      <c r="V8" s="164">
        <f t="shared" si="2"/>
        <v>65</v>
      </c>
      <c r="W8" s="165">
        <f t="shared" si="2"/>
        <v>1</v>
      </c>
      <c r="X8" s="164">
        <f t="shared" si="2"/>
        <v>480</v>
      </c>
      <c r="Z8" s="161"/>
    </row>
    <row r="9" spans="1:31" ht="16.75" customHeight="1" x14ac:dyDescent="0.2">
      <c r="A9" s="155"/>
      <c r="B9" s="166"/>
      <c r="C9" s="155"/>
      <c r="D9" s="167"/>
      <c r="E9" s="168"/>
      <c r="F9" s="169"/>
      <c r="G9" s="169"/>
      <c r="H9" s="169"/>
      <c r="I9" s="169"/>
      <c r="J9" s="170"/>
      <c r="K9" s="169"/>
      <c r="L9" s="168"/>
      <c r="M9" s="169"/>
      <c r="N9" s="169"/>
      <c r="O9" s="170"/>
      <c r="P9" s="168"/>
      <c r="Q9" s="169"/>
      <c r="R9" s="170"/>
      <c r="S9" s="169"/>
      <c r="T9" s="168"/>
      <c r="U9" s="169"/>
      <c r="V9" s="169"/>
      <c r="W9" s="170"/>
      <c r="X9" s="169"/>
    </row>
    <row r="10" spans="1:31" ht="16.75" customHeight="1" x14ac:dyDescent="0.2">
      <c r="A10" s="171" t="s">
        <v>118</v>
      </c>
      <c r="B10" s="171"/>
      <c r="C10" s="171"/>
      <c r="D10" s="162">
        <f t="shared" ref="D10:X10" si="3">D11</f>
        <v>2144</v>
      </c>
      <c r="E10" s="163">
        <f t="shared" si="3"/>
        <v>2124</v>
      </c>
      <c r="F10" s="164">
        <f t="shared" si="3"/>
        <v>1426</v>
      </c>
      <c r="G10" s="164">
        <f t="shared" si="3"/>
        <v>17</v>
      </c>
      <c r="H10" s="164">
        <f t="shared" si="3"/>
        <v>284</v>
      </c>
      <c r="I10" s="164">
        <f t="shared" si="3"/>
        <v>0</v>
      </c>
      <c r="J10" s="165">
        <f t="shared" si="3"/>
        <v>397</v>
      </c>
      <c r="K10" s="164">
        <f t="shared" si="3"/>
        <v>2124</v>
      </c>
      <c r="L10" s="163">
        <f t="shared" si="3"/>
        <v>10</v>
      </c>
      <c r="M10" s="164">
        <f t="shared" si="3"/>
        <v>2</v>
      </c>
      <c r="N10" s="164">
        <f t="shared" si="3"/>
        <v>0</v>
      </c>
      <c r="O10" s="165">
        <f t="shared" si="3"/>
        <v>0</v>
      </c>
      <c r="P10" s="163">
        <f t="shared" si="3"/>
        <v>2052</v>
      </c>
      <c r="Q10" s="164">
        <f t="shared" si="3"/>
        <v>60</v>
      </c>
      <c r="R10" s="165">
        <f t="shared" si="3"/>
        <v>0</v>
      </c>
      <c r="S10" s="164">
        <f t="shared" si="3"/>
        <v>35</v>
      </c>
      <c r="T10" s="163">
        <f t="shared" si="3"/>
        <v>317</v>
      </c>
      <c r="U10" s="164">
        <f t="shared" si="3"/>
        <v>3</v>
      </c>
      <c r="V10" s="164">
        <f t="shared" si="3"/>
        <v>314</v>
      </c>
      <c r="W10" s="165">
        <f t="shared" si="3"/>
        <v>0</v>
      </c>
      <c r="X10" s="164">
        <f t="shared" si="3"/>
        <v>867</v>
      </c>
      <c r="AA10" s="172"/>
      <c r="AB10" s="172"/>
      <c r="AC10" s="172"/>
    </row>
    <row r="11" spans="1:31" ht="16.75" customHeight="1" x14ac:dyDescent="0.2">
      <c r="A11" s="155"/>
      <c r="B11" s="156" t="s">
        <v>13</v>
      </c>
      <c r="C11" s="155"/>
      <c r="D11" s="162">
        <v>2144</v>
      </c>
      <c r="E11" s="163">
        <v>2124</v>
      </c>
      <c r="F11" s="164">
        <v>1426</v>
      </c>
      <c r="G11" s="164">
        <v>17</v>
      </c>
      <c r="H11" s="164">
        <v>284</v>
      </c>
      <c r="I11" s="164">
        <v>0</v>
      </c>
      <c r="J11" s="165">
        <v>397</v>
      </c>
      <c r="K11" s="164">
        <v>2124</v>
      </c>
      <c r="L11" s="163">
        <v>10</v>
      </c>
      <c r="M11" s="164">
        <v>2</v>
      </c>
      <c r="N11" s="164">
        <v>0</v>
      </c>
      <c r="O11" s="165">
        <v>0</v>
      </c>
      <c r="P11" s="163">
        <v>2052</v>
      </c>
      <c r="Q11" s="164">
        <v>60</v>
      </c>
      <c r="R11" s="165">
        <v>0</v>
      </c>
      <c r="S11" s="164">
        <v>35</v>
      </c>
      <c r="T11" s="163">
        <v>317</v>
      </c>
      <c r="U11" s="164">
        <v>3</v>
      </c>
      <c r="V11" s="164">
        <v>314</v>
      </c>
      <c r="W11" s="165">
        <v>0</v>
      </c>
      <c r="X11" s="164">
        <v>867</v>
      </c>
      <c r="AA11" s="172"/>
      <c r="AB11" s="172"/>
      <c r="AC11" s="172"/>
    </row>
    <row r="12" spans="1:31" ht="16.75" customHeight="1" x14ac:dyDescent="0.2">
      <c r="A12" s="155"/>
      <c r="B12" s="155"/>
      <c r="C12" s="155"/>
      <c r="D12" s="162"/>
      <c r="E12" s="163"/>
      <c r="F12" s="164"/>
      <c r="G12" s="164"/>
      <c r="H12" s="164"/>
      <c r="I12" s="164"/>
      <c r="J12" s="165"/>
      <c r="K12" s="164"/>
      <c r="L12" s="163"/>
      <c r="M12" s="164"/>
      <c r="N12" s="164"/>
      <c r="O12" s="165"/>
      <c r="P12" s="163"/>
      <c r="Q12" s="164"/>
      <c r="R12" s="165"/>
      <c r="S12" s="164" t="s">
        <v>119</v>
      </c>
      <c r="T12" s="163"/>
      <c r="U12" s="164"/>
      <c r="V12" s="164"/>
      <c r="W12" s="165"/>
      <c r="X12" s="164"/>
    </row>
    <row r="13" spans="1:31" ht="16.75" customHeight="1" x14ac:dyDescent="0.2">
      <c r="A13" s="171" t="s">
        <v>14</v>
      </c>
      <c r="B13" s="171"/>
      <c r="C13" s="171"/>
      <c r="D13" s="162">
        <f t="shared" ref="D13:X13" si="4">D14+D15+D16</f>
        <v>728</v>
      </c>
      <c r="E13" s="163">
        <f t="shared" si="4"/>
        <v>699</v>
      </c>
      <c r="F13" s="164">
        <f t="shared" si="4"/>
        <v>382</v>
      </c>
      <c r="G13" s="164">
        <f t="shared" si="4"/>
        <v>28</v>
      </c>
      <c r="H13" s="164">
        <f t="shared" si="4"/>
        <v>273</v>
      </c>
      <c r="I13" s="164">
        <f t="shared" si="4"/>
        <v>0</v>
      </c>
      <c r="J13" s="165">
        <f t="shared" si="4"/>
        <v>16</v>
      </c>
      <c r="K13" s="164">
        <f t="shared" si="4"/>
        <v>699</v>
      </c>
      <c r="L13" s="163">
        <f t="shared" si="4"/>
        <v>4</v>
      </c>
      <c r="M13" s="164">
        <f t="shared" si="4"/>
        <v>0</v>
      </c>
      <c r="N13" s="164">
        <f t="shared" si="4"/>
        <v>0</v>
      </c>
      <c r="O13" s="165">
        <f t="shared" si="4"/>
        <v>0</v>
      </c>
      <c r="P13" s="163">
        <f t="shared" si="4"/>
        <v>684</v>
      </c>
      <c r="Q13" s="164">
        <f t="shared" si="4"/>
        <v>7</v>
      </c>
      <c r="R13" s="165">
        <f t="shared" si="4"/>
        <v>4</v>
      </c>
      <c r="S13" s="164">
        <f t="shared" si="4"/>
        <v>9</v>
      </c>
      <c r="T13" s="163">
        <f t="shared" si="4"/>
        <v>54</v>
      </c>
      <c r="U13" s="164">
        <f t="shared" si="4"/>
        <v>0</v>
      </c>
      <c r="V13" s="164">
        <f t="shared" si="4"/>
        <v>53</v>
      </c>
      <c r="W13" s="165">
        <f t="shared" si="4"/>
        <v>1</v>
      </c>
      <c r="X13" s="164">
        <f t="shared" si="4"/>
        <v>108</v>
      </c>
      <c r="AA13" s="172"/>
      <c r="AB13" s="172"/>
      <c r="AC13" s="172"/>
      <c r="AD13" s="172"/>
      <c r="AE13" s="172"/>
    </row>
    <row r="14" spans="1:31" ht="16.75" customHeight="1" x14ac:dyDescent="0.2">
      <c r="A14" s="155"/>
      <c r="B14" s="156" t="s">
        <v>15</v>
      </c>
      <c r="C14" s="155"/>
      <c r="D14" s="162">
        <v>393</v>
      </c>
      <c r="E14" s="163">
        <v>378</v>
      </c>
      <c r="F14" s="164">
        <v>188</v>
      </c>
      <c r="G14" s="164">
        <v>16</v>
      </c>
      <c r="H14" s="164">
        <v>159</v>
      </c>
      <c r="I14" s="164">
        <v>0</v>
      </c>
      <c r="J14" s="165">
        <v>15</v>
      </c>
      <c r="K14" s="164">
        <v>378</v>
      </c>
      <c r="L14" s="163">
        <v>2</v>
      </c>
      <c r="M14" s="164">
        <v>0</v>
      </c>
      <c r="N14" s="164">
        <v>0</v>
      </c>
      <c r="O14" s="165">
        <v>0</v>
      </c>
      <c r="P14" s="163">
        <v>366</v>
      </c>
      <c r="Q14" s="164">
        <v>6</v>
      </c>
      <c r="R14" s="165">
        <v>4</v>
      </c>
      <c r="S14" s="164">
        <v>6</v>
      </c>
      <c r="T14" s="163">
        <v>26</v>
      </c>
      <c r="U14" s="164">
        <v>0</v>
      </c>
      <c r="V14" s="164">
        <v>26</v>
      </c>
      <c r="W14" s="165">
        <v>0</v>
      </c>
      <c r="X14" s="164">
        <v>25</v>
      </c>
    </row>
    <row r="15" spans="1:31" ht="16.75" customHeight="1" x14ac:dyDescent="0.2">
      <c r="A15" s="155"/>
      <c r="B15" s="156" t="s">
        <v>16</v>
      </c>
      <c r="C15" s="155"/>
      <c r="D15" s="162">
        <v>90</v>
      </c>
      <c r="E15" s="163">
        <v>88</v>
      </c>
      <c r="F15" s="164">
        <v>63</v>
      </c>
      <c r="G15" s="164">
        <v>4</v>
      </c>
      <c r="H15" s="164">
        <v>21</v>
      </c>
      <c r="I15" s="164">
        <v>0</v>
      </c>
      <c r="J15" s="165">
        <v>0</v>
      </c>
      <c r="K15" s="164">
        <v>88</v>
      </c>
      <c r="L15" s="163">
        <v>0</v>
      </c>
      <c r="M15" s="164">
        <v>0</v>
      </c>
      <c r="N15" s="164">
        <v>0</v>
      </c>
      <c r="O15" s="165">
        <v>0</v>
      </c>
      <c r="P15" s="163">
        <v>87</v>
      </c>
      <c r="Q15" s="164">
        <v>1</v>
      </c>
      <c r="R15" s="165">
        <v>0</v>
      </c>
      <c r="S15" s="164">
        <v>0</v>
      </c>
      <c r="T15" s="163">
        <v>8</v>
      </c>
      <c r="U15" s="164">
        <v>0</v>
      </c>
      <c r="V15" s="164">
        <v>8</v>
      </c>
      <c r="W15" s="165">
        <v>0</v>
      </c>
      <c r="X15" s="164">
        <v>20</v>
      </c>
    </row>
    <row r="16" spans="1:31" ht="16.75" customHeight="1" x14ac:dyDescent="0.2">
      <c r="A16" s="155"/>
      <c r="B16" s="156" t="s">
        <v>17</v>
      </c>
      <c r="C16" s="155"/>
      <c r="D16" s="162">
        <v>245</v>
      </c>
      <c r="E16" s="163">
        <v>233</v>
      </c>
      <c r="F16" s="164">
        <v>131</v>
      </c>
      <c r="G16" s="164">
        <v>8</v>
      </c>
      <c r="H16" s="164">
        <v>93</v>
      </c>
      <c r="I16" s="164">
        <v>0</v>
      </c>
      <c r="J16" s="165">
        <v>1</v>
      </c>
      <c r="K16" s="164">
        <v>233</v>
      </c>
      <c r="L16" s="163">
        <v>2</v>
      </c>
      <c r="M16" s="164">
        <v>0</v>
      </c>
      <c r="N16" s="164">
        <v>0</v>
      </c>
      <c r="O16" s="165">
        <v>0</v>
      </c>
      <c r="P16" s="163">
        <v>231</v>
      </c>
      <c r="Q16" s="164">
        <v>0</v>
      </c>
      <c r="R16" s="165">
        <v>0</v>
      </c>
      <c r="S16" s="164">
        <v>3</v>
      </c>
      <c r="T16" s="163">
        <v>20</v>
      </c>
      <c r="U16" s="164">
        <v>0</v>
      </c>
      <c r="V16" s="164">
        <v>19</v>
      </c>
      <c r="W16" s="165">
        <v>1</v>
      </c>
      <c r="X16" s="164">
        <v>63</v>
      </c>
    </row>
    <row r="17" spans="1:34" ht="16.75" customHeight="1" x14ac:dyDescent="0.2">
      <c r="A17" s="155"/>
      <c r="B17" s="155"/>
      <c r="C17" s="155"/>
      <c r="D17" s="162"/>
      <c r="E17" s="163"/>
      <c r="F17" s="164"/>
      <c r="G17" s="164"/>
      <c r="H17" s="164"/>
      <c r="I17" s="164"/>
      <c r="J17" s="165"/>
      <c r="K17" s="164"/>
      <c r="L17" s="163"/>
      <c r="M17" s="164"/>
      <c r="N17" s="164"/>
      <c r="O17" s="165"/>
      <c r="P17" s="163"/>
      <c r="Q17" s="164"/>
      <c r="R17" s="165"/>
      <c r="S17" s="164"/>
      <c r="T17" s="163"/>
      <c r="U17" s="164"/>
      <c r="V17" s="164"/>
      <c r="W17" s="165"/>
      <c r="X17" s="164"/>
    </row>
    <row r="18" spans="1:34" ht="16.75" customHeight="1" x14ac:dyDescent="0.2">
      <c r="A18" s="171" t="s">
        <v>18</v>
      </c>
      <c r="B18" s="171"/>
      <c r="C18" s="171"/>
      <c r="D18" s="162">
        <f t="shared" ref="D18:X18" si="5">D19+D20</f>
        <v>1748</v>
      </c>
      <c r="E18" s="163">
        <f t="shared" si="5"/>
        <v>1672</v>
      </c>
      <c r="F18" s="164">
        <f t="shared" si="5"/>
        <v>1066</v>
      </c>
      <c r="G18" s="164">
        <f t="shared" si="5"/>
        <v>0</v>
      </c>
      <c r="H18" s="164">
        <f t="shared" si="5"/>
        <v>590</v>
      </c>
      <c r="I18" s="164">
        <f t="shared" si="5"/>
        <v>0</v>
      </c>
      <c r="J18" s="165">
        <f t="shared" si="5"/>
        <v>16</v>
      </c>
      <c r="K18" s="164">
        <f t="shared" si="5"/>
        <v>1672</v>
      </c>
      <c r="L18" s="163">
        <f t="shared" si="5"/>
        <v>9</v>
      </c>
      <c r="M18" s="164">
        <f t="shared" si="5"/>
        <v>0</v>
      </c>
      <c r="N18" s="164">
        <f t="shared" si="5"/>
        <v>0</v>
      </c>
      <c r="O18" s="165">
        <f t="shared" si="5"/>
        <v>0</v>
      </c>
      <c r="P18" s="163">
        <f t="shared" si="5"/>
        <v>1568</v>
      </c>
      <c r="Q18" s="164">
        <f t="shared" si="5"/>
        <v>95</v>
      </c>
      <c r="R18" s="165">
        <f t="shared" si="5"/>
        <v>0</v>
      </c>
      <c r="S18" s="164">
        <f t="shared" si="5"/>
        <v>20</v>
      </c>
      <c r="T18" s="163">
        <f t="shared" si="5"/>
        <v>35</v>
      </c>
      <c r="U18" s="164">
        <f t="shared" si="5"/>
        <v>1</v>
      </c>
      <c r="V18" s="164">
        <f t="shared" si="5"/>
        <v>34</v>
      </c>
      <c r="W18" s="165">
        <f t="shared" si="5"/>
        <v>0</v>
      </c>
      <c r="X18" s="164">
        <f t="shared" si="5"/>
        <v>115</v>
      </c>
    </row>
    <row r="19" spans="1:34" ht="16.75" customHeight="1" x14ac:dyDescent="0.2">
      <c r="A19" s="155"/>
      <c r="B19" s="156" t="s">
        <v>19</v>
      </c>
      <c r="C19" s="155"/>
      <c r="D19" s="162">
        <v>1517</v>
      </c>
      <c r="E19" s="163">
        <v>1453</v>
      </c>
      <c r="F19" s="164">
        <v>910</v>
      </c>
      <c r="G19" s="164">
        <v>0</v>
      </c>
      <c r="H19" s="164">
        <v>527</v>
      </c>
      <c r="I19" s="164">
        <v>0</v>
      </c>
      <c r="J19" s="165">
        <v>16</v>
      </c>
      <c r="K19" s="164">
        <v>1453</v>
      </c>
      <c r="L19" s="163">
        <v>9</v>
      </c>
      <c r="M19" s="164">
        <v>0</v>
      </c>
      <c r="N19" s="164">
        <v>0</v>
      </c>
      <c r="O19" s="165">
        <v>0</v>
      </c>
      <c r="P19" s="163">
        <v>1397</v>
      </c>
      <c r="Q19" s="164">
        <v>47</v>
      </c>
      <c r="R19" s="165">
        <v>0</v>
      </c>
      <c r="S19" s="164">
        <v>20</v>
      </c>
      <c r="T19" s="163">
        <v>31</v>
      </c>
      <c r="U19" s="164">
        <v>1</v>
      </c>
      <c r="V19" s="164">
        <v>30</v>
      </c>
      <c r="W19" s="165">
        <v>0</v>
      </c>
      <c r="X19" s="173">
        <v>20</v>
      </c>
    </row>
    <row r="20" spans="1:34" ht="16.75" customHeight="1" x14ac:dyDescent="0.2">
      <c r="A20" s="155"/>
      <c r="B20" s="156" t="s">
        <v>20</v>
      </c>
      <c r="C20" s="155"/>
      <c r="D20" s="162">
        <v>231</v>
      </c>
      <c r="E20" s="163">
        <v>219</v>
      </c>
      <c r="F20" s="164">
        <v>156</v>
      </c>
      <c r="G20" s="164">
        <v>0</v>
      </c>
      <c r="H20" s="164">
        <v>63</v>
      </c>
      <c r="I20" s="164">
        <v>0</v>
      </c>
      <c r="J20" s="165">
        <v>0</v>
      </c>
      <c r="K20" s="164">
        <v>219</v>
      </c>
      <c r="L20" s="163">
        <v>0</v>
      </c>
      <c r="M20" s="164">
        <v>0</v>
      </c>
      <c r="N20" s="164">
        <v>0</v>
      </c>
      <c r="O20" s="165">
        <v>0</v>
      </c>
      <c r="P20" s="163">
        <v>171</v>
      </c>
      <c r="Q20" s="164">
        <v>48</v>
      </c>
      <c r="R20" s="165">
        <v>0</v>
      </c>
      <c r="S20" s="164">
        <v>0</v>
      </c>
      <c r="T20" s="163">
        <v>4</v>
      </c>
      <c r="U20" s="164">
        <v>0</v>
      </c>
      <c r="V20" s="164">
        <v>4</v>
      </c>
      <c r="W20" s="165">
        <v>0</v>
      </c>
      <c r="X20" s="164">
        <v>95</v>
      </c>
    </row>
    <row r="21" spans="1:34" ht="16.75" customHeight="1" x14ac:dyDescent="0.2">
      <c r="A21" s="155"/>
      <c r="B21" s="156"/>
      <c r="C21" s="155"/>
      <c r="D21" s="162"/>
      <c r="E21" s="163"/>
      <c r="F21" s="164"/>
      <c r="G21" s="164"/>
      <c r="H21" s="164"/>
      <c r="I21" s="164"/>
      <c r="J21" s="165"/>
      <c r="K21" s="164"/>
      <c r="L21" s="163"/>
      <c r="M21" s="164"/>
      <c r="N21" s="164"/>
      <c r="O21" s="165"/>
      <c r="P21" s="163"/>
      <c r="Q21" s="164"/>
      <c r="R21" s="165"/>
      <c r="S21" s="164"/>
      <c r="T21" s="163"/>
      <c r="U21" s="164"/>
      <c r="V21" s="164"/>
      <c r="W21" s="165"/>
      <c r="X21" s="164"/>
    </row>
    <row r="22" spans="1:34" ht="16.75" customHeight="1" x14ac:dyDescent="0.2">
      <c r="A22" s="171" t="s">
        <v>72</v>
      </c>
      <c r="B22" s="171"/>
      <c r="C22" s="171"/>
      <c r="D22" s="162">
        <f t="shared" ref="D22:X22" si="6">D23</f>
        <v>2912</v>
      </c>
      <c r="E22" s="163">
        <f t="shared" si="6"/>
        <v>2828</v>
      </c>
      <c r="F22" s="164">
        <f t="shared" si="6"/>
        <v>2439</v>
      </c>
      <c r="G22" s="164">
        <f t="shared" si="6"/>
        <v>136</v>
      </c>
      <c r="H22" s="164">
        <f t="shared" si="6"/>
        <v>207</v>
      </c>
      <c r="I22" s="164">
        <f t="shared" si="6"/>
        <v>5</v>
      </c>
      <c r="J22" s="165">
        <f t="shared" si="6"/>
        <v>41</v>
      </c>
      <c r="K22" s="164">
        <f t="shared" si="6"/>
        <v>2828</v>
      </c>
      <c r="L22" s="163">
        <f t="shared" si="6"/>
        <v>20</v>
      </c>
      <c r="M22" s="164">
        <f t="shared" si="6"/>
        <v>1</v>
      </c>
      <c r="N22" s="164">
        <f t="shared" si="6"/>
        <v>3</v>
      </c>
      <c r="O22" s="165">
        <f t="shared" si="6"/>
        <v>0</v>
      </c>
      <c r="P22" s="163">
        <f t="shared" si="6"/>
        <v>2724</v>
      </c>
      <c r="Q22" s="164">
        <f t="shared" si="6"/>
        <v>79</v>
      </c>
      <c r="R22" s="165">
        <f t="shared" si="6"/>
        <v>0</v>
      </c>
      <c r="S22" s="164">
        <f t="shared" si="6"/>
        <v>57</v>
      </c>
      <c r="T22" s="163">
        <f t="shared" si="6"/>
        <v>199</v>
      </c>
      <c r="U22" s="164">
        <f t="shared" si="6"/>
        <v>1</v>
      </c>
      <c r="V22" s="164">
        <f t="shared" si="6"/>
        <v>198</v>
      </c>
      <c r="W22" s="165">
        <f t="shared" si="6"/>
        <v>0</v>
      </c>
      <c r="X22" s="164">
        <f t="shared" si="6"/>
        <v>1191</v>
      </c>
      <c r="Y22" s="164"/>
      <c r="AA22" s="172"/>
    </row>
    <row r="23" spans="1:34" ht="16.75" customHeight="1" x14ac:dyDescent="0.2">
      <c r="A23" s="155"/>
      <c r="B23" s="156" t="s">
        <v>22</v>
      </c>
      <c r="C23" s="155"/>
      <c r="D23" s="162">
        <v>2912</v>
      </c>
      <c r="E23" s="163">
        <v>2828</v>
      </c>
      <c r="F23" s="164">
        <v>2439</v>
      </c>
      <c r="G23" s="164">
        <v>136</v>
      </c>
      <c r="H23" s="164">
        <v>207</v>
      </c>
      <c r="I23" s="164">
        <v>5</v>
      </c>
      <c r="J23" s="165">
        <v>41</v>
      </c>
      <c r="K23" s="164">
        <v>2828</v>
      </c>
      <c r="L23" s="163">
        <v>20</v>
      </c>
      <c r="M23" s="164">
        <v>1</v>
      </c>
      <c r="N23" s="164">
        <v>3</v>
      </c>
      <c r="O23" s="165">
        <v>0</v>
      </c>
      <c r="P23" s="163">
        <v>2724</v>
      </c>
      <c r="Q23" s="164">
        <v>79</v>
      </c>
      <c r="R23" s="165">
        <v>0</v>
      </c>
      <c r="S23" s="164">
        <v>57</v>
      </c>
      <c r="T23" s="163">
        <v>199</v>
      </c>
      <c r="U23" s="164">
        <v>1</v>
      </c>
      <c r="V23" s="164">
        <v>198</v>
      </c>
      <c r="W23" s="165">
        <v>0</v>
      </c>
      <c r="X23" s="164">
        <v>1191</v>
      </c>
    </row>
    <row r="24" spans="1:34" ht="16.75" customHeight="1" x14ac:dyDescent="0.2">
      <c r="A24" s="155"/>
      <c r="B24" s="156"/>
      <c r="C24" s="155"/>
      <c r="D24" s="162"/>
      <c r="E24" s="163"/>
      <c r="F24" s="164"/>
      <c r="G24" s="164"/>
      <c r="H24" s="164"/>
      <c r="I24" s="164"/>
      <c r="J24" s="165"/>
      <c r="K24" s="164"/>
      <c r="L24" s="163"/>
      <c r="M24" s="164"/>
      <c r="N24" s="164"/>
      <c r="O24" s="165"/>
      <c r="P24" s="163"/>
      <c r="Q24" s="164"/>
      <c r="R24" s="165"/>
      <c r="S24" s="164"/>
      <c r="T24" s="163"/>
      <c r="U24" s="164"/>
      <c r="V24" s="174"/>
      <c r="W24" s="165"/>
      <c r="X24" s="164"/>
      <c r="AA24" s="172"/>
      <c r="AB24" s="172"/>
      <c r="AC24" s="172"/>
      <c r="AD24" s="172"/>
      <c r="AE24" s="172"/>
      <c r="AF24" s="172"/>
      <c r="AG24" s="172"/>
      <c r="AH24" s="172"/>
    </row>
    <row r="25" spans="1:34" ht="16.75" customHeight="1" x14ac:dyDescent="0.2">
      <c r="A25" s="175" t="s">
        <v>73</v>
      </c>
      <c r="B25" s="175"/>
      <c r="C25" s="175"/>
      <c r="D25" s="162">
        <f t="shared" ref="D25:X25" si="7">D26</f>
        <v>289</v>
      </c>
      <c r="E25" s="163">
        <f t="shared" si="7"/>
        <v>266</v>
      </c>
      <c r="F25" s="164">
        <f t="shared" si="7"/>
        <v>169</v>
      </c>
      <c r="G25" s="164">
        <f t="shared" si="7"/>
        <v>15</v>
      </c>
      <c r="H25" s="164">
        <f t="shared" si="7"/>
        <v>81</v>
      </c>
      <c r="I25" s="164">
        <f t="shared" si="7"/>
        <v>0</v>
      </c>
      <c r="J25" s="165">
        <f t="shared" si="7"/>
        <v>1</v>
      </c>
      <c r="K25" s="164">
        <f t="shared" si="7"/>
        <v>266</v>
      </c>
      <c r="L25" s="163">
        <f t="shared" si="7"/>
        <v>1</v>
      </c>
      <c r="M25" s="164">
        <f t="shared" si="7"/>
        <v>1</v>
      </c>
      <c r="N25" s="164">
        <f t="shared" si="7"/>
        <v>0</v>
      </c>
      <c r="O25" s="165">
        <f t="shared" si="7"/>
        <v>0</v>
      </c>
      <c r="P25" s="163">
        <f t="shared" si="7"/>
        <v>263</v>
      </c>
      <c r="Q25" s="164">
        <f t="shared" si="7"/>
        <v>1</v>
      </c>
      <c r="R25" s="165">
        <f t="shared" si="7"/>
        <v>0</v>
      </c>
      <c r="S25" s="164">
        <f t="shared" si="7"/>
        <v>7</v>
      </c>
      <c r="T25" s="163">
        <f t="shared" si="7"/>
        <v>25</v>
      </c>
      <c r="U25" s="164">
        <f t="shared" si="7"/>
        <v>0</v>
      </c>
      <c r="V25" s="164">
        <f t="shared" si="7"/>
        <v>25</v>
      </c>
      <c r="W25" s="165">
        <f t="shared" si="7"/>
        <v>0</v>
      </c>
      <c r="X25" s="164">
        <f t="shared" si="7"/>
        <v>83</v>
      </c>
      <c r="Y25" s="164"/>
      <c r="AA25" s="172"/>
      <c r="AB25" s="172"/>
      <c r="AC25" s="172"/>
      <c r="AD25" s="172"/>
      <c r="AE25" s="172"/>
      <c r="AF25" s="172"/>
      <c r="AG25" s="172"/>
      <c r="AH25" s="172"/>
    </row>
    <row r="26" spans="1:34" ht="16.75" customHeight="1" x14ac:dyDescent="0.2">
      <c r="A26" s="155"/>
      <c r="B26" s="156" t="s">
        <v>24</v>
      </c>
      <c r="C26" s="155"/>
      <c r="D26" s="162">
        <v>289</v>
      </c>
      <c r="E26" s="163">
        <v>266</v>
      </c>
      <c r="F26" s="164">
        <v>169</v>
      </c>
      <c r="G26" s="164">
        <v>15</v>
      </c>
      <c r="H26" s="164">
        <v>81</v>
      </c>
      <c r="I26" s="164">
        <v>0</v>
      </c>
      <c r="J26" s="165">
        <v>1</v>
      </c>
      <c r="K26" s="164">
        <v>266</v>
      </c>
      <c r="L26" s="163">
        <v>1</v>
      </c>
      <c r="M26" s="164">
        <v>1</v>
      </c>
      <c r="N26" s="164">
        <v>0</v>
      </c>
      <c r="O26" s="165">
        <v>0</v>
      </c>
      <c r="P26" s="163">
        <v>263</v>
      </c>
      <c r="Q26" s="164">
        <v>1</v>
      </c>
      <c r="R26" s="165">
        <v>0</v>
      </c>
      <c r="S26" s="164">
        <v>7</v>
      </c>
      <c r="T26" s="163">
        <v>25</v>
      </c>
      <c r="U26" s="164">
        <v>0</v>
      </c>
      <c r="V26" s="164">
        <v>25</v>
      </c>
      <c r="W26" s="165">
        <v>0</v>
      </c>
      <c r="X26" s="164">
        <v>83</v>
      </c>
    </row>
    <row r="27" spans="1:34" ht="16.75" customHeight="1" x14ac:dyDescent="0.2">
      <c r="A27" s="155"/>
      <c r="B27" s="155"/>
      <c r="C27" s="155"/>
      <c r="D27" s="162"/>
      <c r="E27" s="176"/>
      <c r="F27" s="177"/>
      <c r="G27" s="177"/>
      <c r="H27" s="177"/>
      <c r="I27" s="177"/>
      <c r="J27" s="178"/>
      <c r="K27" s="177"/>
      <c r="L27" s="176"/>
      <c r="M27" s="177"/>
      <c r="N27" s="177"/>
      <c r="O27" s="178"/>
      <c r="P27" s="176"/>
      <c r="Q27" s="177"/>
      <c r="R27" s="178"/>
      <c r="S27" s="164"/>
      <c r="T27" s="176"/>
      <c r="U27" s="177"/>
      <c r="V27" s="177"/>
      <c r="W27" s="178"/>
      <c r="X27" s="177"/>
    </row>
    <row r="28" spans="1:34" ht="16.75" customHeight="1" x14ac:dyDescent="0.2">
      <c r="A28" s="171" t="s">
        <v>25</v>
      </c>
      <c r="B28" s="171"/>
      <c r="C28" s="171"/>
      <c r="D28" s="162">
        <f t="shared" ref="D28:X28" si="8">D29+D30+D31</f>
        <v>342</v>
      </c>
      <c r="E28" s="163">
        <f t="shared" si="8"/>
        <v>339</v>
      </c>
      <c r="F28" s="164">
        <f t="shared" si="8"/>
        <v>99</v>
      </c>
      <c r="G28" s="164">
        <f t="shared" si="8"/>
        <v>13</v>
      </c>
      <c r="H28" s="164">
        <f t="shared" si="8"/>
        <v>224</v>
      </c>
      <c r="I28" s="164">
        <f t="shared" si="8"/>
        <v>0</v>
      </c>
      <c r="J28" s="165">
        <f t="shared" si="8"/>
        <v>3</v>
      </c>
      <c r="K28" s="164">
        <f t="shared" si="8"/>
        <v>339</v>
      </c>
      <c r="L28" s="163">
        <f t="shared" si="8"/>
        <v>0</v>
      </c>
      <c r="M28" s="164">
        <f t="shared" si="8"/>
        <v>0</v>
      </c>
      <c r="N28" s="164">
        <f t="shared" si="8"/>
        <v>0</v>
      </c>
      <c r="O28" s="165">
        <f t="shared" si="8"/>
        <v>0</v>
      </c>
      <c r="P28" s="163">
        <f t="shared" si="8"/>
        <v>335</v>
      </c>
      <c r="Q28" s="164">
        <f t="shared" si="8"/>
        <v>4</v>
      </c>
      <c r="R28" s="165">
        <f t="shared" si="8"/>
        <v>0</v>
      </c>
      <c r="S28" s="164">
        <f t="shared" si="8"/>
        <v>0</v>
      </c>
      <c r="T28" s="163">
        <f t="shared" si="8"/>
        <v>24</v>
      </c>
      <c r="U28" s="164">
        <f t="shared" si="8"/>
        <v>0</v>
      </c>
      <c r="V28" s="164">
        <f t="shared" si="8"/>
        <v>23</v>
      </c>
      <c r="W28" s="165">
        <f t="shared" si="8"/>
        <v>1</v>
      </c>
      <c r="X28" s="164">
        <f t="shared" si="8"/>
        <v>50</v>
      </c>
      <c r="AA28" s="172"/>
      <c r="AB28" s="172"/>
      <c r="AC28" s="172"/>
      <c r="AD28" s="172"/>
      <c r="AE28" s="172"/>
      <c r="AF28" s="172"/>
      <c r="AG28" s="172"/>
      <c r="AH28" s="172"/>
    </row>
    <row r="29" spans="1:34" ht="16.75" customHeight="1" x14ac:dyDescent="0.2">
      <c r="A29" s="155"/>
      <c r="B29" s="156" t="s">
        <v>26</v>
      </c>
      <c r="C29" s="155"/>
      <c r="D29" s="162">
        <v>327</v>
      </c>
      <c r="E29" s="163">
        <v>326</v>
      </c>
      <c r="F29" s="164">
        <v>91</v>
      </c>
      <c r="G29" s="164">
        <v>13</v>
      </c>
      <c r="H29" s="164">
        <v>219</v>
      </c>
      <c r="I29" s="164">
        <v>0</v>
      </c>
      <c r="J29" s="165">
        <v>3</v>
      </c>
      <c r="K29" s="164">
        <v>326</v>
      </c>
      <c r="L29" s="163">
        <v>0</v>
      </c>
      <c r="M29" s="164">
        <v>0</v>
      </c>
      <c r="N29" s="164">
        <v>0</v>
      </c>
      <c r="O29" s="165">
        <v>0</v>
      </c>
      <c r="P29" s="163">
        <v>322</v>
      </c>
      <c r="Q29" s="164">
        <v>4</v>
      </c>
      <c r="R29" s="165">
        <v>0</v>
      </c>
      <c r="S29" s="164">
        <v>0</v>
      </c>
      <c r="T29" s="163">
        <v>24</v>
      </c>
      <c r="U29" s="164">
        <v>0</v>
      </c>
      <c r="V29" s="164">
        <v>23</v>
      </c>
      <c r="W29" s="165">
        <v>1</v>
      </c>
      <c r="X29" s="164">
        <v>50</v>
      </c>
    </row>
    <row r="30" spans="1:34" ht="16.75" customHeight="1" x14ac:dyDescent="0.2">
      <c r="A30" s="155"/>
      <c r="B30" s="156" t="s">
        <v>120</v>
      </c>
      <c r="C30" s="155"/>
      <c r="D30" s="162">
        <v>8</v>
      </c>
      <c r="E30" s="163">
        <v>7</v>
      </c>
      <c r="F30" s="164">
        <v>7</v>
      </c>
      <c r="G30" s="164">
        <v>0</v>
      </c>
      <c r="H30" s="164">
        <v>0</v>
      </c>
      <c r="I30" s="164">
        <v>0</v>
      </c>
      <c r="J30" s="165">
        <v>0</v>
      </c>
      <c r="K30" s="164">
        <v>7</v>
      </c>
      <c r="L30" s="163">
        <v>0</v>
      </c>
      <c r="M30" s="164">
        <v>0</v>
      </c>
      <c r="N30" s="164">
        <v>0</v>
      </c>
      <c r="O30" s="165">
        <v>0</v>
      </c>
      <c r="P30" s="163">
        <v>7</v>
      </c>
      <c r="Q30" s="164">
        <v>0</v>
      </c>
      <c r="R30" s="165">
        <v>0</v>
      </c>
      <c r="S30" s="164">
        <v>0</v>
      </c>
      <c r="T30" s="163">
        <v>0</v>
      </c>
      <c r="U30" s="164">
        <v>0</v>
      </c>
      <c r="V30" s="164">
        <v>0</v>
      </c>
      <c r="W30" s="165">
        <v>0</v>
      </c>
      <c r="X30" s="164">
        <v>0</v>
      </c>
    </row>
    <row r="31" spans="1:34" ht="16.75" customHeight="1" x14ac:dyDescent="0.2">
      <c r="A31" s="155"/>
      <c r="B31" s="156" t="s">
        <v>121</v>
      </c>
      <c r="C31" s="155"/>
      <c r="D31" s="162">
        <v>7</v>
      </c>
      <c r="E31" s="163">
        <v>6</v>
      </c>
      <c r="F31" s="164">
        <v>1</v>
      </c>
      <c r="G31" s="164">
        <v>0</v>
      </c>
      <c r="H31" s="164">
        <v>5</v>
      </c>
      <c r="I31" s="164">
        <v>0</v>
      </c>
      <c r="J31" s="165">
        <v>0</v>
      </c>
      <c r="K31" s="164">
        <v>6</v>
      </c>
      <c r="L31" s="163">
        <v>0</v>
      </c>
      <c r="M31" s="164">
        <v>0</v>
      </c>
      <c r="N31" s="164">
        <v>0</v>
      </c>
      <c r="O31" s="165">
        <v>0</v>
      </c>
      <c r="P31" s="163">
        <v>6</v>
      </c>
      <c r="Q31" s="164">
        <v>0</v>
      </c>
      <c r="R31" s="165">
        <v>0</v>
      </c>
      <c r="S31" s="164">
        <v>0</v>
      </c>
      <c r="T31" s="163">
        <v>0</v>
      </c>
      <c r="U31" s="164">
        <v>0</v>
      </c>
      <c r="V31" s="164">
        <v>0</v>
      </c>
      <c r="W31" s="165">
        <v>0</v>
      </c>
      <c r="X31" s="164">
        <v>0</v>
      </c>
    </row>
    <row r="32" spans="1:34" ht="16.75" customHeight="1" x14ac:dyDescent="0.2">
      <c r="A32" s="155"/>
      <c r="B32" s="156"/>
      <c r="C32" s="155"/>
      <c r="D32" s="162"/>
      <c r="E32" s="163"/>
      <c r="F32" s="164"/>
      <c r="G32" s="164"/>
      <c r="H32" s="164"/>
      <c r="I32" s="164"/>
      <c r="J32" s="165"/>
      <c r="K32" s="164"/>
      <c r="L32" s="163"/>
      <c r="M32" s="164"/>
      <c r="N32" s="164"/>
      <c r="O32" s="165"/>
      <c r="P32" s="163"/>
      <c r="Q32" s="164"/>
      <c r="R32" s="165"/>
      <c r="S32" s="164"/>
      <c r="T32" s="163"/>
      <c r="U32" s="164"/>
      <c r="V32" s="164"/>
      <c r="W32" s="165"/>
      <c r="X32" s="164"/>
    </row>
    <row r="33" spans="1:34" ht="16.75" customHeight="1" x14ac:dyDescent="0.2">
      <c r="A33" s="171" t="s">
        <v>29</v>
      </c>
      <c r="B33" s="171"/>
      <c r="C33" s="171"/>
      <c r="D33" s="162">
        <f t="shared" ref="D33:X33" si="9">D34+D35+D36+D37</f>
        <v>267</v>
      </c>
      <c r="E33" s="163">
        <f t="shared" si="9"/>
        <v>269</v>
      </c>
      <c r="F33" s="164">
        <f t="shared" si="9"/>
        <v>163</v>
      </c>
      <c r="G33" s="164">
        <f t="shared" si="9"/>
        <v>27</v>
      </c>
      <c r="H33" s="164">
        <f t="shared" si="9"/>
        <v>76</v>
      </c>
      <c r="I33" s="164">
        <f t="shared" si="9"/>
        <v>1</v>
      </c>
      <c r="J33" s="165">
        <f t="shared" si="9"/>
        <v>2</v>
      </c>
      <c r="K33" s="164">
        <f t="shared" si="9"/>
        <v>268</v>
      </c>
      <c r="L33" s="163">
        <f t="shared" si="9"/>
        <v>1</v>
      </c>
      <c r="M33" s="164">
        <f t="shared" si="9"/>
        <v>0</v>
      </c>
      <c r="N33" s="164">
        <f t="shared" si="9"/>
        <v>0</v>
      </c>
      <c r="O33" s="165">
        <f t="shared" si="9"/>
        <v>0</v>
      </c>
      <c r="P33" s="163">
        <f t="shared" si="9"/>
        <v>258</v>
      </c>
      <c r="Q33" s="164">
        <f t="shared" si="9"/>
        <v>8</v>
      </c>
      <c r="R33" s="165">
        <f t="shared" si="9"/>
        <v>1</v>
      </c>
      <c r="S33" s="164">
        <f t="shared" si="9"/>
        <v>1</v>
      </c>
      <c r="T33" s="163">
        <f t="shared" si="9"/>
        <v>11</v>
      </c>
      <c r="U33" s="164">
        <f t="shared" si="9"/>
        <v>0</v>
      </c>
      <c r="V33" s="164">
        <f t="shared" si="9"/>
        <v>11</v>
      </c>
      <c r="W33" s="165">
        <f t="shared" si="9"/>
        <v>0</v>
      </c>
      <c r="X33" s="164">
        <f t="shared" si="9"/>
        <v>43</v>
      </c>
      <c r="AA33" s="172"/>
      <c r="AB33" s="172"/>
      <c r="AC33" s="172"/>
      <c r="AD33" s="172"/>
      <c r="AE33" s="172"/>
      <c r="AF33" s="172"/>
      <c r="AG33" s="172"/>
      <c r="AH33" s="172"/>
    </row>
    <row r="34" spans="1:34" ht="16.75" customHeight="1" x14ac:dyDescent="0.2">
      <c r="A34" s="155"/>
      <c r="B34" s="156" t="s">
        <v>30</v>
      </c>
      <c r="C34" s="179"/>
      <c r="D34" s="162">
        <v>204</v>
      </c>
      <c r="E34" s="163">
        <v>207</v>
      </c>
      <c r="F34" s="164">
        <v>113</v>
      </c>
      <c r="G34" s="164">
        <v>23</v>
      </c>
      <c r="H34" s="164">
        <v>68</v>
      </c>
      <c r="I34" s="164">
        <v>1</v>
      </c>
      <c r="J34" s="165">
        <v>2</v>
      </c>
      <c r="K34" s="164">
        <v>207</v>
      </c>
      <c r="L34" s="163">
        <v>1</v>
      </c>
      <c r="M34" s="164">
        <v>0</v>
      </c>
      <c r="N34" s="164">
        <v>0</v>
      </c>
      <c r="O34" s="165">
        <v>0</v>
      </c>
      <c r="P34" s="163">
        <v>202</v>
      </c>
      <c r="Q34" s="164">
        <v>4</v>
      </c>
      <c r="R34" s="165">
        <v>0</v>
      </c>
      <c r="S34" s="164">
        <v>1</v>
      </c>
      <c r="T34" s="163">
        <v>5</v>
      </c>
      <c r="U34" s="164">
        <v>0</v>
      </c>
      <c r="V34" s="174">
        <v>5</v>
      </c>
      <c r="W34" s="165">
        <v>0</v>
      </c>
      <c r="X34" s="164">
        <v>22</v>
      </c>
    </row>
    <row r="35" spans="1:34" ht="16.75" customHeight="1" x14ac:dyDescent="0.2">
      <c r="A35" s="155"/>
      <c r="B35" s="156" t="s">
        <v>31</v>
      </c>
      <c r="C35" s="155"/>
      <c r="D35" s="162">
        <v>8</v>
      </c>
      <c r="E35" s="163">
        <v>9</v>
      </c>
      <c r="F35" s="164">
        <v>5</v>
      </c>
      <c r="G35" s="164">
        <v>2</v>
      </c>
      <c r="H35" s="164">
        <v>2</v>
      </c>
      <c r="I35" s="164">
        <v>0</v>
      </c>
      <c r="J35" s="165">
        <v>0</v>
      </c>
      <c r="K35" s="164">
        <v>9</v>
      </c>
      <c r="L35" s="163">
        <v>0</v>
      </c>
      <c r="M35" s="164">
        <v>0</v>
      </c>
      <c r="N35" s="164">
        <v>0</v>
      </c>
      <c r="O35" s="165">
        <v>0</v>
      </c>
      <c r="P35" s="163">
        <v>4</v>
      </c>
      <c r="Q35" s="164">
        <v>4</v>
      </c>
      <c r="R35" s="165">
        <v>1</v>
      </c>
      <c r="S35" s="164">
        <v>0</v>
      </c>
      <c r="T35" s="163">
        <v>6</v>
      </c>
      <c r="U35" s="164">
        <v>0</v>
      </c>
      <c r="V35" s="164">
        <v>6</v>
      </c>
      <c r="W35" s="165">
        <v>0</v>
      </c>
      <c r="X35" s="164">
        <v>4</v>
      </c>
    </row>
    <row r="36" spans="1:34" ht="16.75" customHeight="1" x14ac:dyDescent="0.2">
      <c r="A36" s="155"/>
      <c r="B36" s="156" t="s">
        <v>32</v>
      </c>
      <c r="C36" s="155"/>
      <c r="D36" s="162">
        <v>2</v>
      </c>
      <c r="E36" s="163">
        <v>2</v>
      </c>
      <c r="F36" s="164">
        <v>2</v>
      </c>
      <c r="G36" s="164">
        <v>0</v>
      </c>
      <c r="H36" s="164">
        <v>0</v>
      </c>
      <c r="I36" s="164">
        <v>0</v>
      </c>
      <c r="J36" s="165">
        <v>0</v>
      </c>
      <c r="K36" s="164">
        <v>1</v>
      </c>
      <c r="L36" s="163">
        <v>0</v>
      </c>
      <c r="M36" s="164">
        <v>0</v>
      </c>
      <c r="N36" s="164">
        <v>0</v>
      </c>
      <c r="O36" s="165">
        <v>0</v>
      </c>
      <c r="P36" s="163">
        <v>1</v>
      </c>
      <c r="Q36" s="164">
        <v>0</v>
      </c>
      <c r="R36" s="165">
        <v>0</v>
      </c>
      <c r="S36" s="164">
        <v>0</v>
      </c>
      <c r="T36" s="163">
        <v>0</v>
      </c>
      <c r="U36" s="164">
        <v>0</v>
      </c>
      <c r="V36" s="164">
        <v>0</v>
      </c>
      <c r="W36" s="165">
        <v>0</v>
      </c>
      <c r="X36" s="164">
        <v>0</v>
      </c>
    </row>
    <row r="37" spans="1:34" ht="16.75" customHeight="1" x14ac:dyDescent="0.2">
      <c r="A37" s="155"/>
      <c r="B37" s="156" t="s">
        <v>33</v>
      </c>
      <c r="C37" s="155"/>
      <c r="D37" s="162">
        <v>53</v>
      </c>
      <c r="E37" s="163">
        <v>51</v>
      </c>
      <c r="F37" s="164">
        <v>43</v>
      </c>
      <c r="G37" s="164">
        <v>2</v>
      </c>
      <c r="H37" s="164">
        <v>6</v>
      </c>
      <c r="I37" s="164">
        <v>0</v>
      </c>
      <c r="J37" s="165">
        <v>0</v>
      </c>
      <c r="K37" s="164">
        <v>51</v>
      </c>
      <c r="L37" s="163">
        <v>0</v>
      </c>
      <c r="M37" s="164">
        <v>0</v>
      </c>
      <c r="N37" s="164">
        <v>0</v>
      </c>
      <c r="O37" s="165">
        <v>0</v>
      </c>
      <c r="P37" s="163">
        <v>51</v>
      </c>
      <c r="Q37" s="164">
        <v>0</v>
      </c>
      <c r="R37" s="165">
        <v>0</v>
      </c>
      <c r="S37" s="164">
        <v>0</v>
      </c>
      <c r="T37" s="163">
        <v>0</v>
      </c>
      <c r="U37" s="164">
        <v>0</v>
      </c>
      <c r="V37" s="164">
        <v>0</v>
      </c>
      <c r="W37" s="165">
        <v>0</v>
      </c>
      <c r="X37" s="164">
        <v>17</v>
      </c>
    </row>
    <row r="38" spans="1:34" ht="16.75" customHeight="1" x14ac:dyDescent="0.2">
      <c r="A38" s="180"/>
      <c r="B38" s="181"/>
      <c r="C38" s="180"/>
      <c r="D38" s="182"/>
      <c r="E38" s="183"/>
      <c r="F38" s="184"/>
      <c r="G38" s="184"/>
      <c r="H38" s="184"/>
      <c r="I38" s="184"/>
      <c r="J38" s="185"/>
      <c r="K38" s="184"/>
      <c r="L38" s="183"/>
      <c r="M38" s="184"/>
      <c r="N38" s="184"/>
      <c r="O38" s="185"/>
      <c r="P38" s="183"/>
      <c r="Q38" s="184"/>
      <c r="R38" s="185"/>
      <c r="S38" s="184"/>
      <c r="T38" s="183"/>
      <c r="U38" s="184"/>
      <c r="V38" s="184"/>
      <c r="W38" s="185"/>
      <c r="X38" s="184"/>
      <c r="AA38" s="172"/>
      <c r="AB38" s="172"/>
      <c r="AC38" s="172"/>
      <c r="AD38" s="172"/>
      <c r="AE38" s="172"/>
      <c r="AF38" s="172"/>
      <c r="AG38" s="172"/>
      <c r="AH38" s="172"/>
    </row>
    <row r="39" spans="1:34" ht="16.75" customHeight="1" x14ac:dyDescent="0.2">
      <c r="A39" s="186"/>
      <c r="B39" s="186"/>
      <c r="C39" s="186"/>
      <c r="D39" s="162"/>
      <c r="E39" s="163"/>
      <c r="F39" s="164"/>
      <c r="G39" s="164"/>
      <c r="H39" s="164"/>
      <c r="I39" s="164"/>
      <c r="J39" s="165"/>
      <c r="K39" s="164"/>
      <c r="L39" s="163"/>
      <c r="M39" s="164"/>
      <c r="N39" s="164"/>
      <c r="O39" s="165"/>
      <c r="P39" s="163"/>
      <c r="Q39" s="164"/>
      <c r="R39" s="165"/>
      <c r="S39" s="164"/>
      <c r="T39" s="163"/>
      <c r="U39" s="164"/>
      <c r="V39" s="164"/>
      <c r="W39" s="165"/>
      <c r="X39" s="164"/>
    </row>
    <row r="40" spans="1:34" ht="16.75" customHeight="1" x14ac:dyDescent="0.2">
      <c r="A40" s="171" t="s">
        <v>75</v>
      </c>
      <c r="B40" s="171"/>
      <c r="C40" s="171"/>
      <c r="D40" s="162">
        <f t="shared" ref="D40:X40" si="10">D41+D42+D43+D44+D45+D46</f>
        <v>212</v>
      </c>
      <c r="E40" s="163">
        <f t="shared" si="10"/>
        <v>201</v>
      </c>
      <c r="F40" s="164">
        <f t="shared" si="10"/>
        <v>142</v>
      </c>
      <c r="G40" s="164">
        <f t="shared" si="10"/>
        <v>12</v>
      </c>
      <c r="H40" s="164">
        <f t="shared" si="10"/>
        <v>45</v>
      </c>
      <c r="I40" s="164">
        <f t="shared" si="10"/>
        <v>0</v>
      </c>
      <c r="J40" s="165">
        <f t="shared" si="10"/>
        <v>2</v>
      </c>
      <c r="K40" s="164">
        <f t="shared" si="10"/>
        <v>200</v>
      </c>
      <c r="L40" s="163">
        <f t="shared" si="10"/>
        <v>3</v>
      </c>
      <c r="M40" s="164">
        <f t="shared" si="10"/>
        <v>1</v>
      </c>
      <c r="N40" s="164">
        <f t="shared" si="10"/>
        <v>0</v>
      </c>
      <c r="O40" s="165">
        <f t="shared" si="10"/>
        <v>0</v>
      </c>
      <c r="P40" s="163">
        <f t="shared" si="10"/>
        <v>191</v>
      </c>
      <c r="Q40" s="164">
        <f t="shared" si="10"/>
        <v>5</v>
      </c>
      <c r="R40" s="165">
        <f t="shared" si="10"/>
        <v>0</v>
      </c>
      <c r="S40" s="164">
        <f t="shared" si="10"/>
        <v>14</v>
      </c>
      <c r="T40" s="163">
        <f t="shared" si="10"/>
        <v>9</v>
      </c>
      <c r="U40" s="164">
        <f t="shared" si="10"/>
        <v>0</v>
      </c>
      <c r="V40" s="164">
        <v>2</v>
      </c>
      <c r="W40" s="165">
        <f t="shared" si="10"/>
        <v>0</v>
      </c>
      <c r="X40" s="164">
        <f t="shared" si="10"/>
        <v>67</v>
      </c>
    </row>
    <row r="41" spans="1:34" ht="16.75" customHeight="1" x14ac:dyDescent="0.2">
      <c r="A41" s="155"/>
      <c r="B41" s="156" t="s">
        <v>35</v>
      </c>
      <c r="C41" s="155"/>
      <c r="D41" s="162">
        <v>77</v>
      </c>
      <c r="E41" s="163">
        <v>73</v>
      </c>
      <c r="F41" s="164">
        <v>50</v>
      </c>
      <c r="G41" s="164">
        <v>6</v>
      </c>
      <c r="H41" s="164">
        <v>17</v>
      </c>
      <c r="I41" s="164">
        <v>0</v>
      </c>
      <c r="J41" s="165">
        <v>0</v>
      </c>
      <c r="K41" s="164">
        <v>73</v>
      </c>
      <c r="L41" s="163">
        <v>0</v>
      </c>
      <c r="M41" s="164">
        <v>0</v>
      </c>
      <c r="N41" s="164">
        <v>0</v>
      </c>
      <c r="O41" s="165">
        <v>0</v>
      </c>
      <c r="P41" s="163">
        <v>72</v>
      </c>
      <c r="Q41" s="164">
        <v>1</v>
      </c>
      <c r="R41" s="165">
        <v>0</v>
      </c>
      <c r="S41" s="164">
        <v>0</v>
      </c>
      <c r="T41" s="163">
        <v>9</v>
      </c>
      <c r="U41" s="164">
        <v>0</v>
      </c>
      <c r="V41" s="164">
        <v>9</v>
      </c>
      <c r="W41" s="165">
        <v>0</v>
      </c>
      <c r="X41" s="164">
        <v>37</v>
      </c>
    </row>
    <row r="42" spans="1:34" ht="16.75" customHeight="1" x14ac:dyDescent="0.2">
      <c r="A42" s="155"/>
      <c r="B42" s="156" t="s">
        <v>36</v>
      </c>
      <c r="C42" s="155"/>
      <c r="D42" s="162">
        <v>25</v>
      </c>
      <c r="E42" s="163">
        <v>24</v>
      </c>
      <c r="F42" s="164">
        <v>21</v>
      </c>
      <c r="G42" s="164">
        <v>2</v>
      </c>
      <c r="H42" s="164">
        <v>1</v>
      </c>
      <c r="I42" s="164">
        <v>0</v>
      </c>
      <c r="J42" s="165">
        <v>0</v>
      </c>
      <c r="K42" s="164">
        <v>24</v>
      </c>
      <c r="L42" s="163">
        <v>0</v>
      </c>
      <c r="M42" s="164">
        <v>0</v>
      </c>
      <c r="N42" s="164">
        <v>0</v>
      </c>
      <c r="O42" s="165">
        <v>0</v>
      </c>
      <c r="P42" s="163">
        <v>24</v>
      </c>
      <c r="Q42" s="164">
        <v>0</v>
      </c>
      <c r="R42" s="165">
        <v>0</v>
      </c>
      <c r="S42" s="164">
        <v>0</v>
      </c>
      <c r="T42" s="163">
        <v>0</v>
      </c>
      <c r="U42" s="164">
        <v>0</v>
      </c>
      <c r="V42" s="164">
        <v>0</v>
      </c>
      <c r="W42" s="165">
        <v>0</v>
      </c>
      <c r="X42" s="164">
        <v>4</v>
      </c>
    </row>
    <row r="43" spans="1:34" ht="16.75" customHeight="1" x14ac:dyDescent="0.2">
      <c r="A43" s="155"/>
      <c r="B43" s="156" t="s">
        <v>37</v>
      </c>
      <c r="C43" s="155"/>
      <c r="D43" s="162">
        <v>43</v>
      </c>
      <c r="E43" s="163">
        <v>41</v>
      </c>
      <c r="F43" s="164">
        <v>18</v>
      </c>
      <c r="G43" s="164">
        <v>0</v>
      </c>
      <c r="H43" s="164">
        <v>23</v>
      </c>
      <c r="I43" s="164">
        <v>0</v>
      </c>
      <c r="J43" s="165">
        <v>0</v>
      </c>
      <c r="K43" s="164">
        <v>41</v>
      </c>
      <c r="L43" s="163">
        <v>3</v>
      </c>
      <c r="M43" s="164">
        <v>1</v>
      </c>
      <c r="N43" s="164">
        <v>0</v>
      </c>
      <c r="O43" s="165">
        <v>0</v>
      </c>
      <c r="P43" s="163">
        <v>33</v>
      </c>
      <c r="Q43" s="164">
        <v>4</v>
      </c>
      <c r="R43" s="165">
        <v>0</v>
      </c>
      <c r="S43" s="164">
        <v>14</v>
      </c>
      <c r="T43" s="163">
        <v>0</v>
      </c>
      <c r="U43" s="164">
        <v>0</v>
      </c>
      <c r="V43" s="164">
        <v>0</v>
      </c>
      <c r="W43" s="165">
        <v>0</v>
      </c>
      <c r="X43" s="164">
        <v>12</v>
      </c>
    </row>
    <row r="44" spans="1:34" ht="16.75" customHeight="1" x14ac:dyDescent="0.2">
      <c r="A44" s="155"/>
      <c r="B44" s="156" t="s">
        <v>38</v>
      </c>
      <c r="C44" s="155"/>
      <c r="D44" s="162">
        <v>12</v>
      </c>
      <c r="E44" s="163">
        <v>12</v>
      </c>
      <c r="F44" s="164">
        <v>8</v>
      </c>
      <c r="G44" s="164">
        <v>1</v>
      </c>
      <c r="H44" s="164">
        <v>2</v>
      </c>
      <c r="I44" s="164">
        <v>0</v>
      </c>
      <c r="J44" s="165">
        <v>1</v>
      </c>
      <c r="K44" s="164">
        <v>12</v>
      </c>
      <c r="L44" s="163">
        <v>0</v>
      </c>
      <c r="M44" s="164">
        <v>0</v>
      </c>
      <c r="N44" s="164">
        <v>0</v>
      </c>
      <c r="O44" s="165">
        <v>0</v>
      </c>
      <c r="P44" s="163">
        <v>12</v>
      </c>
      <c r="Q44" s="164">
        <v>0</v>
      </c>
      <c r="R44" s="165">
        <v>0</v>
      </c>
      <c r="S44" s="164">
        <v>0</v>
      </c>
      <c r="T44" s="163">
        <v>0</v>
      </c>
      <c r="U44" s="164">
        <v>0</v>
      </c>
      <c r="V44" s="164">
        <v>0</v>
      </c>
      <c r="W44" s="165">
        <v>0</v>
      </c>
      <c r="X44" s="164">
        <v>1</v>
      </c>
    </row>
    <row r="45" spans="1:34" ht="16.75" customHeight="1" x14ac:dyDescent="0.2">
      <c r="A45" s="155"/>
      <c r="B45" s="156" t="s">
        <v>92</v>
      </c>
      <c r="C45" s="155"/>
      <c r="D45" s="162">
        <v>20</v>
      </c>
      <c r="E45" s="163">
        <v>17</v>
      </c>
      <c r="F45" s="164">
        <v>15</v>
      </c>
      <c r="G45" s="164">
        <v>1</v>
      </c>
      <c r="H45" s="164">
        <v>1</v>
      </c>
      <c r="I45" s="164">
        <v>0</v>
      </c>
      <c r="J45" s="165">
        <v>0</v>
      </c>
      <c r="K45" s="164">
        <v>17</v>
      </c>
      <c r="L45" s="163">
        <v>0</v>
      </c>
      <c r="M45" s="164">
        <v>0</v>
      </c>
      <c r="N45" s="164">
        <v>0</v>
      </c>
      <c r="O45" s="165">
        <v>0</v>
      </c>
      <c r="P45" s="163">
        <v>17</v>
      </c>
      <c r="Q45" s="164">
        <v>0</v>
      </c>
      <c r="R45" s="165">
        <v>0</v>
      </c>
      <c r="S45" s="164">
        <v>0</v>
      </c>
      <c r="T45" s="163">
        <v>0</v>
      </c>
      <c r="U45" s="164">
        <v>0</v>
      </c>
      <c r="V45" s="164">
        <v>0</v>
      </c>
      <c r="W45" s="165">
        <v>0</v>
      </c>
      <c r="X45" s="164">
        <v>2</v>
      </c>
    </row>
    <row r="46" spans="1:34" ht="16.75" customHeight="1" x14ac:dyDescent="0.2">
      <c r="A46" s="155"/>
      <c r="B46" s="156" t="s">
        <v>76</v>
      </c>
      <c r="C46" s="155"/>
      <c r="D46" s="162">
        <v>35</v>
      </c>
      <c r="E46" s="163">
        <v>34</v>
      </c>
      <c r="F46" s="164">
        <v>30</v>
      </c>
      <c r="G46" s="164">
        <v>2</v>
      </c>
      <c r="H46" s="164">
        <v>1</v>
      </c>
      <c r="I46" s="164">
        <v>0</v>
      </c>
      <c r="J46" s="165">
        <v>1</v>
      </c>
      <c r="K46" s="164">
        <v>33</v>
      </c>
      <c r="L46" s="163">
        <v>0</v>
      </c>
      <c r="M46" s="164">
        <v>0</v>
      </c>
      <c r="N46" s="164">
        <v>0</v>
      </c>
      <c r="O46" s="165">
        <v>0</v>
      </c>
      <c r="P46" s="163">
        <v>33</v>
      </c>
      <c r="Q46" s="164">
        <v>0</v>
      </c>
      <c r="R46" s="165">
        <v>0</v>
      </c>
      <c r="S46" s="164">
        <v>0</v>
      </c>
      <c r="T46" s="163">
        <v>0</v>
      </c>
      <c r="U46" s="164">
        <v>0</v>
      </c>
      <c r="V46" s="164">
        <v>0</v>
      </c>
      <c r="W46" s="165">
        <v>0</v>
      </c>
      <c r="X46" s="164">
        <v>11</v>
      </c>
      <c r="AA46" s="172"/>
      <c r="AB46" s="172"/>
      <c r="AC46" s="172"/>
      <c r="AD46" s="172"/>
      <c r="AE46" s="172"/>
      <c r="AF46" s="172"/>
      <c r="AG46" s="172"/>
      <c r="AH46" s="172"/>
    </row>
    <row r="47" spans="1:34" ht="16.75" customHeight="1" x14ac:dyDescent="0.2">
      <c r="A47" s="155"/>
      <c r="B47" s="156"/>
      <c r="C47" s="155"/>
      <c r="D47" s="163"/>
      <c r="E47" s="163"/>
      <c r="F47" s="164"/>
      <c r="G47" s="164"/>
      <c r="H47" s="164"/>
      <c r="I47" s="164"/>
      <c r="J47" s="165"/>
      <c r="K47" s="164"/>
      <c r="L47" s="163"/>
      <c r="M47" s="164"/>
      <c r="N47" s="164"/>
      <c r="O47" s="165"/>
      <c r="P47" s="163"/>
      <c r="Q47" s="164"/>
      <c r="R47" s="165"/>
      <c r="S47" s="164"/>
      <c r="T47" s="163"/>
      <c r="U47" s="164"/>
      <c r="V47" s="164"/>
      <c r="W47" s="165"/>
      <c r="X47" s="164"/>
      <c r="AA47" s="172"/>
      <c r="AB47" s="172"/>
      <c r="AC47" s="172"/>
      <c r="AD47" s="172"/>
      <c r="AE47" s="172"/>
      <c r="AF47" s="172"/>
      <c r="AG47" s="172"/>
      <c r="AH47" s="172"/>
    </row>
    <row r="48" spans="1:34" ht="16.75" customHeight="1" x14ac:dyDescent="0.2">
      <c r="A48" s="171" t="s">
        <v>122</v>
      </c>
      <c r="B48" s="171"/>
      <c r="C48" s="187"/>
      <c r="D48" s="163">
        <f>D49+D50+D51+D52+D53</f>
        <v>325</v>
      </c>
      <c r="E48" s="163">
        <f>SUM(E49:E53)</f>
        <v>357</v>
      </c>
      <c r="F48" s="164">
        <f t="shared" ref="F48:X48" si="11">F49+F50+F51+F52+F53</f>
        <v>197</v>
      </c>
      <c r="G48" s="164">
        <f t="shared" si="11"/>
        <v>11</v>
      </c>
      <c r="H48" s="164">
        <f t="shared" si="11"/>
        <v>136</v>
      </c>
      <c r="I48" s="164">
        <f t="shared" si="11"/>
        <v>27</v>
      </c>
      <c r="J48" s="165">
        <f t="shared" si="11"/>
        <v>7</v>
      </c>
      <c r="K48" s="164">
        <f t="shared" si="11"/>
        <v>357</v>
      </c>
      <c r="L48" s="163">
        <f t="shared" si="11"/>
        <v>3</v>
      </c>
      <c r="M48" s="164">
        <f t="shared" si="11"/>
        <v>0</v>
      </c>
      <c r="N48" s="164">
        <f t="shared" si="11"/>
        <v>0</v>
      </c>
      <c r="O48" s="165">
        <f t="shared" si="11"/>
        <v>0</v>
      </c>
      <c r="P48" s="163">
        <f t="shared" si="11"/>
        <v>343</v>
      </c>
      <c r="Q48" s="164">
        <f t="shared" si="11"/>
        <v>9</v>
      </c>
      <c r="R48" s="165">
        <f t="shared" si="11"/>
        <v>2</v>
      </c>
      <c r="S48" s="164">
        <f t="shared" si="11"/>
        <v>7</v>
      </c>
      <c r="T48" s="163">
        <f t="shared" si="11"/>
        <v>12</v>
      </c>
      <c r="U48" s="164">
        <f t="shared" si="11"/>
        <v>9</v>
      </c>
      <c r="V48" s="164">
        <f t="shared" si="11"/>
        <v>3</v>
      </c>
      <c r="W48" s="165">
        <f t="shared" si="11"/>
        <v>0</v>
      </c>
      <c r="X48" s="164">
        <f t="shared" si="11"/>
        <v>157</v>
      </c>
    </row>
    <row r="49" spans="1:24" ht="16.75" customHeight="1" x14ac:dyDescent="0.2">
      <c r="A49" s="155"/>
      <c r="B49" s="156" t="s">
        <v>42</v>
      </c>
      <c r="C49" s="188"/>
      <c r="D49" s="163">
        <v>203</v>
      </c>
      <c r="E49" s="163">
        <v>232</v>
      </c>
      <c r="F49" s="164">
        <v>133</v>
      </c>
      <c r="G49" s="164">
        <v>7</v>
      </c>
      <c r="H49" s="164">
        <v>89</v>
      </c>
      <c r="I49" s="164">
        <v>0</v>
      </c>
      <c r="J49" s="165">
        <v>3</v>
      </c>
      <c r="K49" s="164">
        <v>232</v>
      </c>
      <c r="L49" s="163">
        <v>2</v>
      </c>
      <c r="M49" s="164">
        <v>0</v>
      </c>
      <c r="N49" s="164">
        <v>0</v>
      </c>
      <c r="O49" s="165">
        <v>0</v>
      </c>
      <c r="P49" s="163">
        <v>220</v>
      </c>
      <c r="Q49" s="164">
        <v>8</v>
      </c>
      <c r="R49" s="165">
        <v>2</v>
      </c>
      <c r="S49" s="164">
        <v>3</v>
      </c>
      <c r="T49" s="163">
        <v>12</v>
      </c>
      <c r="U49" s="164">
        <v>9</v>
      </c>
      <c r="V49" s="164">
        <v>3</v>
      </c>
      <c r="W49" s="165">
        <v>0</v>
      </c>
      <c r="X49" s="164">
        <v>123</v>
      </c>
    </row>
    <row r="50" spans="1:24" ht="16.75" customHeight="1" x14ac:dyDescent="0.2">
      <c r="A50" s="155"/>
      <c r="B50" s="156" t="s">
        <v>43</v>
      </c>
      <c r="C50" s="188"/>
      <c r="D50" s="163">
        <v>14</v>
      </c>
      <c r="E50" s="163">
        <v>13</v>
      </c>
      <c r="F50" s="164">
        <v>6</v>
      </c>
      <c r="G50" s="164">
        <v>2</v>
      </c>
      <c r="H50" s="164">
        <v>1</v>
      </c>
      <c r="I50" s="164">
        <v>0</v>
      </c>
      <c r="J50" s="165">
        <v>4</v>
      </c>
      <c r="K50" s="164">
        <v>13</v>
      </c>
      <c r="L50" s="163">
        <v>0</v>
      </c>
      <c r="M50" s="164">
        <v>0</v>
      </c>
      <c r="N50" s="164">
        <v>0</v>
      </c>
      <c r="O50" s="165">
        <v>0</v>
      </c>
      <c r="P50" s="163">
        <v>12</v>
      </c>
      <c r="Q50" s="164">
        <v>1</v>
      </c>
      <c r="R50" s="165">
        <v>0</v>
      </c>
      <c r="S50" s="164">
        <v>0</v>
      </c>
      <c r="T50" s="163">
        <v>0</v>
      </c>
      <c r="U50" s="164">
        <v>0</v>
      </c>
      <c r="V50" s="164">
        <v>0</v>
      </c>
      <c r="W50" s="165">
        <v>0</v>
      </c>
      <c r="X50" s="164">
        <v>4</v>
      </c>
    </row>
    <row r="51" spans="1:24" ht="16.75" customHeight="1" x14ac:dyDescent="0.2">
      <c r="A51" s="155"/>
      <c r="B51" s="156" t="s">
        <v>44</v>
      </c>
      <c r="C51" s="188"/>
      <c r="D51" s="163">
        <v>13</v>
      </c>
      <c r="E51" s="163">
        <v>13</v>
      </c>
      <c r="F51" s="164">
        <v>12</v>
      </c>
      <c r="G51" s="164">
        <v>0</v>
      </c>
      <c r="H51" s="164">
        <v>1</v>
      </c>
      <c r="I51" s="164">
        <v>0</v>
      </c>
      <c r="J51" s="165">
        <v>0</v>
      </c>
      <c r="K51" s="164">
        <v>13</v>
      </c>
      <c r="L51" s="163">
        <v>0</v>
      </c>
      <c r="M51" s="164">
        <v>0</v>
      </c>
      <c r="N51" s="164">
        <v>0</v>
      </c>
      <c r="O51" s="165">
        <v>0</v>
      </c>
      <c r="P51" s="163">
        <v>13</v>
      </c>
      <c r="Q51" s="164">
        <v>0</v>
      </c>
      <c r="R51" s="165">
        <v>0</v>
      </c>
      <c r="S51" s="164">
        <v>0</v>
      </c>
      <c r="T51" s="163">
        <v>0</v>
      </c>
      <c r="U51" s="164">
        <v>0</v>
      </c>
      <c r="V51" s="164">
        <v>0</v>
      </c>
      <c r="W51" s="165">
        <v>0</v>
      </c>
      <c r="X51" s="164">
        <v>7</v>
      </c>
    </row>
    <row r="52" spans="1:24" ht="16.75" customHeight="1" x14ac:dyDescent="0.2">
      <c r="A52" s="155"/>
      <c r="B52" s="156" t="s">
        <v>45</v>
      </c>
      <c r="C52" s="188"/>
      <c r="D52" s="163">
        <v>34</v>
      </c>
      <c r="E52" s="163">
        <v>38</v>
      </c>
      <c r="F52" s="164">
        <v>12</v>
      </c>
      <c r="G52" s="164">
        <v>2</v>
      </c>
      <c r="H52" s="164">
        <v>24</v>
      </c>
      <c r="I52" s="164">
        <v>0</v>
      </c>
      <c r="J52" s="165">
        <v>0</v>
      </c>
      <c r="K52" s="164">
        <v>38</v>
      </c>
      <c r="L52" s="163">
        <v>0</v>
      </c>
      <c r="M52" s="164">
        <v>0</v>
      </c>
      <c r="N52" s="164">
        <v>0</v>
      </c>
      <c r="O52" s="165">
        <v>0</v>
      </c>
      <c r="P52" s="163">
        <v>38</v>
      </c>
      <c r="Q52" s="164">
        <v>0</v>
      </c>
      <c r="R52" s="165">
        <v>0</v>
      </c>
      <c r="S52" s="164">
        <v>0</v>
      </c>
      <c r="T52" s="163">
        <v>0</v>
      </c>
      <c r="U52" s="164">
        <v>0</v>
      </c>
      <c r="V52" s="164">
        <v>0</v>
      </c>
      <c r="W52" s="165">
        <v>0</v>
      </c>
      <c r="X52" s="164">
        <v>0</v>
      </c>
    </row>
    <row r="53" spans="1:24" ht="16.75" customHeight="1" x14ac:dyDescent="0.2">
      <c r="A53" s="155"/>
      <c r="B53" s="156" t="s">
        <v>78</v>
      </c>
      <c r="C53" s="188"/>
      <c r="D53" s="163">
        <v>61</v>
      </c>
      <c r="E53" s="163">
        <v>61</v>
      </c>
      <c r="F53" s="164">
        <v>34</v>
      </c>
      <c r="G53" s="164">
        <v>0</v>
      </c>
      <c r="H53" s="164">
        <v>21</v>
      </c>
      <c r="I53" s="164">
        <v>27</v>
      </c>
      <c r="J53" s="165">
        <v>0</v>
      </c>
      <c r="K53" s="164">
        <v>61</v>
      </c>
      <c r="L53" s="163">
        <v>1</v>
      </c>
      <c r="M53" s="164">
        <v>0</v>
      </c>
      <c r="N53" s="164">
        <v>0</v>
      </c>
      <c r="O53" s="165">
        <v>0</v>
      </c>
      <c r="P53" s="163">
        <v>60</v>
      </c>
      <c r="Q53" s="164">
        <v>0</v>
      </c>
      <c r="R53" s="165">
        <v>0</v>
      </c>
      <c r="S53" s="164">
        <v>4</v>
      </c>
      <c r="T53" s="163">
        <v>0</v>
      </c>
      <c r="U53" s="164">
        <v>0</v>
      </c>
      <c r="V53" s="164">
        <v>0</v>
      </c>
      <c r="W53" s="165">
        <v>0</v>
      </c>
      <c r="X53" s="164">
        <v>23</v>
      </c>
    </row>
    <row r="54" spans="1:24" ht="16.75" customHeight="1" x14ac:dyDescent="0.2">
      <c r="A54" s="155"/>
      <c r="B54" s="156"/>
      <c r="C54" s="188"/>
      <c r="D54" s="163"/>
      <c r="E54" s="163"/>
      <c r="F54" s="164"/>
      <c r="G54" s="164"/>
      <c r="H54" s="164"/>
      <c r="I54" s="164"/>
      <c r="J54" s="165"/>
      <c r="K54" s="164"/>
      <c r="L54" s="163"/>
      <c r="M54" s="164"/>
      <c r="N54" s="164"/>
      <c r="O54" s="165"/>
      <c r="P54" s="163"/>
      <c r="Q54" s="164"/>
      <c r="R54" s="165"/>
      <c r="S54" s="164"/>
      <c r="T54" s="163"/>
      <c r="U54" s="164"/>
      <c r="V54" s="164"/>
      <c r="W54" s="165"/>
      <c r="X54" s="164"/>
    </row>
    <row r="55" spans="1:24" ht="16.75" customHeight="1" x14ac:dyDescent="0.2">
      <c r="A55" s="171" t="s">
        <v>47</v>
      </c>
      <c r="B55" s="171"/>
      <c r="C55" s="171"/>
      <c r="D55" s="163">
        <f t="shared" ref="D55:X55" si="12">D56+D57</f>
        <v>761</v>
      </c>
      <c r="E55" s="163">
        <f t="shared" si="12"/>
        <v>731</v>
      </c>
      <c r="F55" s="164">
        <f t="shared" si="12"/>
        <v>476</v>
      </c>
      <c r="G55" s="164">
        <f t="shared" si="12"/>
        <v>20</v>
      </c>
      <c r="H55" s="164">
        <f t="shared" si="12"/>
        <v>219</v>
      </c>
      <c r="I55" s="164">
        <f t="shared" si="12"/>
        <v>11</v>
      </c>
      <c r="J55" s="165">
        <f t="shared" si="12"/>
        <v>5</v>
      </c>
      <c r="K55" s="164">
        <f t="shared" si="12"/>
        <v>731</v>
      </c>
      <c r="L55" s="163">
        <f t="shared" si="12"/>
        <v>15</v>
      </c>
      <c r="M55" s="164">
        <f t="shared" si="12"/>
        <v>0</v>
      </c>
      <c r="N55" s="164">
        <f t="shared" si="12"/>
        <v>2</v>
      </c>
      <c r="O55" s="165">
        <f t="shared" si="12"/>
        <v>0</v>
      </c>
      <c r="P55" s="163">
        <f t="shared" si="12"/>
        <v>684</v>
      </c>
      <c r="Q55" s="164">
        <f t="shared" si="12"/>
        <v>30</v>
      </c>
      <c r="R55" s="165">
        <f t="shared" si="12"/>
        <v>0</v>
      </c>
      <c r="S55" s="164">
        <f t="shared" si="12"/>
        <v>42</v>
      </c>
      <c r="T55" s="163">
        <f t="shared" si="12"/>
        <v>70</v>
      </c>
      <c r="U55" s="164">
        <f t="shared" si="12"/>
        <v>0</v>
      </c>
      <c r="V55" s="164">
        <f t="shared" si="12"/>
        <v>70</v>
      </c>
      <c r="W55" s="165">
        <f t="shared" si="12"/>
        <v>0</v>
      </c>
      <c r="X55" s="164">
        <f t="shared" si="12"/>
        <v>135</v>
      </c>
    </row>
    <row r="56" spans="1:24" ht="16.75" customHeight="1" x14ac:dyDescent="0.2">
      <c r="A56" s="155"/>
      <c r="B56" s="156" t="s">
        <v>48</v>
      </c>
      <c r="C56" s="188"/>
      <c r="D56" s="164">
        <v>447</v>
      </c>
      <c r="E56" s="163">
        <v>443</v>
      </c>
      <c r="F56" s="164">
        <v>270</v>
      </c>
      <c r="G56" s="164">
        <v>15</v>
      </c>
      <c r="H56" s="164">
        <v>150</v>
      </c>
      <c r="I56" s="164">
        <v>5</v>
      </c>
      <c r="J56" s="165">
        <v>3</v>
      </c>
      <c r="K56" s="164">
        <v>443</v>
      </c>
      <c r="L56" s="163">
        <v>6</v>
      </c>
      <c r="M56" s="164">
        <v>0</v>
      </c>
      <c r="N56" s="164">
        <v>0</v>
      </c>
      <c r="O56" s="165">
        <v>0</v>
      </c>
      <c r="P56" s="163">
        <v>417</v>
      </c>
      <c r="Q56" s="164">
        <v>20</v>
      </c>
      <c r="R56" s="165">
        <v>0</v>
      </c>
      <c r="S56" s="164">
        <v>15</v>
      </c>
      <c r="T56" s="163">
        <v>40</v>
      </c>
      <c r="U56" s="164">
        <v>0</v>
      </c>
      <c r="V56" s="174">
        <v>40</v>
      </c>
      <c r="W56" s="165">
        <v>0</v>
      </c>
      <c r="X56" s="164">
        <v>45</v>
      </c>
    </row>
    <row r="57" spans="1:24" ht="16.75" customHeight="1" x14ac:dyDescent="0.2">
      <c r="A57" s="155"/>
      <c r="B57" s="156" t="s">
        <v>79</v>
      </c>
      <c r="C57" s="188"/>
      <c r="D57" s="164">
        <v>314</v>
      </c>
      <c r="E57" s="163">
        <v>288</v>
      </c>
      <c r="F57" s="164">
        <v>206</v>
      </c>
      <c r="G57" s="164">
        <v>5</v>
      </c>
      <c r="H57" s="164">
        <v>69</v>
      </c>
      <c r="I57" s="164">
        <v>6</v>
      </c>
      <c r="J57" s="165">
        <v>2</v>
      </c>
      <c r="K57" s="164">
        <v>288</v>
      </c>
      <c r="L57" s="163">
        <v>9</v>
      </c>
      <c r="M57" s="164">
        <v>0</v>
      </c>
      <c r="N57" s="164">
        <v>2</v>
      </c>
      <c r="O57" s="165">
        <v>0</v>
      </c>
      <c r="P57" s="163">
        <v>267</v>
      </c>
      <c r="Q57" s="164">
        <v>10</v>
      </c>
      <c r="R57" s="165">
        <v>0</v>
      </c>
      <c r="S57" s="164">
        <v>27</v>
      </c>
      <c r="T57" s="163">
        <v>30</v>
      </c>
      <c r="U57" s="164">
        <v>0</v>
      </c>
      <c r="V57" s="174">
        <v>30</v>
      </c>
      <c r="W57" s="165">
        <v>0</v>
      </c>
      <c r="X57" s="164">
        <v>90</v>
      </c>
    </row>
    <row r="58" spans="1:24" ht="16.75" customHeight="1" x14ac:dyDescent="0.2">
      <c r="A58" s="155"/>
      <c r="B58" s="186"/>
      <c r="C58" s="188"/>
      <c r="D58" s="164"/>
      <c r="E58" s="163"/>
      <c r="F58" s="164"/>
      <c r="G58" s="164"/>
      <c r="H58" s="164"/>
      <c r="I58" s="164"/>
      <c r="J58" s="165"/>
      <c r="K58" s="164"/>
      <c r="L58" s="163"/>
      <c r="M58" s="164"/>
      <c r="N58" s="164"/>
      <c r="O58" s="165"/>
      <c r="P58" s="163"/>
      <c r="Q58" s="164"/>
      <c r="R58" s="165"/>
      <c r="S58" s="164"/>
      <c r="T58" s="163"/>
      <c r="U58" s="164"/>
      <c r="V58" s="164"/>
      <c r="W58" s="165"/>
      <c r="X58" s="164"/>
    </row>
    <row r="59" spans="1:24" ht="16.75" customHeight="1" x14ac:dyDescent="0.2">
      <c r="A59" s="171" t="s">
        <v>80</v>
      </c>
      <c r="B59" s="171"/>
      <c r="C59" s="171"/>
      <c r="D59" s="163">
        <f t="shared" ref="D59:X59" si="13">D60</f>
        <v>1593</v>
      </c>
      <c r="E59" s="163">
        <f t="shared" si="13"/>
        <v>1537</v>
      </c>
      <c r="F59" s="164">
        <f t="shared" si="13"/>
        <v>1192</v>
      </c>
      <c r="G59" s="164">
        <f t="shared" si="13"/>
        <v>30</v>
      </c>
      <c r="H59" s="164">
        <f t="shared" si="13"/>
        <v>261</v>
      </c>
      <c r="I59" s="164">
        <f t="shared" si="13"/>
        <v>1</v>
      </c>
      <c r="J59" s="165">
        <f t="shared" si="13"/>
        <v>53</v>
      </c>
      <c r="K59" s="164">
        <f t="shared" si="13"/>
        <v>1537</v>
      </c>
      <c r="L59" s="163">
        <f t="shared" si="13"/>
        <v>15</v>
      </c>
      <c r="M59" s="164">
        <f t="shared" si="13"/>
        <v>2</v>
      </c>
      <c r="N59" s="164">
        <f t="shared" si="13"/>
        <v>0</v>
      </c>
      <c r="O59" s="165">
        <f t="shared" si="13"/>
        <v>0</v>
      </c>
      <c r="P59" s="163">
        <f t="shared" si="13"/>
        <v>1361</v>
      </c>
      <c r="Q59" s="164">
        <f t="shared" si="13"/>
        <v>159</v>
      </c>
      <c r="R59" s="165">
        <f t="shared" si="13"/>
        <v>0</v>
      </c>
      <c r="S59" s="164">
        <f t="shared" si="13"/>
        <v>40</v>
      </c>
      <c r="T59" s="163">
        <f t="shared" si="13"/>
        <v>138</v>
      </c>
      <c r="U59" s="164">
        <f t="shared" si="13"/>
        <v>0</v>
      </c>
      <c r="V59" s="164">
        <f t="shared" si="13"/>
        <v>138</v>
      </c>
      <c r="W59" s="165">
        <f t="shared" si="13"/>
        <v>0</v>
      </c>
      <c r="X59" s="164">
        <f t="shared" si="13"/>
        <v>172</v>
      </c>
    </row>
    <row r="60" spans="1:24" ht="16.75" customHeight="1" x14ac:dyDescent="0.2">
      <c r="A60" s="155"/>
      <c r="B60" s="156" t="s">
        <v>51</v>
      </c>
      <c r="C60" s="188"/>
      <c r="D60" s="164">
        <v>1593</v>
      </c>
      <c r="E60" s="163">
        <v>1537</v>
      </c>
      <c r="F60" s="164">
        <v>1192</v>
      </c>
      <c r="G60" s="164">
        <v>30</v>
      </c>
      <c r="H60" s="164">
        <v>261</v>
      </c>
      <c r="I60" s="164">
        <v>1</v>
      </c>
      <c r="J60" s="165">
        <v>53</v>
      </c>
      <c r="K60" s="164">
        <v>1537</v>
      </c>
      <c r="L60" s="163">
        <v>15</v>
      </c>
      <c r="M60" s="164">
        <v>2</v>
      </c>
      <c r="N60" s="164">
        <v>0</v>
      </c>
      <c r="O60" s="165">
        <v>0</v>
      </c>
      <c r="P60" s="163">
        <v>1361</v>
      </c>
      <c r="Q60" s="164">
        <v>159</v>
      </c>
      <c r="R60" s="165">
        <v>0</v>
      </c>
      <c r="S60" s="164">
        <v>40</v>
      </c>
      <c r="T60" s="163">
        <v>138</v>
      </c>
      <c r="U60" s="164">
        <v>0</v>
      </c>
      <c r="V60" s="164">
        <v>138</v>
      </c>
      <c r="W60" s="165">
        <v>0</v>
      </c>
      <c r="X60" s="164">
        <v>172</v>
      </c>
    </row>
    <row r="61" spans="1:24" ht="16.75" customHeight="1" x14ac:dyDescent="0.2">
      <c r="A61" s="155"/>
      <c r="B61" s="156"/>
      <c r="C61" s="188"/>
      <c r="D61" s="177"/>
      <c r="E61" s="176"/>
      <c r="F61" s="177"/>
      <c r="G61" s="177"/>
      <c r="H61" s="177"/>
      <c r="I61" s="177"/>
      <c r="J61" s="178"/>
      <c r="K61" s="177"/>
      <c r="L61" s="176"/>
      <c r="M61" s="177"/>
      <c r="N61" s="177"/>
      <c r="O61" s="178"/>
      <c r="P61" s="176"/>
      <c r="Q61" s="177"/>
      <c r="R61" s="178"/>
      <c r="S61" s="164"/>
      <c r="T61" s="176"/>
      <c r="U61" s="177"/>
      <c r="V61" s="177"/>
      <c r="W61" s="178"/>
      <c r="X61" s="177"/>
    </row>
    <row r="62" spans="1:24" ht="16.75" customHeight="1" x14ac:dyDescent="0.2">
      <c r="A62" s="171" t="s">
        <v>52</v>
      </c>
      <c r="B62" s="171"/>
      <c r="C62" s="171"/>
      <c r="D62" s="163">
        <f t="shared" ref="D62:X62" si="14">D63+D64+D65+D66+D67+D68</f>
        <v>1077</v>
      </c>
      <c r="E62" s="163">
        <f t="shared" si="14"/>
        <v>1052</v>
      </c>
      <c r="F62" s="164">
        <f t="shared" si="14"/>
        <v>689</v>
      </c>
      <c r="G62" s="164">
        <f t="shared" si="14"/>
        <v>69</v>
      </c>
      <c r="H62" s="164">
        <f t="shared" si="14"/>
        <v>272</v>
      </c>
      <c r="I62" s="164">
        <f t="shared" si="14"/>
        <v>12</v>
      </c>
      <c r="J62" s="165">
        <f t="shared" si="14"/>
        <v>11</v>
      </c>
      <c r="K62" s="164">
        <f t="shared" si="14"/>
        <v>1050</v>
      </c>
      <c r="L62" s="163">
        <f t="shared" si="14"/>
        <v>14</v>
      </c>
      <c r="M62" s="164">
        <f t="shared" si="14"/>
        <v>4</v>
      </c>
      <c r="N62" s="164">
        <f t="shared" si="14"/>
        <v>1</v>
      </c>
      <c r="O62" s="165">
        <f t="shared" si="14"/>
        <v>0</v>
      </c>
      <c r="P62" s="163">
        <f t="shared" si="14"/>
        <v>840</v>
      </c>
      <c r="Q62" s="164">
        <f t="shared" si="14"/>
        <v>175</v>
      </c>
      <c r="R62" s="165">
        <f t="shared" si="14"/>
        <v>16</v>
      </c>
      <c r="S62" s="164">
        <f t="shared" si="14"/>
        <v>64</v>
      </c>
      <c r="T62" s="163">
        <f t="shared" si="14"/>
        <v>57</v>
      </c>
      <c r="U62" s="164">
        <f t="shared" si="14"/>
        <v>0</v>
      </c>
      <c r="V62" s="164">
        <f t="shared" si="14"/>
        <v>57</v>
      </c>
      <c r="W62" s="165">
        <f t="shared" si="14"/>
        <v>0</v>
      </c>
      <c r="X62" s="164">
        <f t="shared" si="14"/>
        <v>304</v>
      </c>
    </row>
    <row r="63" spans="1:24" ht="16.75" customHeight="1" x14ac:dyDescent="0.2">
      <c r="A63" s="155"/>
      <c r="B63" s="156" t="s">
        <v>53</v>
      </c>
      <c r="C63" s="188"/>
      <c r="D63" s="164">
        <v>397</v>
      </c>
      <c r="E63" s="163">
        <v>396</v>
      </c>
      <c r="F63" s="164">
        <v>192</v>
      </c>
      <c r="G63" s="164">
        <v>22</v>
      </c>
      <c r="H63" s="164">
        <v>174</v>
      </c>
      <c r="I63" s="164">
        <v>5</v>
      </c>
      <c r="J63" s="165">
        <v>3</v>
      </c>
      <c r="K63" s="164">
        <v>396</v>
      </c>
      <c r="L63" s="163">
        <v>4</v>
      </c>
      <c r="M63" s="164">
        <v>2</v>
      </c>
      <c r="N63" s="164">
        <v>0</v>
      </c>
      <c r="O63" s="165">
        <v>0</v>
      </c>
      <c r="P63" s="163">
        <v>345</v>
      </c>
      <c r="Q63" s="164">
        <v>45</v>
      </c>
      <c r="R63" s="165">
        <v>0</v>
      </c>
      <c r="S63" s="164">
        <v>16</v>
      </c>
      <c r="T63" s="163">
        <v>38</v>
      </c>
      <c r="U63" s="164">
        <v>0</v>
      </c>
      <c r="V63" s="174">
        <v>38</v>
      </c>
      <c r="W63" s="165">
        <v>0</v>
      </c>
      <c r="X63" s="164">
        <v>124</v>
      </c>
    </row>
    <row r="64" spans="1:24" ht="16.75" customHeight="1" x14ac:dyDescent="0.2">
      <c r="A64" s="155"/>
      <c r="B64" s="156" t="s">
        <v>54</v>
      </c>
      <c r="C64" s="188"/>
      <c r="D64" s="164">
        <v>47</v>
      </c>
      <c r="E64" s="163">
        <v>47</v>
      </c>
      <c r="F64" s="164">
        <v>38</v>
      </c>
      <c r="G64" s="164">
        <v>3</v>
      </c>
      <c r="H64" s="164">
        <v>5</v>
      </c>
      <c r="I64" s="164">
        <v>1</v>
      </c>
      <c r="J64" s="165">
        <v>0</v>
      </c>
      <c r="K64" s="164">
        <v>47</v>
      </c>
      <c r="L64" s="163">
        <v>0</v>
      </c>
      <c r="M64" s="164">
        <v>0</v>
      </c>
      <c r="N64" s="164">
        <v>0</v>
      </c>
      <c r="O64" s="165">
        <v>0</v>
      </c>
      <c r="P64" s="163">
        <v>40</v>
      </c>
      <c r="Q64" s="164">
        <v>7</v>
      </c>
      <c r="R64" s="165">
        <v>0</v>
      </c>
      <c r="S64" s="164">
        <v>0</v>
      </c>
      <c r="T64" s="163">
        <v>0</v>
      </c>
      <c r="U64" s="164">
        <v>0</v>
      </c>
      <c r="V64" s="164">
        <v>0</v>
      </c>
      <c r="W64" s="165">
        <v>0</v>
      </c>
      <c r="X64" s="164">
        <v>2</v>
      </c>
    </row>
    <row r="65" spans="1:24" ht="16.75" customHeight="1" x14ac:dyDescent="0.2">
      <c r="A65" s="155"/>
      <c r="B65" s="156" t="s">
        <v>55</v>
      </c>
      <c r="C65" s="188"/>
      <c r="D65" s="164">
        <v>71</v>
      </c>
      <c r="E65" s="163">
        <v>69</v>
      </c>
      <c r="F65" s="164">
        <v>40</v>
      </c>
      <c r="G65" s="164">
        <v>1</v>
      </c>
      <c r="H65" s="164">
        <v>28</v>
      </c>
      <c r="I65" s="164">
        <v>0</v>
      </c>
      <c r="J65" s="165">
        <v>0</v>
      </c>
      <c r="K65" s="164">
        <v>69</v>
      </c>
      <c r="L65" s="163">
        <v>2</v>
      </c>
      <c r="M65" s="164">
        <v>0</v>
      </c>
      <c r="N65" s="164">
        <v>0</v>
      </c>
      <c r="O65" s="165">
        <v>0</v>
      </c>
      <c r="P65" s="163">
        <v>61</v>
      </c>
      <c r="Q65" s="164">
        <v>6</v>
      </c>
      <c r="R65" s="165">
        <v>0</v>
      </c>
      <c r="S65" s="164">
        <v>6</v>
      </c>
      <c r="T65" s="163">
        <v>11</v>
      </c>
      <c r="U65" s="164">
        <v>0</v>
      </c>
      <c r="V65" s="164">
        <v>11</v>
      </c>
      <c r="W65" s="165">
        <v>0</v>
      </c>
      <c r="X65" s="164">
        <v>18</v>
      </c>
    </row>
    <row r="66" spans="1:24" ht="16.75" customHeight="1" x14ac:dyDescent="0.2">
      <c r="A66" s="155"/>
      <c r="B66" s="156" t="s">
        <v>56</v>
      </c>
      <c r="C66" s="188"/>
      <c r="D66" s="164">
        <v>71</v>
      </c>
      <c r="E66" s="163">
        <v>69</v>
      </c>
      <c r="F66" s="164">
        <v>40</v>
      </c>
      <c r="G66" s="164">
        <v>8</v>
      </c>
      <c r="H66" s="164">
        <v>22</v>
      </c>
      <c r="I66" s="164">
        <v>0</v>
      </c>
      <c r="J66" s="165">
        <v>0</v>
      </c>
      <c r="K66" s="164">
        <v>69</v>
      </c>
      <c r="L66" s="163">
        <v>0</v>
      </c>
      <c r="M66" s="164">
        <v>0</v>
      </c>
      <c r="N66" s="164">
        <v>0</v>
      </c>
      <c r="O66" s="165">
        <v>0</v>
      </c>
      <c r="P66" s="163">
        <v>62</v>
      </c>
      <c r="Q66" s="164">
        <v>1</v>
      </c>
      <c r="R66" s="165">
        <v>6</v>
      </c>
      <c r="S66" s="164">
        <v>0</v>
      </c>
      <c r="T66" s="163">
        <v>0</v>
      </c>
      <c r="U66" s="164">
        <v>0</v>
      </c>
      <c r="V66" s="164">
        <v>0</v>
      </c>
      <c r="W66" s="165">
        <v>0</v>
      </c>
      <c r="X66" s="164">
        <v>0</v>
      </c>
    </row>
    <row r="67" spans="1:24" ht="16.75" customHeight="1" x14ac:dyDescent="0.2">
      <c r="A67" s="155"/>
      <c r="B67" s="156" t="s">
        <v>57</v>
      </c>
      <c r="C67" s="188"/>
      <c r="D67" s="164">
        <v>343</v>
      </c>
      <c r="E67" s="163">
        <v>325</v>
      </c>
      <c r="F67" s="164">
        <v>251</v>
      </c>
      <c r="G67" s="164">
        <v>24</v>
      </c>
      <c r="H67" s="164">
        <v>38</v>
      </c>
      <c r="I67" s="164">
        <v>6</v>
      </c>
      <c r="J67" s="165">
        <v>6</v>
      </c>
      <c r="K67" s="164">
        <v>325</v>
      </c>
      <c r="L67" s="163">
        <v>5</v>
      </c>
      <c r="M67" s="164">
        <v>1</v>
      </c>
      <c r="N67" s="164">
        <v>1</v>
      </c>
      <c r="O67" s="165">
        <v>0</v>
      </c>
      <c r="P67" s="163">
        <v>223</v>
      </c>
      <c r="Q67" s="164">
        <v>94</v>
      </c>
      <c r="R67" s="165">
        <v>1</v>
      </c>
      <c r="S67" s="164">
        <v>22</v>
      </c>
      <c r="T67" s="163">
        <v>8</v>
      </c>
      <c r="U67" s="164">
        <v>0</v>
      </c>
      <c r="V67" s="164">
        <v>8</v>
      </c>
      <c r="W67" s="165">
        <v>0</v>
      </c>
      <c r="X67" s="164">
        <v>93</v>
      </c>
    </row>
    <row r="68" spans="1:24" ht="16.75" customHeight="1" x14ac:dyDescent="0.2">
      <c r="A68" s="180"/>
      <c r="B68" s="181" t="s">
        <v>58</v>
      </c>
      <c r="C68" s="189"/>
      <c r="D68" s="184">
        <v>148</v>
      </c>
      <c r="E68" s="183">
        <v>146</v>
      </c>
      <c r="F68" s="184">
        <v>128</v>
      </c>
      <c r="G68" s="184">
        <v>11</v>
      </c>
      <c r="H68" s="184">
        <v>5</v>
      </c>
      <c r="I68" s="184">
        <v>0</v>
      </c>
      <c r="J68" s="185">
        <v>2</v>
      </c>
      <c r="K68" s="184">
        <v>144</v>
      </c>
      <c r="L68" s="183">
        <v>3</v>
      </c>
      <c r="M68" s="184">
        <v>1</v>
      </c>
      <c r="N68" s="184">
        <v>0</v>
      </c>
      <c r="O68" s="185">
        <v>0</v>
      </c>
      <c r="P68" s="183">
        <v>109</v>
      </c>
      <c r="Q68" s="184">
        <v>22</v>
      </c>
      <c r="R68" s="185">
        <v>9</v>
      </c>
      <c r="S68" s="184">
        <v>20</v>
      </c>
      <c r="T68" s="183">
        <v>0</v>
      </c>
      <c r="U68" s="184">
        <v>0</v>
      </c>
      <c r="V68" s="184">
        <v>0</v>
      </c>
      <c r="W68" s="185">
        <v>0</v>
      </c>
      <c r="X68" s="184">
        <v>67</v>
      </c>
    </row>
    <row r="69" spans="1:24" ht="16.75" customHeight="1" x14ac:dyDescent="0.2">
      <c r="A69" s="125" t="s">
        <v>82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</row>
  </sheetData>
  <mergeCells count="25">
    <mergeCell ref="A55:C55"/>
    <mergeCell ref="A59:C59"/>
    <mergeCell ref="A62:C62"/>
    <mergeCell ref="A22:C22"/>
    <mergeCell ref="A25:C25"/>
    <mergeCell ref="A28:C28"/>
    <mergeCell ref="A33:C33"/>
    <mergeCell ref="A40:C40"/>
    <mergeCell ref="A48:C48"/>
    <mergeCell ref="L4:O4"/>
    <mergeCell ref="P4:R4"/>
    <mergeCell ref="T4:W4"/>
    <mergeCell ref="A10:C10"/>
    <mergeCell ref="A13:C13"/>
    <mergeCell ref="A18:C18"/>
    <mergeCell ref="D3:D5"/>
    <mergeCell ref="E3:J3"/>
    <mergeCell ref="K3:X3"/>
    <mergeCell ref="E4:E5"/>
    <mergeCell ref="F4:F5"/>
    <mergeCell ref="G4:G5"/>
    <mergeCell ref="H4:H5"/>
    <mergeCell ref="I4:I5"/>
    <mergeCell ref="J4:J5"/>
    <mergeCell ref="K4:K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fitToHeight="0" pageOrder="overThenDown" orientation="landscape" r:id="rId1"/>
  <headerFooter alignWithMargins="0"/>
  <rowBreaks count="1" manualBreakCount="1">
    <brk id="38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A18DF-03FA-463F-858B-661D456D0D23}">
  <sheetPr>
    <pageSetUpPr fitToPage="1"/>
  </sheetPr>
  <dimension ref="A1:Y71"/>
  <sheetViews>
    <sheetView zoomScale="80" zoomScaleNormal="80" zoomScaleSheetLayoutView="90" workbookViewId="0">
      <pane xSplit="3" ySplit="5" topLeftCell="D6" activePane="bottomRight" state="frozen"/>
      <selection pane="topRight" activeCell="N14" sqref="N14"/>
      <selection pane="bottomLeft" activeCell="N14" sqref="N14"/>
      <selection pane="bottomRight" activeCell="I61" sqref="I61"/>
    </sheetView>
  </sheetViews>
  <sheetFormatPr defaultColWidth="18.08984375" defaultRowHeight="18.75" customHeight="1" x14ac:dyDescent="0.2"/>
  <cols>
    <col min="1" max="1" width="4.08984375" style="125" customWidth="1"/>
    <col min="2" max="2" width="14" style="125" customWidth="1"/>
    <col min="3" max="3" width="4.08984375" style="125" customWidth="1"/>
    <col min="4" max="4" width="10.36328125" style="125" bestFit="1" customWidth="1"/>
    <col min="5" max="5" width="8.08984375" style="125" bestFit="1" customWidth="1"/>
    <col min="6" max="6" width="9.36328125" style="125" bestFit="1" customWidth="1"/>
    <col min="7" max="10" width="7.36328125" style="125" bestFit="1" customWidth="1"/>
    <col min="11" max="11" width="8.08984375" style="125" bestFit="1" customWidth="1"/>
    <col min="12" max="12" width="9.36328125" style="125" bestFit="1" customWidth="1"/>
    <col min="13" max="13" width="7.08984375" style="125" bestFit="1" customWidth="1"/>
    <col min="14" max="14" width="5.90625" style="125" bestFit="1" customWidth="1"/>
    <col min="15" max="16" width="7.36328125" style="125" bestFit="1" customWidth="1"/>
    <col min="17" max="17" width="5.36328125" style="125" bestFit="1" customWidth="1"/>
    <col min="18" max="18" width="7.36328125" style="125" bestFit="1" customWidth="1"/>
    <col min="19" max="21" width="7.36328125" style="125" customWidth="1"/>
    <col min="22" max="22" width="5.36328125" style="125" bestFit="1" customWidth="1"/>
    <col min="23" max="23" width="9.90625" style="125" customWidth="1"/>
    <col min="24" max="24" width="8.90625" style="125" customWidth="1"/>
    <col min="25" max="16384" width="18.08984375" style="125"/>
  </cols>
  <sheetData>
    <row r="1" spans="1:23" ht="18.75" customHeight="1" x14ac:dyDescent="0.2">
      <c r="A1" s="124" t="s">
        <v>123</v>
      </c>
    </row>
    <row r="2" spans="1:23" ht="18.75" customHeight="1" thickBot="1" x14ac:dyDescent="0.25"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90"/>
      <c r="W2" s="129" t="s">
        <v>124</v>
      </c>
    </row>
    <row r="3" spans="1:23" ht="18.75" customHeight="1" thickTop="1" x14ac:dyDescent="0.2">
      <c r="A3" s="130"/>
      <c r="B3" s="130"/>
      <c r="C3" s="191"/>
      <c r="D3" s="192" t="s">
        <v>125</v>
      </c>
      <c r="E3" s="132" t="s">
        <v>126</v>
      </c>
      <c r="F3" s="133"/>
      <c r="G3" s="133"/>
      <c r="H3" s="133"/>
      <c r="I3" s="133"/>
      <c r="J3" s="134"/>
      <c r="K3" s="193" t="s">
        <v>98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8.75" customHeight="1" x14ac:dyDescent="0.2">
      <c r="A4" s="135"/>
      <c r="B4" s="135"/>
      <c r="C4" s="194"/>
      <c r="D4" s="195"/>
      <c r="E4" s="196" t="s">
        <v>2</v>
      </c>
      <c r="F4" s="137" t="s">
        <v>99</v>
      </c>
      <c r="G4" s="137" t="s">
        <v>100</v>
      </c>
      <c r="H4" s="137" t="s">
        <v>101</v>
      </c>
      <c r="I4" s="137" t="s">
        <v>102</v>
      </c>
      <c r="J4" s="137" t="s">
        <v>127</v>
      </c>
      <c r="K4" s="138" t="s">
        <v>2</v>
      </c>
      <c r="L4" s="197" t="s">
        <v>128</v>
      </c>
      <c r="M4" s="142" t="s">
        <v>129</v>
      </c>
      <c r="N4" s="140"/>
      <c r="O4" s="140"/>
      <c r="P4" s="140"/>
      <c r="Q4" s="141"/>
      <c r="R4" s="143" t="s">
        <v>106</v>
      </c>
      <c r="S4" s="142" t="s">
        <v>107</v>
      </c>
      <c r="T4" s="144"/>
      <c r="U4" s="144"/>
      <c r="V4" s="145"/>
      <c r="W4" s="138" t="s">
        <v>130</v>
      </c>
    </row>
    <row r="5" spans="1:23" ht="18.75" customHeight="1" x14ac:dyDescent="0.2">
      <c r="A5" s="147"/>
      <c r="B5" s="147"/>
      <c r="C5" s="198"/>
      <c r="D5" s="149"/>
      <c r="E5" s="199"/>
      <c r="F5" s="149"/>
      <c r="G5" s="149"/>
      <c r="H5" s="149"/>
      <c r="I5" s="149"/>
      <c r="J5" s="149"/>
      <c r="K5" s="200"/>
      <c r="L5" s="201"/>
      <c r="M5" s="151" t="s">
        <v>108</v>
      </c>
      <c r="N5" s="151" t="s">
        <v>109</v>
      </c>
      <c r="O5" s="151" t="s">
        <v>131</v>
      </c>
      <c r="P5" s="151" t="s">
        <v>132</v>
      </c>
      <c r="Q5" s="152" t="s">
        <v>111</v>
      </c>
      <c r="R5" s="154" t="s">
        <v>114</v>
      </c>
      <c r="S5" s="151" t="s">
        <v>2</v>
      </c>
      <c r="T5" s="202" t="s">
        <v>133</v>
      </c>
      <c r="U5" s="203" t="s">
        <v>134</v>
      </c>
      <c r="V5" s="152" t="s">
        <v>111</v>
      </c>
      <c r="W5" s="200"/>
    </row>
    <row r="6" spans="1:23" ht="16.75" customHeight="1" x14ac:dyDescent="0.2">
      <c r="A6" s="204"/>
      <c r="B6" s="205" t="s">
        <v>9</v>
      </c>
      <c r="C6" s="206"/>
      <c r="D6" s="158">
        <f t="shared" ref="D6:W6" si="0">D7+D8</f>
        <v>13261</v>
      </c>
      <c r="E6" s="158">
        <f t="shared" si="0"/>
        <v>12922</v>
      </c>
      <c r="F6" s="158">
        <f t="shared" si="0"/>
        <v>7580</v>
      </c>
      <c r="G6" s="159">
        <f t="shared" si="0"/>
        <v>426</v>
      </c>
      <c r="H6" s="159">
        <f t="shared" si="0"/>
        <v>2634</v>
      </c>
      <c r="I6" s="159">
        <f t="shared" si="0"/>
        <v>149</v>
      </c>
      <c r="J6" s="160">
        <f t="shared" si="0"/>
        <v>2133</v>
      </c>
      <c r="K6" s="159">
        <f t="shared" si="0"/>
        <v>12921</v>
      </c>
      <c r="L6" s="157">
        <f t="shared" si="0"/>
        <v>11641</v>
      </c>
      <c r="M6" s="158">
        <f t="shared" si="0"/>
        <v>912</v>
      </c>
      <c r="N6" s="159">
        <f t="shared" si="0"/>
        <v>294</v>
      </c>
      <c r="O6" s="159">
        <f t="shared" si="0"/>
        <v>12</v>
      </c>
      <c r="P6" s="159">
        <f t="shared" si="0"/>
        <v>55</v>
      </c>
      <c r="Q6" s="160">
        <f t="shared" si="0"/>
        <v>7</v>
      </c>
      <c r="R6" s="159">
        <f t="shared" si="0"/>
        <v>4267</v>
      </c>
      <c r="S6" s="158">
        <f t="shared" si="0"/>
        <v>352</v>
      </c>
      <c r="T6" s="159">
        <f t="shared" si="0"/>
        <v>343</v>
      </c>
      <c r="U6" s="159">
        <f t="shared" si="0"/>
        <v>5</v>
      </c>
      <c r="V6" s="160">
        <f t="shared" si="0"/>
        <v>6</v>
      </c>
      <c r="W6" s="159">
        <f t="shared" si="0"/>
        <v>1917</v>
      </c>
    </row>
    <row r="7" spans="1:23" ht="16.75" customHeight="1" x14ac:dyDescent="0.2">
      <c r="A7" s="155"/>
      <c r="B7" s="156" t="s">
        <v>10</v>
      </c>
      <c r="C7" s="207"/>
      <c r="D7" s="208">
        <f t="shared" ref="D7:W7" si="1">D11+D14+D19+D23+D26+D29+D34+D49+D56+D57+D60+D63</f>
        <v>11521</v>
      </c>
      <c r="E7" s="163">
        <f t="shared" si="1"/>
        <v>11240</v>
      </c>
      <c r="F7" s="163">
        <f t="shared" si="1"/>
        <v>6612</v>
      </c>
      <c r="G7" s="164">
        <f t="shared" si="1"/>
        <v>352</v>
      </c>
      <c r="H7" s="164">
        <f t="shared" si="1"/>
        <v>2303</v>
      </c>
      <c r="I7" s="164">
        <f t="shared" si="1"/>
        <v>109</v>
      </c>
      <c r="J7" s="165">
        <f t="shared" si="1"/>
        <v>1864</v>
      </c>
      <c r="K7" s="164">
        <f t="shared" si="1"/>
        <v>11239</v>
      </c>
      <c r="L7" s="162">
        <f t="shared" si="1"/>
        <v>10104</v>
      </c>
      <c r="M7" s="163">
        <f t="shared" si="1"/>
        <v>810</v>
      </c>
      <c r="N7" s="164">
        <f t="shared" si="1"/>
        <v>257</v>
      </c>
      <c r="O7" s="164">
        <f t="shared" si="1"/>
        <v>11</v>
      </c>
      <c r="P7" s="164">
        <f t="shared" si="1"/>
        <v>50</v>
      </c>
      <c r="Q7" s="165">
        <f t="shared" si="1"/>
        <v>7</v>
      </c>
      <c r="R7" s="164">
        <f t="shared" si="1"/>
        <v>3709</v>
      </c>
      <c r="S7" s="163">
        <f t="shared" si="1"/>
        <v>320</v>
      </c>
      <c r="T7" s="164">
        <f t="shared" si="1"/>
        <v>311</v>
      </c>
      <c r="U7" s="164">
        <f t="shared" si="1"/>
        <v>5</v>
      </c>
      <c r="V7" s="165">
        <f t="shared" si="1"/>
        <v>6</v>
      </c>
      <c r="W7" s="164">
        <f t="shared" si="1"/>
        <v>1680</v>
      </c>
    </row>
    <row r="8" spans="1:23" ht="16.75" customHeight="1" x14ac:dyDescent="0.2">
      <c r="A8" s="155"/>
      <c r="B8" s="156" t="s">
        <v>11</v>
      </c>
      <c r="C8" s="207"/>
      <c r="D8" s="163">
        <f t="shared" ref="D8:W8" si="2">D15+D16+D20+D30+D31+D35+D36+D37+D41+D42+D43+D44+D45+D46+D50+D51+D52+D53+D64+D65++D66+D67+D68</f>
        <v>1740</v>
      </c>
      <c r="E8" s="163">
        <f t="shared" si="2"/>
        <v>1682</v>
      </c>
      <c r="F8" s="163">
        <f t="shared" si="2"/>
        <v>968</v>
      </c>
      <c r="G8" s="164">
        <f t="shared" si="2"/>
        <v>74</v>
      </c>
      <c r="H8" s="164">
        <f t="shared" si="2"/>
        <v>331</v>
      </c>
      <c r="I8" s="164">
        <f t="shared" si="2"/>
        <v>40</v>
      </c>
      <c r="J8" s="165">
        <f t="shared" si="2"/>
        <v>269</v>
      </c>
      <c r="K8" s="164">
        <f t="shared" si="2"/>
        <v>1682</v>
      </c>
      <c r="L8" s="162">
        <f t="shared" si="2"/>
        <v>1537</v>
      </c>
      <c r="M8" s="163">
        <f t="shared" si="2"/>
        <v>102</v>
      </c>
      <c r="N8" s="164">
        <f t="shared" si="2"/>
        <v>37</v>
      </c>
      <c r="O8" s="164">
        <f t="shared" si="2"/>
        <v>1</v>
      </c>
      <c r="P8" s="164">
        <f t="shared" si="2"/>
        <v>5</v>
      </c>
      <c r="Q8" s="165">
        <f t="shared" si="2"/>
        <v>0</v>
      </c>
      <c r="R8" s="164">
        <f t="shared" si="2"/>
        <v>558</v>
      </c>
      <c r="S8" s="163">
        <f t="shared" si="2"/>
        <v>32</v>
      </c>
      <c r="T8" s="164">
        <f t="shared" si="2"/>
        <v>32</v>
      </c>
      <c r="U8" s="164">
        <f t="shared" si="2"/>
        <v>0</v>
      </c>
      <c r="V8" s="165">
        <f t="shared" si="2"/>
        <v>0</v>
      </c>
      <c r="W8" s="164">
        <f t="shared" si="2"/>
        <v>237</v>
      </c>
    </row>
    <row r="9" spans="1:23" ht="16.75" customHeight="1" x14ac:dyDescent="0.2">
      <c r="A9" s="155"/>
      <c r="B9" s="166"/>
      <c r="C9" s="207"/>
      <c r="D9" s="168"/>
      <c r="E9" s="168"/>
      <c r="F9" s="168"/>
      <c r="G9" s="169"/>
      <c r="H9" s="169"/>
      <c r="I9" s="169"/>
      <c r="J9" s="170"/>
      <c r="K9" s="169"/>
      <c r="L9" s="167"/>
      <c r="M9" s="168"/>
      <c r="N9" s="169"/>
      <c r="O9" s="169"/>
      <c r="P9" s="169"/>
      <c r="Q9" s="170"/>
      <c r="R9" s="169"/>
      <c r="S9" s="168"/>
      <c r="T9" s="169"/>
      <c r="U9" s="169"/>
      <c r="V9" s="170"/>
      <c r="W9" s="169"/>
    </row>
    <row r="10" spans="1:23" ht="16.75" customHeight="1" x14ac:dyDescent="0.2">
      <c r="A10" s="171" t="s">
        <v>135</v>
      </c>
      <c r="B10" s="171"/>
      <c r="C10" s="209"/>
      <c r="D10" s="208">
        <f t="shared" ref="D10:W10" si="3">D11</f>
        <v>2374</v>
      </c>
      <c r="E10" s="163">
        <f t="shared" si="3"/>
        <v>2331</v>
      </c>
      <c r="F10" s="163">
        <f t="shared" si="3"/>
        <v>1403</v>
      </c>
      <c r="G10" s="164">
        <f t="shared" si="3"/>
        <v>19</v>
      </c>
      <c r="H10" s="164">
        <f t="shared" si="3"/>
        <v>375</v>
      </c>
      <c r="I10" s="164">
        <f t="shared" si="3"/>
        <v>0</v>
      </c>
      <c r="J10" s="165">
        <f t="shared" si="3"/>
        <v>534</v>
      </c>
      <c r="K10" s="164">
        <f t="shared" si="3"/>
        <v>2331</v>
      </c>
      <c r="L10" s="162">
        <f t="shared" si="3"/>
        <v>2076</v>
      </c>
      <c r="M10" s="163">
        <f t="shared" si="3"/>
        <v>180</v>
      </c>
      <c r="N10" s="164">
        <f t="shared" si="3"/>
        <v>56</v>
      </c>
      <c r="O10" s="164">
        <f t="shared" si="3"/>
        <v>4</v>
      </c>
      <c r="P10" s="164">
        <f t="shared" si="3"/>
        <v>15</v>
      </c>
      <c r="Q10" s="165">
        <f t="shared" si="3"/>
        <v>0</v>
      </c>
      <c r="R10" s="164">
        <f t="shared" si="3"/>
        <v>829</v>
      </c>
      <c r="S10" s="163">
        <f t="shared" si="3"/>
        <v>98</v>
      </c>
      <c r="T10" s="164">
        <f t="shared" si="3"/>
        <v>95</v>
      </c>
      <c r="U10" s="164">
        <f t="shared" si="3"/>
        <v>1</v>
      </c>
      <c r="V10" s="165">
        <f t="shared" si="3"/>
        <v>2</v>
      </c>
      <c r="W10" s="164">
        <f t="shared" si="3"/>
        <v>378</v>
      </c>
    </row>
    <row r="11" spans="1:23" ht="16.75" customHeight="1" x14ac:dyDescent="0.2">
      <c r="A11" s="155"/>
      <c r="B11" s="156" t="s">
        <v>13</v>
      </c>
      <c r="C11" s="207"/>
      <c r="D11" s="163">
        <v>2374</v>
      </c>
      <c r="E11" s="163">
        <v>2331</v>
      </c>
      <c r="F11" s="163">
        <v>1403</v>
      </c>
      <c r="G11" s="164">
        <v>19</v>
      </c>
      <c r="H11" s="164">
        <v>375</v>
      </c>
      <c r="I11" s="164">
        <v>0</v>
      </c>
      <c r="J11" s="165">
        <v>534</v>
      </c>
      <c r="K11" s="164">
        <v>2331</v>
      </c>
      <c r="L11" s="162">
        <v>2076</v>
      </c>
      <c r="M11" s="163">
        <v>180</v>
      </c>
      <c r="N11" s="164">
        <v>56</v>
      </c>
      <c r="O11" s="164">
        <v>4</v>
      </c>
      <c r="P11" s="164">
        <v>15</v>
      </c>
      <c r="Q11" s="165">
        <v>0</v>
      </c>
      <c r="R11" s="164">
        <v>829</v>
      </c>
      <c r="S11" s="163">
        <v>98</v>
      </c>
      <c r="T11" s="164">
        <v>95</v>
      </c>
      <c r="U11" s="164">
        <v>1</v>
      </c>
      <c r="V11" s="165">
        <v>2</v>
      </c>
      <c r="W11" s="164">
        <v>378</v>
      </c>
    </row>
    <row r="12" spans="1:23" ht="16.75" customHeight="1" x14ac:dyDescent="0.2">
      <c r="A12" s="155"/>
      <c r="B12" s="155"/>
      <c r="C12" s="207"/>
      <c r="D12" s="163"/>
      <c r="E12" s="163"/>
      <c r="F12" s="163"/>
      <c r="G12" s="164"/>
      <c r="H12" s="164"/>
      <c r="I12" s="164"/>
      <c r="J12" s="165"/>
      <c r="K12" s="164"/>
      <c r="L12" s="162"/>
      <c r="M12" s="163"/>
      <c r="N12" s="164"/>
      <c r="O12" s="164"/>
      <c r="P12" s="164"/>
      <c r="Q12" s="165"/>
      <c r="R12" s="164"/>
      <c r="S12" s="163"/>
      <c r="T12" s="164"/>
      <c r="U12" s="164"/>
      <c r="V12" s="165"/>
      <c r="W12" s="164"/>
    </row>
    <row r="13" spans="1:23" ht="16.75" customHeight="1" x14ac:dyDescent="0.2">
      <c r="A13" s="171" t="s">
        <v>14</v>
      </c>
      <c r="B13" s="171"/>
      <c r="C13" s="209"/>
      <c r="D13" s="163">
        <f t="shared" ref="D13:W13" si="4">D14+D15+D16</f>
        <v>774</v>
      </c>
      <c r="E13" s="163">
        <f t="shared" si="4"/>
        <v>757</v>
      </c>
      <c r="F13" s="163">
        <f t="shared" si="4"/>
        <v>417</v>
      </c>
      <c r="G13" s="164">
        <f t="shared" si="4"/>
        <v>23</v>
      </c>
      <c r="H13" s="164">
        <f t="shared" si="4"/>
        <v>142</v>
      </c>
      <c r="I13" s="164">
        <f t="shared" si="4"/>
        <v>2</v>
      </c>
      <c r="J13" s="165">
        <f t="shared" si="4"/>
        <v>173</v>
      </c>
      <c r="K13" s="164">
        <f t="shared" si="4"/>
        <v>757</v>
      </c>
      <c r="L13" s="162">
        <f t="shared" si="4"/>
        <v>710</v>
      </c>
      <c r="M13" s="163">
        <f t="shared" si="4"/>
        <v>34</v>
      </c>
      <c r="N13" s="164">
        <f t="shared" si="4"/>
        <v>11</v>
      </c>
      <c r="O13" s="164">
        <f t="shared" si="4"/>
        <v>0</v>
      </c>
      <c r="P13" s="164">
        <f t="shared" si="4"/>
        <v>2</v>
      </c>
      <c r="Q13" s="165">
        <f t="shared" si="4"/>
        <v>0</v>
      </c>
      <c r="R13" s="164">
        <f t="shared" si="4"/>
        <v>185</v>
      </c>
      <c r="S13" s="163">
        <f t="shared" si="4"/>
        <v>13</v>
      </c>
      <c r="T13" s="164">
        <f t="shared" si="4"/>
        <v>13</v>
      </c>
      <c r="U13" s="164">
        <f t="shared" si="4"/>
        <v>0</v>
      </c>
      <c r="V13" s="165">
        <f t="shared" si="4"/>
        <v>0</v>
      </c>
      <c r="W13" s="164">
        <f t="shared" si="4"/>
        <v>125</v>
      </c>
    </row>
    <row r="14" spans="1:23" ht="16.75" customHeight="1" x14ac:dyDescent="0.2">
      <c r="A14" s="155"/>
      <c r="B14" s="156" t="s">
        <v>15</v>
      </c>
      <c r="C14" s="207"/>
      <c r="D14" s="163">
        <v>427</v>
      </c>
      <c r="E14" s="163">
        <v>408</v>
      </c>
      <c r="F14" s="163">
        <v>243</v>
      </c>
      <c r="G14" s="164">
        <v>12</v>
      </c>
      <c r="H14" s="164">
        <v>66</v>
      </c>
      <c r="I14" s="164">
        <v>0</v>
      </c>
      <c r="J14" s="165">
        <v>87</v>
      </c>
      <c r="K14" s="164">
        <v>408</v>
      </c>
      <c r="L14" s="162">
        <v>379</v>
      </c>
      <c r="M14" s="163">
        <v>21</v>
      </c>
      <c r="N14" s="164">
        <v>7</v>
      </c>
      <c r="O14" s="164">
        <v>0</v>
      </c>
      <c r="P14" s="164">
        <v>1</v>
      </c>
      <c r="Q14" s="165">
        <v>0</v>
      </c>
      <c r="R14" s="164">
        <v>114</v>
      </c>
      <c r="S14" s="163">
        <v>5</v>
      </c>
      <c r="T14" s="164">
        <v>5</v>
      </c>
      <c r="U14" s="164">
        <v>0</v>
      </c>
      <c r="V14" s="165">
        <v>0</v>
      </c>
      <c r="W14" s="164">
        <v>59</v>
      </c>
    </row>
    <row r="15" spans="1:23" ht="16.75" customHeight="1" x14ac:dyDescent="0.2">
      <c r="A15" s="155"/>
      <c r="B15" s="156" t="s">
        <v>16</v>
      </c>
      <c r="C15" s="207"/>
      <c r="D15" s="163">
        <v>109</v>
      </c>
      <c r="E15" s="163">
        <v>108</v>
      </c>
      <c r="F15" s="163">
        <v>57</v>
      </c>
      <c r="G15" s="164">
        <v>3</v>
      </c>
      <c r="H15" s="164">
        <v>14</v>
      </c>
      <c r="I15" s="164">
        <v>0</v>
      </c>
      <c r="J15" s="165">
        <v>34</v>
      </c>
      <c r="K15" s="164">
        <v>108</v>
      </c>
      <c r="L15" s="162">
        <v>105</v>
      </c>
      <c r="M15" s="163">
        <v>2</v>
      </c>
      <c r="N15" s="164">
        <v>1</v>
      </c>
      <c r="O15" s="164">
        <v>0</v>
      </c>
      <c r="P15" s="164">
        <v>0</v>
      </c>
      <c r="Q15" s="165">
        <v>0</v>
      </c>
      <c r="R15" s="164">
        <v>16</v>
      </c>
      <c r="S15" s="163">
        <v>1</v>
      </c>
      <c r="T15" s="164">
        <v>1</v>
      </c>
      <c r="U15" s="164">
        <v>0</v>
      </c>
      <c r="V15" s="165">
        <v>0</v>
      </c>
      <c r="W15" s="164">
        <v>28</v>
      </c>
    </row>
    <row r="16" spans="1:23" ht="16.75" customHeight="1" x14ac:dyDescent="0.2">
      <c r="A16" s="155"/>
      <c r="B16" s="156" t="s">
        <v>17</v>
      </c>
      <c r="C16" s="207"/>
      <c r="D16" s="163">
        <v>238</v>
      </c>
      <c r="E16" s="163">
        <v>241</v>
      </c>
      <c r="F16" s="163">
        <v>117</v>
      </c>
      <c r="G16" s="164">
        <v>8</v>
      </c>
      <c r="H16" s="164">
        <v>62</v>
      </c>
      <c r="I16" s="164">
        <v>2</v>
      </c>
      <c r="J16" s="165">
        <v>52</v>
      </c>
      <c r="K16" s="164">
        <v>241</v>
      </c>
      <c r="L16" s="162">
        <v>226</v>
      </c>
      <c r="M16" s="163">
        <v>11</v>
      </c>
      <c r="N16" s="164">
        <v>3</v>
      </c>
      <c r="O16" s="164">
        <v>0</v>
      </c>
      <c r="P16" s="164">
        <v>1</v>
      </c>
      <c r="Q16" s="165">
        <v>0</v>
      </c>
      <c r="R16" s="164">
        <v>55</v>
      </c>
      <c r="S16" s="163">
        <v>7</v>
      </c>
      <c r="T16" s="164">
        <v>7</v>
      </c>
      <c r="U16" s="164">
        <v>0</v>
      </c>
      <c r="V16" s="165">
        <v>0</v>
      </c>
      <c r="W16" s="164">
        <v>38</v>
      </c>
    </row>
    <row r="17" spans="1:23" ht="16.75" customHeight="1" x14ac:dyDescent="0.2">
      <c r="A17" s="155"/>
      <c r="B17" s="155"/>
      <c r="C17" s="207"/>
      <c r="D17" s="164"/>
      <c r="E17" s="163"/>
      <c r="F17" s="163"/>
      <c r="G17" s="164"/>
      <c r="H17" s="164"/>
      <c r="I17" s="164"/>
      <c r="J17" s="165"/>
      <c r="K17" s="164"/>
      <c r="L17" s="162"/>
      <c r="M17" s="163"/>
      <c r="N17" s="164"/>
      <c r="O17" s="164"/>
      <c r="P17" s="164"/>
      <c r="Q17" s="165"/>
      <c r="R17" s="164"/>
      <c r="S17" s="163"/>
      <c r="T17" s="164"/>
      <c r="U17" s="164"/>
      <c r="V17" s="165"/>
      <c r="W17" s="164"/>
    </row>
    <row r="18" spans="1:23" ht="16.75" customHeight="1" x14ac:dyDescent="0.2">
      <c r="A18" s="171" t="s">
        <v>18</v>
      </c>
      <c r="B18" s="171"/>
      <c r="C18" s="171"/>
      <c r="D18" s="163">
        <f t="shared" ref="D18:W18" si="5">D19+D20</f>
        <v>1888</v>
      </c>
      <c r="E18" s="163">
        <f t="shared" si="5"/>
        <v>1778</v>
      </c>
      <c r="F18" s="163">
        <f t="shared" si="5"/>
        <v>1301</v>
      </c>
      <c r="G18" s="164">
        <f t="shared" si="5"/>
        <v>3</v>
      </c>
      <c r="H18" s="164">
        <f t="shared" si="5"/>
        <v>392</v>
      </c>
      <c r="I18" s="164">
        <f t="shared" si="5"/>
        <v>0</v>
      </c>
      <c r="J18" s="165">
        <f t="shared" si="5"/>
        <v>82</v>
      </c>
      <c r="K18" s="164">
        <f t="shared" si="5"/>
        <v>1778</v>
      </c>
      <c r="L18" s="162">
        <f t="shared" si="5"/>
        <v>1586</v>
      </c>
      <c r="M18" s="163">
        <f t="shared" si="5"/>
        <v>136</v>
      </c>
      <c r="N18" s="164">
        <f t="shared" si="5"/>
        <v>44</v>
      </c>
      <c r="O18" s="164">
        <f t="shared" si="5"/>
        <v>2</v>
      </c>
      <c r="P18" s="164">
        <f t="shared" si="5"/>
        <v>10</v>
      </c>
      <c r="Q18" s="165">
        <f t="shared" si="5"/>
        <v>0</v>
      </c>
      <c r="R18" s="164">
        <f t="shared" si="5"/>
        <v>649</v>
      </c>
      <c r="S18" s="163">
        <f t="shared" si="5"/>
        <v>9</v>
      </c>
      <c r="T18" s="164">
        <f t="shared" si="5"/>
        <v>9</v>
      </c>
      <c r="U18" s="210">
        <v>0</v>
      </c>
      <c r="V18" s="165">
        <f t="shared" si="5"/>
        <v>0</v>
      </c>
      <c r="W18" s="164">
        <f t="shared" si="5"/>
        <v>254</v>
      </c>
    </row>
    <row r="19" spans="1:23" ht="16.75" customHeight="1" x14ac:dyDescent="0.2">
      <c r="A19" s="155"/>
      <c r="B19" s="156" t="s">
        <v>19</v>
      </c>
      <c r="C19" s="188"/>
      <c r="D19" s="163">
        <v>1648</v>
      </c>
      <c r="E19" s="163">
        <v>1542</v>
      </c>
      <c r="F19" s="163">
        <v>1193</v>
      </c>
      <c r="G19" s="164">
        <v>3</v>
      </c>
      <c r="H19" s="164">
        <v>309</v>
      </c>
      <c r="I19" s="164">
        <v>0</v>
      </c>
      <c r="J19" s="165">
        <v>37</v>
      </c>
      <c r="K19" s="164">
        <v>1542</v>
      </c>
      <c r="L19" s="162">
        <v>1366</v>
      </c>
      <c r="M19" s="163">
        <v>122</v>
      </c>
      <c r="N19" s="164">
        <v>42</v>
      </c>
      <c r="O19" s="164">
        <v>2</v>
      </c>
      <c r="P19" s="164">
        <v>10</v>
      </c>
      <c r="Q19" s="165">
        <v>0</v>
      </c>
      <c r="R19" s="164">
        <v>601</v>
      </c>
      <c r="S19" s="163">
        <v>9</v>
      </c>
      <c r="T19" s="164">
        <v>9</v>
      </c>
      <c r="U19" s="164">
        <v>0</v>
      </c>
      <c r="V19" s="165">
        <v>0</v>
      </c>
      <c r="W19" s="164">
        <v>213</v>
      </c>
    </row>
    <row r="20" spans="1:23" ht="16.75" customHeight="1" x14ac:dyDescent="0.2">
      <c r="A20" s="155"/>
      <c r="B20" s="156" t="s">
        <v>20</v>
      </c>
      <c r="C20" s="188"/>
      <c r="D20" s="163">
        <v>240</v>
      </c>
      <c r="E20" s="163">
        <v>236</v>
      </c>
      <c r="F20" s="163">
        <v>108</v>
      </c>
      <c r="G20" s="164">
        <v>0</v>
      </c>
      <c r="H20" s="164">
        <v>83</v>
      </c>
      <c r="I20" s="164">
        <v>0</v>
      </c>
      <c r="J20" s="165">
        <v>45</v>
      </c>
      <c r="K20" s="164">
        <v>236</v>
      </c>
      <c r="L20" s="162">
        <v>220</v>
      </c>
      <c r="M20" s="163">
        <v>14</v>
      </c>
      <c r="N20" s="164">
        <v>2</v>
      </c>
      <c r="O20" s="164">
        <v>0</v>
      </c>
      <c r="P20" s="164">
        <v>0</v>
      </c>
      <c r="Q20" s="165">
        <v>0</v>
      </c>
      <c r="R20" s="164">
        <v>48</v>
      </c>
      <c r="S20" s="163">
        <v>0</v>
      </c>
      <c r="T20" s="164">
        <v>0</v>
      </c>
      <c r="U20" s="164">
        <v>0</v>
      </c>
      <c r="V20" s="165">
        <v>0</v>
      </c>
      <c r="W20" s="164">
        <v>41</v>
      </c>
    </row>
    <row r="21" spans="1:23" ht="16.75" customHeight="1" x14ac:dyDescent="0.2">
      <c r="A21" s="155"/>
      <c r="B21" s="156"/>
      <c r="C21" s="188"/>
      <c r="D21" s="163"/>
      <c r="E21" s="163">
        <f t="shared" ref="E21:E62" si="6">SUM(F21:J21)</f>
        <v>0</v>
      </c>
      <c r="F21" s="163"/>
      <c r="G21" s="164"/>
      <c r="H21" s="164"/>
      <c r="I21" s="164"/>
      <c r="J21" s="165"/>
      <c r="K21" s="164"/>
      <c r="L21" s="162"/>
      <c r="M21" s="163"/>
      <c r="N21" s="164"/>
      <c r="O21" s="164"/>
      <c r="P21" s="164"/>
      <c r="Q21" s="165"/>
      <c r="R21" s="164"/>
      <c r="S21" s="163"/>
      <c r="T21" s="164"/>
      <c r="U21" s="164"/>
      <c r="V21" s="165"/>
      <c r="W21" s="164"/>
    </row>
    <row r="22" spans="1:23" ht="16.75" customHeight="1" x14ac:dyDescent="0.2">
      <c r="A22" s="171" t="s">
        <v>72</v>
      </c>
      <c r="B22" s="171"/>
      <c r="C22" s="209"/>
      <c r="D22" s="208">
        <f t="shared" ref="D22:W22" si="7">D23</f>
        <v>3056</v>
      </c>
      <c r="E22" s="163">
        <f t="shared" si="6"/>
        <v>3022</v>
      </c>
      <c r="F22" s="163">
        <f t="shared" si="7"/>
        <v>1799</v>
      </c>
      <c r="G22" s="164">
        <f t="shared" si="7"/>
        <v>157</v>
      </c>
      <c r="H22" s="164">
        <f t="shared" si="7"/>
        <v>727</v>
      </c>
      <c r="I22" s="164">
        <f t="shared" si="7"/>
        <v>4</v>
      </c>
      <c r="J22" s="165">
        <f t="shared" si="7"/>
        <v>335</v>
      </c>
      <c r="K22" s="164">
        <f t="shared" si="7"/>
        <v>3021</v>
      </c>
      <c r="L22" s="162">
        <f t="shared" si="7"/>
        <v>2786</v>
      </c>
      <c r="M22" s="163">
        <f t="shared" si="7"/>
        <v>186</v>
      </c>
      <c r="N22" s="164">
        <f t="shared" si="7"/>
        <v>45</v>
      </c>
      <c r="O22" s="164">
        <f t="shared" si="7"/>
        <v>1</v>
      </c>
      <c r="P22" s="164">
        <f t="shared" si="7"/>
        <v>3</v>
      </c>
      <c r="Q22" s="165">
        <f t="shared" si="7"/>
        <v>0</v>
      </c>
      <c r="R22" s="164">
        <f t="shared" si="7"/>
        <v>691</v>
      </c>
      <c r="S22" s="163">
        <f t="shared" si="7"/>
        <v>72</v>
      </c>
      <c r="T22" s="164">
        <f t="shared" si="7"/>
        <v>70</v>
      </c>
      <c r="U22" s="164">
        <f t="shared" si="7"/>
        <v>2</v>
      </c>
      <c r="V22" s="165">
        <f t="shared" si="7"/>
        <v>0</v>
      </c>
      <c r="W22" s="164">
        <f t="shared" si="7"/>
        <v>421</v>
      </c>
    </row>
    <row r="23" spans="1:23" ht="16.75" customHeight="1" x14ac:dyDescent="0.2">
      <c r="A23" s="155"/>
      <c r="B23" s="156" t="s">
        <v>22</v>
      </c>
      <c r="C23" s="207"/>
      <c r="D23" s="163">
        <v>3056</v>
      </c>
      <c r="E23" s="163">
        <v>3022</v>
      </c>
      <c r="F23" s="163">
        <v>1799</v>
      </c>
      <c r="G23" s="164">
        <v>157</v>
      </c>
      <c r="H23" s="164">
        <v>727</v>
      </c>
      <c r="I23" s="164">
        <v>4</v>
      </c>
      <c r="J23" s="165">
        <v>335</v>
      </c>
      <c r="K23" s="164">
        <v>3021</v>
      </c>
      <c r="L23" s="162">
        <v>2786</v>
      </c>
      <c r="M23" s="163">
        <v>186</v>
      </c>
      <c r="N23" s="164">
        <v>45</v>
      </c>
      <c r="O23" s="164">
        <v>1</v>
      </c>
      <c r="P23" s="164">
        <v>3</v>
      </c>
      <c r="Q23" s="165">
        <v>0</v>
      </c>
      <c r="R23" s="164">
        <v>691</v>
      </c>
      <c r="S23" s="163">
        <v>72</v>
      </c>
      <c r="T23" s="164">
        <v>70</v>
      </c>
      <c r="U23" s="164">
        <v>2</v>
      </c>
      <c r="V23" s="165">
        <v>0</v>
      </c>
      <c r="W23" s="164">
        <v>421</v>
      </c>
    </row>
    <row r="24" spans="1:23" ht="16.75" customHeight="1" x14ac:dyDescent="0.2">
      <c r="A24" s="155"/>
      <c r="B24" s="156"/>
      <c r="C24" s="207"/>
      <c r="D24" s="163"/>
      <c r="E24" s="163">
        <f t="shared" si="6"/>
        <v>0</v>
      </c>
      <c r="F24" s="163"/>
      <c r="G24" s="164"/>
      <c r="H24" s="164"/>
      <c r="I24" s="164"/>
      <c r="J24" s="165"/>
      <c r="K24" s="164"/>
      <c r="L24" s="162"/>
      <c r="M24" s="163"/>
      <c r="N24" s="164"/>
      <c r="O24" s="164"/>
      <c r="P24" s="164"/>
      <c r="Q24" s="165"/>
      <c r="R24" s="164"/>
      <c r="S24" s="163"/>
      <c r="T24" s="164"/>
      <c r="U24" s="164"/>
      <c r="V24" s="165"/>
      <c r="W24" s="164"/>
    </row>
    <row r="25" spans="1:23" ht="16.75" customHeight="1" x14ac:dyDescent="0.2">
      <c r="A25" s="175" t="s">
        <v>136</v>
      </c>
      <c r="B25" s="175"/>
      <c r="C25" s="211"/>
      <c r="D25" s="163">
        <f t="shared" ref="D25:W25" si="8">D26</f>
        <v>287</v>
      </c>
      <c r="E25" s="163">
        <f t="shared" si="6"/>
        <v>277</v>
      </c>
      <c r="F25" s="163">
        <f t="shared" si="8"/>
        <v>161</v>
      </c>
      <c r="G25" s="164">
        <f t="shared" si="8"/>
        <v>11</v>
      </c>
      <c r="H25" s="164">
        <f t="shared" si="8"/>
        <v>51</v>
      </c>
      <c r="I25" s="164">
        <f t="shared" si="8"/>
        <v>0</v>
      </c>
      <c r="J25" s="165">
        <f t="shared" si="8"/>
        <v>54</v>
      </c>
      <c r="K25" s="164">
        <f t="shared" si="8"/>
        <v>277</v>
      </c>
      <c r="L25" s="162">
        <f t="shared" si="8"/>
        <v>267</v>
      </c>
      <c r="M25" s="163">
        <f t="shared" si="8"/>
        <v>6</v>
      </c>
      <c r="N25" s="164">
        <f t="shared" si="8"/>
        <v>2</v>
      </c>
      <c r="O25" s="164">
        <f t="shared" si="8"/>
        <v>0</v>
      </c>
      <c r="P25" s="164">
        <f t="shared" si="8"/>
        <v>2</v>
      </c>
      <c r="Q25" s="165">
        <f t="shared" si="8"/>
        <v>0</v>
      </c>
      <c r="R25" s="164">
        <f t="shared" si="8"/>
        <v>34</v>
      </c>
      <c r="S25" s="163">
        <f t="shared" si="8"/>
        <v>9</v>
      </c>
      <c r="T25" s="164">
        <f t="shared" si="8"/>
        <v>7</v>
      </c>
      <c r="U25" s="164">
        <f t="shared" si="8"/>
        <v>0</v>
      </c>
      <c r="V25" s="165">
        <f t="shared" si="8"/>
        <v>2</v>
      </c>
      <c r="W25" s="164">
        <f t="shared" si="8"/>
        <v>46</v>
      </c>
    </row>
    <row r="26" spans="1:23" ht="16.75" customHeight="1" x14ac:dyDescent="0.2">
      <c r="A26" s="155"/>
      <c r="B26" s="156" t="s">
        <v>24</v>
      </c>
      <c r="C26" s="207"/>
      <c r="D26" s="163">
        <v>287</v>
      </c>
      <c r="E26" s="163">
        <v>277</v>
      </c>
      <c r="F26" s="163">
        <v>161</v>
      </c>
      <c r="G26" s="164">
        <v>11</v>
      </c>
      <c r="H26" s="164">
        <v>51</v>
      </c>
      <c r="I26" s="164">
        <v>0</v>
      </c>
      <c r="J26" s="165">
        <v>54</v>
      </c>
      <c r="K26" s="164">
        <v>277</v>
      </c>
      <c r="L26" s="162">
        <v>267</v>
      </c>
      <c r="M26" s="163">
        <v>6</v>
      </c>
      <c r="N26" s="164">
        <v>2</v>
      </c>
      <c r="O26" s="164">
        <v>0</v>
      </c>
      <c r="P26" s="164">
        <v>2</v>
      </c>
      <c r="Q26" s="165">
        <v>0</v>
      </c>
      <c r="R26" s="164">
        <v>34</v>
      </c>
      <c r="S26" s="163">
        <v>9</v>
      </c>
      <c r="T26" s="164">
        <v>7</v>
      </c>
      <c r="U26" s="164">
        <v>0</v>
      </c>
      <c r="V26" s="165">
        <v>2</v>
      </c>
      <c r="W26" s="164">
        <v>46</v>
      </c>
    </row>
    <row r="27" spans="1:23" ht="16.75" customHeight="1" x14ac:dyDescent="0.2">
      <c r="A27" s="155"/>
      <c r="B27" s="155"/>
      <c r="C27" s="207"/>
      <c r="D27" s="177"/>
      <c r="E27" s="163">
        <f t="shared" si="6"/>
        <v>0</v>
      </c>
      <c r="F27" s="176"/>
      <c r="G27" s="177"/>
      <c r="H27" s="177"/>
      <c r="I27" s="177"/>
      <c r="J27" s="178"/>
      <c r="K27" s="177"/>
      <c r="L27" s="212"/>
      <c r="M27" s="176"/>
      <c r="N27" s="177"/>
      <c r="O27" s="164"/>
      <c r="P27" s="164"/>
      <c r="Q27" s="165"/>
      <c r="R27" s="164"/>
      <c r="S27" s="163"/>
      <c r="T27" s="164"/>
      <c r="U27" s="164"/>
      <c r="V27" s="165"/>
      <c r="W27" s="164"/>
    </row>
    <row r="28" spans="1:23" ht="16.75" customHeight="1" x14ac:dyDescent="0.2">
      <c r="A28" s="171" t="s">
        <v>25</v>
      </c>
      <c r="B28" s="171"/>
      <c r="C28" s="209"/>
      <c r="D28" s="208">
        <f t="shared" ref="D28:W28" si="9">D29+D30+D31</f>
        <v>356</v>
      </c>
      <c r="E28" s="163">
        <f t="shared" si="6"/>
        <v>352</v>
      </c>
      <c r="F28" s="163">
        <f t="shared" si="9"/>
        <v>113</v>
      </c>
      <c r="G28" s="164">
        <f t="shared" si="9"/>
        <v>13</v>
      </c>
      <c r="H28" s="164">
        <f t="shared" si="9"/>
        <v>179</v>
      </c>
      <c r="I28" s="164">
        <f t="shared" si="9"/>
        <v>11</v>
      </c>
      <c r="J28" s="165">
        <f t="shared" si="9"/>
        <v>36</v>
      </c>
      <c r="K28" s="164">
        <f t="shared" si="9"/>
        <v>352</v>
      </c>
      <c r="L28" s="162">
        <f t="shared" si="9"/>
        <v>314</v>
      </c>
      <c r="M28" s="163">
        <f t="shared" si="9"/>
        <v>21</v>
      </c>
      <c r="N28" s="164">
        <f t="shared" si="9"/>
        <v>9</v>
      </c>
      <c r="O28" s="164">
        <f t="shared" si="9"/>
        <v>0</v>
      </c>
      <c r="P28" s="164">
        <f t="shared" si="9"/>
        <v>1</v>
      </c>
      <c r="Q28" s="165">
        <f t="shared" si="9"/>
        <v>7</v>
      </c>
      <c r="R28" s="164">
        <f t="shared" si="9"/>
        <v>96</v>
      </c>
      <c r="S28" s="163">
        <f t="shared" si="9"/>
        <v>10</v>
      </c>
      <c r="T28" s="164">
        <f t="shared" si="9"/>
        <v>10</v>
      </c>
      <c r="U28" s="164">
        <f t="shared" si="9"/>
        <v>0</v>
      </c>
      <c r="V28" s="165">
        <f t="shared" si="9"/>
        <v>0</v>
      </c>
      <c r="W28" s="164">
        <f t="shared" si="9"/>
        <v>61</v>
      </c>
    </row>
    <row r="29" spans="1:23" ht="16.75" customHeight="1" x14ac:dyDescent="0.2">
      <c r="A29" s="155"/>
      <c r="B29" s="156" t="s">
        <v>26</v>
      </c>
      <c r="C29" s="207"/>
      <c r="D29" s="163">
        <v>345</v>
      </c>
      <c r="E29" s="163">
        <v>343</v>
      </c>
      <c r="F29" s="163">
        <v>104</v>
      </c>
      <c r="G29" s="164">
        <v>13</v>
      </c>
      <c r="H29" s="164">
        <v>179</v>
      </c>
      <c r="I29" s="164">
        <v>11</v>
      </c>
      <c r="J29" s="165">
        <v>36</v>
      </c>
      <c r="K29" s="164">
        <v>343</v>
      </c>
      <c r="L29" s="162">
        <v>306</v>
      </c>
      <c r="M29" s="163">
        <v>20</v>
      </c>
      <c r="N29" s="164">
        <v>9</v>
      </c>
      <c r="O29" s="164">
        <v>0</v>
      </c>
      <c r="P29" s="164">
        <v>1</v>
      </c>
      <c r="Q29" s="165">
        <v>7</v>
      </c>
      <c r="R29" s="164">
        <v>94</v>
      </c>
      <c r="S29" s="163">
        <v>10</v>
      </c>
      <c r="T29" s="164">
        <v>10</v>
      </c>
      <c r="U29" s="164">
        <v>0</v>
      </c>
      <c r="V29" s="165">
        <v>0</v>
      </c>
      <c r="W29" s="164">
        <v>61</v>
      </c>
    </row>
    <row r="30" spans="1:23" ht="16.75" customHeight="1" x14ac:dyDescent="0.2">
      <c r="A30" s="155"/>
      <c r="B30" s="156" t="s">
        <v>90</v>
      </c>
      <c r="C30" s="207"/>
      <c r="D30" s="163">
        <v>10</v>
      </c>
      <c r="E30" s="163">
        <v>8</v>
      </c>
      <c r="F30" s="163">
        <v>8</v>
      </c>
      <c r="G30" s="164">
        <v>0</v>
      </c>
      <c r="H30" s="164">
        <v>0</v>
      </c>
      <c r="I30" s="164">
        <v>0</v>
      </c>
      <c r="J30" s="165">
        <v>0</v>
      </c>
      <c r="K30" s="164">
        <v>8</v>
      </c>
      <c r="L30" s="162">
        <v>7</v>
      </c>
      <c r="M30" s="163">
        <v>1</v>
      </c>
      <c r="N30" s="164">
        <v>0</v>
      </c>
      <c r="O30" s="164">
        <v>0</v>
      </c>
      <c r="P30" s="164">
        <v>0</v>
      </c>
      <c r="Q30" s="165">
        <v>0</v>
      </c>
      <c r="R30" s="164">
        <v>2</v>
      </c>
      <c r="S30" s="163">
        <v>0</v>
      </c>
      <c r="T30" s="164">
        <v>0</v>
      </c>
      <c r="U30" s="164">
        <v>0</v>
      </c>
      <c r="V30" s="165">
        <v>0</v>
      </c>
      <c r="W30" s="164">
        <v>0</v>
      </c>
    </row>
    <row r="31" spans="1:23" ht="16.75" customHeight="1" x14ac:dyDescent="0.2">
      <c r="A31" s="155"/>
      <c r="B31" s="156" t="s">
        <v>121</v>
      </c>
      <c r="C31" s="207"/>
      <c r="D31" s="163">
        <v>1</v>
      </c>
      <c r="E31" s="163">
        <v>1</v>
      </c>
      <c r="F31" s="163">
        <v>1</v>
      </c>
      <c r="G31" s="164">
        <v>0</v>
      </c>
      <c r="H31" s="164">
        <v>0</v>
      </c>
      <c r="I31" s="164">
        <v>0</v>
      </c>
      <c r="J31" s="165">
        <v>0</v>
      </c>
      <c r="K31" s="164">
        <v>1</v>
      </c>
      <c r="L31" s="162">
        <v>1</v>
      </c>
      <c r="M31" s="163">
        <v>0</v>
      </c>
      <c r="N31" s="164">
        <v>0</v>
      </c>
      <c r="O31" s="164">
        <v>0</v>
      </c>
      <c r="P31" s="164">
        <v>0</v>
      </c>
      <c r="Q31" s="165">
        <v>0</v>
      </c>
      <c r="R31" s="164">
        <v>0</v>
      </c>
      <c r="S31" s="163">
        <v>0</v>
      </c>
      <c r="T31" s="164">
        <v>0</v>
      </c>
      <c r="U31" s="164">
        <v>0</v>
      </c>
      <c r="V31" s="165">
        <v>0</v>
      </c>
      <c r="W31" s="164">
        <v>0</v>
      </c>
    </row>
    <row r="32" spans="1:23" ht="16.75" customHeight="1" x14ac:dyDescent="0.2">
      <c r="A32" s="213"/>
      <c r="B32" s="213"/>
      <c r="C32" s="214"/>
      <c r="D32" s="161"/>
      <c r="E32" s="163">
        <f t="shared" si="6"/>
        <v>0</v>
      </c>
      <c r="F32" s="215"/>
      <c r="G32" s="161"/>
      <c r="H32" s="161"/>
      <c r="I32" s="161"/>
      <c r="J32" s="216"/>
      <c r="K32" s="161"/>
      <c r="L32" s="217"/>
      <c r="M32" s="215"/>
      <c r="N32" s="161"/>
      <c r="O32" s="161"/>
      <c r="P32" s="161"/>
      <c r="Q32" s="216"/>
      <c r="R32" s="161"/>
      <c r="S32" s="215"/>
      <c r="T32" s="161"/>
      <c r="U32" s="161"/>
      <c r="V32" s="216"/>
      <c r="W32" s="161"/>
    </row>
    <row r="33" spans="1:25" ht="16.75" customHeight="1" x14ac:dyDescent="0.2">
      <c r="A33" s="171" t="s">
        <v>29</v>
      </c>
      <c r="B33" s="171"/>
      <c r="C33" s="209"/>
      <c r="D33" s="163">
        <f t="shared" ref="D33:W33" si="10">D34+D35+D36+D37</f>
        <v>311</v>
      </c>
      <c r="E33" s="163">
        <f t="shared" si="6"/>
        <v>313</v>
      </c>
      <c r="F33" s="163">
        <f t="shared" si="10"/>
        <v>161</v>
      </c>
      <c r="G33" s="164">
        <f t="shared" si="10"/>
        <v>19</v>
      </c>
      <c r="H33" s="164">
        <f t="shared" si="10"/>
        <v>93</v>
      </c>
      <c r="I33" s="164">
        <f t="shared" si="10"/>
        <v>6</v>
      </c>
      <c r="J33" s="165">
        <f t="shared" si="10"/>
        <v>34</v>
      </c>
      <c r="K33" s="164">
        <f t="shared" si="10"/>
        <v>313</v>
      </c>
      <c r="L33" s="162">
        <f t="shared" si="10"/>
        <v>292</v>
      </c>
      <c r="M33" s="163">
        <f t="shared" si="10"/>
        <v>18</v>
      </c>
      <c r="N33" s="164">
        <f t="shared" si="10"/>
        <v>3</v>
      </c>
      <c r="O33" s="164">
        <f t="shared" si="10"/>
        <v>0</v>
      </c>
      <c r="P33" s="164">
        <f t="shared" si="10"/>
        <v>0</v>
      </c>
      <c r="Q33" s="165">
        <f t="shared" si="10"/>
        <v>0</v>
      </c>
      <c r="R33" s="164">
        <f t="shared" si="10"/>
        <v>67</v>
      </c>
      <c r="S33" s="163">
        <f t="shared" si="10"/>
        <v>8</v>
      </c>
      <c r="T33" s="164">
        <f t="shared" si="10"/>
        <v>8</v>
      </c>
      <c r="U33" s="164">
        <f t="shared" si="10"/>
        <v>0</v>
      </c>
      <c r="V33" s="165">
        <f t="shared" si="10"/>
        <v>2</v>
      </c>
      <c r="W33" s="164">
        <f t="shared" si="10"/>
        <v>20</v>
      </c>
    </row>
    <row r="34" spans="1:25" ht="16.75" customHeight="1" x14ac:dyDescent="0.2">
      <c r="A34" s="155"/>
      <c r="B34" s="156" t="s">
        <v>30</v>
      </c>
      <c r="C34" s="207"/>
      <c r="D34" s="163">
        <v>240</v>
      </c>
      <c r="E34" s="163">
        <v>240</v>
      </c>
      <c r="F34" s="163">
        <v>112</v>
      </c>
      <c r="G34" s="164">
        <v>15</v>
      </c>
      <c r="H34" s="164">
        <v>79</v>
      </c>
      <c r="I34" s="164">
        <v>6</v>
      </c>
      <c r="J34" s="165">
        <v>28</v>
      </c>
      <c r="K34" s="164">
        <v>240</v>
      </c>
      <c r="L34" s="162">
        <v>221</v>
      </c>
      <c r="M34" s="163">
        <v>16</v>
      </c>
      <c r="N34" s="164">
        <v>3</v>
      </c>
      <c r="O34" s="164">
        <v>0</v>
      </c>
      <c r="P34" s="164">
        <v>0</v>
      </c>
      <c r="Q34" s="165">
        <v>0</v>
      </c>
      <c r="R34" s="164">
        <v>61</v>
      </c>
      <c r="S34" s="163">
        <v>1</v>
      </c>
      <c r="T34" s="164">
        <v>1</v>
      </c>
      <c r="U34" s="164">
        <v>0</v>
      </c>
      <c r="V34" s="165">
        <v>2</v>
      </c>
      <c r="W34" s="164">
        <v>12</v>
      </c>
    </row>
    <row r="35" spans="1:25" ht="16.75" customHeight="1" x14ac:dyDescent="0.2">
      <c r="A35" s="155"/>
      <c r="B35" s="156" t="s">
        <v>31</v>
      </c>
      <c r="C35" s="207"/>
      <c r="D35" s="163">
        <v>17</v>
      </c>
      <c r="E35" s="163">
        <v>19</v>
      </c>
      <c r="F35" s="163">
        <v>8</v>
      </c>
      <c r="G35" s="164">
        <v>4</v>
      </c>
      <c r="H35" s="164">
        <v>7</v>
      </c>
      <c r="I35" s="164">
        <v>0</v>
      </c>
      <c r="J35" s="165">
        <v>0</v>
      </c>
      <c r="K35" s="164">
        <v>19</v>
      </c>
      <c r="L35" s="162">
        <v>18</v>
      </c>
      <c r="M35" s="163">
        <v>1</v>
      </c>
      <c r="N35" s="164">
        <v>0</v>
      </c>
      <c r="O35" s="164">
        <v>0</v>
      </c>
      <c r="P35" s="164">
        <v>0</v>
      </c>
      <c r="Q35" s="165">
        <v>0</v>
      </c>
      <c r="R35" s="164">
        <v>4</v>
      </c>
      <c r="S35" s="163">
        <v>7</v>
      </c>
      <c r="T35" s="164">
        <v>7</v>
      </c>
      <c r="U35" s="164">
        <v>0</v>
      </c>
      <c r="V35" s="165">
        <v>0</v>
      </c>
      <c r="W35" s="164">
        <v>0</v>
      </c>
    </row>
    <row r="36" spans="1:25" ht="16.75" customHeight="1" x14ac:dyDescent="0.2">
      <c r="A36" s="155"/>
      <c r="B36" s="156" t="s">
        <v>32</v>
      </c>
      <c r="C36" s="207"/>
      <c r="D36" s="163">
        <v>1</v>
      </c>
      <c r="E36" s="163">
        <v>1</v>
      </c>
      <c r="F36" s="163">
        <v>1</v>
      </c>
      <c r="G36" s="164">
        <v>0</v>
      </c>
      <c r="H36" s="164">
        <v>0</v>
      </c>
      <c r="I36" s="164">
        <v>0</v>
      </c>
      <c r="J36" s="165">
        <v>0</v>
      </c>
      <c r="K36" s="164">
        <v>1</v>
      </c>
      <c r="L36" s="162">
        <v>1</v>
      </c>
      <c r="M36" s="163">
        <v>0</v>
      </c>
      <c r="N36" s="164">
        <v>0</v>
      </c>
      <c r="O36" s="164">
        <v>0</v>
      </c>
      <c r="P36" s="164">
        <v>0</v>
      </c>
      <c r="Q36" s="165">
        <v>0</v>
      </c>
      <c r="R36" s="164">
        <v>0</v>
      </c>
      <c r="S36" s="163">
        <v>0</v>
      </c>
      <c r="T36" s="164">
        <v>0</v>
      </c>
      <c r="U36" s="164">
        <v>0</v>
      </c>
      <c r="V36" s="165">
        <v>0</v>
      </c>
      <c r="W36" s="164">
        <v>0</v>
      </c>
    </row>
    <row r="37" spans="1:25" ht="16.75" customHeight="1" x14ac:dyDescent="0.2">
      <c r="A37" s="155"/>
      <c r="B37" s="156" t="s">
        <v>33</v>
      </c>
      <c r="C37" s="207"/>
      <c r="D37" s="163">
        <v>53</v>
      </c>
      <c r="E37" s="163">
        <v>53</v>
      </c>
      <c r="F37" s="163">
        <v>40</v>
      </c>
      <c r="G37" s="164">
        <v>0</v>
      </c>
      <c r="H37" s="164">
        <v>7</v>
      </c>
      <c r="I37" s="164">
        <v>0</v>
      </c>
      <c r="J37" s="165">
        <v>6</v>
      </c>
      <c r="K37" s="164">
        <v>53</v>
      </c>
      <c r="L37" s="162">
        <v>52</v>
      </c>
      <c r="M37" s="163">
        <v>1</v>
      </c>
      <c r="N37" s="164">
        <v>0</v>
      </c>
      <c r="O37" s="164">
        <v>0</v>
      </c>
      <c r="P37" s="164">
        <v>0</v>
      </c>
      <c r="Q37" s="165">
        <v>0</v>
      </c>
      <c r="R37" s="164">
        <v>2</v>
      </c>
      <c r="S37" s="163">
        <v>0</v>
      </c>
      <c r="T37" s="164">
        <v>0</v>
      </c>
      <c r="U37" s="164">
        <v>0</v>
      </c>
      <c r="V37" s="165">
        <v>0</v>
      </c>
      <c r="W37" s="164">
        <v>8</v>
      </c>
    </row>
    <row r="38" spans="1:25" ht="16.75" customHeight="1" x14ac:dyDescent="0.2">
      <c r="A38" s="180"/>
      <c r="B38" s="181"/>
      <c r="C38" s="180"/>
      <c r="D38" s="182"/>
      <c r="E38" s="182">
        <f t="shared" si="6"/>
        <v>0</v>
      </c>
      <c r="F38" s="183"/>
      <c r="G38" s="184"/>
      <c r="H38" s="184"/>
      <c r="I38" s="184"/>
      <c r="J38" s="185"/>
      <c r="K38" s="184"/>
      <c r="L38" s="182"/>
      <c r="M38" s="183"/>
      <c r="N38" s="184"/>
      <c r="O38" s="184"/>
      <c r="P38" s="184"/>
      <c r="Q38" s="185"/>
      <c r="R38" s="184"/>
      <c r="S38" s="183"/>
      <c r="T38" s="184"/>
      <c r="U38" s="184"/>
      <c r="V38" s="185"/>
      <c r="W38" s="184"/>
    </row>
    <row r="39" spans="1:25" ht="16.75" customHeight="1" x14ac:dyDescent="0.2">
      <c r="A39" s="218"/>
      <c r="B39" s="218"/>
      <c r="C39" s="219"/>
      <c r="D39" s="159"/>
      <c r="E39" s="163">
        <f t="shared" si="6"/>
        <v>0</v>
      </c>
      <c r="F39" s="158"/>
      <c r="G39" s="159"/>
      <c r="H39" s="159"/>
      <c r="I39" s="159"/>
      <c r="J39" s="160"/>
      <c r="K39" s="159"/>
      <c r="L39" s="157"/>
      <c r="M39" s="158"/>
      <c r="N39" s="159"/>
      <c r="O39" s="159"/>
      <c r="P39" s="159"/>
      <c r="Q39" s="160"/>
      <c r="R39" s="159"/>
      <c r="S39" s="158"/>
      <c r="T39" s="159"/>
      <c r="U39" s="159"/>
      <c r="V39" s="160"/>
      <c r="W39" s="159"/>
    </row>
    <row r="40" spans="1:25" ht="16.75" customHeight="1" x14ac:dyDescent="0.2">
      <c r="A40" s="171" t="s">
        <v>75</v>
      </c>
      <c r="B40" s="171"/>
      <c r="C40" s="209"/>
      <c r="D40" s="208">
        <f t="shared" ref="D40:W40" si="11">D41+D42+D43+D44+D45+D46</f>
        <v>216</v>
      </c>
      <c r="E40" s="163">
        <f t="shared" si="6"/>
        <v>207</v>
      </c>
      <c r="F40" s="163">
        <f t="shared" si="11"/>
        <v>136</v>
      </c>
      <c r="G40" s="164">
        <f t="shared" si="11"/>
        <v>6</v>
      </c>
      <c r="H40" s="164">
        <f t="shared" si="11"/>
        <v>28</v>
      </c>
      <c r="I40" s="164">
        <f t="shared" si="11"/>
        <v>1</v>
      </c>
      <c r="J40" s="165">
        <f t="shared" si="11"/>
        <v>36</v>
      </c>
      <c r="K40" s="164">
        <f t="shared" si="11"/>
        <v>207</v>
      </c>
      <c r="L40" s="162">
        <f t="shared" si="11"/>
        <v>192</v>
      </c>
      <c r="M40" s="163">
        <f t="shared" si="11"/>
        <v>7</v>
      </c>
      <c r="N40" s="164">
        <f t="shared" si="11"/>
        <v>7</v>
      </c>
      <c r="O40" s="164">
        <f t="shared" si="11"/>
        <v>1</v>
      </c>
      <c r="P40" s="164">
        <f t="shared" si="11"/>
        <v>0</v>
      </c>
      <c r="Q40" s="165">
        <f t="shared" si="11"/>
        <v>0</v>
      </c>
      <c r="R40" s="164">
        <f t="shared" si="11"/>
        <v>51</v>
      </c>
      <c r="S40" s="163">
        <f t="shared" si="11"/>
        <v>6</v>
      </c>
      <c r="T40" s="164">
        <f t="shared" si="11"/>
        <v>6</v>
      </c>
      <c r="U40" s="164">
        <f t="shared" si="11"/>
        <v>0</v>
      </c>
      <c r="V40" s="165">
        <f t="shared" si="11"/>
        <v>0</v>
      </c>
      <c r="W40" s="164">
        <f t="shared" si="11"/>
        <v>25</v>
      </c>
    </row>
    <row r="41" spans="1:25" ht="16.75" customHeight="1" x14ac:dyDescent="0.2">
      <c r="A41" s="155"/>
      <c r="B41" s="156" t="s">
        <v>35</v>
      </c>
      <c r="C41" s="207"/>
      <c r="D41" s="208">
        <v>55</v>
      </c>
      <c r="E41" s="163">
        <v>53</v>
      </c>
      <c r="F41" s="163">
        <v>26</v>
      </c>
      <c r="G41" s="164">
        <v>4</v>
      </c>
      <c r="H41" s="164">
        <v>4</v>
      </c>
      <c r="I41" s="164">
        <v>0</v>
      </c>
      <c r="J41" s="165">
        <v>19</v>
      </c>
      <c r="K41" s="164">
        <v>53</v>
      </c>
      <c r="L41" s="162">
        <v>50</v>
      </c>
      <c r="M41" s="163">
        <v>2</v>
      </c>
      <c r="N41" s="164">
        <v>1</v>
      </c>
      <c r="O41" s="164">
        <v>0</v>
      </c>
      <c r="P41" s="164">
        <v>0</v>
      </c>
      <c r="Q41" s="165">
        <v>0</v>
      </c>
      <c r="R41" s="164">
        <v>13</v>
      </c>
      <c r="S41" s="163">
        <v>6</v>
      </c>
      <c r="T41" s="164">
        <v>6</v>
      </c>
      <c r="U41" s="164">
        <v>0</v>
      </c>
      <c r="V41" s="165">
        <v>0</v>
      </c>
      <c r="W41" s="164">
        <v>10</v>
      </c>
    </row>
    <row r="42" spans="1:25" ht="16.75" customHeight="1" x14ac:dyDescent="0.2">
      <c r="A42" s="155"/>
      <c r="B42" s="156" t="s">
        <v>36</v>
      </c>
      <c r="C42" s="207"/>
      <c r="D42" s="208">
        <v>25</v>
      </c>
      <c r="E42" s="163">
        <v>25</v>
      </c>
      <c r="F42" s="163">
        <v>23</v>
      </c>
      <c r="G42" s="164">
        <v>0</v>
      </c>
      <c r="H42" s="164">
        <v>0</v>
      </c>
      <c r="I42" s="164">
        <v>0</v>
      </c>
      <c r="J42" s="165">
        <v>2</v>
      </c>
      <c r="K42" s="164">
        <v>25</v>
      </c>
      <c r="L42" s="162">
        <v>24</v>
      </c>
      <c r="M42" s="163">
        <v>1</v>
      </c>
      <c r="N42" s="164">
        <v>0</v>
      </c>
      <c r="O42" s="164">
        <v>0</v>
      </c>
      <c r="P42" s="164">
        <v>0</v>
      </c>
      <c r="Q42" s="165">
        <v>0</v>
      </c>
      <c r="R42" s="164">
        <v>2</v>
      </c>
      <c r="S42" s="163">
        <v>0</v>
      </c>
      <c r="T42" s="164">
        <v>0</v>
      </c>
      <c r="U42" s="164">
        <v>0</v>
      </c>
      <c r="V42" s="165">
        <v>0</v>
      </c>
      <c r="W42" s="164">
        <v>0</v>
      </c>
      <c r="X42" s="220"/>
      <c r="Y42" s="220" t="s">
        <v>137</v>
      </c>
    </row>
    <row r="43" spans="1:25" ht="16.75" customHeight="1" x14ac:dyDescent="0.2">
      <c r="A43" s="155"/>
      <c r="B43" s="156" t="s">
        <v>37</v>
      </c>
      <c r="C43" s="207"/>
      <c r="D43" s="208">
        <v>48</v>
      </c>
      <c r="E43" s="163">
        <v>44</v>
      </c>
      <c r="F43" s="163">
        <v>20</v>
      </c>
      <c r="G43" s="164">
        <v>1</v>
      </c>
      <c r="H43" s="164">
        <v>18</v>
      </c>
      <c r="I43" s="164">
        <v>0</v>
      </c>
      <c r="J43" s="165">
        <v>5</v>
      </c>
      <c r="K43" s="164">
        <v>44</v>
      </c>
      <c r="L43" s="162">
        <v>41</v>
      </c>
      <c r="M43" s="163">
        <v>0</v>
      </c>
      <c r="N43" s="164">
        <v>3</v>
      </c>
      <c r="O43" s="164">
        <v>0</v>
      </c>
      <c r="P43" s="164">
        <v>0</v>
      </c>
      <c r="Q43" s="165">
        <v>0</v>
      </c>
      <c r="R43" s="164">
        <v>17</v>
      </c>
      <c r="S43" s="163">
        <v>0</v>
      </c>
      <c r="T43" s="164">
        <v>0</v>
      </c>
      <c r="U43" s="164">
        <v>0</v>
      </c>
      <c r="V43" s="165">
        <v>0</v>
      </c>
      <c r="W43" s="164">
        <v>2</v>
      </c>
    </row>
    <row r="44" spans="1:25" ht="16.75" customHeight="1" x14ac:dyDescent="0.2">
      <c r="A44" s="155"/>
      <c r="B44" s="156" t="s">
        <v>38</v>
      </c>
      <c r="C44" s="207"/>
      <c r="D44" s="208">
        <v>16</v>
      </c>
      <c r="E44" s="163">
        <v>16</v>
      </c>
      <c r="F44" s="163">
        <v>13</v>
      </c>
      <c r="G44" s="164">
        <v>0</v>
      </c>
      <c r="H44" s="164">
        <v>3</v>
      </c>
      <c r="I44" s="164">
        <v>0</v>
      </c>
      <c r="J44" s="165">
        <v>0</v>
      </c>
      <c r="K44" s="164">
        <v>16</v>
      </c>
      <c r="L44" s="162">
        <v>13</v>
      </c>
      <c r="M44" s="163">
        <v>2</v>
      </c>
      <c r="N44" s="164">
        <v>1</v>
      </c>
      <c r="O44" s="164">
        <v>0</v>
      </c>
      <c r="P44" s="164">
        <v>0</v>
      </c>
      <c r="Q44" s="165">
        <v>0</v>
      </c>
      <c r="R44" s="164">
        <v>11</v>
      </c>
      <c r="S44" s="163">
        <v>0</v>
      </c>
      <c r="T44" s="164">
        <v>0</v>
      </c>
      <c r="U44" s="164">
        <v>0</v>
      </c>
      <c r="V44" s="165">
        <v>0</v>
      </c>
      <c r="W44" s="164">
        <v>0</v>
      </c>
    </row>
    <row r="45" spans="1:25" ht="16.75" customHeight="1" x14ac:dyDescent="0.2">
      <c r="A45" s="155"/>
      <c r="B45" s="156" t="s">
        <v>39</v>
      </c>
      <c r="C45" s="207"/>
      <c r="D45" s="208">
        <v>23</v>
      </c>
      <c r="E45" s="163">
        <v>23</v>
      </c>
      <c r="F45" s="163">
        <v>23</v>
      </c>
      <c r="G45" s="164">
        <v>0</v>
      </c>
      <c r="H45" s="164">
        <v>0</v>
      </c>
      <c r="I45" s="164">
        <v>0</v>
      </c>
      <c r="J45" s="165">
        <v>0</v>
      </c>
      <c r="K45" s="164">
        <v>23</v>
      </c>
      <c r="L45" s="162">
        <v>21</v>
      </c>
      <c r="M45" s="163">
        <v>1</v>
      </c>
      <c r="N45" s="164">
        <v>1</v>
      </c>
      <c r="O45" s="164">
        <v>0</v>
      </c>
      <c r="P45" s="164">
        <v>0</v>
      </c>
      <c r="Q45" s="165">
        <v>0</v>
      </c>
      <c r="R45" s="164">
        <v>3</v>
      </c>
      <c r="S45" s="163">
        <v>0</v>
      </c>
      <c r="T45" s="164">
        <v>0</v>
      </c>
      <c r="U45" s="164">
        <v>0</v>
      </c>
      <c r="V45" s="165">
        <v>0</v>
      </c>
      <c r="W45" s="164">
        <v>2</v>
      </c>
    </row>
    <row r="46" spans="1:25" ht="16.75" customHeight="1" x14ac:dyDescent="0.2">
      <c r="A46" s="155"/>
      <c r="B46" s="156" t="s">
        <v>76</v>
      </c>
      <c r="C46" s="207"/>
      <c r="D46" s="208">
        <v>49</v>
      </c>
      <c r="E46" s="163">
        <v>46</v>
      </c>
      <c r="F46" s="163">
        <v>31</v>
      </c>
      <c r="G46" s="164">
        <v>1</v>
      </c>
      <c r="H46" s="164">
        <v>3</v>
      </c>
      <c r="I46" s="164">
        <v>1</v>
      </c>
      <c r="J46" s="165">
        <v>10</v>
      </c>
      <c r="K46" s="164">
        <v>46</v>
      </c>
      <c r="L46" s="162">
        <v>43</v>
      </c>
      <c r="M46" s="163">
        <v>1</v>
      </c>
      <c r="N46" s="164">
        <v>1</v>
      </c>
      <c r="O46" s="164">
        <v>1</v>
      </c>
      <c r="P46" s="164">
        <v>0</v>
      </c>
      <c r="Q46" s="165">
        <v>0</v>
      </c>
      <c r="R46" s="164">
        <v>5</v>
      </c>
      <c r="S46" s="163">
        <v>0</v>
      </c>
      <c r="T46" s="164">
        <v>0</v>
      </c>
      <c r="U46" s="164">
        <v>0</v>
      </c>
      <c r="V46" s="165">
        <v>0</v>
      </c>
      <c r="W46" s="164">
        <v>11</v>
      </c>
    </row>
    <row r="47" spans="1:25" ht="16.75" customHeight="1" x14ac:dyDescent="0.2">
      <c r="A47" s="155"/>
      <c r="B47" s="156"/>
      <c r="C47" s="155"/>
      <c r="D47" s="163"/>
      <c r="E47" s="163">
        <f t="shared" si="6"/>
        <v>0</v>
      </c>
      <c r="F47" s="163"/>
      <c r="G47" s="164"/>
      <c r="H47" s="164"/>
      <c r="I47" s="164"/>
      <c r="J47" s="165"/>
      <c r="K47" s="164"/>
      <c r="L47" s="162"/>
      <c r="M47" s="163"/>
      <c r="N47" s="164"/>
      <c r="O47" s="164"/>
      <c r="P47" s="164"/>
      <c r="Q47" s="165"/>
      <c r="R47" s="164"/>
      <c r="S47" s="163"/>
      <c r="T47" s="164"/>
      <c r="U47" s="164"/>
      <c r="V47" s="165"/>
      <c r="W47" s="164"/>
    </row>
    <row r="48" spans="1:25" ht="16.75" customHeight="1" x14ac:dyDescent="0.2">
      <c r="A48" s="221" t="s">
        <v>122</v>
      </c>
      <c r="B48" s="221"/>
      <c r="C48" s="222"/>
      <c r="D48" s="163">
        <f t="shared" ref="D48:W48" si="12">D49+D50+D51+D52+D53</f>
        <v>426</v>
      </c>
      <c r="E48" s="163">
        <f t="shared" si="6"/>
        <v>399</v>
      </c>
      <c r="F48" s="163">
        <f t="shared" si="12"/>
        <v>211</v>
      </c>
      <c r="G48" s="164">
        <f t="shared" si="12"/>
        <v>43</v>
      </c>
      <c r="H48" s="164">
        <f t="shared" si="12"/>
        <v>77</v>
      </c>
      <c r="I48" s="164">
        <f t="shared" si="12"/>
        <v>6</v>
      </c>
      <c r="J48" s="165">
        <f t="shared" si="12"/>
        <v>62</v>
      </c>
      <c r="K48" s="164">
        <f t="shared" si="12"/>
        <v>399</v>
      </c>
      <c r="L48" s="162">
        <f t="shared" si="12"/>
        <v>361</v>
      </c>
      <c r="M48" s="163">
        <f t="shared" si="12"/>
        <v>26</v>
      </c>
      <c r="N48" s="164">
        <f t="shared" si="12"/>
        <v>8</v>
      </c>
      <c r="O48" s="164">
        <f t="shared" si="12"/>
        <v>1</v>
      </c>
      <c r="P48" s="164">
        <f t="shared" si="12"/>
        <v>3</v>
      </c>
      <c r="Q48" s="165">
        <f t="shared" si="12"/>
        <v>0</v>
      </c>
      <c r="R48" s="164">
        <f t="shared" si="12"/>
        <v>147</v>
      </c>
      <c r="S48" s="163">
        <f t="shared" si="12"/>
        <v>5</v>
      </c>
      <c r="T48" s="164">
        <f t="shared" si="12"/>
        <v>5</v>
      </c>
      <c r="U48" s="164">
        <f t="shared" si="12"/>
        <v>0</v>
      </c>
      <c r="V48" s="165">
        <f t="shared" si="12"/>
        <v>0</v>
      </c>
      <c r="W48" s="164">
        <f t="shared" si="12"/>
        <v>34</v>
      </c>
    </row>
    <row r="49" spans="1:23" ht="16.75" customHeight="1" x14ac:dyDescent="0.2">
      <c r="A49" s="155"/>
      <c r="B49" s="156" t="s">
        <v>42</v>
      </c>
      <c r="C49" s="188"/>
      <c r="D49" s="163">
        <v>246</v>
      </c>
      <c r="E49" s="163">
        <v>232</v>
      </c>
      <c r="F49" s="163">
        <v>111</v>
      </c>
      <c r="G49" s="164">
        <v>40</v>
      </c>
      <c r="H49" s="164">
        <v>35</v>
      </c>
      <c r="I49" s="164">
        <v>0</v>
      </c>
      <c r="J49" s="165">
        <v>46</v>
      </c>
      <c r="K49" s="164">
        <v>232</v>
      </c>
      <c r="L49" s="162">
        <v>214</v>
      </c>
      <c r="M49" s="163">
        <v>11</v>
      </c>
      <c r="N49" s="164">
        <v>5</v>
      </c>
      <c r="O49" s="164">
        <v>1</v>
      </c>
      <c r="P49" s="164">
        <v>1</v>
      </c>
      <c r="Q49" s="165">
        <v>0</v>
      </c>
      <c r="R49" s="164">
        <v>73</v>
      </c>
      <c r="S49" s="163">
        <v>5</v>
      </c>
      <c r="T49" s="164">
        <v>5</v>
      </c>
      <c r="U49" s="164">
        <v>0</v>
      </c>
      <c r="V49" s="165">
        <v>0</v>
      </c>
      <c r="W49" s="164">
        <v>9</v>
      </c>
    </row>
    <row r="50" spans="1:23" ht="16.75" customHeight="1" x14ac:dyDescent="0.2">
      <c r="A50" s="155"/>
      <c r="B50" s="156" t="s">
        <v>43</v>
      </c>
      <c r="C50" s="188"/>
      <c r="D50" s="163">
        <v>19</v>
      </c>
      <c r="E50" s="163">
        <v>16</v>
      </c>
      <c r="F50" s="163">
        <v>5</v>
      </c>
      <c r="G50" s="164">
        <v>0</v>
      </c>
      <c r="H50" s="164">
        <v>6</v>
      </c>
      <c r="I50" s="164">
        <v>0</v>
      </c>
      <c r="J50" s="165">
        <v>5</v>
      </c>
      <c r="K50" s="164">
        <v>16</v>
      </c>
      <c r="L50" s="162">
        <v>10</v>
      </c>
      <c r="M50" s="163">
        <v>4</v>
      </c>
      <c r="N50" s="164">
        <v>1</v>
      </c>
      <c r="O50" s="164">
        <v>0</v>
      </c>
      <c r="P50" s="164">
        <v>1</v>
      </c>
      <c r="Q50" s="165">
        <v>0</v>
      </c>
      <c r="R50" s="164">
        <v>21</v>
      </c>
      <c r="S50" s="163">
        <v>0</v>
      </c>
      <c r="T50" s="164">
        <v>0</v>
      </c>
      <c r="U50" s="164">
        <v>0</v>
      </c>
      <c r="V50" s="165">
        <v>0</v>
      </c>
      <c r="W50" s="164">
        <v>1</v>
      </c>
    </row>
    <row r="51" spans="1:23" ht="16.75" customHeight="1" x14ac:dyDescent="0.2">
      <c r="A51" s="155"/>
      <c r="B51" s="156" t="s">
        <v>44</v>
      </c>
      <c r="C51" s="188"/>
      <c r="D51" s="163">
        <v>13</v>
      </c>
      <c r="E51" s="163">
        <v>13</v>
      </c>
      <c r="F51" s="163">
        <v>10</v>
      </c>
      <c r="G51" s="164">
        <v>0</v>
      </c>
      <c r="H51" s="164">
        <v>3</v>
      </c>
      <c r="I51" s="164">
        <v>0</v>
      </c>
      <c r="J51" s="165">
        <v>0</v>
      </c>
      <c r="K51" s="164">
        <v>13</v>
      </c>
      <c r="L51" s="162">
        <v>13</v>
      </c>
      <c r="M51" s="163">
        <v>0</v>
      </c>
      <c r="N51" s="164">
        <v>0</v>
      </c>
      <c r="O51" s="164">
        <v>0</v>
      </c>
      <c r="P51" s="164">
        <v>0</v>
      </c>
      <c r="Q51" s="165">
        <v>0</v>
      </c>
      <c r="R51" s="164">
        <v>0</v>
      </c>
      <c r="S51" s="163">
        <v>0</v>
      </c>
      <c r="T51" s="164">
        <v>0</v>
      </c>
      <c r="U51" s="164">
        <v>0</v>
      </c>
      <c r="V51" s="165">
        <v>0</v>
      </c>
      <c r="W51" s="164">
        <v>2</v>
      </c>
    </row>
    <row r="52" spans="1:23" ht="16.75" customHeight="1" x14ac:dyDescent="0.2">
      <c r="A52" s="155"/>
      <c r="B52" s="156" t="s">
        <v>45</v>
      </c>
      <c r="C52" s="188"/>
      <c r="D52" s="163">
        <v>51</v>
      </c>
      <c r="E52" s="163">
        <v>43</v>
      </c>
      <c r="F52" s="223">
        <v>20</v>
      </c>
      <c r="G52" s="164">
        <v>2</v>
      </c>
      <c r="H52" s="164">
        <v>15</v>
      </c>
      <c r="I52" s="164">
        <v>3</v>
      </c>
      <c r="J52" s="165">
        <v>3</v>
      </c>
      <c r="K52" s="164">
        <v>43</v>
      </c>
      <c r="L52" s="162">
        <v>43</v>
      </c>
      <c r="M52" s="163">
        <v>0</v>
      </c>
      <c r="N52" s="164">
        <v>0</v>
      </c>
      <c r="O52" s="164">
        <v>0</v>
      </c>
      <c r="P52" s="164">
        <v>0</v>
      </c>
      <c r="Q52" s="165">
        <v>0</v>
      </c>
      <c r="R52" s="164">
        <v>0</v>
      </c>
      <c r="S52" s="163">
        <v>0</v>
      </c>
      <c r="T52" s="164">
        <v>0</v>
      </c>
      <c r="U52" s="164">
        <v>0</v>
      </c>
      <c r="V52" s="165">
        <v>0</v>
      </c>
      <c r="W52" s="164">
        <v>0</v>
      </c>
    </row>
    <row r="53" spans="1:23" ht="16.75" customHeight="1" x14ac:dyDescent="0.2">
      <c r="A53" s="155"/>
      <c r="B53" s="156" t="s">
        <v>78</v>
      </c>
      <c r="C53" s="188"/>
      <c r="D53" s="163">
        <v>97</v>
      </c>
      <c r="E53" s="163">
        <v>95</v>
      </c>
      <c r="F53" s="163">
        <v>65</v>
      </c>
      <c r="G53" s="164">
        <v>1</v>
      </c>
      <c r="H53" s="164">
        <v>18</v>
      </c>
      <c r="I53" s="164">
        <v>3</v>
      </c>
      <c r="J53" s="165">
        <v>8</v>
      </c>
      <c r="K53" s="164">
        <v>95</v>
      </c>
      <c r="L53" s="162">
        <v>81</v>
      </c>
      <c r="M53" s="163">
        <v>11</v>
      </c>
      <c r="N53" s="164">
        <v>2</v>
      </c>
      <c r="O53" s="164">
        <v>0</v>
      </c>
      <c r="P53" s="164">
        <v>1</v>
      </c>
      <c r="Q53" s="165">
        <v>0</v>
      </c>
      <c r="R53" s="164">
        <v>53</v>
      </c>
      <c r="S53" s="163">
        <v>0</v>
      </c>
      <c r="T53" s="164">
        <v>0</v>
      </c>
      <c r="U53" s="164">
        <v>0</v>
      </c>
      <c r="V53" s="165">
        <v>0</v>
      </c>
      <c r="W53" s="164">
        <v>22</v>
      </c>
    </row>
    <row r="54" spans="1:23" ht="16.75" customHeight="1" x14ac:dyDescent="0.2">
      <c r="A54" s="155"/>
      <c r="B54" s="156"/>
      <c r="C54" s="188"/>
      <c r="D54" s="163"/>
      <c r="E54" s="163">
        <f t="shared" si="6"/>
        <v>0</v>
      </c>
      <c r="F54" s="163"/>
      <c r="G54" s="164"/>
      <c r="H54" s="164"/>
      <c r="I54" s="164"/>
      <c r="J54" s="165"/>
      <c r="K54" s="164"/>
      <c r="L54" s="162"/>
      <c r="M54" s="163"/>
      <c r="N54" s="164"/>
      <c r="O54" s="164"/>
      <c r="P54" s="164"/>
      <c r="Q54" s="165"/>
      <c r="R54" s="164"/>
      <c r="S54" s="163"/>
      <c r="T54" s="164"/>
      <c r="U54" s="164"/>
      <c r="V54" s="165"/>
      <c r="W54" s="164"/>
    </row>
    <row r="55" spans="1:23" ht="16.75" customHeight="1" x14ac:dyDescent="0.2">
      <c r="A55" s="171" t="s">
        <v>47</v>
      </c>
      <c r="B55" s="171"/>
      <c r="C55" s="187"/>
      <c r="D55" s="163">
        <f t="shared" ref="D55:W55" si="13">D56+D57</f>
        <v>791</v>
      </c>
      <c r="E55" s="163">
        <f t="shared" si="6"/>
        <v>783</v>
      </c>
      <c r="F55" s="163">
        <f t="shared" si="13"/>
        <v>327</v>
      </c>
      <c r="G55" s="164">
        <f t="shared" si="13"/>
        <v>55</v>
      </c>
      <c r="H55" s="164">
        <f t="shared" si="13"/>
        <v>200</v>
      </c>
      <c r="I55" s="164">
        <f t="shared" si="13"/>
        <v>46</v>
      </c>
      <c r="J55" s="165">
        <f t="shared" si="13"/>
        <v>155</v>
      </c>
      <c r="K55" s="164">
        <f t="shared" si="13"/>
        <v>783</v>
      </c>
      <c r="L55" s="162">
        <f t="shared" si="13"/>
        <v>684</v>
      </c>
      <c r="M55" s="163">
        <f t="shared" si="13"/>
        <v>74</v>
      </c>
      <c r="N55" s="164">
        <f t="shared" si="13"/>
        <v>20</v>
      </c>
      <c r="O55" s="164">
        <f t="shared" si="13"/>
        <v>0</v>
      </c>
      <c r="P55" s="164">
        <f t="shared" si="13"/>
        <v>5</v>
      </c>
      <c r="Q55" s="165">
        <f t="shared" si="13"/>
        <v>0</v>
      </c>
      <c r="R55" s="164">
        <f t="shared" si="13"/>
        <v>340</v>
      </c>
      <c r="S55" s="163">
        <f t="shared" si="13"/>
        <v>19</v>
      </c>
      <c r="T55" s="164">
        <f t="shared" si="13"/>
        <v>17</v>
      </c>
      <c r="U55" s="164">
        <f t="shared" si="13"/>
        <v>2</v>
      </c>
      <c r="V55" s="165">
        <f t="shared" si="13"/>
        <v>0</v>
      </c>
      <c r="W55" s="164">
        <f t="shared" si="13"/>
        <v>107</v>
      </c>
    </row>
    <row r="56" spans="1:23" ht="16.75" customHeight="1" x14ac:dyDescent="0.2">
      <c r="A56" s="155"/>
      <c r="B56" s="156" t="s">
        <v>48</v>
      </c>
      <c r="C56" s="188"/>
      <c r="D56" s="163">
        <v>509</v>
      </c>
      <c r="E56" s="163">
        <v>503</v>
      </c>
      <c r="F56" s="163">
        <v>200</v>
      </c>
      <c r="G56" s="164">
        <v>41</v>
      </c>
      <c r="H56" s="164">
        <v>113</v>
      </c>
      <c r="I56" s="164">
        <v>32</v>
      </c>
      <c r="J56" s="165">
        <v>117</v>
      </c>
      <c r="K56" s="164">
        <v>503</v>
      </c>
      <c r="L56" s="162">
        <v>436</v>
      </c>
      <c r="M56" s="163">
        <v>51</v>
      </c>
      <c r="N56" s="164">
        <v>12</v>
      </c>
      <c r="O56" s="164">
        <v>0</v>
      </c>
      <c r="P56" s="164">
        <v>4</v>
      </c>
      <c r="Q56" s="165">
        <v>0</v>
      </c>
      <c r="R56" s="164">
        <v>231</v>
      </c>
      <c r="S56" s="163">
        <v>14</v>
      </c>
      <c r="T56" s="164">
        <v>12</v>
      </c>
      <c r="U56" s="164">
        <v>2</v>
      </c>
      <c r="V56" s="165">
        <v>0</v>
      </c>
      <c r="W56" s="164">
        <v>63</v>
      </c>
    </row>
    <row r="57" spans="1:23" ht="16.75" customHeight="1" x14ac:dyDescent="0.2">
      <c r="A57" s="155"/>
      <c r="B57" s="156" t="s">
        <v>79</v>
      </c>
      <c r="C57" s="188"/>
      <c r="D57" s="163">
        <v>282</v>
      </c>
      <c r="E57" s="163">
        <v>280</v>
      </c>
      <c r="F57" s="163">
        <v>127</v>
      </c>
      <c r="G57" s="164">
        <v>14</v>
      </c>
      <c r="H57" s="164">
        <v>87</v>
      </c>
      <c r="I57" s="164">
        <v>14</v>
      </c>
      <c r="J57" s="165">
        <v>38</v>
      </c>
      <c r="K57" s="164">
        <v>280</v>
      </c>
      <c r="L57" s="162">
        <v>248</v>
      </c>
      <c r="M57" s="163">
        <v>23</v>
      </c>
      <c r="N57" s="164">
        <v>8</v>
      </c>
      <c r="O57" s="164">
        <v>0</v>
      </c>
      <c r="P57" s="164">
        <v>1</v>
      </c>
      <c r="Q57" s="165">
        <v>0</v>
      </c>
      <c r="R57" s="164">
        <v>109</v>
      </c>
      <c r="S57" s="163">
        <v>5</v>
      </c>
      <c r="T57" s="164">
        <v>5</v>
      </c>
      <c r="U57" s="164">
        <v>0</v>
      </c>
      <c r="V57" s="165">
        <v>0</v>
      </c>
      <c r="W57" s="164">
        <v>44</v>
      </c>
    </row>
    <row r="58" spans="1:23" ht="16.75" customHeight="1" x14ac:dyDescent="0.2">
      <c r="A58" s="155"/>
      <c r="B58" s="186"/>
      <c r="C58" s="188"/>
      <c r="D58" s="163"/>
      <c r="E58" s="163">
        <f t="shared" si="6"/>
        <v>0</v>
      </c>
      <c r="F58" s="163"/>
      <c r="G58" s="164"/>
      <c r="H58" s="164"/>
      <c r="I58" s="164"/>
      <c r="J58" s="165"/>
      <c r="K58" s="164"/>
      <c r="L58" s="162"/>
      <c r="M58" s="163"/>
      <c r="N58" s="164"/>
      <c r="O58" s="164"/>
      <c r="P58" s="164"/>
      <c r="Q58" s="165"/>
      <c r="R58" s="164"/>
      <c r="S58" s="163"/>
      <c r="T58" s="164"/>
      <c r="U58" s="164"/>
      <c r="V58" s="165"/>
      <c r="W58" s="164"/>
    </row>
    <row r="59" spans="1:23" ht="16.75" customHeight="1" x14ac:dyDescent="0.2">
      <c r="A59" s="171" t="s">
        <v>138</v>
      </c>
      <c r="B59" s="171"/>
      <c r="C59" s="187"/>
      <c r="D59" s="163">
        <f t="shared" ref="D59:W59" si="14">D60</f>
        <v>1659</v>
      </c>
      <c r="E59" s="163">
        <f t="shared" si="6"/>
        <v>1621</v>
      </c>
      <c r="F59" s="163">
        <f t="shared" si="14"/>
        <v>976</v>
      </c>
      <c r="G59" s="164">
        <f t="shared" si="14"/>
        <v>19</v>
      </c>
      <c r="H59" s="164">
        <f t="shared" si="14"/>
        <v>120</v>
      </c>
      <c r="I59" s="164">
        <f t="shared" si="14"/>
        <v>1</v>
      </c>
      <c r="J59" s="165">
        <f t="shared" si="14"/>
        <v>505</v>
      </c>
      <c r="K59" s="164">
        <f t="shared" si="14"/>
        <v>1621</v>
      </c>
      <c r="L59" s="162">
        <f t="shared" si="14"/>
        <v>1411</v>
      </c>
      <c r="M59" s="163">
        <f t="shared" si="14"/>
        <v>138</v>
      </c>
      <c r="N59" s="164">
        <f t="shared" si="14"/>
        <v>59</v>
      </c>
      <c r="O59" s="164">
        <f t="shared" si="14"/>
        <v>3</v>
      </c>
      <c r="P59" s="164">
        <f t="shared" si="14"/>
        <v>10</v>
      </c>
      <c r="Q59" s="165">
        <f t="shared" si="14"/>
        <v>0</v>
      </c>
      <c r="R59" s="164">
        <f t="shared" si="14"/>
        <v>755</v>
      </c>
      <c r="S59" s="163">
        <f t="shared" si="14"/>
        <v>72</v>
      </c>
      <c r="T59" s="164">
        <f t="shared" si="14"/>
        <v>72</v>
      </c>
      <c r="U59" s="164">
        <f t="shared" si="14"/>
        <v>0</v>
      </c>
      <c r="V59" s="165">
        <f t="shared" si="14"/>
        <v>0</v>
      </c>
      <c r="W59" s="164">
        <f t="shared" si="14"/>
        <v>298</v>
      </c>
    </row>
    <row r="60" spans="1:23" ht="16.75" customHeight="1" x14ac:dyDescent="0.2">
      <c r="A60" s="155"/>
      <c r="B60" s="156" t="s">
        <v>51</v>
      </c>
      <c r="C60" s="188"/>
      <c r="D60" s="163">
        <v>1659</v>
      </c>
      <c r="E60" s="163">
        <v>1621</v>
      </c>
      <c r="F60" s="163">
        <v>976</v>
      </c>
      <c r="G60" s="164">
        <v>19</v>
      </c>
      <c r="H60" s="164">
        <v>120</v>
      </c>
      <c r="I60" s="164">
        <v>1</v>
      </c>
      <c r="J60" s="165">
        <v>505</v>
      </c>
      <c r="K60" s="164">
        <v>1621</v>
      </c>
      <c r="L60" s="162">
        <v>1411</v>
      </c>
      <c r="M60" s="163">
        <v>138</v>
      </c>
      <c r="N60" s="164">
        <v>59</v>
      </c>
      <c r="O60" s="164">
        <v>3</v>
      </c>
      <c r="P60" s="164">
        <v>10</v>
      </c>
      <c r="Q60" s="165">
        <v>0</v>
      </c>
      <c r="R60" s="164">
        <v>755</v>
      </c>
      <c r="S60" s="163">
        <v>72</v>
      </c>
      <c r="T60" s="164">
        <v>72</v>
      </c>
      <c r="U60" s="164">
        <v>0</v>
      </c>
      <c r="V60" s="165">
        <v>0</v>
      </c>
      <c r="W60" s="164">
        <v>298</v>
      </c>
    </row>
    <row r="61" spans="1:23" ht="16.75" customHeight="1" x14ac:dyDescent="0.2">
      <c r="A61" s="155"/>
      <c r="B61" s="156"/>
      <c r="C61" s="188"/>
      <c r="D61" s="176"/>
      <c r="E61" s="163">
        <f t="shared" si="6"/>
        <v>0</v>
      </c>
      <c r="F61" s="176"/>
      <c r="G61" s="177"/>
      <c r="H61" s="177"/>
      <c r="I61" s="177"/>
      <c r="J61" s="178"/>
      <c r="K61" s="177"/>
      <c r="L61" s="212"/>
      <c r="M61" s="176"/>
      <c r="N61" s="177"/>
      <c r="O61" s="177"/>
      <c r="P61" s="177"/>
      <c r="Q61" s="178"/>
      <c r="R61" s="177"/>
      <c r="S61" s="176"/>
      <c r="T61" s="177"/>
      <c r="U61" s="177"/>
      <c r="V61" s="178"/>
      <c r="W61" s="177"/>
    </row>
    <row r="62" spans="1:23" ht="16.75" customHeight="1" x14ac:dyDescent="0.2">
      <c r="A62" s="171" t="s">
        <v>52</v>
      </c>
      <c r="B62" s="171"/>
      <c r="C62" s="187"/>
      <c r="D62" s="163">
        <f t="shared" ref="D62:W62" si="15">D63+D64+D65+D66+D67+D68</f>
        <v>1123</v>
      </c>
      <c r="E62" s="163">
        <f t="shared" si="6"/>
        <v>1082</v>
      </c>
      <c r="F62" s="163">
        <f t="shared" si="15"/>
        <v>575</v>
      </c>
      <c r="G62" s="164">
        <f t="shared" si="15"/>
        <v>58</v>
      </c>
      <c r="H62" s="164">
        <f t="shared" si="15"/>
        <v>250</v>
      </c>
      <c r="I62" s="164">
        <f t="shared" si="15"/>
        <v>72</v>
      </c>
      <c r="J62" s="165">
        <f t="shared" si="15"/>
        <v>127</v>
      </c>
      <c r="K62" s="164">
        <f t="shared" si="15"/>
        <v>1082</v>
      </c>
      <c r="L62" s="162">
        <f t="shared" si="15"/>
        <v>962</v>
      </c>
      <c r="M62" s="163">
        <f t="shared" si="15"/>
        <v>86</v>
      </c>
      <c r="N62" s="164">
        <f t="shared" si="15"/>
        <v>30</v>
      </c>
      <c r="O62" s="164">
        <f t="shared" si="15"/>
        <v>0</v>
      </c>
      <c r="P62" s="164">
        <f t="shared" si="15"/>
        <v>4</v>
      </c>
      <c r="Q62" s="165">
        <f t="shared" si="15"/>
        <v>0</v>
      </c>
      <c r="R62" s="164">
        <f t="shared" si="15"/>
        <v>423</v>
      </c>
      <c r="S62" s="163">
        <f t="shared" si="15"/>
        <v>31</v>
      </c>
      <c r="T62" s="164">
        <f t="shared" si="15"/>
        <v>31</v>
      </c>
      <c r="U62" s="164">
        <f t="shared" si="15"/>
        <v>0</v>
      </c>
      <c r="V62" s="165">
        <f t="shared" si="15"/>
        <v>0</v>
      </c>
      <c r="W62" s="164">
        <f t="shared" si="15"/>
        <v>148</v>
      </c>
    </row>
    <row r="63" spans="1:23" ht="16.75" customHeight="1" x14ac:dyDescent="0.2">
      <c r="A63" s="155"/>
      <c r="B63" s="156" t="s">
        <v>53</v>
      </c>
      <c r="C63" s="188"/>
      <c r="D63" s="163">
        <v>448</v>
      </c>
      <c r="E63" s="163">
        <v>441</v>
      </c>
      <c r="F63" s="163">
        <v>183</v>
      </c>
      <c r="G63" s="164">
        <v>8</v>
      </c>
      <c r="H63" s="164">
        <v>162</v>
      </c>
      <c r="I63" s="164">
        <v>41</v>
      </c>
      <c r="J63" s="165">
        <v>47</v>
      </c>
      <c r="K63" s="164">
        <v>441</v>
      </c>
      <c r="L63" s="162">
        <v>394</v>
      </c>
      <c r="M63" s="163">
        <v>36</v>
      </c>
      <c r="N63" s="164">
        <v>9</v>
      </c>
      <c r="O63" s="164">
        <v>0</v>
      </c>
      <c r="P63" s="164">
        <v>2</v>
      </c>
      <c r="Q63" s="165">
        <v>0</v>
      </c>
      <c r="R63" s="164">
        <v>117</v>
      </c>
      <c r="S63" s="163">
        <v>20</v>
      </c>
      <c r="T63" s="164">
        <v>20</v>
      </c>
      <c r="U63" s="164">
        <v>0</v>
      </c>
      <c r="V63" s="165">
        <v>0</v>
      </c>
      <c r="W63" s="164">
        <v>76</v>
      </c>
    </row>
    <row r="64" spans="1:23" ht="16.75" customHeight="1" x14ac:dyDescent="0.2">
      <c r="A64" s="155"/>
      <c r="B64" s="156" t="s">
        <v>54</v>
      </c>
      <c r="C64" s="188"/>
      <c r="D64" s="163">
        <v>63</v>
      </c>
      <c r="E64" s="163">
        <v>63</v>
      </c>
      <c r="F64" s="163">
        <v>42</v>
      </c>
      <c r="G64" s="164">
        <v>0</v>
      </c>
      <c r="H64" s="164">
        <v>18</v>
      </c>
      <c r="I64" s="164">
        <v>0</v>
      </c>
      <c r="J64" s="165">
        <v>3</v>
      </c>
      <c r="K64" s="164">
        <v>63</v>
      </c>
      <c r="L64" s="162">
        <v>60</v>
      </c>
      <c r="M64" s="163">
        <v>0</v>
      </c>
      <c r="N64" s="164">
        <v>3</v>
      </c>
      <c r="O64" s="164">
        <v>0</v>
      </c>
      <c r="P64" s="164">
        <v>0</v>
      </c>
      <c r="Q64" s="165">
        <v>0</v>
      </c>
      <c r="R64" s="164">
        <v>6</v>
      </c>
      <c r="S64" s="163">
        <v>0</v>
      </c>
      <c r="T64" s="164">
        <v>0</v>
      </c>
      <c r="U64" s="164">
        <v>0</v>
      </c>
      <c r="V64" s="165">
        <v>0</v>
      </c>
      <c r="W64" s="164">
        <v>2</v>
      </c>
    </row>
    <row r="65" spans="1:23" ht="16.75" customHeight="1" x14ac:dyDescent="0.2">
      <c r="A65" s="155"/>
      <c r="B65" s="156" t="s">
        <v>55</v>
      </c>
      <c r="C65" s="188"/>
      <c r="D65" s="163">
        <v>83</v>
      </c>
      <c r="E65" s="163">
        <v>79</v>
      </c>
      <c r="F65" s="163">
        <v>40</v>
      </c>
      <c r="G65" s="164">
        <v>4</v>
      </c>
      <c r="H65" s="164">
        <v>25</v>
      </c>
      <c r="I65" s="164">
        <v>0</v>
      </c>
      <c r="J65" s="165">
        <v>10</v>
      </c>
      <c r="K65" s="164">
        <v>79</v>
      </c>
      <c r="L65" s="162">
        <v>69</v>
      </c>
      <c r="M65" s="163">
        <v>8</v>
      </c>
      <c r="N65" s="164">
        <v>2</v>
      </c>
      <c r="O65" s="164">
        <v>0</v>
      </c>
      <c r="P65" s="164">
        <v>0</v>
      </c>
      <c r="Q65" s="165">
        <v>0</v>
      </c>
      <c r="R65" s="164">
        <v>43</v>
      </c>
      <c r="S65" s="163">
        <v>4</v>
      </c>
      <c r="T65" s="164">
        <v>4</v>
      </c>
      <c r="U65" s="164">
        <v>0</v>
      </c>
      <c r="V65" s="165">
        <v>0</v>
      </c>
      <c r="W65" s="164">
        <v>24</v>
      </c>
    </row>
    <row r="66" spans="1:23" ht="16.75" customHeight="1" x14ac:dyDescent="0.2">
      <c r="A66" s="155"/>
      <c r="B66" s="156" t="s">
        <v>56</v>
      </c>
      <c r="C66" s="188"/>
      <c r="D66" s="163">
        <v>60</v>
      </c>
      <c r="E66" s="163">
        <v>56</v>
      </c>
      <c r="F66" s="163">
        <v>18</v>
      </c>
      <c r="G66" s="164">
        <v>1</v>
      </c>
      <c r="H66" s="164">
        <v>19</v>
      </c>
      <c r="I66" s="164">
        <v>0</v>
      </c>
      <c r="J66" s="165">
        <v>18</v>
      </c>
      <c r="K66" s="164">
        <v>56</v>
      </c>
      <c r="L66" s="162">
        <v>51</v>
      </c>
      <c r="M66" s="163">
        <v>5</v>
      </c>
      <c r="N66" s="164">
        <v>0</v>
      </c>
      <c r="O66" s="164">
        <v>0</v>
      </c>
      <c r="P66" s="164">
        <v>0</v>
      </c>
      <c r="Q66" s="165">
        <v>0</v>
      </c>
      <c r="R66" s="164">
        <v>10</v>
      </c>
      <c r="S66" s="163">
        <v>0</v>
      </c>
      <c r="T66" s="164">
        <v>0</v>
      </c>
      <c r="U66" s="164">
        <v>0</v>
      </c>
      <c r="V66" s="165">
        <v>0</v>
      </c>
      <c r="W66" s="164">
        <v>1</v>
      </c>
    </row>
    <row r="67" spans="1:23" ht="16.75" customHeight="1" x14ac:dyDescent="0.2">
      <c r="A67" s="155"/>
      <c r="B67" s="156" t="s">
        <v>57</v>
      </c>
      <c r="C67" s="188"/>
      <c r="D67" s="163">
        <v>323</v>
      </c>
      <c r="E67" s="163">
        <v>303</v>
      </c>
      <c r="F67" s="163">
        <v>165</v>
      </c>
      <c r="G67" s="164">
        <v>40</v>
      </c>
      <c r="H67" s="164">
        <v>25</v>
      </c>
      <c r="I67" s="164">
        <v>31</v>
      </c>
      <c r="J67" s="165">
        <v>42</v>
      </c>
      <c r="K67" s="164">
        <v>303</v>
      </c>
      <c r="L67" s="162">
        <v>262</v>
      </c>
      <c r="M67" s="163">
        <v>26</v>
      </c>
      <c r="N67" s="164">
        <v>13</v>
      </c>
      <c r="O67" s="164">
        <v>0</v>
      </c>
      <c r="P67" s="164">
        <v>2</v>
      </c>
      <c r="Q67" s="165">
        <v>0</v>
      </c>
      <c r="R67" s="164">
        <v>205</v>
      </c>
      <c r="S67" s="163">
        <v>3</v>
      </c>
      <c r="T67" s="164">
        <v>3</v>
      </c>
      <c r="U67" s="164">
        <v>0</v>
      </c>
      <c r="V67" s="165">
        <v>0</v>
      </c>
      <c r="W67" s="164">
        <v>32</v>
      </c>
    </row>
    <row r="68" spans="1:23" ht="16.75" customHeight="1" x14ac:dyDescent="0.2">
      <c r="A68" s="180"/>
      <c r="B68" s="181" t="s">
        <v>58</v>
      </c>
      <c r="C68" s="189"/>
      <c r="D68" s="183">
        <v>146</v>
      </c>
      <c r="E68" s="182">
        <v>140</v>
      </c>
      <c r="F68" s="183">
        <v>127</v>
      </c>
      <c r="G68" s="184">
        <v>5</v>
      </c>
      <c r="H68" s="184">
        <v>1</v>
      </c>
      <c r="I68" s="184">
        <v>0</v>
      </c>
      <c r="J68" s="185">
        <v>7</v>
      </c>
      <c r="K68" s="184">
        <v>140</v>
      </c>
      <c r="L68" s="182">
        <v>126</v>
      </c>
      <c r="M68" s="183">
        <v>11</v>
      </c>
      <c r="N68" s="184">
        <v>3</v>
      </c>
      <c r="O68" s="184">
        <v>0</v>
      </c>
      <c r="P68" s="184">
        <v>0</v>
      </c>
      <c r="Q68" s="185">
        <v>0</v>
      </c>
      <c r="R68" s="184">
        <v>42</v>
      </c>
      <c r="S68" s="183">
        <v>4</v>
      </c>
      <c r="T68" s="184">
        <v>4</v>
      </c>
      <c r="U68" s="184">
        <v>0</v>
      </c>
      <c r="V68" s="185">
        <v>0</v>
      </c>
      <c r="W68" s="184">
        <v>13</v>
      </c>
    </row>
    <row r="69" spans="1:23" ht="16.75" customHeight="1" x14ac:dyDescent="0.2">
      <c r="A69" s="125" t="s">
        <v>82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:23" ht="18.75" customHeight="1" x14ac:dyDescent="0.2"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</row>
    <row r="71" spans="1:23" ht="18.75" customHeight="1" x14ac:dyDescent="0.2"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</row>
  </sheetData>
  <mergeCells count="26">
    <mergeCell ref="A48:C48"/>
    <mergeCell ref="A55:C55"/>
    <mergeCell ref="A59:C59"/>
    <mergeCell ref="A62:C62"/>
    <mergeCell ref="A18:C18"/>
    <mergeCell ref="A22:C22"/>
    <mergeCell ref="A25:C25"/>
    <mergeCell ref="A28:C28"/>
    <mergeCell ref="A33:C33"/>
    <mergeCell ref="A40:C40"/>
    <mergeCell ref="L4:L5"/>
    <mergeCell ref="M4:Q4"/>
    <mergeCell ref="S4:V4"/>
    <mergeCell ref="W4:W5"/>
    <mergeCell ref="A10:C10"/>
    <mergeCell ref="A13:C13"/>
    <mergeCell ref="D3:D5"/>
    <mergeCell ref="E3:J3"/>
    <mergeCell ref="K3:W3"/>
    <mergeCell ref="E4:E5"/>
    <mergeCell ref="F4:F5"/>
    <mergeCell ref="G4:G5"/>
    <mergeCell ref="H4:H5"/>
    <mergeCell ref="I4:I5"/>
    <mergeCell ref="J4:J5"/>
    <mergeCell ref="K4:K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49" pageOrder="overThenDown" orientation="portrait" r:id="rId1"/>
  <headerFooter alignWithMargins="0"/>
  <rowBreaks count="1" manualBreakCount="1">
    <brk id="38" max="22" man="1"/>
  </rowBreaks>
  <ignoredErrors>
    <ignoredError sqref="E22 E25:E6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F9C8A-9C1F-42D6-9B8F-7D54018F9CDF}">
  <sheetPr>
    <pageSetUpPr fitToPage="1"/>
  </sheetPr>
  <dimension ref="A1:L33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1" sqref="M31"/>
    </sheetView>
  </sheetViews>
  <sheetFormatPr defaultColWidth="9.453125" defaultRowHeight="13" x14ac:dyDescent="0.2"/>
  <cols>
    <col min="1" max="1" width="10.54296875" style="263" customWidth="1"/>
    <col min="2" max="2" width="7.26953125" style="263" bestFit="1" customWidth="1"/>
    <col min="3" max="3" width="9.26953125" style="263" bestFit="1" customWidth="1"/>
    <col min="4" max="9" width="7.7265625" style="263" bestFit="1" customWidth="1"/>
    <col min="10" max="10" width="9.26953125" style="263" bestFit="1" customWidth="1"/>
    <col min="11" max="11" width="6.7265625" style="263" bestFit="1" customWidth="1"/>
    <col min="12" max="16384" width="9.453125" style="263"/>
  </cols>
  <sheetData>
    <row r="1" spans="1:11" s="241" customFormat="1" ht="16.5" x14ac:dyDescent="0.2">
      <c r="A1" s="240" t="s">
        <v>165</v>
      </c>
    </row>
    <row r="2" spans="1:11" s="241" customFormat="1" ht="14.5" thickBot="1" x14ac:dyDescent="0.25">
      <c r="A2" s="242"/>
      <c r="I2" s="243"/>
      <c r="K2" s="244"/>
    </row>
    <row r="3" spans="1:11" s="248" customFormat="1" ht="23" customHeight="1" thickTop="1" x14ac:dyDescent="0.2">
      <c r="A3" s="245"/>
      <c r="B3" s="246" t="s">
        <v>141</v>
      </c>
      <c r="C3" s="247" t="s">
        <v>142</v>
      </c>
      <c r="D3" s="247" t="s">
        <v>166</v>
      </c>
      <c r="E3" s="247" t="s">
        <v>167</v>
      </c>
      <c r="F3" s="247" t="s">
        <v>168</v>
      </c>
      <c r="G3" s="247" t="s">
        <v>169</v>
      </c>
      <c r="H3" s="247" t="s">
        <v>170</v>
      </c>
      <c r="I3" s="247" t="s">
        <v>171</v>
      </c>
      <c r="J3" s="246" t="s">
        <v>149</v>
      </c>
      <c r="K3" s="246" t="s">
        <v>150</v>
      </c>
    </row>
    <row r="4" spans="1:11" s="241" customFormat="1" ht="23" customHeight="1" x14ac:dyDescent="0.2">
      <c r="A4" s="249" t="s">
        <v>172</v>
      </c>
      <c r="B4" s="250">
        <v>5721</v>
      </c>
      <c r="C4" s="250">
        <v>590</v>
      </c>
      <c r="D4" s="251">
        <v>1370</v>
      </c>
      <c r="E4" s="251">
        <v>1292</v>
      </c>
      <c r="F4" s="251">
        <v>1056</v>
      </c>
      <c r="G4" s="251">
        <v>881</v>
      </c>
      <c r="H4" s="251">
        <v>491</v>
      </c>
      <c r="I4" s="251">
        <v>40</v>
      </c>
      <c r="J4" s="251">
        <v>1</v>
      </c>
      <c r="K4" s="251">
        <v>0</v>
      </c>
    </row>
    <row r="5" spans="1:11" s="241" customFormat="1" ht="23" customHeight="1" x14ac:dyDescent="0.2">
      <c r="A5" s="252">
        <v>11</v>
      </c>
      <c r="B5" s="253">
        <v>5782</v>
      </c>
      <c r="C5" s="253">
        <v>659</v>
      </c>
      <c r="D5" s="254">
        <v>1399</v>
      </c>
      <c r="E5" s="254">
        <v>1296</v>
      </c>
      <c r="F5" s="254">
        <v>1079</v>
      </c>
      <c r="G5" s="254">
        <v>884</v>
      </c>
      <c r="H5" s="254">
        <v>427</v>
      </c>
      <c r="I5" s="254">
        <v>37</v>
      </c>
      <c r="J5" s="254">
        <v>1</v>
      </c>
      <c r="K5" s="254">
        <v>0</v>
      </c>
    </row>
    <row r="6" spans="1:11" s="241" customFormat="1" ht="23" customHeight="1" x14ac:dyDescent="0.2">
      <c r="A6" s="252">
        <v>12</v>
      </c>
      <c r="B6" s="253">
        <v>5924</v>
      </c>
      <c r="C6" s="253">
        <v>729</v>
      </c>
      <c r="D6" s="254">
        <v>1384</v>
      </c>
      <c r="E6" s="254">
        <v>1320</v>
      </c>
      <c r="F6" s="254">
        <v>1174</v>
      </c>
      <c r="G6" s="254">
        <v>906</v>
      </c>
      <c r="H6" s="254">
        <v>373</v>
      </c>
      <c r="I6" s="254">
        <v>36</v>
      </c>
      <c r="J6" s="254">
        <v>1</v>
      </c>
      <c r="K6" s="254">
        <v>1</v>
      </c>
    </row>
    <row r="7" spans="1:11" s="241" customFormat="1" ht="23" customHeight="1" x14ac:dyDescent="0.2">
      <c r="A7" s="252">
        <v>13</v>
      </c>
      <c r="B7" s="253">
        <v>5957</v>
      </c>
      <c r="C7" s="253">
        <v>745</v>
      </c>
      <c r="D7" s="254">
        <v>1417</v>
      </c>
      <c r="E7" s="254">
        <v>1284</v>
      </c>
      <c r="F7" s="254">
        <v>1200</v>
      </c>
      <c r="G7" s="254">
        <v>868</v>
      </c>
      <c r="H7" s="254">
        <v>383</v>
      </c>
      <c r="I7" s="254">
        <v>41</v>
      </c>
      <c r="J7" s="254">
        <v>0</v>
      </c>
      <c r="K7" s="254">
        <v>19</v>
      </c>
    </row>
    <row r="8" spans="1:11" s="241" customFormat="1" ht="23" customHeight="1" x14ac:dyDescent="0.2">
      <c r="A8" s="252">
        <v>14</v>
      </c>
      <c r="B8" s="253">
        <v>5410</v>
      </c>
      <c r="C8" s="253">
        <v>671</v>
      </c>
      <c r="D8" s="254">
        <v>1295</v>
      </c>
      <c r="E8" s="254">
        <v>1204</v>
      </c>
      <c r="F8" s="254">
        <v>1101</v>
      </c>
      <c r="G8" s="254">
        <v>794</v>
      </c>
      <c r="H8" s="254">
        <v>314</v>
      </c>
      <c r="I8" s="254">
        <v>30</v>
      </c>
      <c r="J8" s="254">
        <v>0</v>
      </c>
      <c r="K8" s="254">
        <v>1</v>
      </c>
    </row>
    <row r="9" spans="1:11" s="241" customFormat="1" ht="23" customHeight="1" x14ac:dyDescent="0.2">
      <c r="A9" s="252"/>
      <c r="B9" s="253"/>
      <c r="C9" s="253"/>
      <c r="D9" s="254"/>
      <c r="E9" s="254"/>
      <c r="F9" s="254"/>
      <c r="G9" s="254"/>
      <c r="H9" s="254"/>
      <c r="I9" s="254"/>
      <c r="J9" s="254"/>
      <c r="K9" s="254"/>
    </row>
    <row r="10" spans="1:11" s="241" customFormat="1" ht="23" customHeight="1" x14ac:dyDescent="0.2">
      <c r="A10" s="252">
        <v>15</v>
      </c>
      <c r="B10" s="253">
        <v>5098</v>
      </c>
      <c r="C10" s="253">
        <v>539</v>
      </c>
      <c r="D10" s="254">
        <v>1187</v>
      </c>
      <c r="E10" s="254">
        <v>1117</v>
      </c>
      <c r="F10" s="254">
        <v>1128</v>
      </c>
      <c r="G10" s="254">
        <v>820</v>
      </c>
      <c r="H10" s="254">
        <v>287</v>
      </c>
      <c r="I10" s="254">
        <v>18</v>
      </c>
      <c r="J10" s="254">
        <v>1</v>
      </c>
      <c r="K10" s="254">
        <v>1</v>
      </c>
    </row>
    <row r="11" spans="1:11" s="241" customFormat="1" ht="23" customHeight="1" x14ac:dyDescent="0.2">
      <c r="A11" s="252">
        <v>16</v>
      </c>
      <c r="B11" s="253">
        <v>4955</v>
      </c>
      <c r="C11" s="253">
        <v>498</v>
      </c>
      <c r="D11" s="254">
        <v>1152</v>
      </c>
      <c r="E11" s="254">
        <v>1065</v>
      </c>
      <c r="F11" s="254">
        <v>1067</v>
      </c>
      <c r="G11" s="254">
        <v>813</v>
      </c>
      <c r="H11" s="254">
        <v>331</v>
      </c>
      <c r="I11" s="254">
        <v>27</v>
      </c>
      <c r="J11" s="254">
        <v>0</v>
      </c>
      <c r="K11" s="254">
        <v>2</v>
      </c>
    </row>
    <row r="12" spans="1:11" s="255" customFormat="1" ht="23" customHeight="1" x14ac:dyDescent="0.2">
      <c r="A12" s="252">
        <v>17</v>
      </c>
      <c r="B12" s="253">
        <v>4847</v>
      </c>
      <c r="C12" s="253">
        <v>457</v>
      </c>
      <c r="D12" s="254">
        <v>1071</v>
      </c>
      <c r="E12" s="254">
        <v>1054</v>
      </c>
      <c r="F12" s="254">
        <v>1111</v>
      </c>
      <c r="G12" s="254">
        <v>779</v>
      </c>
      <c r="H12" s="254">
        <v>345</v>
      </c>
      <c r="I12" s="254">
        <v>30</v>
      </c>
      <c r="J12" s="254">
        <v>0</v>
      </c>
      <c r="K12" s="254">
        <v>0</v>
      </c>
    </row>
    <row r="13" spans="1:11" s="255" customFormat="1" ht="23" customHeight="1" x14ac:dyDescent="0.2">
      <c r="A13" s="252">
        <v>18</v>
      </c>
      <c r="B13" s="253">
        <v>4529</v>
      </c>
      <c r="C13" s="253">
        <v>418</v>
      </c>
      <c r="D13" s="254">
        <v>996</v>
      </c>
      <c r="E13" s="254">
        <v>944</v>
      </c>
      <c r="F13" s="254">
        <v>1060</v>
      </c>
      <c r="G13" s="254">
        <v>802</v>
      </c>
      <c r="H13" s="254">
        <v>286</v>
      </c>
      <c r="I13" s="254">
        <v>23</v>
      </c>
      <c r="J13" s="254">
        <v>0</v>
      </c>
      <c r="K13" s="254">
        <v>0</v>
      </c>
    </row>
    <row r="14" spans="1:11" s="255" customFormat="1" ht="23" customHeight="1" x14ac:dyDescent="0.2">
      <c r="A14" s="252">
        <v>19</v>
      </c>
      <c r="B14" s="253">
        <v>4105</v>
      </c>
      <c r="C14" s="253">
        <v>347</v>
      </c>
      <c r="D14" s="254">
        <v>925</v>
      </c>
      <c r="E14" s="254">
        <v>865</v>
      </c>
      <c r="F14" s="254">
        <v>906</v>
      </c>
      <c r="G14" s="254">
        <v>765</v>
      </c>
      <c r="H14" s="254">
        <v>272</v>
      </c>
      <c r="I14" s="254">
        <v>24</v>
      </c>
      <c r="J14" s="254">
        <v>0</v>
      </c>
      <c r="K14" s="254">
        <v>1</v>
      </c>
    </row>
    <row r="15" spans="1:11" s="255" customFormat="1" ht="23" customHeight="1" x14ac:dyDescent="0.2">
      <c r="A15" s="252"/>
      <c r="B15" s="253"/>
      <c r="C15" s="253"/>
      <c r="D15" s="254"/>
      <c r="E15" s="254"/>
      <c r="F15" s="254"/>
      <c r="G15" s="254"/>
      <c r="H15" s="254"/>
      <c r="I15" s="254"/>
      <c r="J15" s="254"/>
      <c r="K15" s="254"/>
    </row>
    <row r="16" spans="1:11" s="255" customFormat="1" ht="23" customHeight="1" x14ac:dyDescent="0.2">
      <c r="A16" s="252">
        <v>20</v>
      </c>
      <c r="B16" s="253">
        <v>3695</v>
      </c>
      <c r="C16" s="253">
        <v>311</v>
      </c>
      <c r="D16" s="254">
        <v>776</v>
      </c>
      <c r="E16" s="254">
        <v>760</v>
      </c>
      <c r="F16" s="254">
        <v>859</v>
      </c>
      <c r="G16" s="254">
        <v>661</v>
      </c>
      <c r="H16" s="254">
        <v>299</v>
      </c>
      <c r="I16" s="254">
        <v>29</v>
      </c>
      <c r="J16" s="254">
        <v>0</v>
      </c>
      <c r="K16" s="254">
        <v>0</v>
      </c>
    </row>
    <row r="17" spans="1:12" s="255" customFormat="1" ht="23" customHeight="1" x14ac:dyDescent="0.2">
      <c r="A17" s="252">
        <v>21</v>
      </c>
      <c r="B17" s="253">
        <v>3518</v>
      </c>
      <c r="C17" s="253">
        <v>317</v>
      </c>
      <c r="D17" s="254">
        <v>726</v>
      </c>
      <c r="E17" s="254">
        <v>712</v>
      </c>
      <c r="F17" s="254">
        <v>768</v>
      </c>
      <c r="G17" s="254">
        <v>703</v>
      </c>
      <c r="H17" s="254">
        <v>278</v>
      </c>
      <c r="I17" s="254">
        <v>14</v>
      </c>
      <c r="J17" s="254">
        <v>0</v>
      </c>
      <c r="K17" s="254">
        <v>0</v>
      </c>
    </row>
    <row r="18" spans="1:12" s="255" customFormat="1" ht="23" customHeight="1" x14ac:dyDescent="0.2">
      <c r="A18" s="252">
        <v>22</v>
      </c>
      <c r="B18" s="253">
        <v>3203</v>
      </c>
      <c r="C18" s="253">
        <v>320</v>
      </c>
      <c r="D18" s="254">
        <v>609</v>
      </c>
      <c r="E18" s="254">
        <v>643</v>
      </c>
      <c r="F18" s="254">
        <v>649</v>
      </c>
      <c r="G18" s="254">
        <v>683</v>
      </c>
      <c r="H18" s="254">
        <v>281</v>
      </c>
      <c r="I18" s="254">
        <v>17</v>
      </c>
      <c r="J18" s="254">
        <v>1</v>
      </c>
      <c r="K18" s="254">
        <v>0</v>
      </c>
    </row>
    <row r="19" spans="1:12" s="255" customFormat="1" ht="23" customHeight="1" x14ac:dyDescent="0.2">
      <c r="A19" s="252">
        <v>23</v>
      </c>
      <c r="B19" s="253">
        <v>2970</v>
      </c>
      <c r="C19" s="253">
        <v>365</v>
      </c>
      <c r="D19" s="254">
        <v>597</v>
      </c>
      <c r="E19" s="254">
        <v>579</v>
      </c>
      <c r="F19" s="254">
        <v>608</v>
      </c>
      <c r="G19" s="254">
        <v>552</v>
      </c>
      <c r="H19" s="254">
        <v>254</v>
      </c>
      <c r="I19" s="254">
        <v>15</v>
      </c>
      <c r="J19" s="254">
        <v>0</v>
      </c>
      <c r="K19" s="254">
        <v>0</v>
      </c>
    </row>
    <row r="20" spans="1:12" s="255" customFormat="1" ht="23" customHeight="1" x14ac:dyDescent="0.2">
      <c r="A20" s="252">
        <v>24</v>
      </c>
      <c r="B20" s="256">
        <v>2858</v>
      </c>
      <c r="C20" s="256">
        <v>352</v>
      </c>
      <c r="D20" s="257">
        <v>596</v>
      </c>
      <c r="E20" s="257">
        <v>545</v>
      </c>
      <c r="F20" s="257">
        <v>550</v>
      </c>
      <c r="G20" s="257">
        <v>547</v>
      </c>
      <c r="H20" s="257">
        <v>250</v>
      </c>
      <c r="I20" s="257">
        <v>18</v>
      </c>
      <c r="J20" s="257">
        <v>0</v>
      </c>
      <c r="K20" s="257">
        <v>0</v>
      </c>
    </row>
    <row r="21" spans="1:12" s="255" customFormat="1" ht="23" customHeight="1" x14ac:dyDescent="0.2">
      <c r="A21" s="252"/>
      <c r="B21" s="256"/>
      <c r="C21" s="256"/>
      <c r="D21" s="257"/>
      <c r="E21" s="257"/>
      <c r="F21" s="257"/>
      <c r="G21" s="257"/>
      <c r="H21" s="257"/>
      <c r="I21" s="257"/>
      <c r="J21" s="257"/>
      <c r="K21" s="257"/>
    </row>
    <row r="22" spans="1:12" s="255" customFormat="1" ht="23" customHeight="1" x14ac:dyDescent="0.2">
      <c r="A22" s="252">
        <v>25</v>
      </c>
      <c r="B22" s="256">
        <v>2715</v>
      </c>
      <c r="C22" s="256">
        <v>308</v>
      </c>
      <c r="D22" s="257">
        <v>550</v>
      </c>
      <c r="E22" s="257">
        <v>518</v>
      </c>
      <c r="F22" s="257">
        <v>531</v>
      </c>
      <c r="G22" s="257">
        <v>528</v>
      </c>
      <c r="H22" s="257">
        <v>259</v>
      </c>
      <c r="I22" s="257">
        <v>19</v>
      </c>
      <c r="J22" s="257">
        <v>0</v>
      </c>
      <c r="K22" s="257">
        <v>2</v>
      </c>
    </row>
    <row r="23" spans="1:12" s="255" customFormat="1" ht="23" customHeight="1" x14ac:dyDescent="0.2">
      <c r="A23" s="252">
        <v>26</v>
      </c>
      <c r="B23" s="256">
        <v>2670</v>
      </c>
      <c r="C23" s="256">
        <v>286</v>
      </c>
      <c r="D23" s="257">
        <v>551</v>
      </c>
      <c r="E23" s="257">
        <v>449</v>
      </c>
      <c r="F23" s="257">
        <v>558</v>
      </c>
      <c r="G23" s="257">
        <v>527</v>
      </c>
      <c r="H23" s="257">
        <v>273</v>
      </c>
      <c r="I23" s="257">
        <v>24</v>
      </c>
      <c r="J23" s="257">
        <v>1</v>
      </c>
      <c r="K23" s="257">
        <v>1</v>
      </c>
    </row>
    <row r="24" spans="1:12" s="255" customFormat="1" ht="23" customHeight="1" x14ac:dyDescent="0.2">
      <c r="A24" s="252">
        <v>27</v>
      </c>
      <c r="B24" s="256">
        <v>2537</v>
      </c>
      <c r="C24" s="256">
        <v>226</v>
      </c>
      <c r="D24" s="257">
        <v>521</v>
      </c>
      <c r="E24" s="257">
        <v>472</v>
      </c>
      <c r="F24" s="257">
        <v>546</v>
      </c>
      <c r="G24" s="257">
        <v>474</v>
      </c>
      <c r="H24" s="257">
        <v>282</v>
      </c>
      <c r="I24" s="257">
        <v>14</v>
      </c>
      <c r="J24" s="257">
        <v>1</v>
      </c>
      <c r="K24" s="257">
        <v>1</v>
      </c>
    </row>
    <row r="25" spans="1:12" s="255" customFormat="1" ht="23" customHeight="1" x14ac:dyDescent="0.2">
      <c r="A25" s="252">
        <v>28</v>
      </c>
      <c r="B25" s="256">
        <v>2535</v>
      </c>
      <c r="C25" s="256">
        <v>232</v>
      </c>
      <c r="D25" s="257">
        <v>557</v>
      </c>
      <c r="E25" s="257">
        <v>464</v>
      </c>
      <c r="F25" s="257">
        <v>485</v>
      </c>
      <c r="G25" s="257">
        <v>499</v>
      </c>
      <c r="H25" s="257">
        <v>271</v>
      </c>
      <c r="I25" s="257">
        <v>26</v>
      </c>
      <c r="J25" s="257">
        <v>1</v>
      </c>
      <c r="K25" s="257">
        <v>0</v>
      </c>
    </row>
    <row r="26" spans="1:12" s="255" customFormat="1" ht="23" customHeight="1" x14ac:dyDescent="0.2">
      <c r="A26" s="252">
        <v>29</v>
      </c>
      <c r="B26" s="256">
        <v>2543</v>
      </c>
      <c r="C26" s="256">
        <v>226</v>
      </c>
      <c r="D26" s="257">
        <v>592</v>
      </c>
      <c r="E26" s="257">
        <v>473</v>
      </c>
      <c r="F26" s="257">
        <v>504</v>
      </c>
      <c r="G26" s="257">
        <v>469</v>
      </c>
      <c r="H26" s="257">
        <v>244</v>
      </c>
      <c r="I26" s="257">
        <v>35</v>
      </c>
      <c r="J26" s="257">
        <v>0</v>
      </c>
      <c r="K26" s="257">
        <v>0</v>
      </c>
    </row>
    <row r="27" spans="1:12" s="255" customFormat="1" ht="23" customHeight="1" x14ac:dyDescent="0.2">
      <c r="A27" s="252"/>
      <c r="B27" s="256"/>
      <c r="C27" s="256"/>
      <c r="D27" s="257"/>
      <c r="E27" s="257"/>
      <c r="F27" s="257"/>
      <c r="G27" s="257"/>
      <c r="H27" s="257"/>
      <c r="I27" s="257"/>
      <c r="J27" s="257"/>
      <c r="K27" s="257"/>
    </row>
    <row r="28" spans="1:12" s="241" customFormat="1" ht="23" customHeight="1" x14ac:dyDescent="0.2">
      <c r="A28" s="252">
        <v>30</v>
      </c>
      <c r="B28" s="258">
        <v>2414</v>
      </c>
      <c r="C28" s="254">
        <v>231</v>
      </c>
      <c r="D28" s="254">
        <v>539</v>
      </c>
      <c r="E28" s="254">
        <v>445</v>
      </c>
      <c r="F28" s="254">
        <v>491</v>
      </c>
      <c r="G28" s="254">
        <v>470</v>
      </c>
      <c r="H28" s="254">
        <v>213</v>
      </c>
      <c r="I28" s="254">
        <v>25</v>
      </c>
      <c r="J28" s="254">
        <v>0</v>
      </c>
      <c r="K28" s="254">
        <v>0</v>
      </c>
      <c r="L28" s="259"/>
    </row>
    <row r="29" spans="1:12" s="241" customFormat="1" ht="23" customHeight="1" x14ac:dyDescent="0.2">
      <c r="A29" s="252" t="s">
        <v>173</v>
      </c>
      <c r="B29" s="253">
        <v>2187</v>
      </c>
      <c r="C29" s="253">
        <v>172</v>
      </c>
      <c r="D29" s="254">
        <v>528</v>
      </c>
      <c r="E29" s="254">
        <v>386</v>
      </c>
      <c r="F29" s="254">
        <v>443</v>
      </c>
      <c r="G29" s="254">
        <v>438</v>
      </c>
      <c r="H29" s="254">
        <v>197</v>
      </c>
      <c r="I29" s="254">
        <v>23</v>
      </c>
      <c r="J29" s="254">
        <v>0</v>
      </c>
      <c r="K29" s="254">
        <v>0</v>
      </c>
      <c r="L29" s="259"/>
    </row>
    <row r="30" spans="1:12" s="241" customFormat="1" ht="23" customHeight="1" x14ac:dyDescent="0.2">
      <c r="A30" s="252">
        <v>2</v>
      </c>
      <c r="B30" s="253">
        <v>2040</v>
      </c>
      <c r="C30" s="253">
        <v>163</v>
      </c>
      <c r="D30" s="254">
        <v>486</v>
      </c>
      <c r="E30" s="254">
        <v>383</v>
      </c>
      <c r="F30" s="254">
        <v>385</v>
      </c>
      <c r="G30" s="254">
        <v>400</v>
      </c>
      <c r="H30" s="254">
        <v>205</v>
      </c>
      <c r="I30" s="254">
        <v>17</v>
      </c>
      <c r="J30" s="254">
        <v>0</v>
      </c>
      <c r="K30" s="254">
        <v>1</v>
      </c>
      <c r="L30" s="259"/>
    </row>
    <row r="31" spans="1:12" s="241" customFormat="1" ht="23" customHeight="1" x14ac:dyDescent="0.2">
      <c r="A31" s="252">
        <v>3</v>
      </c>
      <c r="B31" s="253">
        <v>1783</v>
      </c>
      <c r="C31" s="253">
        <v>135</v>
      </c>
      <c r="D31" s="254">
        <v>416</v>
      </c>
      <c r="E31" s="254">
        <v>350</v>
      </c>
      <c r="F31" s="254">
        <v>340</v>
      </c>
      <c r="G31" s="254">
        <v>350</v>
      </c>
      <c r="H31" s="254">
        <v>172</v>
      </c>
      <c r="I31" s="254">
        <v>20</v>
      </c>
      <c r="J31" s="254">
        <v>0</v>
      </c>
      <c r="K31" s="254">
        <v>0</v>
      </c>
      <c r="L31" s="259"/>
    </row>
    <row r="32" spans="1:12" s="241" customFormat="1" ht="23" customHeight="1" x14ac:dyDescent="0.2">
      <c r="A32" s="260">
        <v>4</v>
      </c>
      <c r="B32" s="261">
        <v>1604</v>
      </c>
      <c r="C32" s="261">
        <v>128</v>
      </c>
      <c r="D32" s="262">
        <v>344</v>
      </c>
      <c r="E32" s="262">
        <v>295</v>
      </c>
      <c r="F32" s="262">
        <v>301</v>
      </c>
      <c r="G32" s="262">
        <v>332</v>
      </c>
      <c r="H32" s="262">
        <v>190</v>
      </c>
      <c r="I32" s="262">
        <v>13</v>
      </c>
      <c r="J32" s="262" t="s">
        <v>174</v>
      </c>
      <c r="K32" s="262">
        <v>1</v>
      </c>
      <c r="L32" s="259"/>
    </row>
    <row r="33" spans="1:1" x14ac:dyDescent="0.2">
      <c r="A33" s="241" t="s">
        <v>175</v>
      </c>
    </row>
  </sheetData>
  <phoneticPr fontId="4"/>
  <pageMargins left="0.7" right="0.7" top="0.75" bottom="0.75" header="0.3" footer="0.3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2434-FC29-4AF4-9FBD-D065EFA0D407}">
  <sheetPr>
    <pageSetUpPr fitToPage="1"/>
  </sheetPr>
  <dimension ref="A1:K18"/>
  <sheetViews>
    <sheetView zoomScale="90" zoomScaleNormal="90" workbookViewId="0">
      <pane xSplit="1" ySplit="3" topLeftCell="B4" activePane="bottomRight" state="frozen"/>
      <selection pane="topRight" activeCell="N14" sqref="N14"/>
      <selection pane="bottomLeft" activeCell="N14" sqref="N14"/>
      <selection pane="bottomRight" activeCell="O13" sqref="O13"/>
    </sheetView>
  </sheetViews>
  <sheetFormatPr defaultColWidth="9" defaultRowHeight="13" x14ac:dyDescent="0.2"/>
  <cols>
    <col min="1" max="1" width="12.7265625" style="125" customWidth="1"/>
    <col min="2" max="3" width="9" style="125"/>
    <col min="4" max="4" width="9.08984375" style="125" bestFit="1" customWidth="1"/>
    <col min="5" max="5" width="9" style="125"/>
    <col min="6" max="6" width="9.08984375" style="125" bestFit="1" customWidth="1"/>
    <col min="7" max="16384" width="9" style="125"/>
  </cols>
  <sheetData>
    <row r="1" spans="1:11" ht="16.5" x14ac:dyDescent="0.2">
      <c r="A1" s="224" t="s">
        <v>139</v>
      </c>
    </row>
    <row r="2" spans="1:11" ht="15.5" thickBot="1" x14ac:dyDescent="0.25">
      <c r="A2" s="225"/>
      <c r="J2" s="226" t="s">
        <v>140</v>
      </c>
      <c r="K2" s="226"/>
    </row>
    <row r="3" spans="1:11" ht="22" customHeight="1" thickTop="1" x14ac:dyDescent="0.2">
      <c r="A3" s="227"/>
      <c r="B3" s="228" t="s">
        <v>141</v>
      </c>
      <c r="C3" s="229" t="s">
        <v>142</v>
      </c>
      <c r="D3" s="229" t="s">
        <v>143</v>
      </c>
      <c r="E3" s="229" t="s">
        <v>144</v>
      </c>
      <c r="F3" s="229" t="s">
        <v>145</v>
      </c>
      <c r="G3" s="229" t="s">
        <v>146</v>
      </c>
      <c r="H3" s="229" t="s">
        <v>147</v>
      </c>
      <c r="I3" s="229" t="s">
        <v>148</v>
      </c>
      <c r="J3" s="228" t="s">
        <v>149</v>
      </c>
      <c r="K3" s="228" t="s">
        <v>150</v>
      </c>
    </row>
    <row r="4" spans="1:11" ht="22" customHeight="1" x14ac:dyDescent="0.2">
      <c r="A4" s="230" t="s">
        <v>151</v>
      </c>
      <c r="B4" s="231">
        <f>SUM(B5:B16)</f>
        <v>1602</v>
      </c>
      <c r="C4" s="232">
        <f t="shared" ref="C4:I4" si="0">SUM(C5:C16)</f>
        <v>128</v>
      </c>
      <c r="D4" s="231">
        <f t="shared" si="0"/>
        <v>344</v>
      </c>
      <c r="E4" s="231">
        <f t="shared" si="0"/>
        <v>295</v>
      </c>
      <c r="F4" s="231">
        <f t="shared" si="0"/>
        <v>301</v>
      </c>
      <c r="G4" s="231">
        <f t="shared" si="0"/>
        <v>325</v>
      </c>
      <c r="H4" s="231">
        <f t="shared" si="0"/>
        <v>195</v>
      </c>
      <c r="I4" s="231">
        <f t="shared" si="0"/>
        <v>13</v>
      </c>
      <c r="J4" s="231">
        <v>0</v>
      </c>
      <c r="K4" s="231">
        <v>1</v>
      </c>
    </row>
    <row r="5" spans="1:11" ht="22" customHeight="1" x14ac:dyDescent="0.2">
      <c r="A5" s="233" t="s">
        <v>152</v>
      </c>
      <c r="B5" s="234">
        <f>SUM(C5:K5)</f>
        <v>372</v>
      </c>
      <c r="C5" s="235">
        <v>21</v>
      </c>
      <c r="D5" s="234">
        <v>73</v>
      </c>
      <c r="E5" s="234">
        <v>67</v>
      </c>
      <c r="F5" s="234">
        <v>78</v>
      </c>
      <c r="G5" s="234">
        <v>82</v>
      </c>
      <c r="H5" s="234">
        <v>47</v>
      </c>
      <c r="I5" s="234">
        <v>3</v>
      </c>
      <c r="J5" s="234">
        <v>0</v>
      </c>
      <c r="K5" s="234">
        <v>1</v>
      </c>
    </row>
    <row r="6" spans="1:11" ht="22" customHeight="1" x14ac:dyDescent="0.2">
      <c r="A6" s="233" t="s">
        <v>153</v>
      </c>
      <c r="B6" s="234">
        <f t="shared" ref="B6:B16" si="1">SUM(C6:K6)</f>
        <v>15</v>
      </c>
      <c r="C6" s="235" t="s">
        <v>81</v>
      </c>
      <c r="D6" s="234">
        <v>0</v>
      </c>
      <c r="E6" s="234">
        <v>5</v>
      </c>
      <c r="F6" s="234">
        <v>3</v>
      </c>
      <c r="G6" s="234">
        <v>6</v>
      </c>
      <c r="H6" s="234">
        <v>1</v>
      </c>
      <c r="I6" s="234">
        <v>0</v>
      </c>
      <c r="J6" s="234">
        <v>0</v>
      </c>
      <c r="K6" s="234">
        <v>0</v>
      </c>
    </row>
    <row r="7" spans="1:11" ht="22" customHeight="1" x14ac:dyDescent="0.2">
      <c r="A7" s="233" t="s">
        <v>154</v>
      </c>
      <c r="B7" s="234">
        <f t="shared" si="1"/>
        <v>396</v>
      </c>
      <c r="C7" s="235">
        <v>25</v>
      </c>
      <c r="D7" s="234">
        <v>112</v>
      </c>
      <c r="E7" s="234">
        <v>67</v>
      </c>
      <c r="F7" s="234">
        <v>75</v>
      </c>
      <c r="G7" s="234">
        <v>77</v>
      </c>
      <c r="H7" s="234">
        <v>38</v>
      </c>
      <c r="I7" s="234">
        <v>2</v>
      </c>
      <c r="J7" s="234">
        <v>0</v>
      </c>
      <c r="K7" s="234">
        <v>0</v>
      </c>
    </row>
    <row r="8" spans="1:11" ht="22" customHeight="1" x14ac:dyDescent="0.2">
      <c r="A8" s="233" t="s">
        <v>155</v>
      </c>
      <c r="B8" s="234">
        <f t="shared" si="1"/>
        <v>380</v>
      </c>
      <c r="C8" s="235">
        <v>42</v>
      </c>
      <c r="D8" s="234">
        <v>78</v>
      </c>
      <c r="E8" s="234">
        <v>70</v>
      </c>
      <c r="F8" s="234">
        <v>73</v>
      </c>
      <c r="G8" s="234">
        <v>72</v>
      </c>
      <c r="H8" s="234">
        <v>41</v>
      </c>
      <c r="I8" s="234">
        <v>4</v>
      </c>
      <c r="J8" s="234">
        <v>0</v>
      </c>
      <c r="K8" s="234">
        <v>0</v>
      </c>
    </row>
    <row r="9" spans="1:11" ht="22" customHeight="1" x14ac:dyDescent="0.2">
      <c r="A9" s="233" t="s">
        <v>156</v>
      </c>
      <c r="B9" s="234">
        <f t="shared" si="1"/>
        <v>0</v>
      </c>
      <c r="C9" s="235" t="s">
        <v>81</v>
      </c>
      <c r="D9" s="234">
        <v>0</v>
      </c>
      <c r="E9" s="234" t="s">
        <v>81</v>
      </c>
      <c r="F9" s="234" t="s">
        <v>81</v>
      </c>
      <c r="G9" s="234">
        <v>0</v>
      </c>
      <c r="H9" s="234">
        <v>0</v>
      </c>
      <c r="I9" s="234">
        <v>0</v>
      </c>
      <c r="J9" s="234">
        <v>0</v>
      </c>
      <c r="K9" s="234">
        <v>0</v>
      </c>
    </row>
    <row r="10" spans="1:11" ht="22" customHeight="1" x14ac:dyDescent="0.2">
      <c r="A10" s="233" t="s">
        <v>157</v>
      </c>
      <c r="B10" s="234">
        <f t="shared" si="1"/>
        <v>12</v>
      </c>
      <c r="C10" s="235">
        <v>0</v>
      </c>
      <c r="D10" s="234">
        <v>2</v>
      </c>
      <c r="E10" s="234">
        <v>3</v>
      </c>
      <c r="F10" s="234"/>
      <c r="G10" s="234">
        <v>6</v>
      </c>
      <c r="H10" s="234">
        <v>1</v>
      </c>
      <c r="I10" s="234">
        <v>0</v>
      </c>
      <c r="J10" s="234">
        <v>0</v>
      </c>
      <c r="K10" s="234">
        <v>0</v>
      </c>
    </row>
    <row r="11" spans="1:11" ht="22" customHeight="1" x14ac:dyDescent="0.2">
      <c r="A11" s="233" t="s">
        <v>158</v>
      </c>
      <c r="B11" s="234">
        <f t="shared" si="1"/>
        <v>33</v>
      </c>
      <c r="C11" s="235">
        <v>2</v>
      </c>
      <c r="D11" s="234">
        <v>7</v>
      </c>
      <c r="E11" s="234">
        <v>6</v>
      </c>
      <c r="F11" s="234">
        <v>4</v>
      </c>
      <c r="G11" s="234">
        <v>3</v>
      </c>
      <c r="H11" s="234">
        <v>10</v>
      </c>
      <c r="I11" s="234">
        <v>1</v>
      </c>
      <c r="J11" s="234">
        <v>0</v>
      </c>
      <c r="K11" s="234">
        <v>0</v>
      </c>
    </row>
    <row r="12" spans="1:11" ht="22" customHeight="1" x14ac:dyDescent="0.2">
      <c r="A12" s="233" t="s">
        <v>159</v>
      </c>
      <c r="B12" s="234">
        <f t="shared" si="1"/>
        <v>0</v>
      </c>
      <c r="C12" s="235" t="s">
        <v>81</v>
      </c>
      <c r="D12" s="234">
        <v>0</v>
      </c>
      <c r="E12" s="234" t="s">
        <v>81</v>
      </c>
      <c r="F12" s="234" t="s">
        <v>81</v>
      </c>
      <c r="G12" s="234">
        <v>0</v>
      </c>
      <c r="H12" s="234">
        <v>0</v>
      </c>
      <c r="I12" s="234">
        <v>0</v>
      </c>
      <c r="J12" s="234">
        <v>0</v>
      </c>
      <c r="K12" s="234">
        <v>0</v>
      </c>
    </row>
    <row r="13" spans="1:11" ht="22" customHeight="1" x14ac:dyDescent="0.2">
      <c r="A13" s="233" t="s">
        <v>160</v>
      </c>
      <c r="B13" s="234">
        <f t="shared" si="1"/>
        <v>88</v>
      </c>
      <c r="C13" s="235">
        <v>10</v>
      </c>
      <c r="D13" s="234">
        <v>14</v>
      </c>
      <c r="E13" s="234">
        <v>10</v>
      </c>
      <c r="F13" s="234">
        <v>13</v>
      </c>
      <c r="G13" s="234">
        <v>24</v>
      </c>
      <c r="H13" s="234">
        <v>17</v>
      </c>
      <c r="I13" s="234" t="s">
        <v>81</v>
      </c>
      <c r="J13" s="234">
        <v>0</v>
      </c>
      <c r="K13" s="234">
        <v>0</v>
      </c>
    </row>
    <row r="14" spans="1:11" ht="22" customHeight="1" x14ac:dyDescent="0.2">
      <c r="A14" s="233" t="s">
        <v>161</v>
      </c>
      <c r="B14" s="234">
        <f t="shared" si="1"/>
        <v>144</v>
      </c>
      <c r="C14" s="235">
        <v>18</v>
      </c>
      <c r="D14" s="234">
        <v>31</v>
      </c>
      <c r="E14" s="234">
        <v>29</v>
      </c>
      <c r="F14" s="234">
        <v>27</v>
      </c>
      <c r="G14" s="234">
        <v>23</v>
      </c>
      <c r="H14" s="234">
        <v>15</v>
      </c>
      <c r="I14" s="234">
        <v>1</v>
      </c>
      <c r="J14" s="234">
        <v>0</v>
      </c>
      <c r="K14" s="234">
        <v>0</v>
      </c>
    </row>
    <row r="15" spans="1:11" ht="22" customHeight="1" x14ac:dyDescent="0.2">
      <c r="A15" s="233" t="s">
        <v>162</v>
      </c>
      <c r="B15" s="234">
        <f t="shared" si="1"/>
        <v>115</v>
      </c>
      <c r="C15" s="235">
        <v>4</v>
      </c>
      <c r="D15" s="234">
        <v>18</v>
      </c>
      <c r="E15" s="234">
        <v>30</v>
      </c>
      <c r="F15" s="234">
        <v>20</v>
      </c>
      <c r="G15" s="234">
        <v>24</v>
      </c>
      <c r="H15" s="234">
        <v>17</v>
      </c>
      <c r="I15" s="234">
        <v>2</v>
      </c>
      <c r="J15" s="234">
        <v>0</v>
      </c>
      <c r="K15" s="234">
        <v>0</v>
      </c>
    </row>
    <row r="16" spans="1:11" ht="22" customHeight="1" x14ac:dyDescent="0.2">
      <c r="A16" s="236" t="s">
        <v>163</v>
      </c>
      <c r="B16" s="237">
        <f t="shared" si="1"/>
        <v>47</v>
      </c>
      <c r="C16" s="238">
        <f>1+1+2+2</f>
        <v>6</v>
      </c>
      <c r="D16" s="237">
        <v>9</v>
      </c>
      <c r="E16" s="237">
        <v>8</v>
      </c>
      <c r="F16" s="237">
        <v>8</v>
      </c>
      <c r="G16" s="237">
        <v>8</v>
      </c>
      <c r="H16" s="237">
        <v>8</v>
      </c>
      <c r="I16" s="237">
        <v>0</v>
      </c>
      <c r="J16" s="237">
        <v>0</v>
      </c>
      <c r="K16" s="237">
        <v>0</v>
      </c>
    </row>
    <row r="17" spans="1:9" ht="22" customHeight="1" x14ac:dyDescent="0.2">
      <c r="A17" s="125" t="s">
        <v>164</v>
      </c>
      <c r="B17" s="239"/>
      <c r="I17" s="161"/>
    </row>
    <row r="18" spans="1:9" x14ac:dyDescent="0.2">
      <c r="B18" s="161"/>
    </row>
  </sheetData>
  <mergeCells count="1">
    <mergeCell ref="J2:K2"/>
  </mergeCells>
  <phoneticPr fontId="4"/>
  <pageMargins left="0.78740157480314965" right="0.78740157480314965" top="0.78740157480314965" bottom="0.98425196850393704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0977-366E-438A-B087-6A036BEE1C38}">
  <sheetPr>
    <pageSetUpPr fitToPage="1"/>
  </sheetPr>
  <dimension ref="A1:M7"/>
  <sheetViews>
    <sheetView zoomScaleNormal="100" zoomScaleSheetLayoutView="100" workbookViewId="0">
      <pane xSplit="1" ySplit="4" topLeftCell="B5" activePane="bottomRight" state="frozen"/>
      <selection pane="topRight" activeCell="M13" sqref="M13:N13"/>
      <selection pane="bottomLeft" activeCell="M13" sqref="M13:N13"/>
      <selection pane="bottomRight" activeCell="O5" sqref="O5"/>
    </sheetView>
  </sheetViews>
  <sheetFormatPr defaultColWidth="9" defaultRowHeight="13" x14ac:dyDescent="0.2"/>
  <cols>
    <col min="1" max="1" width="12.90625" style="280" customWidth="1"/>
    <col min="2" max="13" width="6.08984375" style="280" customWidth="1"/>
    <col min="14" max="16384" width="9" style="280"/>
  </cols>
  <sheetData>
    <row r="1" spans="1:13" s="125" customFormat="1" ht="16.5" x14ac:dyDescent="0.2">
      <c r="A1" s="264" t="s">
        <v>176</v>
      </c>
    </row>
    <row r="2" spans="1:13" s="125" customFormat="1" ht="13" customHeight="1" thickBot="1" x14ac:dyDescent="0.25">
      <c r="A2" s="265"/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6"/>
      <c r="M2" s="268" t="s">
        <v>177</v>
      </c>
    </row>
    <row r="3" spans="1:13" s="125" customFormat="1" ht="17.25" customHeight="1" thickTop="1" x14ac:dyDescent="0.2">
      <c r="B3" s="269" t="s">
        <v>178</v>
      </c>
      <c r="C3" s="270"/>
      <c r="D3" s="270"/>
      <c r="E3" s="269" t="s">
        <v>179</v>
      </c>
      <c r="F3" s="270"/>
      <c r="G3" s="271"/>
      <c r="H3" s="270" t="s">
        <v>180</v>
      </c>
      <c r="I3" s="270"/>
      <c r="J3" s="270"/>
      <c r="K3" s="269" t="s">
        <v>181</v>
      </c>
      <c r="L3" s="270"/>
      <c r="M3" s="270"/>
    </row>
    <row r="4" spans="1:13" s="125" customFormat="1" ht="17.25" customHeight="1" x14ac:dyDescent="0.2">
      <c r="A4" s="272"/>
      <c r="B4" s="273" t="s">
        <v>182</v>
      </c>
      <c r="C4" s="273" t="s">
        <v>183</v>
      </c>
      <c r="D4" s="273" t="s">
        <v>184</v>
      </c>
      <c r="E4" s="273" t="s">
        <v>182</v>
      </c>
      <c r="F4" s="273" t="s">
        <v>183</v>
      </c>
      <c r="G4" s="274" t="s">
        <v>184</v>
      </c>
      <c r="H4" s="147" t="s">
        <v>182</v>
      </c>
      <c r="I4" s="273" t="s">
        <v>183</v>
      </c>
      <c r="J4" s="273" t="s">
        <v>184</v>
      </c>
      <c r="K4" s="273" t="s">
        <v>182</v>
      </c>
      <c r="L4" s="273" t="s">
        <v>183</v>
      </c>
      <c r="M4" s="273" t="s">
        <v>184</v>
      </c>
    </row>
    <row r="5" spans="1:13" s="125" customFormat="1" ht="45.25" customHeight="1" x14ac:dyDescent="0.2">
      <c r="A5" s="275" t="s">
        <v>185</v>
      </c>
      <c r="B5" s="164">
        <v>87</v>
      </c>
      <c r="C5" s="164">
        <v>42</v>
      </c>
      <c r="D5" s="164">
        <v>45</v>
      </c>
      <c r="E5" s="163">
        <v>3</v>
      </c>
      <c r="F5" s="164">
        <v>1</v>
      </c>
      <c r="G5" s="165">
        <v>2</v>
      </c>
      <c r="H5" s="164">
        <v>11</v>
      </c>
      <c r="I5" s="164">
        <v>6</v>
      </c>
      <c r="J5" s="164">
        <v>5</v>
      </c>
      <c r="K5" s="163">
        <v>79</v>
      </c>
      <c r="L5" s="164">
        <v>37</v>
      </c>
      <c r="M5" s="164">
        <v>42</v>
      </c>
    </row>
    <row r="6" spans="1:13" s="125" customFormat="1" ht="45.25" customHeight="1" x14ac:dyDescent="0.2">
      <c r="A6" s="276" t="s">
        <v>186</v>
      </c>
      <c r="B6" s="183">
        <v>3</v>
      </c>
      <c r="C6" s="277">
        <v>2</v>
      </c>
      <c r="D6" s="184">
        <v>1</v>
      </c>
      <c r="E6" s="278">
        <f>SUM(F6,G6)</f>
        <v>0</v>
      </c>
      <c r="F6" s="277">
        <v>0</v>
      </c>
      <c r="G6" s="279">
        <v>0</v>
      </c>
      <c r="H6" s="184">
        <v>0</v>
      </c>
      <c r="I6" s="184">
        <v>0</v>
      </c>
      <c r="J6" s="184">
        <v>0</v>
      </c>
      <c r="K6" s="183">
        <f t="shared" ref="K6:M6" si="0">B6+E6-H6</f>
        <v>3</v>
      </c>
      <c r="L6" s="277">
        <f t="shared" si="0"/>
        <v>2</v>
      </c>
      <c r="M6" s="184">
        <f t="shared" si="0"/>
        <v>1</v>
      </c>
    </row>
    <row r="7" spans="1:13" x14ac:dyDescent="0.2">
      <c r="A7" s="280" t="s">
        <v>187</v>
      </c>
    </row>
  </sheetData>
  <mergeCells count="4">
    <mergeCell ref="B3:D3"/>
    <mergeCell ref="E3:G3"/>
    <mergeCell ref="H3:J3"/>
    <mergeCell ref="K3:M3"/>
  </mergeCells>
  <phoneticPr fontId="4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D42D-D00F-4AF0-9283-99104F851C41}">
  <dimension ref="A1:E18"/>
  <sheetViews>
    <sheetView zoomScaleNormal="100" workbookViewId="0">
      <pane xSplit="1" ySplit="4" topLeftCell="B5" activePane="bottomRight" state="frozen"/>
      <selection pane="topRight" activeCell="N14" sqref="N14"/>
      <selection pane="bottomLeft" activeCell="N14" sqref="N14"/>
      <selection pane="bottomRight" activeCell="B11" sqref="B11"/>
    </sheetView>
  </sheetViews>
  <sheetFormatPr defaultColWidth="9.54296875" defaultRowHeight="13" x14ac:dyDescent="0.2"/>
  <cols>
    <col min="1" max="1" width="18" style="283" customWidth="1"/>
    <col min="2" max="3" width="26.26953125" style="283" customWidth="1"/>
    <col min="4" max="16384" width="9.54296875" style="283"/>
  </cols>
  <sheetData>
    <row r="1" spans="1:5" ht="22" customHeight="1" x14ac:dyDescent="0.2">
      <c r="A1" s="281" t="s">
        <v>188</v>
      </c>
      <c r="B1" s="282"/>
      <c r="C1" s="282"/>
      <c r="D1" s="282"/>
      <c r="E1" s="282"/>
    </row>
    <row r="2" spans="1:5" ht="22" customHeight="1" x14ac:dyDescent="0.2">
      <c r="A2" s="281"/>
      <c r="B2" s="281" t="s">
        <v>189</v>
      </c>
      <c r="C2" s="282"/>
      <c r="D2" s="282"/>
      <c r="E2" s="282"/>
    </row>
    <row r="3" spans="1:5" ht="17.25" customHeight="1" thickBot="1" x14ac:dyDescent="0.25">
      <c r="A3" s="284"/>
      <c r="B3" s="284"/>
      <c r="C3" s="285" t="s">
        <v>190</v>
      </c>
    </row>
    <row r="4" spans="1:5" ht="28.15" customHeight="1" thickTop="1" x14ac:dyDescent="0.2">
      <c r="A4" s="286"/>
      <c r="B4" s="287" t="s">
        <v>191</v>
      </c>
      <c r="C4" s="288" t="s">
        <v>192</v>
      </c>
    </row>
    <row r="5" spans="1:5" ht="17.25" customHeight="1" x14ac:dyDescent="0.2">
      <c r="A5" s="289" t="s">
        <v>193</v>
      </c>
      <c r="B5" s="290">
        <v>15145</v>
      </c>
      <c r="C5" s="291">
        <v>1602</v>
      </c>
    </row>
    <row r="6" spans="1:5" ht="17.25" customHeight="1" x14ac:dyDescent="0.2">
      <c r="A6" s="292" t="s">
        <v>13</v>
      </c>
      <c r="B6" s="293">
        <v>2909</v>
      </c>
      <c r="C6" s="294">
        <v>276</v>
      </c>
    </row>
    <row r="7" spans="1:5" ht="17.25" customHeight="1" x14ac:dyDescent="0.2">
      <c r="A7" s="292" t="s">
        <v>22</v>
      </c>
      <c r="B7" s="293">
        <v>2910</v>
      </c>
      <c r="C7" s="294">
        <v>398</v>
      </c>
    </row>
    <row r="8" spans="1:5" ht="17.25" customHeight="1" x14ac:dyDescent="0.2">
      <c r="A8" s="292" t="s">
        <v>194</v>
      </c>
      <c r="B8" s="293">
        <v>907</v>
      </c>
      <c r="C8" s="294">
        <v>117</v>
      </c>
    </row>
    <row r="9" spans="1:5" ht="17.25" customHeight="1" x14ac:dyDescent="0.2">
      <c r="A9" s="292" t="s">
        <v>195</v>
      </c>
      <c r="B9" s="293">
        <v>1701</v>
      </c>
      <c r="C9" s="294">
        <v>184</v>
      </c>
    </row>
    <row r="10" spans="1:5" ht="17.25" customHeight="1" x14ac:dyDescent="0.2">
      <c r="A10" s="292" t="s">
        <v>196</v>
      </c>
      <c r="B10" s="293">
        <v>536</v>
      </c>
      <c r="C10" s="294">
        <v>50</v>
      </c>
    </row>
    <row r="11" spans="1:5" ht="17.25" customHeight="1" x14ac:dyDescent="0.2">
      <c r="A11" s="292" t="s">
        <v>197</v>
      </c>
      <c r="B11" s="293">
        <v>533</v>
      </c>
      <c r="C11" s="294">
        <v>37</v>
      </c>
    </row>
    <row r="12" spans="1:5" ht="17.25" customHeight="1" x14ac:dyDescent="0.2">
      <c r="A12" s="292" t="s">
        <v>198</v>
      </c>
      <c r="B12" s="293">
        <v>490</v>
      </c>
      <c r="C12" s="294">
        <f>41+1</f>
        <v>42</v>
      </c>
    </row>
    <row r="13" spans="1:5" ht="17.25" customHeight="1" x14ac:dyDescent="0.2">
      <c r="A13" s="292" t="s">
        <v>199</v>
      </c>
      <c r="B13" s="293">
        <v>437</v>
      </c>
      <c r="C13" s="294">
        <v>35</v>
      </c>
    </row>
    <row r="14" spans="1:5" ht="17.25" customHeight="1" x14ac:dyDescent="0.2">
      <c r="A14" s="292" t="s">
        <v>200</v>
      </c>
      <c r="B14" s="293">
        <v>675</v>
      </c>
      <c r="C14" s="294">
        <v>52</v>
      </c>
    </row>
    <row r="15" spans="1:5" ht="17.25" customHeight="1" x14ac:dyDescent="0.2">
      <c r="A15" s="292" t="s">
        <v>201</v>
      </c>
      <c r="B15" s="293">
        <v>1464</v>
      </c>
      <c r="C15" s="294">
        <v>168</v>
      </c>
    </row>
    <row r="16" spans="1:5" ht="17.25" customHeight="1" x14ac:dyDescent="0.2">
      <c r="A16" s="292" t="s">
        <v>202</v>
      </c>
      <c r="B16" s="293">
        <v>1214</v>
      </c>
      <c r="C16" s="294">
        <v>98</v>
      </c>
    </row>
    <row r="17" spans="1:3" ht="17.25" customHeight="1" x14ac:dyDescent="0.2">
      <c r="A17" s="295" t="s">
        <v>203</v>
      </c>
      <c r="B17" s="296">
        <v>1369</v>
      </c>
      <c r="C17" s="297">
        <v>145</v>
      </c>
    </row>
    <row r="18" spans="1:3" ht="17.25" customHeight="1" x14ac:dyDescent="0.2">
      <c r="A18" s="298" t="s">
        <v>204</v>
      </c>
    </row>
  </sheetData>
  <phoneticPr fontId="4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0601</vt:lpstr>
      <vt:lpstr>0602</vt:lpstr>
      <vt:lpstr>0603</vt:lpstr>
      <vt:lpstr>0604</vt:lpstr>
      <vt:lpstr>0605</vt:lpstr>
      <vt:lpstr>0608</vt:lpstr>
      <vt:lpstr>0609</vt:lpstr>
      <vt:lpstr>0610</vt:lpstr>
      <vt:lpstr>0614</vt:lpstr>
      <vt:lpstr>'0601'!Print_Area</vt:lpstr>
      <vt:lpstr>'0602'!Print_Area</vt:lpstr>
      <vt:lpstr>'0603'!Print_Area</vt:lpstr>
      <vt:lpstr>'0604'!Print_Area</vt:lpstr>
      <vt:lpstr>'0605'!Print_Area</vt:lpstr>
      <vt:lpstr>'0609'!Print_Area</vt:lpstr>
      <vt:lpstr>'0610'!Print_Area</vt:lpstr>
      <vt:lpstr>'0604'!Print_Titles</vt:lpstr>
      <vt:lpstr>'0605'!Print_Titles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2024-03-26T10:28:20Z</dcterms:created>
  <dcterms:modified xsi:type="dcterms:W3CDTF">2024-03-26T10:28:22Z</dcterms:modified>
  <cp:category/>
  <cp:contentStatus/>
</cp:coreProperties>
</file>