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1397C0C1-A177-4DE0-BE4B-78337885D9B7}" xr6:coauthVersionLast="36" xr6:coauthVersionMax="36" xr10:uidLastSave="{00000000-0000-0000-0000-000000000000}"/>
  <bookViews>
    <workbookView xWindow="0" yWindow="0" windowWidth="19200" windowHeight="6140" xr2:uid="{B08923C1-3BFA-4D05-8639-C5E3D12FA324}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8" sheetId="6" r:id="rId6"/>
    <sheet name="0609" sheetId="7" r:id="rId7"/>
    <sheet name="0610" sheetId="8" r:id="rId8"/>
    <sheet name="0614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hyou3">[1]表3!$A$2:$N$34</definedName>
    <definedName name="_xlnm.Print_Area" localSheetId="0">'0601'!$A$1:$J$66</definedName>
    <definedName name="_xlnm.Print_Area" localSheetId="1">'0602'!$A$1:$L$68</definedName>
    <definedName name="_xlnm.Print_Area" localSheetId="2">'0603'!$A$1:$I$67</definedName>
    <definedName name="_xlnm.Print_Area" localSheetId="3">'0604'!$A$1:$X$69</definedName>
    <definedName name="_xlnm.Print_Area" localSheetId="4">'0605'!$A$1:$W$69</definedName>
    <definedName name="_xlnm.Print_Area" localSheetId="6">'0609'!$A$1:$K$17</definedName>
    <definedName name="_xlnm.Print_Area" localSheetId="7">'0610'!$A$1:$M$7</definedName>
    <definedName name="_xlnm.Print_Titles" localSheetId="3">'0604'!$2:$5</definedName>
    <definedName name="_xlnm.Print_Titles" localSheetId="4">'0605'!$2:$5</definedName>
    <definedName name="県外転出入者当前月" localSheetId="3">#REF!</definedName>
    <definedName name="県外転出入者当前月" localSheetId="4">#REF!</definedName>
    <definedName name="県外転出入者当前月" localSheetId="5">#REF!</definedName>
    <definedName name="県外転出入者当前月" localSheetId="8">#REF!</definedName>
    <definedName name="県外転出入者当前月">#REF!</definedName>
    <definedName name="指示月統計結果" localSheetId="3">#REF!</definedName>
    <definedName name="指示月統計結果" localSheetId="4">#REF!</definedName>
    <definedName name="指示月統計結果" localSheetId="5">#REF!</definedName>
    <definedName name="指示月統計結果" localSheetId="8">#REF!</definedName>
    <definedName name="指示月統計結果">#REF!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図1">[1]図8!$D$20:$I$31</definedName>
    <definedName name="表３">[1]表3!$A$2:$N$34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9" l="1"/>
  <c r="C5" i="9"/>
  <c r="E6" i="8" l="1"/>
  <c r="K6" i="8" s="1"/>
  <c r="L6" i="8"/>
  <c r="M6" i="8"/>
  <c r="D4" i="7" l="1"/>
  <c r="E4" i="7"/>
  <c r="F4" i="7"/>
  <c r="G4" i="7"/>
  <c r="H4" i="7"/>
  <c r="I4" i="7"/>
  <c r="C5" i="7"/>
  <c r="C4" i="7" s="1"/>
  <c r="B6" i="7"/>
  <c r="C7" i="7"/>
  <c r="B7" i="7" s="1"/>
  <c r="B8" i="7"/>
  <c r="C8" i="7"/>
  <c r="B9" i="7"/>
  <c r="B10" i="7"/>
  <c r="B11" i="7"/>
  <c r="B12" i="7"/>
  <c r="B13" i="7"/>
  <c r="C14" i="7"/>
  <c r="B14" i="7" s="1"/>
  <c r="C15" i="7"/>
  <c r="B15" i="7" s="1"/>
  <c r="C16" i="7"/>
  <c r="B16" i="7" s="1"/>
  <c r="B5" i="7" l="1"/>
  <c r="B4" i="7" s="1"/>
  <c r="E11" i="5"/>
  <c r="E10" i="5" s="1"/>
  <c r="D7" i="5"/>
  <c r="F7" i="5"/>
  <c r="G7" i="5"/>
  <c r="H7" i="5"/>
  <c r="I7" i="5"/>
  <c r="I6" i="5" s="1"/>
  <c r="J7" i="5"/>
  <c r="J6" i="5" s="1"/>
  <c r="K7" i="5"/>
  <c r="L7" i="5"/>
  <c r="M7" i="5"/>
  <c r="N7" i="5"/>
  <c r="O7" i="5"/>
  <c r="P7" i="5"/>
  <c r="Q7" i="5"/>
  <c r="Q6" i="5" s="1"/>
  <c r="R7" i="5"/>
  <c r="R6" i="5" s="1"/>
  <c r="S7" i="5"/>
  <c r="T7" i="5"/>
  <c r="U7" i="5"/>
  <c r="V7" i="5"/>
  <c r="W7" i="5"/>
  <c r="D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D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D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E14" i="5"/>
  <c r="E13" i="5" s="1"/>
  <c r="E15" i="5"/>
  <c r="E16" i="5"/>
  <c r="D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V18" i="5"/>
  <c r="W18" i="5"/>
  <c r="E19" i="5"/>
  <c r="E18" i="5" s="1"/>
  <c r="E20" i="5"/>
  <c r="E21" i="5"/>
  <c r="D22" i="5"/>
  <c r="F22" i="5"/>
  <c r="G22" i="5"/>
  <c r="H22" i="5"/>
  <c r="I22" i="5"/>
  <c r="E22" i="5" s="1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E23" i="5"/>
  <c r="E24" i="5"/>
  <c r="D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E26" i="5"/>
  <c r="E27" i="5"/>
  <c r="D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E29" i="5"/>
  <c r="E30" i="5"/>
  <c r="E31" i="5"/>
  <c r="E32" i="5"/>
  <c r="D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E34" i="5"/>
  <c r="E35" i="5"/>
  <c r="E36" i="5"/>
  <c r="E38" i="5"/>
  <c r="E39" i="5"/>
  <c r="D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E41" i="5"/>
  <c r="E43" i="5"/>
  <c r="E44" i="5"/>
  <c r="E45" i="5"/>
  <c r="E46" i="5"/>
  <c r="E47" i="5"/>
  <c r="D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E49" i="5"/>
  <c r="E50" i="5"/>
  <c r="E51" i="5"/>
  <c r="E52" i="5"/>
  <c r="E53" i="5"/>
  <c r="E54" i="5"/>
  <c r="D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E57" i="5"/>
  <c r="E58" i="5"/>
  <c r="D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E60" i="5"/>
  <c r="E61" i="5"/>
  <c r="D62" i="5"/>
  <c r="F62" i="5"/>
  <c r="E62" i="5" s="1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E63" i="5"/>
  <c r="E64" i="5"/>
  <c r="E65" i="5"/>
  <c r="E66" i="5"/>
  <c r="E67" i="5"/>
  <c r="E68" i="5"/>
  <c r="E25" i="5" l="1"/>
  <c r="T6" i="5"/>
  <c r="L6" i="5"/>
  <c r="E48" i="5"/>
  <c r="E33" i="5"/>
  <c r="P6" i="5"/>
  <c r="H6" i="5"/>
  <c r="E28" i="5"/>
  <c r="E40" i="5"/>
  <c r="W6" i="5"/>
  <c r="O6" i="5"/>
  <c r="G6" i="5"/>
  <c r="E55" i="5"/>
  <c r="E59" i="5"/>
  <c r="S6" i="5"/>
  <c r="K6" i="5"/>
  <c r="V6" i="5"/>
  <c r="N6" i="5"/>
  <c r="F6" i="5"/>
  <c r="E8" i="5"/>
  <c r="U6" i="5"/>
  <c r="M6" i="5"/>
  <c r="D6" i="5"/>
  <c r="E7" i="5"/>
  <c r="E6" i="5" s="1"/>
  <c r="D7" i="4"/>
  <c r="E7" i="4"/>
  <c r="E6" i="4" s="1"/>
  <c r="F7" i="4"/>
  <c r="G7" i="4"/>
  <c r="H7" i="4"/>
  <c r="I7" i="4"/>
  <c r="J7" i="4"/>
  <c r="K7" i="4"/>
  <c r="K6" i="4" s="1"/>
  <c r="L7" i="4"/>
  <c r="M7" i="4"/>
  <c r="M6" i="4" s="1"/>
  <c r="N7" i="4"/>
  <c r="O7" i="4"/>
  <c r="P7" i="4"/>
  <c r="Q7" i="4"/>
  <c r="R7" i="4"/>
  <c r="S7" i="4"/>
  <c r="T7" i="4"/>
  <c r="U7" i="4"/>
  <c r="U6" i="4" s="1"/>
  <c r="V7" i="4"/>
  <c r="W7" i="4"/>
  <c r="X7" i="4"/>
  <c r="D8" i="4"/>
  <c r="E8" i="4"/>
  <c r="F8" i="4"/>
  <c r="G8" i="4"/>
  <c r="H8" i="4"/>
  <c r="I8" i="4"/>
  <c r="I6" i="4" s="1"/>
  <c r="J8" i="4"/>
  <c r="K8" i="4"/>
  <c r="L8" i="4"/>
  <c r="M8" i="4"/>
  <c r="N8" i="4"/>
  <c r="O8" i="4"/>
  <c r="P8" i="4"/>
  <c r="Q8" i="4"/>
  <c r="Q6" i="4" s="1"/>
  <c r="R8" i="4"/>
  <c r="S8" i="4"/>
  <c r="S6" i="4" s="1"/>
  <c r="T8" i="4"/>
  <c r="U8" i="4"/>
  <c r="V8" i="4"/>
  <c r="W8" i="4"/>
  <c r="X8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W40" i="4"/>
  <c r="X40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W6" i="4" l="1"/>
  <c r="O6" i="4"/>
  <c r="G6" i="4"/>
  <c r="V6" i="4"/>
  <c r="N6" i="4"/>
  <c r="F6" i="4"/>
  <c r="T6" i="4"/>
  <c r="L6" i="4"/>
  <c r="D6" i="4"/>
  <c r="R6" i="4"/>
  <c r="J6" i="4"/>
  <c r="X6" i="4"/>
  <c r="P6" i="4"/>
  <c r="H6" i="4"/>
  <c r="D6" i="3"/>
  <c r="D5" i="3" s="1"/>
  <c r="E6" i="3"/>
  <c r="E5" i="3" s="1"/>
  <c r="F6" i="3"/>
  <c r="F5" i="3" s="1"/>
  <c r="G6" i="3"/>
  <c r="G5" i="3" s="1"/>
  <c r="H6" i="3"/>
  <c r="H5" i="3" s="1"/>
  <c r="I6" i="3"/>
  <c r="D7" i="3"/>
  <c r="E7" i="3"/>
  <c r="F7" i="3"/>
  <c r="G7" i="3"/>
  <c r="H7" i="3"/>
  <c r="I7" i="3"/>
  <c r="D9" i="3"/>
  <c r="E9" i="3"/>
  <c r="F9" i="3"/>
  <c r="G9" i="3"/>
  <c r="H9" i="3"/>
  <c r="I9" i="3"/>
  <c r="D12" i="3"/>
  <c r="E12" i="3"/>
  <c r="F12" i="3"/>
  <c r="G12" i="3"/>
  <c r="H12" i="3"/>
  <c r="I12" i="3"/>
  <c r="D17" i="3"/>
  <c r="E17" i="3"/>
  <c r="F17" i="3"/>
  <c r="G17" i="3"/>
  <c r="H17" i="3"/>
  <c r="I17" i="3"/>
  <c r="D21" i="3"/>
  <c r="E21" i="3"/>
  <c r="F21" i="3"/>
  <c r="G21" i="3"/>
  <c r="H21" i="3"/>
  <c r="I21" i="3"/>
  <c r="D24" i="3"/>
  <c r="E24" i="3"/>
  <c r="F24" i="3"/>
  <c r="G24" i="3"/>
  <c r="H24" i="3"/>
  <c r="I24" i="3"/>
  <c r="D27" i="3"/>
  <c r="E27" i="3"/>
  <c r="F27" i="3"/>
  <c r="G27" i="3"/>
  <c r="H27" i="3"/>
  <c r="I27" i="3"/>
  <c r="D32" i="3"/>
  <c r="E32" i="3"/>
  <c r="F32" i="3"/>
  <c r="G32" i="3"/>
  <c r="H32" i="3"/>
  <c r="I32" i="3"/>
  <c r="D38" i="3"/>
  <c r="E38" i="3"/>
  <c r="F38" i="3"/>
  <c r="G38" i="3"/>
  <c r="H38" i="3"/>
  <c r="I38" i="3"/>
  <c r="D46" i="3"/>
  <c r="E46" i="3"/>
  <c r="F46" i="3"/>
  <c r="G46" i="3"/>
  <c r="H46" i="3"/>
  <c r="I46" i="3"/>
  <c r="D53" i="3"/>
  <c r="E53" i="3"/>
  <c r="F53" i="3"/>
  <c r="G53" i="3"/>
  <c r="H53" i="3"/>
  <c r="I53" i="3"/>
  <c r="D57" i="3"/>
  <c r="E57" i="3"/>
  <c r="F57" i="3"/>
  <c r="G57" i="3"/>
  <c r="H57" i="3"/>
  <c r="I57" i="3"/>
  <c r="D60" i="3"/>
  <c r="E60" i="3"/>
  <c r="F60" i="3"/>
  <c r="G60" i="3"/>
  <c r="H60" i="3"/>
  <c r="I60" i="3"/>
  <c r="I5" i="3" l="1"/>
  <c r="E8" i="2"/>
  <c r="D7" i="2"/>
  <c r="E7" i="2"/>
  <c r="F7" i="2"/>
  <c r="G7" i="2"/>
  <c r="H7" i="2"/>
  <c r="I7" i="2"/>
  <c r="J7" i="2"/>
  <c r="J6" i="2" s="1"/>
  <c r="K7" i="2"/>
  <c r="L7" i="2"/>
  <c r="D8" i="2"/>
  <c r="F8" i="2"/>
  <c r="F6" i="2" s="1"/>
  <c r="G8" i="2"/>
  <c r="H8" i="2"/>
  <c r="H6" i="2" s="1"/>
  <c r="I8" i="2"/>
  <c r="J8" i="2"/>
  <c r="K8" i="2"/>
  <c r="L8" i="2"/>
  <c r="D10" i="2"/>
  <c r="E10" i="2"/>
  <c r="F10" i="2"/>
  <c r="G10" i="2"/>
  <c r="H10" i="2"/>
  <c r="I10" i="2"/>
  <c r="J10" i="2"/>
  <c r="K10" i="2"/>
  <c r="L10" i="2"/>
  <c r="D13" i="2"/>
  <c r="F13" i="2"/>
  <c r="G13" i="2"/>
  <c r="H13" i="2"/>
  <c r="I13" i="2"/>
  <c r="J13" i="2"/>
  <c r="K13" i="2"/>
  <c r="L13" i="2"/>
  <c r="D18" i="2"/>
  <c r="F18" i="2"/>
  <c r="G18" i="2"/>
  <c r="H18" i="2"/>
  <c r="I18" i="2"/>
  <c r="J18" i="2"/>
  <c r="K18" i="2"/>
  <c r="L18" i="2"/>
  <c r="D22" i="2"/>
  <c r="E22" i="2"/>
  <c r="F22" i="2"/>
  <c r="H22" i="2"/>
  <c r="I22" i="2"/>
  <c r="J22" i="2"/>
  <c r="K22" i="2"/>
  <c r="L22" i="2"/>
  <c r="D25" i="2"/>
  <c r="F25" i="2"/>
  <c r="H25" i="2"/>
  <c r="I25" i="2"/>
  <c r="J25" i="2"/>
  <c r="K25" i="2"/>
  <c r="L25" i="2"/>
  <c r="D28" i="2"/>
  <c r="F28" i="2"/>
  <c r="G28" i="2"/>
  <c r="H28" i="2"/>
  <c r="I28" i="2"/>
  <c r="J28" i="2"/>
  <c r="K28" i="2"/>
  <c r="L28" i="2"/>
  <c r="D33" i="2"/>
  <c r="F33" i="2"/>
  <c r="G33" i="2"/>
  <c r="H33" i="2"/>
  <c r="I33" i="2"/>
  <c r="J33" i="2"/>
  <c r="K33" i="2"/>
  <c r="L33" i="2"/>
  <c r="D39" i="2"/>
  <c r="F39" i="2"/>
  <c r="G39" i="2"/>
  <c r="H39" i="2"/>
  <c r="I39" i="2"/>
  <c r="J39" i="2"/>
  <c r="K39" i="2"/>
  <c r="L39" i="2"/>
  <c r="D47" i="2"/>
  <c r="F47" i="2"/>
  <c r="G47" i="2"/>
  <c r="H47" i="2"/>
  <c r="I47" i="2"/>
  <c r="J47" i="2"/>
  <c r="K47" i="2"/>
  <c r="L47" i="2"/>
  <c r="D54" i="2"/>
  <c r="F54" i="2"/>
  <c r="G54" i="2"/>
  <c r="H54" i="2"/>
  <c r="I54" i="2"/>
  <c r="J54" i="2"/>
  <c r="K54" i="2"/>
  <c r="L54" i="2"/>
  <c r="D58" i="2"/>
  <c r="E58" i="2"/>
  <c r="F58" i="2"/>
  <c r="H58" i="2"/>
  <c r="I58" i="2"/>
  <c r="J58" i="2"/>
  <c r="K58" i="2"/>
  <c r="L58" i="2"/>
  <c r="D61" i="2"/>
  <c r="F61" i="2"/>
  <c r="G61" i="2"/>
  <c r="H61" i="2"/>
  <c r="I61" i="2"/>
  <c r="J61" i="2"/>
  <c r="K61" i="2"/>
  <c r="L61" i="2"/>
  <c r="E6" i="2" l="1"/>
  <c r="I6" i="2"/>
  <c r="G6" i="2"/>
  <c r="L6" i="2"/>
  <c r="D6" i="2"/>
  <c r="K6" i="2"/>
  <c r="D9" i="1"/>
  <c r="E5" i="1" l="1"/>
  <c r="F5" i="1"/>
  <c r="G5" i="1"/>
  <c r="H5" i="1"/>
  <c r="I5" i="1"/>
  <c r="J5" i="1"/>
  <c r="E6" i="1"/>
  <c r="F6" i="1"/>
  <c r="G6" i="1"/>
  <c r="H6" i="1"/>
  <c r="I6" i="1"/>
  <c r="J6" i="1"/>
  <c r="E8" i="1"/>
  <c r="F8" i="1"/>
  <c r="G8" i="1"/>
  <c r="H8" i="1"/>
  <c r="I8" i="1"/>
  <c r="J8" i="1"/>
  <c r="D8" i="1"/>
  <c r="E11" i="1"/>
  <c r="F11" i="1"/>
  <c r="G11" i="1"/>
  <c r="H11" i="1"/>
  <c r="I11" i="1"/>
  <c r="J11" i="1"/>
  <c r="D12" i="1"/>
  <c r="D13" i="1"/>
  <c r="D14" i="1"/>
  <c r="E16" i="1"/>
  <c r="F16" i="1"/>
  <c r="G16" i="1"/>
  <c r="H16" i="1"/>
  <c r="I16" i="1"/>
  <c r="J16" i="1"/>
  <c r="D17" i="1"/>
  <c r="D18" i="1"/>
  <c r="E20" i="1"/>
  <c r="F20" i="1"/>
  <c r="G20" i="1"/>
  <c r="H20" i="1"/>
  <c r="I20" i="1"/>
  <c r="J20" i="1"/>
  <c r="D21" i="1"/>
  <c r="D20" i="1" s="1"/>
  <c r="E23" i="1"/>
  <c r="F23" i="1"/>
  <c r="G23" i="1"/>
  <c r="H23" i="1"/>
  <c r="I23" i="1"/>
  <c r="J23" i="1"/>
  <c r="D24" i="1"/>
  <c r="D23" i="1" s="1"/>
  <c r="E26" i="1"/>
  <c r="F26" i="1"/>
  <c r="G26" i="1"/>
  <c r="H26" i="1"/>
  <c r="I26" i="1"/>
  <c r="J26" i="1"/>
  <c r="D27" i="1"/>
  <c r="D28" i="1"/>
  <c r="D29" i="1"/>
  <c r="E31" i="1"/>
  <c r="F31" i="1"/>
  <c r="G31" i="1"/>
  <c r="H31" i="1"/>
  <c r="I31" i="1"/>
  <c r="J31" i="1"/>
  <c r="D32" i="1"/>
  <c r="D33" i="1"/>
  <c r="D34" i="1"/>
  <c r="D35" i="1"/>
  <c r="E37" i="1"/>
  <c r="F37" i="1"/>
  <c r="G37" i="1"/>
  <c r="H37" i="1"/>
  <c r="I37" i="1"/>
  <c r="J37" i="1"/>
  <c r="D38" i="1"/>
  <c r="D39" i="1"/>
  <c r="D40" i="1"/>
  <c r="D41" i="1"/>
  <c r="D42" i="1"/>
  <c r="D43" i="1"/>
  <c r="E45" i="1"/>
  <c r="F45" i="1"/>
  <c r="G45" i="1"/>
  <c r="H45" i="1"/>
  <c r="I45" i="1"/>
  <c r="J45" i="1"/>
  <c r="D46" i="1"/>
  <c r="D47" i="1"/>
  <c r="D48" i="1"/>
  <c r="D49" i="1"/>
  <c r="D50" i="1"/>
  <c r="E52" i="1"/>
  <c r="F52" i="1"/>
  <c r="G52" i="1"/>
  <c r="H52" i="1"/>
  <c r="I52" i="1"/>
  <c r="J52" i="1"/>
  <c r="D53" i="1"/>
  <c r="D54" i="1"/>
  <c r="E56" i="1"/>
  <c r="F56" i="1"/>
  <c r="G56" i="1"/>
  <c r="H56" i="1"/>
  <c r="I56" i="1"/>
  <c r="J56" i="1"/>
  <c r="D57" i="1"/>
  <c r="D56" i="1" s="1"/>
  <c r="E59" i="1"/>
  <c r="F59" i="1"/>
  <c r="G59" i="1"/>
  <c r="H59" i="1"/>
  <c r="I59" i="1"/>
  <c r="J59" i="1"/>
  <c r="D60" i="1"/>
  <c r="D61" i="1"/>
  <c r="D62" i="1"/>
  <c r="D63" i="1"/>
  <c r="D64" i="1"/>
  <c r="D65" i="1"/>
  <c r="J4" i="1" l="1"/>
  <c r="D52" i="1"/>
  <c r="I4" i="1"/>
  <c r="D31" i="1"/>
  <c r="D37" i="1"/>
  <c r="D59" i="1"/>
  <c r="D26" i="1"/>
  <c r="D45" i="1"/>
  <c r="H4" i="1"/>
  <c r="E4" i="1"/>
  <c r="D6" i="1"/>
  <c r="D16" i="1"/>
  <c r="D5" i="1"/>
  <c r="F4" i="1"/>
  <c r="D11" i="1"/>
  <c r="G4" i="1"/>
  <c r="D4" i="1" l="1"/>
</calcChain>
</file>

<file path=xl/sharedStrings.xml><?xml version="1.0" encoding="utf-8"?>
<sst xmlns="http://schemas.openxmlformats.org/spreadsheetml/2006/main" count="439" uniqueCount="206">
  <si>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5"/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</si>
  <si>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</si>
  <si>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</si>
  <si>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</si>
  <si>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</si>
  <si>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</si>
  <si>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</si>
  <si>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</si>
  <si>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</si>
  <si>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  <rPh sb="0" eb="2">
      <t>オオタ</t>
    </rPh>
    <rPh sb="2" eb="4">
      <t>ホケン</t>
    </rPh>
    <phoneticPr fontId="5"/>
  </si>
  <si>
    <t>みどり市</t>
    <rPh sb="3" eb="4">
      <t>シ</t>
    </rPh>
    <phoneticPr fontId="5"/>
  </si>
  <si>
    <t>桐生市</t>
  </si>
  <si>
    <t>桐生保健福祉事務所</t>
  </si>
  <si>
    <t>みなかみ町</t>
    <rPh sb="4" eb="5">
      <t>マチ</t>
    </rPh>
    <phoneticPr fontId="5"/>
  </si>
  <si>
    <t>昭和村</t>
  </si>
  <si>
    <t>川場村</t>
  </si>
  <si>
    <t>片品村</t>
  </si>
  <si>
    <t>沼田市</t>
  </si>
  <si>
    <t>利根沼田保健福祉事務所</t>
    <rPh sb="0" eb="2">
      <t>トネ</t>
    </rPh>
    <phoneticPr fontId="5"/>
  </si>
  <si>
    <t>東吾妻町</t>
    <rPh sb="0" eb="1">
      <t>ヒガシ</t>
    </rPh>
    <rPh sb="1" eb="4">
      <t>アガツママチ</t>
    </rPh>
    <phoneticPr fontId="5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</si>
  <si>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</si>
  <si>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</si>
  <si>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</si>
  <si>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</si>
  <si>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</si>
  <si>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phoneticPr fontId="5"/>
  </si>
  <si>
    <t>甘楽町</t>
  </si>
  <si>
    <t>南牧村</t>
  </si>
  <si>
    <t>下仁田町</t>
  </si>
  <si>
    <t>富岡市</t>
  </si>
  <si>
    <t>富岡保健福祉事務所</t>
  </si>
  <si>
    <t>神流町</t>
    <rPh sb="0" eb="1">
      <t>カミ</t>
    </rPh>
    <rPh sb="1" eb="2">
      <t>リュウ</t>
    </rPh>
    <phoneticPr fontId="5"/>
  </si>
  <si>
    <t>上野村</t>
  </si>
  <si>
    <t>藤岡市</t>
  </si>
  <si>
    <t>藤岡保健福祉事務所</t>
  </si>
  <si>
    <t>安中市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</si>
  <si>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5"/>
  </si>
  <si>
    <t>高崎市</t>
  </si>
  <si>
    <t>高崎市保健所</t>
    <rPh sb="0" eb="3">
      <t>タカサキシ</t>
    </rPh>
    <rPh sb="3" eb="6">
      <t>ホケンジョ</t>
    </rPh>
    <phoneticPr fontId="5"/>
  </si>
  <si>
    <t>玉村町</t>
  </si>
  <si>
    <t>伊勢崎市</t>
  </si>
  <si>
    <t>伊勢崎保健福祉事務所</t>
  </si>
  <si>
    <t>吉岡町</t>
  </si>
  <si>
    <t>榛東村</t>
  </si>
  <si>
    <t>渋川市</t>
  </si>
  <si>
    <t>渋川保健福祉事務所</t>
  </si>
  <si>
    <t>前橋市</t>
  </si>
  <si>
    <t>前橋市保健所</t>
    <rPh sb="3" eb="6">
      <t>ホケンショ</t>
    </rPh>
    <phoneticPr fontId="5"/>
  </si>
  <si>
    <t>町村計</t>
  </si>
  <si>
    <t>市　計</t>
  </si>
  <si>
    <t>県　計</t>
  </si>
  <si>
    <t>不詳</t>
  </si>
  <si>
    <t>出産後</t>
    <rPh sb="0" eb="2">
      <t>シュッサン</t>
    </rPh>
    <rPh sb="2" eb="3">
      <t>ゴ</t>
    </rPh>
    <phoneticPr fontId="5"/>
  </si>
  <si>
    <t>28週以上</t>
    <phoneticPr fontId="4"/>
  </si>
  <si>
    <t>20週～27週</t>
    <rPh sb="6" eb="7">
      <t>シュウ</t>
    </rPh>
    <phoneticPr fontId="5"/>
  </si>
  <si>
    <t>12週～19週</t>
    <rPh sb="6" eb="7">
      <t>シュウ</t>
    </rPh>
    <phoneticPr fontId="4"/>
  </si>
  <si>
    <t>11週以内</t>
    <phoneticPr fontId="4"/>
  </si>
  <si>
    <t>総　数</t>
  </si>
  <si>
    <t>６－第１表　妊娠届出の状況，市町村・保健福祉事務所別</t>
    <rPh sb="18" eb="20">
      <t>ホケン</t>
    </rPh>
    <rPh sb="20" eb="22">
      <t>フクシ</t>
    </rPh>
    <rPh sb="22" eb="25">
      <t>ジムショ</t>
    </rPh>
    <phoneticPr fontId="5"/>
  </si>
  <si>
    <t>令和３年度</t>
    <rPh sb="0" eb="2">
      <t>レイワ</t>
    </rPh>
    <phoneticPr fontId="5"/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</si>
  <si>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4"/>
  </si>
  <si>
    <t>-</t>
    <phoneticPr fontId="4"/>
  </si>
  <si>
    <t>太田保健福祉事務所</t>
    <rPh sb="0" eb="2">
      <t>オオタ</t>
    </rPh>
    <rPh sb="2" eb="4">
      <t>ホケン</t>
    </rPh>
    <phoneticPr fontId="4"/>
  </si>
  <si>
    <t>みどり市</t>
    <rPh sb="3" eb="4">
      <t>シ</t>
    </rPh>
    <phoneticPr fontId="4"/>
  </si>
  <si>
    <t>みなかみ町</t>
    <rPh sb="4" eb="5">
      <t>マチ</t>
    </rPh>
    <phoneticPr fontId="4"/>
  </si>
  <si>
    <t>利根沼田保健福祉事務所</t>
    <rPh sb="0" eb="2">
      <t>トネ</t>
    </rPh>
    <rPh sb="2" eb="4">
      <t>ヌマタ</t>
    </rPh>
    <phoneticPr fontId="4"/>
  </si>
  <si>
    <t>東吾妻町</t>
    <rPh sb="0" eb="1">
      <t>ヒガシ</t>
    </rPh>
    <rPh sb="1" eb="4">
      <t>アガツママチ</t>
    </rPh>
    <phoneticPr fontId="4"/>
  </si>
  <si>
    <t>吾妻保健福祉事務所</t>
    <rPh sb="0" eb="2">
      <t>アガツマ</t>
    </rPh>
    <phoneticPr fontId="4"/>
  </si>
  <si>
    <t>神流町</t>
    <rPh sb="0" eb="1">
      <t>カミ</t>
    </rPh>
    <rPh sb="1" eb="2">
      <t>ナガ</t>
    </rPh>
    <rPh sb="2" eb="3">
      <t>マチ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</si>
  <si>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</si>
  <si>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高崎市保健所</t>
    <rPh sb="0" eb="3">
      <t>タカサキシ</t>
    </rPh>
    <rPh sb="3" eb="6">
      <t>ホケンジョ</t>
    </rPh>
    <phoneticPr fontId="4"/>
  </si>
  <si>
    <t>前橋市保健所</t>
    <rPh sb="0" eb="3">
      <t>マエバシシ</t>
    </rPh>
    <rPh sb="3" eb="6">
      <t>ホケンショ</t>
    </rPh>
    <phoneticPr fontId="4"/>
  </si>
  <si>
    <t>（集団）</t>
  </si>
  <si>
    <t>（委託）</t>
  </si>
  <si>
    <t>その他</t>
  </si>
  <si>
    <t>幼　児</t>
    <phoneticPr fontId="4"/>
  </si>
  <si>
    <t>乳　児</t>
  </si>
  <si>
    <t>産　婦</t>
  </si>
  <si>
    <t>妊　婦</t>
  </si>
  <si>
    <t>幼　児</t>
  </si>
  <si>
    <t>保　健　指　導　件　数</t>
  </si>
  <si>
    <t>健　康　診　査　件　数</t>
  </si>
  <si>
    <t>令和３年度</t>
    <rPh sb="0" eb="2">
      <t>レイワ</t>
    </rPh>
    <phoneticPr fontId="4"/>
  </si>
  <si>
    <t>６－第２表　健康診査及び母子保健指導の状況，市町村・保健福祉事務所別</t>
    <rPh sb="26" eb="28">
      <t>ホケン</t>
    </rPh>
    <rPh sb="28" eb="30">
      <t>フクシ</t>
    </rPh>
    <rPh sb="30" eb="33">
      <t>ジムショ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</si>
  <si>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</si>
  <si>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高山村</t>
    <rPh sb="0" eb="3">
      <t>タカヤマムラ</t>
    </rPh>
    <phoneticPr fontId="4"/>
  </si>
  <si>
    <t>神流町</t>
    <rPh sb="0" eb="1">
      <t>カミ</t>
    </rPh>
    <rPh sb="1" eb="2">
      <t>リュウ</t>
    </rPh>
    <rPh sb="2" eb="3">
      <t>マチ</t>
    </rPh>
    <phoneticPr fontId="4"/>
  </si>
  <si>
    <t>上野村</t>
    <rPh sb="0" eb="3">
      <t>ウエノムラ</t>
    </rPh>
    <phoneticPr fontId="4"/>
  </si>
  <si>
    <t>前橋市保健所</t>
    <rPh sb="2" eb="3">
      <t>シ</t>
    </rPh>
    <rPh sb="3" eb="6">
      <t>ホケンショ</t>
    </rPh>
    <phoneticPr fontId="4"/>
  </si>
  <si>
    <t>未熟児</t>
  </si>
  <si>
    <t>乳 児</t>
  </si>
  <si>
    <t>新生児</t>
  </si>
  <si>
    <t>訪　問　指　導　件　数</t>
  </si>
  <si>
    <t>令和３年度　</t>
    <rPh sb="0" eb="2">
      <t>レイワ</t>
    </rPh>
    <rPh sb="3" eb="4">
      <t>ネン</t>
    </rPh>
    <phoneticPr fontId="4"/>
  </si>
  <si>
    <t>６－第３表　母子訪問指導の状況，市町村・保健福祉事務所別</t>
    <rPh sb="20" eb="22">
      <t>ホケン</t>
    </rPh>
    <rPh sb="22" eb="24">
      <t>フクシ</t>
    </rPh>
    <rPh sb="24" eb="27">
      <t>ジムショ</t>
    </rPh>
    <phoneticPr fontId="4"/>
  </si>
  <si>
    <t>利根沼田保健福祉事務所</t>
    <rPh sb="0" eb="2">
      <t>トネ</t>
    </rPh>
    <phoneticPr fontId="4"/>
  </si>
  <si>
    <t>神流町</t>
    <rPh sb="0" eb="1">
      <t>カミ</t>
    </rPh>
    <rPh sb="1" eb="2">
      <t>リュウ</t>
    </rPh>
    <phoneticPr fontId="4"/>
  </si>
  <si>
    <t>上野村</t>
    <phoneticPr fontId="4"/>
  </si>
  <si>
    <t>.</t>
    <phoneticPr fontId="4"/>
  </si>
  <si>
    <t>前橋市保健所</t>
    <rPh sb="2" eb="3">
      <t>シ</t>
    </rPh>
    <phoneticPr fontId="4"/>
  </si>
  <si>
    <t>要指導</t>
  </si>
  <si>
    <t>不詳</t>
    <rPh sb="0" eb="2">
      <t>フショウ</t>
    </rPh>
    <phoneticPr fontId="4"/>
  </si>
  <si>
    <t>局所的</t>
  </si>
  <si>
    <t>全身的</t>
  </si>
  <si>
    <t>の総数</t>
  </si>
  <si>
    <t>Ｏ２型</t>
    <phoneticPr fontId="4"/>
  </si>
  <si>
    <t>Ｏ１型</t>
    <phoneticPr fontId="4"/>
  </si>
  <si>
    <t>Ｃ型</t>
  </si>
  <si>
    <t>Ｂ型</t>
  </si>
  <si>
    <t>Ａ型</t>
  </si>
  <si>
    <t>口腔軟組織疾病者数</t>
  </si>
  <si>
    <t>むし歯</t>
  </si>
  <si>
    <t>むし歯なしの者</t>
    <rPh sb="2" eb="3">
      <t>ハ</t>
    </rPh>
    <rPh sb="6" eb="7">
      <t>モノ</t>
    </rPh>
    <phoneticPr fontId="4"/>
  </si>
  <si>
    <t>むし歯の判定</t>
    <rPh sb="2" eb="3">
      <t>ハ</t>
    </rPh>
    <rPh sb="4" eb="5">
      <t>ハン</t>
    </rPh>
    <rPh sb="5" eb="6">
      <t>サダム</t>
    </rPh>
    <phoneticPr fontId="4"/>
  </si>
  <si>
    <t>要精検</t>
    <rPh sb="2" eb="3">
      <t>ケンサ</t>
    </rPh>
    <phoneticPr fontId="4"/>
  </si>
  <si>
    <t>要医療</t>
    <rPh sb="0" eb="1">
      <t>ヨウ</t>
    </rPh>
    <rPh sb="1" eb="3">
      <t>イリョウ</t>
    </rPh>
    <phoneticPr fontId="4"/>
  </si>
  <si>
    <t>要観察</t>
  </si>
  <si>
    <t>既医療</t>
    <rPh sb="0" eb="1">
      <t>キ</t>
    </rPh>
    <rPh sb="1" eb="3">
      <t>イリョウ</t>
    </rPh>
    <phoneticPr fontId="4"/>
  </si>
  <si>
    <t>異常なし</t>
  </si>
  <si>
    <t>歯　　　科　　　健　　　康　　　診　　　査</t>
  </si>
  <si>
    <t>一　般　健　康　診　査</t>
    <phoneticPr fontId="4"/>
  </si>
  <si>
    <t>１歳６か月
児総数</t>
    <phoneticPr fontId="4"/>
  </si>
  <si>
    <t xml:space="preserve">令和3年度 </t>
    <rPh sb="0" eb="2">
      <t>レイワ</t>
    </rPh>
    <phoneticPr fontId="4"/>
  </si>
  <si>
    <t>６－第４表　１歳６か月児健康診査実施状況，市町村・保健福祉事務所別</t>
    <rPh sb="25" eb="27">
      <t>ホケン</t>
    </rPh>
    <rPh sb="27" eb="29">
      <t>フクシ</t>
    </rPh>
    <rPh sb="29" eb="32">
      <t>ジムショ</t>
    </rPh>
    <phoneticPr fontId="4"/>
  </si>
  <si>
    <t>太田保健福祉事務所</t>
    <rPh sb="0" eb="2">
      <t>オオタ</t>
    </rPh>
    <rPh sb="2" eb="9">
      <t>ホケンフクシジムショ</t>
    </rPh>
    <phoneticPr fontId="4"/>
  </si>
  <si>
    <t>　</t>
  </si>
  <si>
    <t>安中保健福祉事務所</t>
    <rPh sb="0" eb="2">
      <t>アンナカ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</si>
  <si>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前橋市保健所</t>
    <rPh sb="2" eb="3">
      <t>シ</t>
    </rPh>
    <rPh sb="3" eb="5">
      <t>ホケン</t>
    </rPh>
    <phoneticPr fontId="4"/>
  </si>
  <si>
    <t>全身的</t>
    <rPh sb="0" eb="2">
      <t>ゼンシン</t>
    </rPh>
    <rPh sb="2" eb="3">
      <t>テキ</t>
    </rPh>
    <phoneticPr fontId="4"/>
  </si>
  <si>
    <t>局所的</t>
    <phoneticPr fontId="4"/>
  </si>
  <si>
    <t>Ｃ２型</t>
    <phoneticPr fontId="4"/>
  </si>
  <si>
    <t>Ｃ１型</t>
    <phoneticPr fontId="4"/>
  </si>
  <si>
    <t>不正咬合</t>
  </si>
  <si>
    <t>むし歯のある者</t>
    <rPh sb="2" eb="3">
      <t>ハ</t>
    </rPh>
    <rPh sb="6" eb="7">
      <t>モノ</t>
    </rPh>
    <phoneticPr fontId="4"/>
  </si>
  <si>
    <t>むし歯の
ない児</t>
    <rPh sb="2" eb="3">
      <t>ハ</t>
    </rPh>
    <rPh sb="7" eb="8">
      <t>ジ</t>
    </rPh>
    <phoneticPr fontId="4"/>
  </si>
  <si>
    <t>要精密</t>
    <rPh sb="0" eb="1">
      <t>ヨウ</t>
    </rPh>
    <rPh sb="1" eb="3">
      <t>セイミツ</t>
    </rPh>
    <phoneticPr fontId="4"/>
  </si>
  <si>
    <t>一　般　健　康　診　査</t>
  </si>
  <si>
    <t>3歳児
総数</t>
    <phoneticPr fontId="4"/>
  </si>
  <si>
    <t>６－第５表　３歳児健康診査実施状況，市町村・保健福祉事務所別</t>
    <rPh sb="22" eb="24">
      <t>ホケン</t>
    </rPh>
    <rPh sb="24" eb="26">
      <t>フクシ</t>
    </rPh>
    <rPh sb="26" eb="29">
      <t>ジムショ</t>
    </rPh>
    <rPh sb="29" eb="30">
      <t>ベツ</t>
    </rPh>
    <phoneticPr fontId="4"/>
  </si>
  <si>
    <t>出典：衛生行政報告例</t>
  </si>
  <si>
    <t>令和３</t>
    <rPh sb="0" eb="1">
      <t>レイワ</t>
    </rPh>
    <rPh sb="1" eb="2">
      <t>モト</t>
    </rPh>
    <phoneticPr fontId="15"/>
  </si>
  <si>
    <t>令和２</t>
    <rPh sb="0" eb="1">
      <t>レイワ</t>
    </rPh>
    <rPh sb="1" eb="2">
      <t>モト</t>
    </rPh>
    <phoneticPr fontId="15"/>
  </si>
  <si>
    <t>令和元</t>
    <rPh sb="0" eb="1">
      <t>レイワ</t>
    </rPh>
    <rPh sb="1" eb="2">
      <t>モト</t>
    </rPh>
    <phoneticPr fontId="15"/>
  </si>
  <si>
    <t>平成10年　　</t>
    <rPh sb="0" eb="1">
      <t>ヘイセイ</t>
    </rPh>
    <rPh sb="3" eb="4">
      <t>ネン</t>
    </rPh>
    <phoneticPr fontId="15"/>
  </si>
  <si>
    <t>不　詳</t>
    <rPh sb="0" eb="3">
      <t>フショウ</t>
    </rPh>
    <phoneticPr fontId="4"/>
  </si>
  <si>
    <t>50歳以上</t>
    <rPh sb="2" eb="3">
      <t>サイ</t>
    </rPh>
    <rPh sb="3" eb="5">
      <t>イジョウ</t>
    </rPh>
    <phoneticPr fontId="4"/>
  </si>
  <si>
    <t>45～49</t>
  </si>
  <si>
    <t>40～44</t>
  </si>
  <si>
    <t>35～39</t>
  </si>
  <si>
    <t>30～34</t>
  </si>
  <si>
    <t>25～29</t>
  </si>
  <si>
    <t>20～24</t>
  </si>
  <si>
    <t>20歳未満</t>
    <rPh sb="2" eb="3">
      <t>サイ</t>
    </rPh>
    <rPh sb="3" eb="5">
      <t>ミマン</t>
    </rPh>
    <phoneticPr fontId="4"/>
  </si>
  <si>
    <t>総　数</t>
    <rPh sb="0" eb="3">
      <t>ソウスウ</t>
    </rPh>
    <phoneticPr fontId="4"/>
  </si>
  <si>
    <t>６－第８表　人工妊娠中絶件数，年齢（５歳階級）・年次別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6">
      <t>ネンジ</t>
    </rPh>
    <rPh sb="26" eb="27">
      <t>ベツ</t>
    </rPh>
    <phoneticPr fontId="4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</si>
  <si>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4"/>
  </si>
  <si>
    <t>館林</t>
    <rPh sb="0" eb="2">
      <t>タテバヤシ</t>
    </rPh>
    <phoneticPr fontId="4"/>
  </si>
  <si>
    <t>太田</t>
    <rPh sb="0" eb="2">
      <t>オオタ</t>
    </rPh>
    <phoneticPr fontId="4"/>
  </si>
  <si>
    <t>桐生</t>
    <rPh sb="0" eb="2">
      <t>キリュウ</t>
    </rPh>
    <phoneticPr fontId="4"/>
  </si>
  <si>
    <t>利根沼田</t>
    <rPh sb="0" eb="2">
      <t>トネ</t>
    </rPh>
    <rPh sb="2" eb="4">
      <t>ヌマタ</t>
    </rPh>
    <phoneticPr fontId="4"/>
  </si>
  <si>
    <t>吾妻</t>
    <rPh sb="0" eb="2">
      <t>アガツマ</t>
    </rPh>
    <phoneticPr fontId="4"/>
  </si>
  <si>
    <t>富岡</t>
    <rPh sb="0" eb="2">
      <t>トミオカ</t>
    </rPh>
    <phoneticPr fontId="4"/>
  </si>
  <si>
    <t>藤岡</t>
    <rPh sb="0" eb="2">
      <t>フジオカ</t>
    </rPh>
    <phoneticPr fontId="4"/>
  </si>
  <si>
    <t>安中</t>
    <rPh sb="0" eb="2">
      <t>アンナカ</t>
    </rPh>
    <phoneticPr fontId="4"/>
  </si>
  <si>
    <t>高崎市</t>
    <rPh sb="0" eb="3">
      <t>タカサキシ</t>
    </rPh>
    <phoneticPr fontId="4"/>
  </si>
  <si>
    <t>伊勢崎</t>
    <rPh sb="0" eb="3">
      <t>イセサキ</t>
    </rPh>
    <phoneticPr fontId="4"/>
  </si>
  <si>
    <t>渋川</t>
    <rPh sb="0" eb="2">
      <t>シブカワ</t>
    </rPh>
    <phoneticPr fontId="4"/>
  </si>
  <si>
    <t>前橋市</t>
    <rPh sb="0" eb="2">
      <t>マエバシ</t>
    </rPh>
    <rPh sb="2" eb="3">
      <t>シ</t>
    </rPh>
    <phoneticPr fontId="4"/>
  </si>
  <si>
    <t>総　   数</t>
    <rPh sb="0" eb="6">
      <t>ソウスウ</t>
    </rPh>
    <phoneticPr fontId="4"/>
  </si>
  <si>
    <t>45～49</t>
    <phoneticPr fontId="4"/>
  </si>
  <si>
    <t>40～44</t>
    <phoneticPr fontId="4"/>
  </si>
  <si>
    <t>35～39</t>
    <phoneticPr fontId="4"/>
  </si>
  <si>
    <t>30～34</t>
    <phoneticPr fontId="4"/>
  </si>
  <si>
    <t>25～29</t>
    <phoneticPr fontId="4"/>
  </si>
  <si>
    <t>20～24</t>
    <phoneticPr fontId="4"/>
  </si>
  <si>
    <t>令和３年度　</t>
    <rPh sb="0" eb="2">
      <t>レイワ</t>
    </rPh>
    <rPh sb="3" eb="5">
      <t>ネンド</t>
    </rPh>
    <rPh sb="4" eb="5">
      <t>ド</t>
    </rPh>
    <phoneticPr fontId="4"/>
  </si>
  <si>
    <t>６－第９表　人工妊娠中絶件数，年齢（５歳階級）・保健所、保健福祉事務所別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7">
      <t>ホケンジョ</t>
    </rPh>
    <rPh sb="28" eb="35">
      <t>ホケンジョ</t>
    </rPh>
    <rPh sb="35" eb="36">
      <t>ベツ</t>
    </rPh>
    <phoneticPr fontId="4"/>
  </si>
  <si>
    <t>出典：感染症・がん疾病対策課調べ</t>
    <rPh sb="0" eb="2">
      <t>シュッテン</t>
    </rPh>
    <rPh sb="3" eb="6">
      <t>カンセンショウ</t>
    </rPh>
    <rPh sb="9" eb="14">
      <t>シッペイタイサクカ</t>
    </rPh>
    <rPh sb="14" eb="15">
      <t>シラ</t>
    </rPh>
    <phoneticPr fontId="4"/>
  </si>
  <si>
    <t>健康診断受診者証</t>
    <rPh sb="7" eb="8">
      <t>ショウ</t>
    </rPh>
    <phoneticPr fontId="4"/>
  </si>
  <si>
    <t>被爆者健康手帳</t>
  </si>
  <si>
    <t>女</t>
  </si>
  <si>
    <t>男</t>
  </si>
  <si>
    <t>総 数</t>
  </si>
  <si>
    <t>本 年 度 現 在</t>
  </si>
  <si>
    <t>本 年 度 減</t>
  </si>
  <si>
    <t>本 年 度 増</t>
  </si>
  <si>
    <t>前 年 度 末</t>
  </si>
  <si>
    <t>令和３年度</t>
  </si>
  <si>
    <t>６－第１０表　被爆者健康手帳交付状況</t>
    <phoneticPr fontId="4"/>
  </si>
  <si>
    <t>出典：感染症・がん疾病対策課調べ</t>
    <rPh sb="0" eb="2">
      <t>シュッテン</t>
    </rPh>
    <rPh sb="3" eb="6">
      <t>カンセンショウ</t>
    </rPh>
    <rPh sb="9" eb="11">
      <t>シッペイ</t>
    </rPh>
    <rPh sb="11" eb="14">
      <t>タイサクカ</t>
    </rPh>
    <rPh sb="14" eb="15">
      <t>シラ</t>
    </rPh>
    <phoneticPr fontId="4"/>
  </si>
  <si>
    <t>館林</t>
  </si>
  <si>
    <t>桐生</t>
  </si>
  <si>
    <t>太田</t>
    <rPh sb="0" eb="1">
      <t>フトシ</t>
    </rPh>
    <rPh sb="1" eb="2">
      <t>タ</t>
    </rPh>
    <phoneticPr fontId="4"/>
  </si>
  <si>
    <t>利根沼田</t>
  </si>
  <si>
    <t>吾妻</t>
  </si>
  <si>
    <t>富岡</t>
  </si>
  <si>
    <t>藤岡</t>
  </si>
  <si>
    <t>安中</t>
  </si>
  <si>
    <t>伊勢崎</t>
  </si>
  <si>
    <t>渋川</t>
  </si>
  <si>
    <t>総数</t>
    <rPh sb="0" eb="2">
      <t>ソウスウ</t>
    </rPh>
    <phoneticPr fontId="15"/>
  </si>
  <si>
    <t>小児慢性特定疾病医療</t>
    <phoneticPr fontId="15"/>
  </si>
  <si>
    <t>特定医療費（指定難病）</t>
  </si>
  <si>
    <t>令和３年度末　</t>
  </si>
  <si>
    <t>保健所、保健福祉事務所別</t>
  </si>
  <si>
    <t>６－第１４表　特定医療費（指定難病）・小児慢性特定疾病医療支給状況，</t>
    <rPh sb="7" eb="9">
      <t>トクテイ</t>
    </rPh>
    <rPh sb="9" eb="12">
      <t>イリョウヒ</t>
    </rPh>
    <rPh sb="13" eb="15">
      <t>シテイ</t>
    </rPh>
    <rPh sb="15" eb="17">
      <t>ナンビョウ</t>
    </rPh>
    <rPh sb="19" eb="21">
      <t>ショウニ</t>
    </rPh>
    <rPh sb="21" eb="23">
      <t>マンセイ</t>
    </rPh>
    <rPh sb="23" eb="25">
      <t>トクテイ</t>
    </rPh>
    <rPh sb="25" eb="27">
      <t>シッペイ</t>
    </rPh>
    <rPh sb="27" eb="29">
      <t>イリョウ</t>
    </rPh>
    <rPh sb="29" eb="31">
      <t>シキュウ</t>
    </rPh>
    <rPh sb="31" eb="3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</si>
</sst>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.5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176" fontId="2" fillId="0" borderId="0"/>
    <xf numFmtId="0" fontId="1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21">
    <xf numFmtId="0" fontId="0" fillId="0" borderId="0" xfId="0"/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41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8" fontId="3" fillId="0" borderId="0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38" fontId="3" fillId="0" borderId="7" xfId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41" fontId="9" fillId="0" borderId="0" xfId="0" applyNumberFormat="1" applyFont="1" applyFill="1" applyAlignment="1">
      <alignment horizontal="center"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4" xfId="0" applyNumberFormat="1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4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1" fillId="0" borderId="18" xfId="0" applyNumberFormat="1" applyFont="1" applyFill="1" applyBorder="1" applyAlignment="1">
      <alignment vertical="center"/>
    </xf>
    <xf numFmtId="41" fontId="11" fillId="0" borderId="8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38" fontId="3" fillId="0" borderId="6" xfId="1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12" fillId="0" borderId="0" xfId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0" fillId="0" borderId="2" xfId="0" applyNumberFormat="1" applyFont="1" applyFill="1" applyBorder="1" applyAlignment="1" applyProtection="1">
      <alignment vertical="center"/>
    </xf>
    <xf numFmtId="41" fontId="0" fillId="0" borderId="17" xfId="0" applyNumberFormat="1" applyFont="1" applyFill="1" applyBorder="1" applyAlignment="1" applyProtection="1">
      <alignment vertical="center"/>
    </xf>
    <xf numFmtId="41" fontId="0" fillId="0" borderId="3" xfId="0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>
      <alignment horizontal="distributed" vertical="center" shrinkToFit="1"/>
    </xf>
    <xf numFmtId="38" fontId="12" fillId="0" borderId="2" xfId="1" applyFont="1" applyFill="1" applyBorder="1" applyAlignment="1" applyProtection="1">
      <alignment horizontal="distributed" vertical="center" shrinkToFit="1"/>
    </xf>
    <xf numFmtId="0" fontId="12" fillId="0" borderId="2" xfId="0" applyFont="1" applyFill="1" applyBorder="1" applyAlignment="1">
      <alignment horizontal="distributed" vertical="center" shrinkToFit="1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6" xfId="0" applyNumberFormat="1" applyFont="1" applyFill="1" applyBorder="1" applyAlignment="1" applyProtection="1">
      <alignment vertical="center"/>
    </xf>
    <xf numFmtId="41" fontId="0" fillId="0" borderId="4" xfId="0" applyNumberFormat="1" applyFont="1" applyFill="1" applyBorder="1" applyAlignment="1" applyProtection="1">
      <alignment vertical="center"/>
    </xf>
    <xf numFmtId="0" fontId="12" fillId="0" borderId="6" xfId="0" applyFont="1" applyFill="1" applyBorder="1" applyAlignment="1">
      <alignment horizontal="distributed" vertical="center" shrinkToFit="1"/>
    </xf>
    <xf numFmtId="38" fontId="12" fillId="0" borderId="0" xfId="1" applyFont="1" applyFill="1" applyBorder="1" applyAlignment="1" applyProtection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vertical="center"/>
    </xf>
    <xf numFmtId="176" fontId="0" fillId="0" borderId="0" xfId="2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176" fontId="0" fillId="0" borderId="0" xfId="2" applyFont="1" applyFill="1" applyBorder="1" applyAlignment="1">
      <alignment vertical="center"/>
    </xf>
    <xf numFmtId="38" fontId="12" fillId="0" borderId="6" xfId="1" applyFont="1" applyFill="1" applyBorder="1" applyAlignment="1" applyProtection="1">
      <alignment horizontal="distributed" vertical="center" shrinkToFit="1"/>
    </xf>
    <xf numFmtId="38" fontId="12" fillId="0" borderId="0" xfId="1" applyFont="1" applyFill="1" applyBorder="1" applyAlignment="1">
      <alignment vertical="center"/>
    </xf>
    <xf numFmtId="41" fontId="0" fillId="0" borderId="36" xfId="0" applyNumberFormat="1" applyFont="1" applyFill="1" applyBorder="1" applyAlignment="1" applyProtection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176" fontId="0" fillId="0" borderId="0" xfId="2" applyFont="1" applyFill="1" applyBorder="1" applyProtection="1"/>
    <xf numFmtId="41" fontId="0" fillId="0" borderId="0" xfId="0" applyNumberFormat="1" applyFont="1" applyFill="1" applyBorder="1" applyAlignment="1" applyProtection="1">
      <alignment horizontal="left" vertical="center"/>
    </xf>
    <xf numFmtId="41" fontId="0" fillId="0" borderId="6" xfId="0" applyNumberFormat="1" applyFont="1" applyFill="1" applyBorder="1" applyAlignment="1" applyProtection="1">
      <alignment horizontal="left" vertical="center"/>
    </xf>
    <xf numFmtId="41" fontId="0" fillId="0" borderId="4" xfId="0" applyNumberFormat="1" applyFont="1" applyFill="1" applyBorder="1" applyAlignment="1" applyProtection="1">
      <alignment horizontal="left" vertical="center"/>
    </xf>
    <xf numFmtId="41" fontId="0" fillId="0" borderId="36" xfId="0" applyNumberFormat="1" applyFont="1" applyFill="1" applyBorder="1" applyAlignment="1" applyProtection="1">
      <alignment horizontal="left" vertical="center"/>
    </xf>
    <xf numFmtId="38" fontId="12" fillId="0" borderId="0" xfId="1" applyFont="1" applyFill="1" applyBorder="1" applyAlignment="1">
      <alignment horizontal="distributed" vertical="center" shrinkToFit="1"/>
    </xf>
    <xf numFmtId="41" fontId="0" fillId="0" borderId="1" xfId="0" applyNumberFormat="1" applyFont="1" applyFill="1" applyBorder="1" applyAlignment="1" applyProtection="1">
      <alignment vertical="center"/>
    </xf>
    <xf numFmtId="41" fontId="0" fillId="0" borderId="38" xfId="0" applyNumberFormat="1" applyFont="1" applyFill="1" applyBorder="1" applyAlignment="1" applyProtection="1">
      <alignment vertical="center"/>
    </xf>
    <xf numFmtId="41" fontId="0" fillId="0" borderId="39" xfId="0" applyNumberFormat="1" applyFont="1" applyFill="1" applyBorder="1" applyAlignment="1" applyProtection="1">
      <alignment vertical="center"/>
    </xf>
    <xf numFmtId="41" fontId="0" fillId="0" borderId="40" xfId="0" applyNumberFormat="1" applyFont="1" applyFill="1" applyBorder="1" applyAlignment="1" applyProtection="1">
      <alignment vertical="center"/>
    </xf>
    <xf numFmtId="37" fontId="12" fillId="0" borderId="2" xfId="0" applyNumberFormat="1" applyFont="1" applyFill="1" applyBorder="1" applyAlignment="1" applyProtection="1">
      <alignment horizontal="center" vertical="center"/>
    </xf>
    <xf numFmtId="37" fontId="12" fillId="0" borderId="37" xfId="0" applyNumberFormat="1" applyFont="1" applyFill="1" applyBorder="1" applyAlignment="1" applyProtection="1">
      <alignment horizontal="center" vertical="center"/>
    </xf>
    <xf numFmtId="37" fontId="12" fillId="0" borderId="3" xfId="0" applyNumberFormat="1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7" fontId="12" fillId="0" borderId="37" xfId="0" applyNumberFormat="1" applyFont="1" applyFill="1" applyBorder="1" applyAlignment="1" applyProtection="1">
      <alignment horizontal="center" vertical="center"/>
    </xf>
    <xf numFmtId="37" fontId="12" fillId="0" borderId="37" xfId="0" quotePrefix="1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37" fontId="12" fillId="0" borderId="1" xfId="0" applyNumberFormat="1" applyFont="1" applyFill="1" applyBorder="1" applyAlignment="1" applyProtection="1">
      <alignment horizontal="center" vertical="center"/>
    </xf>
    <xf numFmtId="37" fontId="12" fillId="0" borderId="42" xfId="0" applyNumberFormat="1" applyFont="1" applyFill="1" applyBorder="1" applyAlignment="1" applyProtection="1">
      <alignment horizontal="center" vertical="center"/>
    </xf>
    <xf numFmtId="37" fontId="12" fillId="0" borderId="43" xfId="0" applyNumberFormat="1" applyFont="1" applyFill="1" applyBorder="1" applyAlignment="1" applyProtection="1">
      <alignment horizontal="center" vertical="center"/>
    </xf>
    <xf numFmtId="37" fontId="12" fillId="0" borderId="44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7" fontId="12" fillId="0" borderId="1" xfId="0" applyNumberFormat="1" applyFont="1" applyFill="1" applyBorder="1" applyAlignment="1" applyProtection="1">
      <alignment horizontal="center" vertical="center"/>
    </xf>
    <xf numFmtId="37" fontId="12" fillId="0" borderId="40" xfId="0" applyNumberFormat="1" applyFont="1" applyFill="1" applyBorder="1" applyAlignment="1" applyProtection="1">
      <alignment horizontal="center" vertical="center"/>
    </xf>
    <xf numFmtId="37" fontId="12" fillId="0" borderId="36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7" fontId="12" fillId="0" borderId="45" xfId="0" applyNumberFormat="1" applyFont="1" applyFill="1" applyBorder="1" applyAlignment="1" applyProtection="1">
      <alignment horizontal="center" vertical="center"/>
    </xf>
    <xf numFmtId="37" fontId="12" fillId="0" borderId="46" xfId="0" applyNumberFormat="1" applyFont="1" applyFill="1" applyBorder="1" applyAlignment="1" applyProtection="1">
      <alignment horizontal="center" vertical="center"/>
    </xf>
    <xf numFmtId="37" fontId="12" fillId="0" borderId="47" xfId="0" applyNumberFormat="1" applyFont="1" applyFill="1" applyBorder="1" applyAlignment="1" applyProtection="1">
      <alignment horizontal="center" vertical="center"/>
    </xf>
    <xf numFmtId="37" fontId="12" fillId="0" borderId="48" xfId="0" quotePrefix="1" applyNumberFormat="1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37" fontId="12" fillId="0" borderId="49" xfId="0" applyNumberFormat="1" applyFont="1" applyFill="1" applyBorder="1" applyAlignment="1" applyProtection="1">
      <alignment horizontal="right" vertical="center"/>
    </xf>
    <xf numFmtId="37" fontId="12" fillId="0" borderId="49" xfId="0" quotePrefix="1" applyNumberFormat="1" applyFont="1" applyFill="1" applyBorder="1" applyAlignment="1" applyProtection="1">
      <alignment horizontal="right" vertical="center"/>
    </xf>
    <xf numFmtId="37" fontId="12" fillId="0" borderId="49" xfId="0" applyNumberFormat="1" applyFont="1" applyFill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horizontal="left" vertical="center"/>
    </xf>
    <xf numFmtId="0" fontId="0" fillId="0" borderId="36" xfId="0" applyFont="1" applyFill="1" applyBorder="1" applyAlignment="1">
      <alignment vertical="center"/>
    </xf>
    <xf numFmtId="38" fontId="9" fillId="0" borderId="6" xfId="1" applyFont="1" applyFill="1" applyBorder="1" applyAlignment="1" applyProtection="1">
      <alignment horizontal="distributed" vertical="center" shrinkToFit="1"/>
    </xf>
    <xf numFmtId="38" fontId="9" fillId="0" borderId="0" xfId="1" applyFont="1" applyFill="1" applyBorder="1" applyAlignment="1" applyProtection="1">
      <alignment horizontal="distributed" vertical="center" shrinkToFit="1"/>
    </xf>
    <xf numFmtId="41" fontId="0" fillId="0" borderId="5" xfId="0" applyNumberFormat="1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horizontal="distributed" vertical="center" shrinkToFit="1"/>
    </xf>
    <xf numFmtId="37" fontId="12" fillId="0" borderId="0" xfId="0" applyNumberFormat="1" applyFont="1" applyFill="1" applyAlignment="1" applyProtection="1">
      <alignment horizontal="left" vertical="center"/>
    </xf>
    <xf numFmtId="38" fontId="12" fillId="0" borderId="7" xfId="1" applyFont="1" applyFill="1" applyBorder="1" applyAlignment="1" applyProtection="1">
      <alignment horizontal="distributed" vertical="center" shrinkToFit="1"/>
    </xf>
    <xf numFmtId="41" fontId="0" fillId="0" borderId="1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41" fontId="12" fillId="0" borderId="36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6" xfId="0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horizontal="distributed" vertical="center" shrinkToFit="1"/>
    </xf>
    <xf numFmtId="41" fontId="0" fillId="0" borderId="0" xfId="0" applyNumberFormat="1" applyFont="1" applyFill="1" applyBorder="1" applyAlignment="1" applyProtection="1">
      <alignment horizontal="right" vertical="center"/>
    </xf>
    <xf numFmtId="0" fontId="12" fillId="0" borderId="50" xfId="0" applyFont="1" applyFill="1" applyBorder="1" applyAlignment="1">
      <alignment horizontal="distributed" vertical="center" shrinkToFit="1"/>
    </xf>
    <xf numFmtId="38" fontId="12" fillId="0" borderId="1" xfId="1" applyFont="1" applyFill="1" applyBorder="1" applyAlignment="1" applyProtection="1">
      <alignment horizontal="distributed" vertical="center" shrinkToFit="1"/>
    </xf>
    <xf numFmtId="0" fontId="12" fillId="0" borderId="1" xfId="0" applyFont="1" applyFill="1" applyBorder="1" applyAlignment="1">
      <alignment horizontal="distributed" vertical="center" shrinkToFit="1"/>
    </xf>
    <xf numFmtId="37" fontId="12" fillId="0" borderId="2" xfId="0" applyNumberFormat="1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>
      <alignment vertical="center"/>
    </xf>
    <xf numFmtId="37" fontId="12" fillId="0" borderId="41" xfId="0" applyNumberFormat="1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37" fontId="12" fillId="0" borderId="3" xfId="0" applyNumberFormat="1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7" fontId="9" fillId="0" borderId="40" xfId="0" applyNumberFormat="1" applyFont="1" applyFill="1" applyBorder="1" applyAlignment="1" applyProtection="1">
      <alignment horizontal="center" vertical="center" wrapText="1"/>
    </xf>
    <xf numFmtId="37" fontId="12" fillId="0" borderId="39" xfId="0" applyNumberFormat="1" applyFont="1" applyFill="1" applyBorder="1" applyAlignment="1" applyProtection="1">
      <alignment horizontal="center" vertical="center"/>
    </xf>
    <xf numFmtId="37" fontId="12" fillId="0" borderId="36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7" fontId="12" fillId="0" borderId="30" xfId="0" applyNumberFormat="1" applyFont="1" applyFill="1" applyBorder="1" applyAlignment="1" applyProtection="1">
      <alignment horizontal="center" vertical="center"/>
    </xf>
    <xf numFmtId="37" fontId="12" fillId="0" borderId="48" xfId="0" applyNumberFormat="1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37" fontId="12" fillId="0" borderId="49" xfId="0" quotePrefix="1" applyNumberFormat="1" applyFont="1" applyFill="1" applyBorder="1" applyAlignment="1" applyProtection="1">
      <alignment vertical="center"/>
    </xf>
    <xf numFmtId="0" fontId="14" fillId="0" borderId="0" xfId="3" applyFont="1">
      <alignment vertical="center"/>
    </xf>
    <xf numFmtId="0" fontId="2" fillId="0" borderId="0" xfId="4" applyFont="1" applyFill="1" applyAlignment="1">
      <alignment vertical="center"/>
    </xf>
    <xf numFmtId="41" fontId="2" fillId="0" borderId="0" xfId="4" applyNumberFormat="1" applyFont="1" applyFill="1" applyAlignment="1">
      <alignment vertical="center"/>
    </xf>
    <xf numFmtId="41" fontId="14" fillId="0" borderId="2" xfId="5" applyNumberFormat="1" applyFont="1" applyFill="1" applyBorder="1" applyAlignment="1">
      <alignment horizontal="right" vertical="center"/>
    </xf>
    <xf numFmtId="41" fontId="14" fillId="0" borderId="3" xfId="5" applyNumberFormat="1" applyFont="1" applyFill="1" applyBorder="1" applyAlignment="1">
      <alignment horizontal="right" vertical="center"/>
    </xf>
    <xf numFmtId="177" fontId="14" fillId="0" borderId="37" xfId="5" quotePrefix="1" applyNumberFormat="1" applyFont="1" applyFill="1" applyBorder="1" applyAlignment="1">
      <alignment horizontal="center" vertical="center"/>
    </xf>
    <xf numFmtId="41" fontId="2" fillId="0" borderId="0" xfId="5" applyNumberFormat="1" applyFont="1" applyFill="1" applyBorder="1" applyAlignment="1">
      <alignment horizontal="right" vertical="center"/>
    </xf>
    <xf numFmtId="41" fontId="2" fillId="0" borderId="4" xfId="5" applyNumberFormat="1" applyFont="1" applyFill="1" applyBorder="1" applyAlignment="1">
      <alignment horizontal="right" vertical="center"/>
    </xf>
    <xf numFmtId="177" fontId="2" fillId="0" borderId="0" xfId="5" quotePrefix="1" applyNumberFormat="1" applyFont="1" applyFill="1" applyBorder="1" applyAlignment="1">
      <alignment horizontal="center" vertical="center"/>
    </xf>
    <xf numFmtId="41" fontId="2" fillId="0" borderId="6" xfId="5" applyNumberFormat="1" applyFont="1" applyFill="1" applyBorder="1" applyAlignment="1">
      <alignment horizontal="right" vertical="center"/>
    </xf>
    <xf numFmtId="177" fontId="2" fillId="0" borderId="6" xfId="5" quotePrefix="1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1" fontId="14" fillId="0" borderId="0" xfId="5" applyNumberFormat="1" applyFont="1" applyFill="1" applyBorder="1" applyAlignment="1">
      <alignment horizontal="right" vertical="center"/>
    </xf>
    <xf numFmtId="41" fontId="14" fillId="0" borderId="4" xfId="5" applyNumberFormat="1" applyFont="1" applyFill="1" applyBorder="1" applyAlignment="1">
      <alignment horizontal="right" vertical="center"/>
    </xf>
    <xf numFmtId="41" fontId="2" fillId="0" borderId="1" xfId="5" applyNumberFormat="1" applyFont="1" applyFill="1" applyBorder="1" applyAlignment="1">
      <alignment horizontal="right" vertical="center"/>
    </xf>
    <xf numFmtId="41" fontId="2" fillId="0" borderId="39" xfId="5" applyNumberFormat="1" applyFont="1" applyFill="1" applyBorder="1" applyAlignment="1">
      <alignment horizontal="right" vertical="center"/>
    </xf>
    <xf numFmtId="177" fontId="2" fillId="0" borderId="38" xfId="5" quotePrefix="1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177" fontId="2" fillId="0" borderId="47" xfId="5" applyNumberFormat="1" applyFont="1" applyFill="1" applyBorder="1" applyAlignment="1">
      <alignment horizontal="center" vertical="center"/>
    </xf>
    <xf numFmtId="177" fontId="2" fillId="0" borderId="52" xfId="5" applyNumberFormat="1" applyFont="1" applyFill="1" applyBorder="1" applyAlignment="1">
      <alignment horizontal="center" vertical="center"/>
    </xf>
    <xf numFmtId="177" fontId="2" fillId="0" borderId="45" xfId="5" applyNumberFormat="1" applyFont="1" applyFill="1" applyBorder="1" applyAlignment="1">
      <alignment horizontal="center" vertical="center"/>
    </xf>
    <xf numFmtId="0" fontId="2" fillId="0" borderId="49" xfId="4" quotePrefix="1" applyFont="1" applyFill="1" applyBorder="1" applyAlignment="1">
      <alignment horizontal="right" vertical="center"/>
    </xf>
    <xf numFmtId="0" fontId="2" fillId="0" borderId="49" xfId="4" quotePrefix="1" applyFont="1" applyFill="1" applyBorder="1" applyAlignment="1">
      <alignment vertical="center"/>
    </xf>
    <xf numFmtId="0" fontId="16" fillId="0" borderId="0" xfId="4" quotePrefix="1" applyFont="1" applyFill="1" applyAlignment="1">
      <alignment horizontal="left" vertical="center"/>
    </xf>
    <xf numFmtId="0" fontId="17" fillId="0" borderId="0" xfId="4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horizontal="right" vertical="center"/>
    </xf>
    <xf numFmtId="0" fontId="12" fillId="0" borderId="17" xfId="0" applyNumberFormat="1" applyFont="1" applyFill="1" applyBorder="1" applyAlignment="1">
      <alignment horizontal="distributed" vertical="center" indent="1"/>
    </xf>
    <xf numFmtId="41" fontId="12" fillId="0" borderId="0" xfId="0" applyNumberFormat="1" applyFont="1" applyFill="1" applyAlignment="1">
      <alignment horizontal="right" vertical="center"/>
    </xf>
    <xf numFmtId="41" fontId="12" fillId="0" borderId="4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distributed" vertical="center" indent="1"/>
    </xf>
    <xf numFmtId="41" fontId="12" fillId="0" borderId="43" xfId="0" applyNumberFormat="1" applyFont="1" applyFill="1" applyBorder="1" applyAlignment="1">
      <alignment horizontal="right" vertical="center"/>
    </xf>
    <xf numFmtId="41" fontId="12" fillId="0" borderId="44" xfId="0" applyNumberFormat="1" applyFont="1" applyFill="1" applyBorder="1" applyAlignment="1">
      <alignment horizontal="right" vertical="center"/>
    </xf>
    <xf numFmtId="0" fontId="12" fillId="0" borderId="42" xfId="0" applyNumberFormat="1" applyFont="1" applyFill="1" applyBorder="1" applyAlignment="1">
      <alignment horizontal="distributed" vertical="center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vertical="center"/>
    </xf>
    <xf numFmtId="0" fontId="12" fillId="0" borderId="49" xfId="0" quotePrefix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 horizontal="left" vertical="center"/>
    </xf>
    <xf numFmtId="41" fontId="0" fillId="0" borderId="3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0" fontId="12" fillId="0" borderId="17" xfId="0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12" fillId="0" borderId="38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quotePrefix="1" applyFont="1" applyBorder="1" applyAlignment="1">
      <alignment horizontal="right" vertical="center"/>
    </xf>
    <xf numFmtId="0" fontId="12" fillId="0" borderId="49" xfId="0" applyFont="1" applyBorder="1" applyAlignment="1">
      <alignment vertical="center"/>
    </xf>
    <xf numFmtId="0" fontId="12" fillId="0" borderId="49" xfId="0" quotePrefix="1" applyFont="1" applyBorder="1" applyAlignment="1">
      <alignment vertical="center"/>
    </xf>
    <xf numFmtId="0" fontId="12" fillId="0" borderId="4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6" applyFont="1">
      <alignment vertical="center"/>
    </xf>
    <xf numFmtId="0" fontId="7" fillId="0" borderId="0" xfId="7" applyFont="1" applyAlignment="1">
      <alignment horizontal="left" vertical="center"/>
    </xf>
    <xf numFmtId="38" fontId="7" fillId="0" borderId="2" xfId="5" applyFont="1" applyFill="1" applyBorder="1" applyAlignment="1" applyProtection="1">
      <alignment horizontal="right" vertical="center" indent="5"/>
    </xf>
    <xf numFmtId="38" fontId="7" fillId="0" borderId="3" xfId="5" applyFont="1" applyFill="1" applyBorder="1" applyAlignment="1">
      <alignment horizontal="right" vertical="center" indent="5" shrinkToFit="1"/>
    </xf>
    <xf numFmtId="38" fontId="7" fillId="0" borderId="2" xfId="8" applyFont="1" applyFill="1" applyBorder="1" applyAlignment="1">
      <alignment horizontal="distributed" vertical="center" indent="2"/>
    </xf>
    <xf numFmtId="38" fontId="7" fillId="0" borderId="0" xfId="5" applyFont="1" applyFill="1" applyBorder="1" applyAlignment="1" applyProtection="1">
      <alignment horizontal="right" vertical="center" indent="5"/>
    </xf>
    <xf numFmtId="38" fontId="7" fillId="0" borderId="4" xfId="5" applyFont="1" applyFill="1" applyBorder="1" applyAlignment="1">
      <alignment horizontal="right" vertical="center" indent="5" shrinkToFit="1"/>
    </xf>
    <xf numFmtId="38" fontId="7" fillId="0" borderId="0" xfId="8" applyFont="1" applyFill="1" applyBorder="1" applyAlignment="1">
      <alignment horizontal="distributed" vertical="center" indent="2"/>
    </xf>
    <xf numFmtId="38" fontId="7" fillId="0" borderId="0" xfId="5" applyFont="1" applyBorder="1" applyAlignment="1">
      <alignment horizontal="right" vertical="center" indent="5"/>
    </xf>
    <xf numFmtId="38" fontId="7" fillId="0" borderId="4" xfId="5" applyFont="1" applyBorder="1" applyAlignment="1">
      <alignment horizontal="right" vertical="center" indent="5"/>
    </xf>
    <xf numFmtId="0" fontId="7" fillId="0" borderId="0" xfId="6" applyFont="1" applyAlignment="1">
      <alignment horizontal="distributed" vertical="center" indent="1"/>
    </xf>
    <xf numFmtId="0" fontId="7" fillId="0" borderId="45" xfId="6" applyFont="1" applyBorder="1" applyAlignment="1">
      <alignment horizontal="center" vertical="center"/>
    </xf>
    <xf numFmtId="0" fontId="7" fillId="0" borderId="47" xfId="6" applyFont="1" applyBorder="1" applyAlignment="1">
      <alignment horizontal="center" vertical="center"/>
    </xf>
    <xf numFmtId="0" fontId="7" fillId="0" borderId="45" xfId="6" applyFont="1" applyBorder="1">
      <alignment vertical="center"/>
    </xf>
    <xf numFmtId="0" fontId="7" fillId="0" borderId="49" xfId="6" applyFont="1" applyBorder="1" applyAlignment="1">
      <alignment horizontal="right" vertical="center"/>
    </xf>
    <xf numFmtId="0" fontId="7" fillId="0" borderId="49" xfId="6" applyFont="1" applyBorder="1">
      <alignment vertical="center"/>
    </xf>
    <xf numFmtId="0" fontId="8" fillId="0" borderId="0" xfId="7" applyFont="1" applyAlignment="1">
      <alignment vertical="center" wrapText="1"/>
    </xf>
    <xf numFmtId="0" fontId="8" fillId="0" borderId="0" xfId="7" applyFont="1">
      <alignment vertical="center"/>
    </xf>
  </cellXfs>
  <cellStyles count="9">
    <cellStyle name="桁区切り 2" xfId="5" xr:uid="{DE8D46F8-889C-4FAA-BE0F-0CB40AAF8742}"/>
    <cellStyle name="桁区切り 3" xfId="1" xr:uid="{5EAC5FD2-2D1B-48C1-B47E-4D63F77CF2B7}"/>
    <cellStyle name="桁区切り 4" xfId="8" xr:uid="{9E9FE9C0-2A99-4D7C-A75D-EA13831D668A}"/>
    <cellStyle name="標準" xfId="0" builtinId="0"/>
    <cellStyle name="標準 2" xfId="3" xr:uid="{4B25FF4C-2081-40A3-A5DA-A629E2611D54}"/>
    <cellStyle name="標準 2 2" xfId="4" xr:uid="{DE14FE1E-B7EC-4077-9CCF-CC46AC755687}"/>
    <cellStyle name="標準 2 2 2" xfId="7" xr:uid="{021BA01C-DC2C-452A-A372-28A7734DD18B}"/>
    <cellStyle name="標準 3" xfId="6" xr:uid="{E6D2CB37-D9F4-47AD-A77B-B176D0C3CAB3}"/>
    <cellStyle name="標準_平成１３年１歳６か月" xfId="2" xr:uid="{E3090A89-F721-475B-800D-81697D243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E5E\common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FB85-2971-4992-82DA-17C97E16743A}">
  <dimension ref="A1:J69"/>
  <sheetViews>
    <sheetView tabSelected="1" zoomScaleNormal="100" zoomScaleSheetLayoutView="100" workbookViewId="0">
      <pane xSplit="3" ySplit="3" topLeftCell="D4" activePane="bottomRight" state="frozen"/>
      <selection activeCell="L3" sqref="L3"/>
      <selection pane="topRight" activeCell="L3" sqref="L3"/>
      <selection pane="bottomLeft" activeCell="L3" sqref="L3"/>
      <selection pane="bottomRight" activeCell="G4" sqref="G4"/>
    </sheetView>
  </sheetViews>
  <sheetFormatPr defaultColWidth="10.81640625" defaultRowHeight="18.75" customHeight="1" x14ac:dyDescent="0.2"/>
  <cols>
    <col min="1" max="1" width="2.81640625" style="1" customWidth="1"/>
    <col min="2" max="2" width="13.81640625" style="1" customWidth="1"/>
    <col min="3" max="3" width="2.81640625" style="1" customWidth="1"/>
    <col min="4" max="10" width="10.1796875" style="1" customWidth="1"/>
    <col min="11" max="16384" width="10.81640625" style="1"/>
  </cols>
  <sheetData>
    <row r="1" spans="1:10" ht="18.75" customHeight="1" x14ac:dyDescent="0.2">
      <c r="A1" s="33" t="s">
        <v>58</v>
      </c>
    </row>
    <row r="2" spans="1:10" ht="12.5" thickBot="1" x14ac:dyDescent="0.25">
      <c r="D2" s="32"/>
      <c r="E2" s="32"/>
      <c r="F2" s="32"/>
      <c r="G2" s="32"/>
      <c r="H2" s="31"/>
      <c r="I2" s="31"/>
      <c r="J2" s="30" t="s">
        <v>59</v>
      </c>
    </row>
    <row r="3" spans="1:10" ht="36.9" customHeight="1" thickTop="1" x14ac:dyDescent="0.2">
      <c r="A3" s="36"/>
      <c r="B3" s="36"/>
      <c r="C3" s="37"/>
      <c r="D3" s="29" t="s">
        <v>57</v>
      </c>
      <c r="E3" s="28" t="s">
        <v>56</v>
      </c>
      <c r="F3" s="27" t="s">
        <v>55</v>
      </c>
      <c r="G3" s="26" t="s">
        <v>54</v>
      </c>
      <c r="H3" s="25" t="s">
        <v>53</v>
      </c>
      <c r="I3" s="25" t="s">
        <v>52</v>
      </c>
      <c r="J3" s="24" t="s">
        <v>51</v>
      </c>
    </row>
    <row r="4" spans="1:10" ht="13" customHeight="1" x14ac:dyDescent="0.2">
      <c r="A4" s="12"/>
      <c r="B4" s="13" t="s">
        <v>50</v>
      </c>
      <c r="C4" s="20"/>
      <c r="D4" s="22">
        <f t="shared" ref="D4:J4" si="0">D5+D6</f>
        <v>11822</v>
      </c>
      <c r="E4" s="23">
        <f t="shared" si="0"/>
        <v>11113</v>
      </c>
      <c r="F4" s="22">
        <f t="shared" si="0"/>
        <v>597</v>
      </c>
      <c r="G4" s="22">
        <f t="shared" si="0"/>
        <v>60</v>
      </c>
      <c r="H4" s="22">
        <f t="shared" si="0"/>
        <v>46</v>
      </c>
      <c r="I4" s="22">
        <f t="shared" si="0"/>
        <v>5</v>
      </c>
      <c r="J4" s="22">
        <f t="shared" si="0"/>
        <v>1</v>
      </c>
    </row>
    <row r="5" spans="1:10" ht="13" customHeight="1" x14ac:dyDescent="0.2">
      <c r="A5" s="12"/>
      <c r="B5" s="13" t="s">
        <v>49</v>
      </c>
      <c r="C5" s="20"/>
      <c r="D5" s="14">
        <f t="shared" ref="D5:J5" si="1">D9+D12+D17+D21+D24+D27+D32+D46+D53+D54+D57+D60</f>
        <v>10197</v>
      </c>
      <c r="E5" s="15">
        <f t="shared" si="1"/>
        <v>9611</v>
      </c>
      <c r="F5" s="14">
        <f t="shared" si="1"/>
        <v>501</v>
      </c>
      <c r="G5" s="14">
        <f t="shared" si="1"/>
        <v>44</v>
      </c>
      <c r="H5" s="14">
        <f t="shared" si="1"/>
        <v>36</v>
      </c>
      <c r="I5" s="14">
        <f t="shared" si="1"/>
        <v>5</v>
      </c>
      <c r="J5" s="14">
        <f t="shared" si="1"/>
        <v>0</v>
      </c>
    </row>
    <row r="6" spans="1:10" ht="13" customHeight="1" x14ac:dyDescent="0.2">
      <c r="A6" s="12"/>
      <c r="B6" s="13" t="s">
        <v>48</v>
      </c>
      <c r="C6" s="20"/>
      <c r="D6" s="14">
        <f t="shared" ref="D6:J6" si="2">D13+D14+D18+D28+D29+D33+D34+D35+D38+D39+D40+D41+D42+D43+D47+D48+D49+D50+D61+D62+D63+D64+D65</f>
        <v>1625</v>
      </c>
      <c r="E6" s="15">
        <f t="shared" si="2"/>
        <v>1502</v>
      </c>
      <c r="F6" s="14">
        <f t="shared" si="2"/>
        <v>96</v>
      </c>
      <c r="G6" s="14">
        <f t="shared" si="2"/>
        <v>16</v>
      </c>
      <c r="H6" s="14">
        <f t="shared" si="2"/>
        <v>10</v>
      </c>
      <c r="I6" s="14">
        <f t="shared" si="2"/>
        <v>0</v>
      </c>
      <c r="J6" s="14">
        <f t="shared" si="2"/>
        <v>1</v>
      </c>
    </row>
    <row r="7" spans="1:10" ht="13" customHeight="1" x14ac:dyDescent="0.2">
      <c r="A7" s="12"/>
      <c r="B7" s="21"/>
      <c r="C7" s="20"/>
      <c r="D7" s="14"/>
      <c r="E7" s="15"/>
      <c r="F7" s="14"/>
      <c r="G7" s="14"/>
      <c r="H7" s="14"/>
      <c r="I7" s="14"/>
      <c r="J7" s="14"/>
    </row>
    <row r="8" spans="1:10" ht="13" customHeight="1" x14ac:dyDescent="0.2">
      <c r="A8" s="40" t="s">
        <v>47</v>
      </c>
      <c r="B8" s="40"/>
      <c r="C8" s="41"/>
      <c r="D8" s="14">
        <f t="shared" ref="D8:J8" si="3">D9</f>
        <v>2181</v>
      </c>
      <c r="E8" s="15">
        <f t="shared" si="3"/>
        <v>2053</v>
      </c>
      <c r="F8" s="14">
        <f t="shared" si="3"/>
        <v>114</v>
      </c>
      <c r="G8" s="14">
        <f t="shared" si="3"/>
        <v>6</v>
      </c>
      <c r="H8" s="14">
        <f t="shared" si="3"/>
        <v>7</v>
      </c>
      <c r="I8" s="14">
        <f t="shared" si="3"/>
        <v>1</v>
      </c>
      <c r="J8" s="14">
        <f t="shared" si="3"/>
        <v>0</v>
      </c>
    </row>
    <row r="9" spans="1:10" ht="13" customHeight="1" x14ac:dyDescent="0.2">
      <c r="A9" s="12"/>
      <c r="B9" s="13" t="s">
        <v>46</v>
      </c>
      <c r="C9" s="12"/>
      <c r="D9" s="15">
        <f>SUM(E9:J9)</f>
        <v>2181</v>
      </c>
      <c r="E9" s="15">
        <v>2053</v>
      </c>
      <c r="F9" s="14">
        <v>114</v>
      </c>
      <c r="G9" s="14">
        <v>6</v>
      </c>
      <c r="H9" s="14">
        <v>7</v>
      </c>
      <c r="I9" s="10">
        <v>1</v>
      </c>
      <c r="J9" s="10">
        <v>0</v>
      </c>
    </row>
    <row r="10" spans="1:10" ht="13" customHeight="1" x14ac:dyDescent="0.2">
      <c r="A10" s="12"/>
      <c r="B10" s="12"/>
      <c r="C10" s="12"/>
      <c r="D10" s="15"/>
      <c r="E10" s="15"/>
      <c r="F10" s="14"/>
      <c r="G10" s="14"/>
      <c r="H10" s="14"/>
      <c r="I10" s="14"/>
      <c r="J10" s="14"/>
    </row>
    <row r="11" spans="1:10" ht="13" customHeight="1" x14ac:dyDescent="0.2">
      <c r="A11" s="40" t="s">
        <v>45</v>
      </c>
      <c r="B11" s="40"/>
      <c r="C11" s="40"/>
      <c r="D11" s="15">
        <f t="shared" ref="D11:J11" si="4">D12+D13+D14</f>
        <v>672</v>
      </c>
      <c r="E11" s="15">
        <f t="shared" si="4"/>
        <v>636</v>
      </c>
      <c r="F11" s="14">
        <f t="shared" si="4"/>
        <v>30</v>
      </c>
      <c r="G11" s="14">
        <f t="shared" si="4"/>
        <v>3</v>
      </c>
      <c r="H11" s="14">
        <f t="shared" si="4"/>
        <v>3</v>
      </c>
      <c r="I11" s="14">
        <f t="shared" si="4"/>
        <v>0</v>
      </c>
      <c r="J11" s="14">
        <f t="shared" si="4"/>
        <v>0</v>
      </c>
    </row>
    <row r="12" spans="1:10" ht="13" customHeight="1" x14ac:dyDescent="0.2">
      <c r="A12" s="12"/>
      <c r="B12" s="13" t="s">
        <v>44</v>
      </c>
      <c r="C12" s="12"/>
      <c r="D12" s="11">
        <f>SUM(E12:J12)</f>
        <v>373</v>
      </c>
      <c r="E12" s="11">
        <v>354</v>
      </c>
      <c r="F12" s="10">
        <v>17</v>
      </c>
      <c r="G12" s="10">
        <v>1</v>
      </c>
      <c r="H12" s="10">
        <v>1</v>
      </c>
      <c r="I12" s="10">
        <v>0</v>
      </c>
      <c r="J12" s="10">
        <v>0</v>
      </c>
    </row>
    <row r="13" spans="1:10" ht="13" customHeight="1" x14ac:dyDescent="0.2">
      <c r="A13" s="12"/>
      <c r="B13" s="13" t="s">
        <v>43</v>
      </c>
      <c r="C13" s="12"/>
      <c r="D13" s="11">
        <f>SUM(E13:J13)</f>
        <v>81</v>
      </c>
      <c r="E13" s="11">
        <v>77</v>
      </c>
      <c r="F13" s="10">
        <v>3</v>
      </c>
      <c r="G13" s="10">
        <v>0</v>
      </c>
      <c r="H13" s="10">
        <v>1</v>
      </c>
      <c r="I13" s="10">
        <v>0</v>
      </c>
      <c r="J13" s="10">
        <v>0</v>
      </c>
    </row>
    <row r="14" spans="1:10" ht="13" customHeight="1" x14ac:dyDescent="0.2">
      <c r="A14" s="12"/>
      <c r="B14" s="13" t="s">
        <v>42</v>
      </c>
      <c r="C14" s="12"/>
      <c r="D14" s="11">
        <f>SUM(E14:J14)</f>
        <v>218</v>
      </c>
      <c r="E14" s="11">
        <v>205</v>
      </c>
      <c r="F14" s="10">
        <v>10</v>
      </c>
      <c r="G14" s="10">
        <v>2</v>
      </c>
      <c r="H14" s="10">
        <v>1</v>
      </c>
      <c r="I14" s="10">
        <v>0</v>
      </c>
      <c r="J14" s="10">
        <v>0</v>
      </c>
    </row>
    <row r="15" spans="1:10" ht="13" customHeight="1" x14ac:dyDescent="0.2">
      <c r="A15" s="12"/>
      <c r="B15" s="12"/>
      <c r="C15" s="12"/>
      <c r="D15" s="15"/>
      <c r="E15" s="15"/>
      <c r="F15" s="14"/>
      <c r="G15" s="14"/>
      <c r="H15" s="14"/>
      <c r="I15" s="14"/>
      <c r="J15" s="14"/>
    </row>
    <row r="16" spans="1:10" ht="13" customHeight="1" x14ac:dyDescent="0.2">
      <c r="A16" s="40" t="s">
        <v>41</v>
      </c>
      <c r="B16" s="40"/>
      <c r="C16" s="40"/>
      <c r="D16" s="15">
        <f t="shared" ref="D16:J16" si="5">D17+D18</f>
        <v>1754</v>
      </c>
      <c r="E16" s="15">
        <f t="shared" si="5"/>
        <v>1650</v>
      </c>
      <c r="F16" s="14">
        <f t="shared" si="5"/>
        <v>86</v>
      </c>
      <c r="G16" s="14">
        <f t="shared" si="5"/>
        <v>11</v>
      </c>
      <c r="H16" s="14">
        <f t="shared" si="5"/>
        <v>6</v>
      </c>
      <c r="I16" s="14">
        <f t="shared" si="5"/>
        <v>1</v>
      </c>
      <c r="J16" s="14">
        <f t="shared" si="5"/>
        <v>0</v>
      </c>
    </row>
    <row r="17" spans="1:10" ht="13" customHeight="1" x14ac:dyDescent="0.2">
      <c r="A17" s="16"/>
      <c r="B17" s="13" t="s">
        <v>40</v>
      </c>
      <c r="C17" s="16"/>
      <c r="D17" s="11">
        <f>SUM(E17:J17)</f>
        <v>1513</v>
      </c>
      <c r="E17" s="11">
        <v>1420</v>
      </c>
      <c r="F17" s="10">
        <v>78</v>
      </c>
      <c r="G17" s="10">
        <v>9</v>
      </c>
      <c r="H17" s="10">
        <v>5</v>
      </c>
      <c r="I17" s="10">
        <v>1</v>
      </c>
      <c r="J17" s="10">
        <v>0</v>
      </c>
    </row>
    <row r="18" spans="1:10" ht="13" customHeight="1" x14ac:dyDescent="0.2">
      <c r="A18" s="16"/>
      <c r="B18" s="13" t="s">
        <v>39</v>
      </c>
      <c r="C18" s="16"/>
      <c r="D18" s="11">
        <f>SUM(E18:J18)</f>
        <v>241</v>
      </c>
      <c r="E18" s="11">
        <v>230</v>
      </c>
      <c r="F18" s="10">
        <v>8</v>
      </c>
      <c r="G18" s="10">
        <v>2</v>
      </c>
      <c r="H18" s="10">
        <v>1</v>
      </c>
      <c r="I18" s="10">
        <v>0</v>
      </c>
      <c r="J18" s="10">
        <v>0</v>
      </c>
    </row>
    <row r="19" spans="1:10" ht="13" customHeight="1" x14ac:dyDescent="0.2">
      <c r="A19" s="16"/>
      <c r="B19" s="13"/>
      <c r="C19" s="16"/>
      <c r="D19" s="15"/>
      <c r="E19" s="15"/>
      <c r="F19" s="14"/>
      <c r="G19" s="14"/>
      <c r="H19" s="14"/>
      <c r="I19" s="14"/>
      <c r="J19" s="14"/>
    </row>
    <row r="20" spans="1:10" ht="13" customHeight="1" x14ac:dyDescent="0.2">
      <c r="A20" s="40" t="s">
        <v>38</v>
      </c>
      <c r="B20" s="40"/>
      <c r="C20" s="40"/>
      <c r="D20" s="15">
        <f t="shared" ref="D20:J20" si="6">D21</f>
        <v>2537</v>
      </c>
      <c r="E20" s="15">
        <f t="shared" si="6"/>
        <v>2407</v>
      </c>
      <c r="F20" s="14">
        <f t="shared" si="6"/>
        <v>109</v>
      </c>
      <c r="G20" s="14">
        <f t="shared" si="6"/>
        <v>8</v>
      </c>
      <c r="H20" s="14">
        <f t="shared" si="6"/>
        <v>11</v>
      </c>
      <c r="I20" s="14">
        <f t="shared" si="6"/>
        <v>2</v>
      </c>
      <c r="J20" s="14">
        <f t="shared" si="6"/>
        <v>0</v>
      </c>
    </row>
    <row r="21" spans="1:10" ht="13" customHeight="1" x14ac:dyDescent="0.2">
      <c r="A21" s="12"/>
      <c r="B21" s="13" t="s">
        <v>37</v>
      </c>
      <c r="C21" s="12"/>
      <c r="D21" s="15">
        <f>SUM(E21:J21)</f>
        <v>2537</v>
      </c>
      <c r="E21" s="15">
        <v>2407</v>
      </c>
      <c r="F21" s="14">
        <v>109</v>
      </c>
      <c r="G21" s="14">
        <v>8</v>
      </c>
      <c r="H21" s="14">
        <v>11</v>
      </c>
      <c r="I21" s="14">
        <v>2</v>
      </c>
      <c r="J21" s="10">
        <v>0</v>
      </c>
    </row>
    <row r="22" spans="1:10" ht="13" customHeight="1" x14ac:dyDescent="0.2">
      <c r="A22" s="12"/>
      <c r="B22" s="13"/>
      <c r="C22" s="12"/>
      <c r="D22" s="11"/>
      <c r="E22" s="11"/>
      <c r="F22" s="10"/>
      <c r="G22" s="10"/>
      <c r="H22" s="10"/>
      <c r="I22" s="10"/>
      <c r="J22" s="10"/>
    </row>
    <row r="23" spans="1:10" ht="13" customHeight="1" x14ac:dyDescent="0.2">
      <c r="A23" s="42" t="s">
        <v>36</v>
      </c>
      <c r="B23" s="43"/>
      <c r="C23" s="44"/>
      <c r="D23" s="11">
        <f t="shared" ref="D23:J23" si="7">D24</f>
        <v>224</v>
      </c>
      <c r="E23" s="11">
        <f t="shared" si="7"/>
        <v>208</v>
      </c>
      <c r="F23" s="10">
        <f t="shared" si="7"/>
        <v>14</v>
      </c>
      <c r="G23" s="10">
        <f t="shared" si="7"/>
        <v>1</v>
      </c>
      <c r="H23" s="10">
        <f t="shared" si="7"/>
        <v>1</v>
      </c>
      <c r="I23" s="10">
        <f t="shared" si="7"/>
        <v>0</v>
      </c>
      <c r="J23" s="10">
        <f t="shared" si="7"/>
        <v>0</v>
      </c>
    </row>
    <row r="24" spans="1:10" ht="13" customHeight="1" x14ac:dyDescent="0.2">
      <c r="A24" s="12"/>
      <c r="B24" s="13" t="s">
        <v>35</v>
      </c>
      <c r="C24" s="12"/>
      <c r="D24" s="11">
        <f>SUM(E24:J24)</f>
        <v>224</v>
      </c>
      <c r="E24" s="11">
        <v>208</v>
      </c>
      <c r="F24" s="10">
        <v>14</v>
      </c>
      <c r="G24" s="10">
        <v>1</v>
      </c>
      <c r="H24" s="10">
        <v>1</v>
      </c>
      <c r="I24" s="10">
        <v>0</v>
      </c>
      <c r="J24" s="10">
        <v>0</v>
      </c>
    </row>
    <row r="25" spans="1:10" ht="13" customHeight="1" x14ac:dyDescent="0.2">
      <c r="A25" s="12"/>
      <c r="B25" s="12"/>
      <c r="C25" s="12"/>
      <c r="D25" s="15"/>
      <c r="E25" s="15"/>
      <c r="F25" s="14"/>
      <c r="G25" s="14"/>
      <c r="H25" s="14"/>
      <c r="I25" s="14"/>
      <c r="J25" s="14"/>
    </row>
    <row r="26" spans="1:10" ht="13" customHeight="1" x14ac:dyDescent="0.2">
      <c r="A26" s="40" t="s">
        <v>34</v>
      </c>
      <c r="B26" s="40"/>
      <c r="C26" s="40"/>
      <c r="D26" s="15">
        <f t="shared" ref="D26:J26" si="8">D27+D28+D29</f>
        <v>291</v>
      </c>
      <c r="E26" s="15">
        <f t="shared" si="8"/>
        <v>277</v>
      </c>
      <c r="F26" s="14">
        <f t="shared" si="8"/>
        <v>11</v>
      </c>
      <c r="G26" s="14">
        <f t="shared" si="8"/>
        <v>2</v>
      </c>
      <c r="H26" s="14">
        <f t="shared" si="8"/>
        <v>1</v>
      </c>
      <c r="I26" s="14">
        <f t="shared" si="8"/>
        <v>0</v>
      </c>
      <c r="J26" s="14">
        <f t="shared" si="8"/>
        <v>0</v>
      </c>
    </row>
    <row r="27" spans="1:10" ht="13" customHeight="1" x14ac:dyDescent="0.2">
      <c r="A27" s="12"/>
      <c r="B27" s="13" t="s">
        <v>33</v>
      </c>
      <c r="C27" s="12"/>
      <c r="D27" s="11">
        <f>SUM(E27:J27)</f>
        <v>286</v>
      </c>
      <c r="E27" s="11">
        <v>272</v>
      </c>
      <c r="F27" s="10">
        <v>11</v>
      </c>
      <c r="G27" s="10">
        <v>2</v>
      </c>
      <c r="H27" s="10">
        <v>1</v>
      </c>
      <c r="I27" s="10">
        <v>0</v>
      </c>
      <c r="J27" s="10">
        <v>0</v>
      </c>
    </row>
    <row r="28" spans="1:10" ht="13" customHeight="1" x14ac:dyDescent="0.2">
      <c r="A28" s="12"/>
      <c r="B28" s="13" t="s">
        <v>32</v>
      </c>
      <c r="C28" s="12"/>
      <c r="D28" s="11">
        <f>SUM(E28:J28)</f>
        <v>3</v>
      </c>
      <c r="E28" s="11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3" customHeight="1" x14ac:dyDescent="0.2">
      <c r="A29" s="12"/>
      <c r="B29" s="13" t="s">
        <v>31</v>
      </c>
      <c r="C29" s="12"/>
      <c r="D29" s="11">
        <f>SUM(E29:J29)</f>
        <v>2</v>
      </c>
      <c r="E29" s="11">
        <v>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ht="13" customHeight="1" x14ac:dyDescent="0.2">
      <c r="A30" s="12"/>
      <c r="C30" s="12"/>
      <c r="D30" s="15"/>
      <c r="E30" s="15"/>
      <c r="F30" s="14"/>
      <c r="G30" s="14"/>
      <c r="H30" s="14"/>
      <c r="I30" s="14"/>
      <c r="J30" s="14"/>
    </row>
    <row r="31" spans="1:10" ht="13" customHeight="1" x14ac:dyDescent="0.2">
      <c r="A31" s="40" t="s">
        <v>30</v>
      </c>
      <c r="B31" s="40"/>
      <c r="C31" s="40"/>
      <c r="D31" s="15">
        <f t="shared" ref="D31:J31" si="9">D32+D33+D34+D35</f>
        <v>301</v>
      </c>
      <c r="E31" s="15">
        <f t="shared" si="9"/>
        <v>270</v>
      </c>
      <c r="F31" s="14">
        <f t="shared" si="9"/>
        <v>29</v>
      </c>
      <c r="G31" s="14">
        <f t="shared" si="9"/>
        <v>0</v>
      </c>
      <c r="H31" s="14">
        <f t="shared" si="9"/>
        <v>1</v>
      </c>
      <c r="I31" s="14">
        <f t="shared" si="9"/>
        <v>0</v>
      </c>
      <c r="J31" s="14">
        <f t="shared" si="9"/>
        <v>1</v>
      </c>
    </row>
    <row r="32" spans="1:10" ht="13" customHeight="1" x14ac:dyDescent="0.2">
      <c r="A32" s="12"/>
      <c r="B32" s="13" t="s">
        <v>29</v>
      </c>
      <c r="C32" s="12"/>
      <c r="D32" s="11">
        <f>SUM(E32:J32)</f>
        <v>215</v>
      </c>
      <c r="E32" s="11">
        <v>190</v>
      </c>
      <c r="F32" s="10">
        <v>24</v>
      </c>
      <c r="G32" s="10">
        <v>0</v>
      </c>
      <c r="H32" s="10">
        <v>1</v>
      </c>
      <c r="I32" s="10">
        <v>0</v>
      </c>
      <c r="J32" s="10">
        <v>0</v>
      </c>
    </row>
    <row r="33" spans="1:10" ht="13" customHeight="1" x14ac:dyDescent="0.2">
      <c r="A33" s="12"/>
      <c r="B33" s="13" t="s">
        <v>28</v>
      </c>
      <c r="C33" s="12"/>
      <c r="D33" s="11">
        <f>SUM(E33:J33)</f>
        <v>12</v>
      </c>
      <c r="E33" s="11">
        <v>6</v>
      </c>
      <c r="F33" s="10">
        <v>5</v>
      </c>
      <c r="G33" s="10">
        <v>0</v>
      </c>
      <c r="H33" s="10">
        <v>0</v>
      </c>
      <c r="I33" s="10">
        <v>0</v>
      </c>
      <c r="J33" s="10">
        <v>1</v>
      </c>
    </row>
    <row r="34" spans="1:10" ht="13" customHeight="1" x14ac:dyDescent="0.2">
      <c r="A34" s="12"/>
      <c r="B34" s="34" t="s">
        <v>27</v>
      </c>
      <c r="C34" s="35"/>
      <c r="D34" s="11">
        <f>SUM(E34:J34)</f>
        <v>1</v>
      </c>
      <c r="E34" s="11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3" customHeight="1" x14ac:dyDescent="0.2">
      <c r="A35" s="12"/>
      <c r="B35" s="13" t="s">
        <v>26</v>
      </c>
      <c r="C35" s="12"/>
      <c r="D35" s="11">
        <f>SUM(E35:J35)</f>
        <v>73</v>
      </c>
      <c r="E35" s="11">
        <v>73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13" customHeight="1" x14ac:dyDescent="0.2">
      <c r="A36" s="18"/>
      <c r="B36" s="18"/>
      <c r="C36" s="18"/>
      <c r="D36" s="15"/>
      <c r="E36" s="15"/>
      <c r="F36" s="14"/>
      <c r="G36" s="14"/>
      <c r="H36" s="14"/>
      <c r="I36" s="14"/>
      <c r="J36" s="14"/>
    </row>
    <row r="37" spans="1:10" ht="13" customHeight="1" x14ac:dyDescent="0.2">
      <c r="A37" s="40" t="s">
        <v>25</v>
      </c>
      <c r="B37" s="40"/>
      <c r="C37" s="40"/>
      <c r="D37" s="15">
        <f t="shared" ref="D37:J37" si="10">D38+D39+D40+D41+D42+D43</f>
        <v>222</v>
      </c>
      <c r="E37" s="15">
        <f t="shared" si="10"/>
        <v>201</v>
      </c>
      <c r="F37" s="14">
        <f t="shared" si="10"/>
        <v>18</v>
      </c>
      <c r="G37" s="14">
        <f t="shared" si="10"/>
        <v>2</v>
      </c>
      <c r="H37" s="14">
        <f t="shared" si="10"/>
        <v>1</v>
      </c>
      <c r="I37" s="14">
        <f t="shared" si="10"/>
        <v>0</v>
      </c>
      <c r="J37" s="14">
        <f t="shared" si="10"/>
        <v>0</v>
      </c>
    </row>
    <row r="38" spans="1:10" ht="13" customHeight="1" x14ac:dyDescent="0.2">
      <c r="A38" s="12"/>
      <c r="B38" s="13" t="s">
        <v>24</v>
      </c>
      <c r="C38" s="12"/>
      <c r="D38" s="11">
        <f t="shared" ref="D38:D43" si="11">SUM(E38:J38)</f>
        <v>68</v>
      </c>
      <c r="E38" s="11">
        <v>64</v>
      </c>
      <c r="F38" s="10">
        <v>3</v>
      </c>
      <c r="G38" s="10">
        <v>1</v>
      </c>
      <c r="H38" s="10">
        <v>0</v>
      </c>
      <c r="I38" s="10">
        <v>0</v>
      </c>
      <c r="J38" s="10">
        <v>0</v>
      </c>
    </row>
    <row r="39" spans="1:10" ht="13" customHeight="1" x14ac:dyDescent="0.2">
      <c r="A39" s="12"/>
      <c r="B39" s="13" t="s">
        <v>23</v>
      </c>
      <c r="C39" s="12"/>
      <c r="D39" s="11">
        <f t="shared" si="11"/>
        <v>23</v>
      </c>
      <c r="E39" s="11">
        <v>20</v>
      </c>
      <c r="F39" s="10">
        <v>3</v>
      </c>
      <c r="G39" s="10">
        <v>0</v>
      </c>
      <c r="H39" s="10">
        <v>0</v>
      </c>
      <c r="I39" s="10">
        <v>0</v>
      </c>
      <c r="J39" s="10">
        <v>0</v>
      </c>
    </row>
    <row r="40" spans="1:10" ht="13" customHeight="1" x14ac:dyDescent="0.2">
      <c r="A40" s="12"/>
      <c r="B40" s="13" t="s">
        <v>22</v>
      </c>
      <c r="C40" s="12"/>
      <c r="D40" s="11">
        <f t="shared" si="11"/>
        <v>46</v>
      </c>
      <c r="E40" s="11">
        <v>42</v>
      </c>
      <c r="F40" s="10">
        <v>3</v>
      </c>
      <c r="G40" s="10">
        <v>0</v>
      </c>
      <c r="H40" s="10">
        <v>1</v>
      </c>
      <c r="I40" s="10">
        <v>0</v>
      </c>
      <c r="J40" s="10">
        <v>0</v>
      </c>
    </row>
    <row r="41" spans="1:10" ht="13" customHeight="1" x14ac:dyDescent="0.2">
      <c r="A41" s="12"/>
      <c r="B41" s="13" t="s">
        <v>21</v>
      </c>
      <c r="C41" s="12"/>
      <c r="D41" s="11">
        <f t="shared" si="11"/>
        <v>31</v>
      </c>
      <c r="E41" s="11">
        <v>25</v>
      </c>
      <c r="F41" s="10">
        <v>5</v>
      </c>
      <c r="G41" s="10">
        <v>1</v>
      </c>
      <c r="H41" s="10">
        <v>0</v>
      </c>
      <c r="I41" s="10">
        <v>0</v>
      </c>
      <c r="J41" s="10">
        <v>0</v>
      </c>
    </row>
    <row r="42" spans="1:10" ht="13" customHeight="1" x14ac:dyDescent="0.2">
      <c r="A42" s="12"/>
      <c r="B42" s="13" t="s">
        <v>20</v>
      </c>
      <c r="C42" s="12"/>
      <c r="D42" s="11">
        <f t="shared" si="11"/>
        <v>13</v>
      </c>
      <c r="E42" s="11">
        <v>11</v>
      </c>
      <c r="F42" s="10">
        <v>2</v>
      </c>
      <c r="G42" s="10">
        <v>0</v>
      </c>
      <c r="H42" s="10">
        <v>0</v>
      </c>
      <c r="I42" s="10">
        <v>0</v>
      </c>
      <c r="J42" s="10">
        <v>0</v>
      </c>
    </row>
    <row r="43" spans="1:10" ht="13" customHeight="1" x14ac:dyDescent="0.2">
      <c r="A43" s="12"/>
      <c r="B43" s="13" t="s">
        <v>19</v>
      </c>
      <c r="C43" s="12"/>
      <c r="D43" s="11">
        <f t="shared" si="11"/>
        <v>41</v>
      </c>
      <c r="E43" s="11">
        <v>39</v>
      </c>
      <c r="F43" s="10">
        <v>2</v>
      </c>
      <c r="G43" s="10">
        <v>0</v>
      </c>
      <c r="H43" s="10">
        <v>0</v>
      </c>
      <c r="I43" s="10">
        <v>0</v>
      </c>
      <c r="J43" s="10">
        <v>0</v>
      </c>
    </row>
    <row r="44" spans="1:10" s="18" customFormat="1" ht="13" customHeight="1" x14ac:dyDescent="0.2">
      <c r="A44" s="12"/>
      <c r="B44" s="13"/>
      <c r="C44" s="19"/>
      <c r="D44" s="10"/>
      <c r="E44" s="11"/>
      <c r="F44" s="10"/>
      <c r="G44" s="10"/>
      <c r="H44" s="10"/>
      <c r="I44" s="10"/>
      <c r="J44" s="10"/>
    </row>
    <row r="45" spans="1:10" ht="13" customHeight="1" x14ac:dyDescent="0.2">
      <c r="A45" s="45" t="s">
        <v>18</v>
      </c>
      <c r="B45" s="45"/>
      <c r="C45" s="45"/>
      <c r="D45" s="17">
        <f t="shared" ref="D45:J45" si="12">D46+D47+D48+D49+D50</f>
        <v>366</v>
      </c>
      <c r="E45" s="15">
        <f t="shared" si="12"/>
        <v>334</v>
      </c>
      <c r="F45" s="14">
        <f t="shared" si="12"/>
        <v>26</v>
      </c>
      <c r="G45" s="14">
        <f t="shared" si="12"/>
        <v>4</v>
      </c>
      <c r="H45" s="14">
        <f t="shared" si="12"/>
        <v>2</v>
      </c>
      <c r="I45" s="14">
        <f t="shared" si="12"/>
        <v>0</v>
      </c>
      <c r="J45" s="14">
        <f t="shared" si="12"/>
        <v>0</v>
      </c>
    </row>
    <row r="46" spans="1:10" ht="13" customHeight="1" x14ac:dyDescent="0.2">
      <c r="A46" s="16"/>
      <c r="B46" s="13" t="s">
        <v>17</v>
      </c>
      <c r="C46" s="16"/>
      <c r="D46" s="11">
        <f>SUM(E46:J46)</f>
        <v>214</v>
      </c>
      <c r="E46" s="11">
        <v>200</v>
      </c>
      <c r="F46" s="10">
        <v>14</v>
      </c>
      <c r="G46" s="10">
        <v>0</v>
      </c>
      <c r="H46" s="10">
        <v>0</v>
      </c>
      <c r="I46" s="10">
        <v>0</v>
      </c>
      <c r="J46" s="10">
        <v>0</v>
      </c>
    </row>
    <row r="47" spans="1:10" ht="13" customHeight="1" x14ac:dyDescent="0.2">
      <c r="A47" s="16"/>
      <c r="B47" s="13" t="s">
        <v>16</v>
      </c>
      <c r="C47" s="16"/>
      <c r="D47" s="11">
        <f>SUM(E47:J47)</f>
        <v>14</v>
      </c>
      <c r="E47" s="11">
        <v>12</v>
      </c>
      <c r="F47" s="10">
        <v>2</v>
      </c>
      <c r="G47" s="10">
        <v>0</v>
      </c>
      <c r="H47" s="10">
        <v>0</v>
      </c>
      <c r="I47" s="10">
        <v>0</v>
      </c>
      <c r="J47" s="10">
        <v>0</v>
      </c>
    </row>
    <row r="48" spans="1:10" ht="13" customHeight="1" x14ac:dyDescent="0.2">
      <c r="A48" s="16"/>
      <c r="B48" s="13" t="s">
        <v>15</v>
      </c>
      <c r="C48" s="16"/>
      <c r="D48" s="11">
        <f>SUM(E48:J48)</f>
        <v>15</v>
      </c>
      <c r="E48" s="11">
        <v>15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13" customHeight="1" x14ac:dyDescent="0.2">
      <c r="A49" s="16"/>
      <c r="B49" s="13" t="s">
        <v>14</v>
      </c>
      <c r="C49" s="16"/>
      <c r="D49" s="11">
        <f>SUM(E49:J49)</f>
        <v>36</v>
      </c>
      <c r="E49" s="11">
        <v>28</v>
      </c>
      <c r="F49" s="10">
        <v>3</v>
      </c>
      <c r="G49" s="10">
        <v>3</v>
      </c>
      <c r="H49" s="10">
        <v>2</v>
      </c>
      <c r="I49" s="10">
        <v>0</v>
      </c>
      <c r="J49" s="10">
        <v>0</v>
      </c>
    </row>
    <row r="50" spans="1:10" ht="13" customHeight="1" x14ac:dyDescent="0.2">
      <c r="A50" s="16"/>
      <c r="B50" s="13" t="s">
        <v>13</v>
      </c>
      <c r="C50" s="16"/>
      <c r="D50" s="11">
        <f>SUM(E50:J50)</f>
        <v>87</v>
      </c>
      <c r="E50" s="11">
        <v>79</v>
      </c>
      <c r="F50" s="10">
        <v>7</v>
      </c>
      <c r="G50" s="10">
        <v>1</v>
      </c>
      <c r="H50" s="10">
        <v>0</v>
      </c>
      <c r="I50" s="10">
        <v>0</v>
      </c>
      <c r="J50" s="10">
        <v>0</v>
      </c>
    </row>
    <row r="51" spans="1:10" ht="13" customHeight="1" x14ac:dyDescent="0.2">
      <c r="A51" s="16"/>
      <c r="B51" s="13"/>
      <c r="C51" s="16"/>
      <c r="D51" s="15"/>
      <c r="E51" s="15"/>
      <c r="F51" s="14"/>
      <c r="G51" s="14"/>
      <c r="H51" s="14"/>
      <c r="I51" s="14"/>
      <c r="J51" s="14"/>
    </row>
    <row r="52" spans="1:10" ht="13" customHeight="1" x14ac:dyDescent="0.2">
      <c r="A52" s="40" t="s">
        <v>12</v>
      </c>
      <c r="B52" s="40"/>
      <c r="C52" s="40"/>
      <c r="D52" s="15">
        <f t="shared" ref="D52:J52" si="13">D53+D54</f>
        <v>685</v>
      </c>
      <c r="E52" s="15">
        <f t="shared" si="13"/>
        <v>645</v>
      </c>
      <c r="F52" s="14">
        <f t="shared" si="13"/>
        <v>31</v>
      </c>
      <c r="G52" s="14">
        <f t="shared" si="13"/>
        <v>6</v>
      </c>
      <c r="H52" s="14">
        <f t="shared" si="13"/>
        <v>3</v>
      </c>
      <c r="I52" s="14">
        <f t="shared" si="13"/>
        <v>0</v>
      </c>
      <c r="J52" s="14">
        <f t="shared" si="13"/>
        <v>0</v>
      </c>
    </row>
    <row r="53" spans="1:10" ht="13" customHeight="1" x14ac:dyDescent="0.2">
      <c r="A53" s="12"/>
      <c r="B53" s="13" t="s">
        <v>11</v>
      </c>
      <c r="C53" s="12"/>
      <c r="D53" s="11">
        <f>SUM(E53:J53)</f>
        <v>387</v>
      </c>
      <c r="E53" s="11">
        <v>366</v>
      </c>
      <c r="F53" s="10">
        <v>16</v>
      </c>
      <c r="G53" s="10">
        <v>4</v>
      </c>
      <c r="H53" s="10">
        <v>1</v>
      </c>
      <c r="I53" s="10">
        <v>0</v>
      </c>
      <c r="J53" s="10">
        <v>0</v>
      </c>
    </row>
    <row r="54" spans="1:10" ht="13" customHeight="1" x14ac:dyDescent="0.2">
      <c r="A54" s="12"/>
      <c r="B54" s="13" t="s">
        <v>10</v>
      </c>
      <c r="C54" s="12"/>
      <c r="D54" s="11">
        <f>SUM(E54:J54)</f>
        <v>298</v>
      </c>
      <c r="E54" s="11">
        <v>279</v>
      </c>
      <c r="F54" s="10">
        <v>15</v>
      </c>
      <c r="G54" s="10">
        <v>2</v>
      </c>
      <c r="H54" s="10">
        <v>2</v>
      </c>
      <c r="I54" s="10">
        <v>0</v>
      </c>
      <c r="J54" s="10">
        <v>0</v>
      </c>
    </row>
    <row r="55" spans="1:10" ht="13" customHeight="1" x14ac:dyDescent="0.2">
      <c r="A55" s="12"/>
      <c r="B55" s="13"/>
      <c r="C55" s="12"/>
      <c r="D55" s="15"/>
      <c r="E55" s="15"/>
      <c r="F55" s="14"/>
      <c r="G55" s="14"/>
      <c r="H55" s="14"/>
      <c r="I55" s="14"/>
      <c r="J55" s="14"/>
    </row>
    <row r="56" spans="1:10" ht="13" customHeight="1" x14ac:dyDescent="0.2">
      <c r="A56" s="40" t="s">
        <v>9</v>
      </c>
      <c r="B56" s="40"/>
      <c r="C56" s="40"/>
      <c r="D56" s="15">
        <f t="shared" ref="D56:J56" si="14">D57</f>
        <v>1549</v>
      </c>
      <c r="E56" s="15">
        <f t="shared" si="14"/>
        <v>1465</v>
      </c>
      <c r="F56" s="14">
        <f t="shared" si="14"/>
        <v>70</v>
      </c>
      <c r="G56" s="14">
        <f t="shared" si="14"/>
        <v>9</v>
      </c>
      <c r="H56" s="14">
        <f t="shared" si="14"/>
        <v>4</v>
      </c>
      <c r="I56" s="14">
        <f t="shared" si="14"/>
        <v>1</v>
      </c>
      <c r="J56" s="14">
        <f t="shared" si="14"/>
        <v>0</v>
      </c>
    </row>
    <row r="57" spans="1:10" ht="13" customHeight="1" x14ac:dyDescent="0.2">
      <c r="A57" s="12"/>
      <c r="B57" s="13" t="s">
        <v>8</v>
      </c>
      <c r="C57" s="12"/>
      <c r="D57" s="15">
        <f>SUM(E57:J57)</f>
        <v>1549</v>
      </c>
      <c r="E57" s="15">
        <v>1465</v>
      </c>
      <c r="F57" s="14">
        <v>70</v>
      </c>
      <c r="G57" s="14">
        <v>9</v>
      </c>
      <c r="H57" s="14">
        <v>4</v>
      </c>
      <c r="I57" s="14">
        <v>1</v>
      </c>
      <c r="J57" s="14">
        <v>0</v>
      </c>
    </row>
    <row r="58" spans="1:10" ht="13" customHeight="1" x14ac:dyDescent="0.2">
      <c r="A58" s="12"/>
      <c r="B58" s="13"/>
      <c r="C58" s="12"/>
      <c r="D58" s="15"/>
      <c r="E58" s="15"/>
      <c r="F58" s="14"/>
      <c r="G58" s="14"/>
      <c r="H58" s="14"/>
      <c r="I58" s="14"/>
      <c r="J58" s="14"/>
    </row>
    <row r="59" spans="1:10" ht="13" customHeight="1" x14ac:dyDescent="0.2">
      <c r="A59" s="40" t="s">
        <v>7</v>
      </c>
      <c r="B59" s="40"/>
      <c r="C59" s="40"/>
      <c r="D59" s="15">
        <f t="shared" ref="D59:J59" si="15">D60+D61+D62+D63+D64+D65</f>
        <v>1040</v>
      </c>
      <c r="E59" s="15">
        <f t="shared" si="15"/>
        <v>967</v>
      </c>
      <c r="F59" s="14">
        <f t="shared" si="15"/>
        <v>59</v>
      </c>
      <c r="G59" s="14">
        <f t="shared" si="15"/>
        <v>8</v>
      </c>
      <c r="H59" s="14">
        <f t="shared" si="15"/>
        <v>6</v>
      </c>
      <c r="I59" s="14">
        <f t="shared" si="15"/>
        <v>0</v>
      </c>
      <c r="J59" s="14">
        <f t="shared" si="15"/>
        <v>0</v>
      </c>
    </row>
    <row r="60" spans="1:10" ht="13" customHeight="1" x14ac:dyDescent="0.2">
      <c r="A60" s="12"/>
      <c r="B60" s="13" t="s">
        <v>6</v>
      </c>
      <c r="C60" s="12"/>
      <c r="D60" s="11">
        <f t="shared" ref="D60:D65" si="16">SUM(E60:J60)</f>
        <v>420</v>
      </c>
      <c r="E60" s="11">
        <v>397</v>
      </c>
      <c r="F60" s="10">
        <v>19</v>
      </c>
      <c r="G60" s="10">
        <v>2</v>
      </c>
      <c r="H60" s="10">
        <v>2</v>
      </c>
      <c r="I60" s="10">
        <v>0</v>
      </c>
      <c r="J60" s="10">
        <v>0</v>
      </c>
    </row>
    <row r="61" spans="1:10" ht="13" customHeight="1" x14ac:dyDescent="0.2">
      <c r="A61" s="12"/>
      <c r="B61" s="13" t="s">
        <v>5</v>
      </c>
      <c r="C61" s="12"/>
      <c r="D61" s="11">
        <f t="shared" si="16"/>
        <v>38</v>
      </c>
      <c r="E61" s="11">
        <v>33</v>
      </c>
      <c r="F61" s="10">
        <v>5</v>
      </c>
      <c r="G61" s="10">
        <v>0</v>
      </c>
      <c r="H61" s="10">
        <v>0</v>
      </c>
      <c r="I61" s="10">
        <v>0</v>
      </c>
      <c r="J61" s="10">
        <v>0</v>
      </c>
    </row>
    <row r="62" spans="1:10" ht="13" customHeight="1" x14ac:dyDescent="0.2">
      <c r="A62" s="12"/>
      <c r="B62" s="13" t="s">
        <v>4</v>
      </c>
      <c r="C62" s="12"/>
      <c r="D62" s="11">
        <f t="shared" si="16"/>
        <v>65</v>
      </c>
      <c r="E62" s="11">
        <v>56</v>
      </c>
      <c r="F62" s="10">
        <v>6</v>
      </c>
      <c r="G62" s="10">
        <v>1</v>
      </c>
      <c r="H62" s="10">
        <v>2</v>
      </c>
      <c r="I62" s="10">
        <v>0</v>
      </c>
      <c r="J62" s="10">
        <v>0</v>
      </c>
    </row>
    <row r="63" spans="1:10" ht="13" customHeight="1" x14ac:dyDescent="0.2">
      <c r="A63" s="12"/>
      <c r="B63" s="13" t="s">
        <v>3</v>
      </c>
      <c r="C63" s="12"/>
      <c r="D63" s="11">
        <f t="shared" si="16"/>
        <v>56</v>
      </c>
      <c r="E63" s="11">
        <v>55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</row>
    <row r="64" spans="1:10" ht="13" customHeight="1" x14ac:dyDescent="0.2">
      <c r="A64" s="12"/>
      <c r="B64" s="13" t="s">
        <v>2</v>
      </c>
      <c r="C64" s="12"/>
      <c r="D64" s="11">
        <f t="shared" si="16"/>
        <v>336</v>
      </c>
      <c r="E64" s="11">
        <v>305</v>
      </c>
      <c r="F64" s="10">
        <v>27</v>
      </c>
      <c r="G64" s="10">
        <v>3</v>
      </c>
      <c r="H64" s="10">
        <v>1</v>
      </c>
      <c r="I64" s="10">
        <v>0</v>
      </c>
      <c r="J64" s="10">
        <v>0</v>
      </c>
    </row>
    <row r="65" spans="1:10" ht="13" customHeight="1" x14ac:dyDescent="0.2">
      <c r="A65" s="8"/>
      <c r="B65" s="9" t="s">
        <v>1</v>
      </c>
      <c r="C65" s="8"/>
      <c r="D65" s="7">
        <f t="shared" si="16"/>
        <v>125</v>
      </c>
      <c r="E65" s="7">
        <v>121</v>
      </c>
      <c r="F65" s="6">
        <v>1</v>
      </c>
      <c r="G65" s="6">
        <v>2</v>
      </c>
      <c r="H65" s="6">
        <v>1</v>
      </c>
      <c r="I65" s="6">
        <v>0</v>
      </c>
      <c r="J65" s="6">
        <v>0</v>
      </c>
    </row>
    <row r="66" spans="1:10" ht="18.5" customHeight="1" x14ac:dyDescent="0.2">
      <c r="A66" s="5" t="s">
        <v>0</v>
      </c>
      <c r="B66" s="4"/>
      <c r="D66" s="3"/>
      <c r="E66" s="2"/>
      <c r="F66" s="2"/>
      <c r="G66" s="2"/>
      <c r="H66" s="2"/>
      <c r="I66" s="2"/>
      <c r="J66" s="2"/>
    </row>
    <row r="68" spans="1:10" ht="18.75" customHeight="1" x14ac:dyDescent="0.2">
      <c r="D68" s="2"/>
      <c r="E68" s="2"/>
      <c r="F68" s="2"/>
      <c r="G68" s="2"/>
      <c r="H68" s="2"/>
      <c r="I68" s="2"/>
      <c r="J68" s="2"/>
    </row>
    <row r="69" spans="1:10" ht="18.75" customHeight="1" x14ac:dyDescent="0.2">
      <c r="D69" s="2"/>
      <c r="E69" s="2"/>
      <c r="F69" s="2"/>
      <c r="G69" s="2"/>
      <c r="H69" s="2"/>
      <c r="I69" s="2"/>
      <c r="J69" s="2"/>
    </row>
  </sheetData>
  <mergeCells count="12">
    <mergeCell ref="A52:C52"/>
    <mergeCell ref="A56:C56"/>
    <mergeCell ref="A59:C59"/>
    <mergeCell ref="A8:C8"/>
    <mergeCell ref="A11:C11"/>
    <mergeCell ref="A16:C16"/>
    <mergeCell ref="A20:C20"/>
    <mergeCell ref="A23:C23"/>
    <mergeCell ref="A26:C26"/>
    <mergeCell ref="A31:C31"/>
    <mergeCell ref="A37:C37"/>
    <mergeCell ref="A45:C45"/>
  </mergeCells>
  <phoneticPr fontId="4"/>
  <printOptions horizontalCentered="1"/>
  <pageMargins left="0.98425196850393704" right="0.98425196850393704" top="0.78740157480314965" bottom="0.78740157480314965" header="0.51181102362204722" footer="0.51181102362204722"/>
  <pageSetup paperSize="9" scale="86" fitToHeight="2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7E1A-27D0-4B05-8BFB-77E26188A52D}">
  <dimension ref="A1:M114"/>
  <sheetViews>
    <sheetView zoomScaleNormal="100" zoomScaleSheetLayoutView="100" workbookViewId="0">
      <pane xSplit="3" ySplit="5" topLeftCell="D6" activePane="bottomRight" state="frozen"/>
      <selection activeCell="L38" sqref="L38"/>
      <selection pane="topRight" activeCell="L38" sqref="L38"/>
      <selection pane="bottomLeft" activeCell="L38" sqref="L38"/>
      <selection pane="bottomRight" activeCell="H10" sqref="H10"/>
    </sheetView>
  </sheetViews>
  <sheetFormatPr defaultColWidth="10.81640625" defaultRowHeight="12" x14ac:dyDescent="0.2"/>
  <cols>
    <col min="1" max="1" width="3.36328125" style="1" customWidth="1"/>
    <col min="2" max="2" width="15" style="1" customWidth="1"/>
    <col min="3" max="3" width="4" style="1" customWidth="1"/>
    <col min="4" max="4" width="9.36328125" style="46" customWidth="1"/>
    <col min="5" max="5" width="8.81640625" style="46" customWidth="1"/>
    <col min="6" max="6" width="10.08984375" style="46" customWidth="1"/>
    <col min="7" max="7" width="7.90625" style="46" customWidth="1"/>
    <col min="8" max="8" width="8.1796875" style="1" customWidth="1"/>
    <col min="9" max="9" width="8.36328125" style="1" customWidth="1"/>
    <col min="10" max="10" width="8.81640625" style="1" customWidth="1"/>
    <col min="11" max="11" width="9.1796875" style="1" customWidth="1"/>
    <col min="12" max="12" width="8.1796875" style="1" customWidth="1"/>
    <col min="13" max="16384" width="10.81640625" style="1"/>
  </cols>
  <sheetData>
    <row r="1" spans="1:13" ht="16.5" x14ac:dyDescent="0.2">
      <c r="A1" s="33" t="s">
        <v>83</v>
      </c>
      <c r="M1" s="18"/>
    </row>
    <row r="2" spans="1:13" ht="12.5" thickBot="1" x14ac:dyDescent="0.25">
      <c r="D2" s="100"/>
      <c r="E2" s="100"/>
      <c r="F2" s="99"/>
      <c r="G2" s="98"/>
      <c r="H2" s="32"/>
      <c r="I2" s="32"/>
      <c r="J2" s="32"/>
      <c r="K2" s="32"/>
      <c r="L2" s="30" t="s">
        <v>82</v>
      </c>
      <c r="M2" s="18"/>
    </row>
    <row r="3" spans="1:13" ht="17.25" customHeight="1" thickTop="1" x14ac:dyDescent="0.2">
      <c r="A3" s="97"/>
      <c r="B3" s="97"/>
      <c r="C3" s="97"/>
      <c r="D3" s="96" t="s">
        <v>81</v>
      </c>
      <c r="E3" s="95"/>
      <c r="F3" s="95"/>
      <c r="G3" s="94"/>
      <c r="H3" s="93" t="s">
        <v>80</v>
      </c>
      <c r="I3" s="92"/>
      <c r="J3" s="92"/>
      <c r="K3" s="92"/>
      <c r="L3" s="92"/>
      <c r="M3" s="18"/>
    </row>
    <row r="4" spans="1:13" ht="17.25" customHeight="1" x14ac:dyDescent="0.2">
      <c r="A4" s="18"/>
      <c r="B4" s="18"/>
      <c r="C4" s="18"/>
      <c r="D4" s="91" t="s">
        <v>78</v>
      </c>
      <c r="E4" s="90" t="s">
        <v>76</v>
      </c>
      <c r="F4" s="90" t="s">
        <v>76</v>
      </c>
      <c r="G4" s="89" t="s">
        <v>79</v>
      </c>
      <c r="H4" s="88" t="s">
        <v>78</v>
      </c>
      <c r="I4" s="87" t="s">
        <v>77</v>
      </c>
      <c r="J4" s="87" t="s">
        <v>76</v>
      </c>
      <c r="K4" s="87" t="s">
        <v>75</v>
      </c>
      <c r="L4" s="86" t="s">
        <v>74</v>
      </c>
      <c r="M4" s="18"/>
    </row>
    <row r="5" spans="1:13" ht="17.25" customHeight="1" x14ac:dyDescent="0.2">
      <c r="A5" s="85"/>
      <c r="B5" s="85"/>
      <c r="C5" s="85"/>
      <c r="D5" s="84" t="s">
        <v>73</v>
      </c>
      <c r="E5" s="83" t="s">
        <v>73</v>
      </c>
      <c r="F5" s="83" t="s">
        <v>72</v>
      </c>
      <c r="G5" s="82" t="s">
        <v>72</v>
      </c>
      <c r="H5" s="81"/>
      <c r="I5" s="80"/>
      <c r="J5" s="80"/>
      <c r="K5" s="80"/>
      <c r="L5" s="79"/>
      <c r="M5" s="18"/>
    </row>
    <row r="6" spans="1:13" ht="13.5" customHeight="1" x14ac:dyDescent="0.2">
      <c r="A6" s="39"/>
      <c r="B6" s="38" t="s">
        <v>50</v>
      </c>
      <c r="C6" s="39"/>
      <c r="D6" s="78">
        <f>D7+D8</f>
        <v>139608</v>
      </c>
      <c r="E6" s="77">
        <f>E7+E8</f>
        <v>14021</v>
      </c>
      <c r="F6" s="77">
        <f>F7+F8</f>
        <v>11743</v>
      </c>
      <c r="G6" s="76">
        <f>G7+G8</f>
        <v>3485</v>
      </c>
      <c r="H6" s="75">
        <f>H7+H8</f>
        <v>13040</v>
      </c>
      <c r="I6" s="74">
        <f>I7+I8</f>
        <v>4604</v>
      </c>
      <c r="J6" s="74">
        <f>J7+J8</f>
        <v>13913</v>
      </c>
      <c r="K6" s="74">
        <f>K7+K8</f>
        <v>10896</v>
      </c>
      <c r="L6" s="74">
        <f>L7+L8</f>
        <v>5693</v>
      </c>
      <c r="M6" s="18"/>
    </row>
    <row r="7" spans="1:13" ht="13.5" customHeight="1" x14ac:dyDescent="0.2">
      <c r="A7" s="39"/>
      <c r="B7" s="38" t="s">
        <v>49</v>
      </c>
      <c r="C7" s="39"/>
      <c r="D7" s="58">
        <f>SUM(D11,D23,D26,D14,D29,D34,D48,D19,D55,D56,D59,D62,)</f>
        <v>121450</v>
      </c>
      <c r="E7" s="57">
        <f>SUM(E11,E23,E59,E14)</f>
        <v>14014</v>
      </c>
      <c r="F7" s="57">
        <f>SUM(F11,F23,F26,F14,F29,F34,F48,F19,F55,F56,F59,F62)</f>
        <v>8409</v>
      </c>
      <c r="G7" s="56">
        <f>SUM(G11,G23,G26,G14,G29,G34,G48,G19,G55,G56,G59,G62)</f>
        <v>2319</v>
      </c>
      <c r="H7" s="55">
        <f>SUM(H11,H23,H26,H14,H29,H34,H48,H19,H55,H56,H59,H62)</f>
        <v>11061</v>
      </c>
      <c r="I7" s="54">
        <f>SUM(I11,I23,I26,I14,I29,I34,I48,I19,I55,I56,I59,I62)</f>
        <v>2846</v>
      </c>
      <c r="J7" s="54">
        <f>SUM(J11,J23,J26,J14,J29,J34,J48,J19,J55,J56,J59,J62)</f>
        <v>10772</v>
      </c>
      <c r="K7" s="54">
        <f>SUM(K11,K23,K26,K14,K29,K34,K48,K19,K55,K56,K59,K62)</f>
        <v>8907</v>
      </c>
      <c r="L7" s="54">
        <f>SUM(L11,L23,L26,L14,L29,L34,L48,L19,L55,L56,L59,L62)</f>
        <v>5192</v>
      </c>
      <c r="M7" s="18"/>
    </row>
    <row r="8" spans="1:13" ht="13.5" customHeight="1" x14ac:dyDescent="0.2">
      <c r="A8" s="39"/>
      <c r="B8" s="38" t="s">
        <v>48</v>
      </c>
      <c r="C8" s="39"/>
      <c r="D8" s="58">
        <f>SUM(D15,D16,D30,D31,D35,D36,D37,D40,D41,D42,D43,D44,D45,D49,D50,D51,D52,D20,D63,D64,D65,D66,D67)</f>
        <v>18158</v>
      </c>
      <c r="E8" s="57">
        <f>SUM(E30,E31,E36)</f>
        <v>7</v>
      </c>
      <c r="F8" s="57">
        <f>SUM(F15,F16,F30,F31,F35,F36,F37,F40,F41,F42,F43,F44,F45,F49,F50,F51,F52,F20,F63,F64,F65,F66,F67)</f>
        <v>3334</v>
      </c>
      <c r="G8" s="56">
        <f>SUM(G15,G16,G30,G31,G35,G36,G37,G40,G41,G42,G43,G44,G45,G49,G50,G51,G52,G20,G63,G64,G65,G66,G67)</f>
        <v>1166</v>
      </c>
      <c r="H8" s="55">
        <f>SUM(H15,H16,H30,H31,H35,H36,H37,H40,H41,H42,H43,H44,H45,H49,H50,H51,H52,H20,H63,H64,H65,H66,H67)</f>
        <v>1979</v>
      </c>
      <c r="I8" s="54">
        <f>SUM(I15,I16,I30,I31,I35,I36,I37,I40,I41,I42,I43,I44,I45,I49,I50,I51,I52,I20,I63,I64,I65,I66,I67)</f>
        <v>1758</v>
      </c>
      <c r="J8" s="54">
        <f>SUM(J15,J16,J30,J31,J35,J36,J37,J40,J41,J42,J43,J44,J45,J49,J50,J51,J52,J20,J63,J64,J65,J66,J67)</f>
        <v>3141</v>
      </c>
      <c r="K8" s="54">
        <f>SUM(K15,K16,K30,K31,K35,K36,K37,K40,K41,K42,K43,K44,K45,K49,K50,K51,K52,K20,K63,K64,K65,K66,K67)</f>
        <v>1989</v>
      </c>
      <c r="L8" s="54">
        <f>SUM(L15,L16,L30,L31,L35,L36,L37,L40,L41,L42,L43,L44,L45,L49,L50,L51,L52,L20,L63,L64,L65,L66,L67)</f>
        <v>501</v>
      </c>
      <c r="M8" s="18"/>
    </row>
    <row r="9" spans="1:13" ht="13.5" customHeight="1" x14ac:dyDescent="0.2">
      <c r="A9" s="39"/>
      <c r="B9" s="21"/>
      <c r="C9" s="39"/>
      <c r="D9" s="70"/>
      <c r="E9" s="69"/>
      <c r="F9" s="69"/>
      <c r="G9" s="68"/>
      <c r="H9" s="67"/>
      <c r="I9" s="66"/>
      <c r="J9" s="66"/>
      <c r="K9" s="66"/>
      <c r="L9" s="66"/>
      <c r="M9" s="18"/>
    </row>
    <row r="10" spans="1:13" ht="13.5" customHeight="1" x14ac:dyDescent="0.2">
      <c r="A10" s="40" t="s">
        <v>71</v>
      </c>
      <c r="B10" s="40"/>
      <c r="C10" s="40"/>
      <c r="D10" s="58">
        <f>D11</f>
        <v>25711</v>
      </c>
      <c r="E10" s="57">
        <f>E11</f>
        <v>6160</v>
      </c>
      <c r="F10" s="57">
        <f>F11</f>
        <v>0</v>
      </c>
      <c r="G10" s="56">
        <f>G11</f>
        <v>0</v>
      </c>
      <c r="H10" s="55">
        <f>H11</f>
        <v>2185</v>
      </c>
      <c r="I10" s="54">
        <f>I11</f>
        <v>618</v>
      </c>
      <c r="J10" s="54">
        <f>J11</f>
        <v>660</v>
      </c>
      <c r="K10" s="54">
        <f>K11</f>
        <v>1179</v>
      </c>
      <c r="L10" s="54">
        <f>L11</f>
        <v>1145</v>
      </c>
      <c r="M10" s="18"/>
    </row>
    <row r="11" spans="1:13" ht="13.5" customHeight="1" x14ac:dyDescent="0.2">
      <c r="A11" s="39"/>
      <c r="B11" s="38" t="s">
        <v>46</v>
      </c>
      <c r="C11" s="39"/>
      <c r="D11" s="58">
        <v>25711</v>
      </c>
      <c r="E11" s="57">
        <v>6160</v>
      </c>
      <c r="F11" s="57">
        <v>0</v>
      </c>
      <c r="G11" s="56">
        <v>0</v>
      </c>
      <c r="H11" s="55">
        <v>2185</v>
      </c>
      <c r="I11" s="54">
        <v>618</v>
      </c>
      <c r="J11" s="54">
        <v>660</v>
      </c>
      <c r="K11" s="54">
        <v>1179</v>
      </c>
      <c r="L11" s="54">
        <v>1145</v>
      </c>
      <c r="M11" s="18"/>
    </row>
    <row r="12" spans="1:13" ht="13.5" customHeight="1" x14ac:dyDescent="0.2">
      <c r="A12" s="39"/>
      <c r="B12" s="39"/>
      <c r="C12" s="39"/>
      <c r="D12" s="70"/>
      <c r="E12" s="69"/>
      <c r="F12" s="69"/>
      <c r="G12" s="68"/>
      <c r="H12" s="67"/>
      <c r="I12" s="66"/>
      <c r="J12" s="66"/>
      <c r="K12" s="66"/>
      <c r="L12" s="66"/>
      <c r="M12" s="18"/>
    </row>
    <row r="13" spans="1:13" ht="13.5" customHeight="1" x14ac:dyDescent="0.2">
      <c r="A13" s="40" t="s">
        <v>45</v>
      </c>
      <c r="B13" s="40"/>
      <c r="C13" s="40"/>
      <c r="D13" s="58">
        <f>SUM(D14:D16)</f>
        <v>7739</v>
      </c>
      <c r="E13" s="57">
        <v>0</v>
      </c>
      <c r="F13" s="57">
        <f>SUM(F14:F16)</f>
        <v>1366</v>
      </c>
      <c r="G13" s="56">
        <f>SUM(G14:G16)</f>
        <v>340</v>
      </c>
      <c r="H13" s="55">
        <f>SUM(H14:H16)</f>
        <v>712</v>
      </c>
      <c r="I13" s="54">
        <f>SUM(I14:I16)</f>
        <v>268</v>
      </c>
      <c r="J13" s="54">
        <f>SUM(J14:J16)</f>
        <v>851</v>
      </c>
      <c r="K13" s="54">
        <f>SUM(K14:K16)</f>
        <v>805</v>
      </c>
      <c r="L13" s="54">
        <f>SUM(L14:L16)</f>
        <v>338</v>
      </c>
      <c r="M13" s="18"/>
    </row>
    <row r="14" spans="1:13" ht="13.5" customHeight="1" x14ac:dyDescent="0.2">
      <c r="A14" s="39"/>
      <c r="B14" s="38" t="s">
        <v>44</v>
      </c>
      <c r="C14" s="39"/>
      <c r="D14" s="58">
        <v>4131</v>
      </c>
      <c r="E14" s="57">
        <v>1</v>
      </c>
      <c r="F14" s="57">
        <v>728</v>
      </c>
      <c r="G14" s="56">
        <v>0</v>
      </c>
      <c r="H14" s="55">
        <v>414</v>
      </c>
      <c r="I14" s="54">
        <v>64</v>
      </c>
      <c r="J14" s="54">
        <v>597</v>
      </c>
      <c r="K14" s="54">
        <v>554</v>
      </c>
      <c r="L14" s="54">
        <v>335</v>
      </c>
      <c r="M14" s="18"/>
    </row>
    <row r="15" spans="1:13" ht="13.5" customHeight="1" x14ac:dyDescent="0.2">
      <c r="A15" s="39"/>
      <c r="B15" s="38" t="s">
        <v>43</v>
      </c>
      <c r="C15" s="39"/>
      <c r="D15" s="58">
        <v>1076</v>
      </c>
      <c r="E15" s="57">
        <v>0</v>
      </c>
      <c r="F15" s="57">
        <v>250</v>
      </c>
      <c r="G15" s="56">
        <v>102</v>
      </c>
      <c r="H15" s="55">
        <v>98</v>
      </c>
      <c r="I15" s="54">
        <v>39</v>
      </c>
      <c r="J15" s="54">
        <v>77</v>
      </c>
      <c r="K15" s="54">
        <v>213</v>
      </c>
      <c r="L15" s="54">
        <v>3</v>
      </c>
      <c r="M15" s="18"/>
    </row>
    <row r="16" spans="1:13" ht="13.5" customHeight="1" x14ac:dyDescent="0.2">
      <c r="A16" s="39"/>
      <c r="B16" s="38" t="s">
        <v>42</v>
      </c>
      <c r="C16" s="39"/>
      <c r="D16" s="58">
        <v>2532</v>
      </c>
      <c r="E16" s="57">
        <v>0</v>
      </c>
      <c r="F16" s="57">
        <v>388</v>
      </c>
      <c r="G16" s="64">
        <v>238</v>
      </c>
      <c r="H16" s="55">
        <v>200</v>
      </c>
      <c r="I16" s="54">
        <v>165</v>
      </c>
      <c r="J16" s="54">
        <v>177</v>
      </c>
      <c r="K16" s="54">
        <v>38</v>
      </c>
      <c r="L16" s="54">
        <v>0</v>
      </c>
      <c r="M16" s="18"/>
    </row>
    <row r="17" spans="1:13" ht="13.5" customHeight="1" x14ac:dyDescent="0.2">
      <c r="A17" s="39"/>
      <c r="B17" s="39"/>
      <c r="C17" s="39"/>
      <c r="D17" s="70"/>
      <c r="E17" s="69"/>
      <c r="F17" s="69"/>
      <c r="G17" s="68"/>
      <c r="H17" s="67"/>
      <c r="I17" s="66"/>
      <c r="J17" s="66"/>
      <c r="K17" s="66"/>
      <c r="L17" s="66"/>
      <c r="M17" s="18"/>
    </row>
    <row r="18" spans="1:13" ht="13.5" customHeight="1" x14ac:dyDescent="0.2">
      <c r="A18" s="40" t="s">
        <v>41</v>
      </c>
      <c r="B18" s="40"/>
      <c r="C18" s="40"/>
      <c r="D18" s="58">
        <f>SUM(D19:D20)</f>
        <v>20923</v>
      </c>
      <c r="E18" s="57">
        <v>0</v>
      </c>
      <c r="F18" s="57">
        <f>SUM(F19:F20)</f>
        <v>1965</v>
      </c>
      <c r="G18" s="56">
        <f>SUM(G19:G20)</f>
        <v>1729</v>
      </c>
      <c r="H18" s="55">
        <f>SUM(H19:H20)</f>
        <v>1784</v>
      </c>
      <c r="I18" s="54">
        <f>SUM(I19:I20)</f>
        <v>575</v>
      </c>
      <c r="J18" s="54">
        <f>SUM(J19:J20)</f>
        <v>3374</v>
      </c>
      <c r="K18" s="54">
        <f>SUM(K19:K20)</f>
        <v>1138</v>
      </c>
      <c r="L18" s="54">
        <f>SUM(L19:L20)</f>
        <v>62</v>
      </c>
      <c r="M18" s="18"/>
    </row>
    <row r="19" spans="1:13" ht="13.5" customHeight="1" x14ac:dyDescent="0.2">
      <c r="A19" s="39"/>
      <c r="B19" s="38" t="s">
        <v>40</v>
      </c>
      <c r="C19" s="39"/>
      <c r="D19" s="58">
        <v>18252</v>
      </c>
      <c r="E19" s="57">
        <v>0</v>
      </c>
      <c r="F19" s="57">
        <v>1507</v>
      </c>
      <c r="G19" s="56">
        <v>1503</v>
      </c>
      <c r="H19" s="55">
        <v>1515</v>
      </c>
      <c r="I19" s="54">
        <v>114</v>
      </c>
      <c r="J19" s="54">
        <v>2651</v>
      </c>
      <c r="K19" s="54">
        <v>867</v>
      </c>
      <c r="L19" s="54">
        <v>2</v>
      </c>
      <c r="M19" s="18"/>
    </row>
    <row r="20" spans="1:13" ht="13.5" customHeight="1" x14ac:dyDescent="0.2">
      <c r="A20" s="39"/>
      <c r="B20" s="38" t="s">
        <v>39</v>
      </c>
      <c r="C20" s="39"/>
      <c r="D20" s="58">
        <v>2671</v>
      </c>
      <c r="E20" s="57">
        <v>0</v>
      </c>
      <c r="F20" s="57">
        <v>458</v>
      </c>
      <c r="G20" s="56">
        <v>226</v>
      </c>
      <c r="H20" s="55">
        <v>269</v>
      </c>
      <c r="I20" s="54">
        <v>461</v>
      </c>
      <c r="J20" s="54">
        <v>723</v>
      </c>
      <c r="K20" s="54">
        <v>271</v>
      </c>
      <c r="L20" s="54">
        <v>60</v>
      </c>
      <c r="M20" s="18"/>
    </row>
    <row r="21" spans="1:13" ht="13.5" customHeight="1" x14ac:dyDescent="0.2">
      <c r="A21" s="39"/>
      <c r="B21" s="38"/>
      <c r="C21" s="39"/>
      <c r="D21" s="70"/>
      <c r="E21" s="69"/>
      <c r="F21" s="69"/>
      <c r="G21" s="68"/>
      <c r="H21" s="67"/>
      <c r="I21" s="66"/>
      <c r="J21" s="66"/>
      <c r="K21" s="66"/>
      <c r="L21" s="66"/>
      <c r="M21" s="18"/>
    </row>
    <row r="22" spans="1:13" ht="13.5" customHeight="1" x14ac:dyDescent="0.2">
      <c r="A22" s="40" t="s">
        <v>70</v>
      </c>
      <c r="B22" s="40"/>
      <c r="C22" s="40"/>
      <c r="D22" s="58">
        <f>D23</f>
        <v>30311</v>
      </c>
      <c r="E22" s="57">
        <f>E23</f>
        <v>4845</v>
      </c>
      <c r="F22" s="57">
        <f>F23</f>
        <v>2018</v>
      </c>
      <c r="G22" s="56">
        <v>0</v>
      </c>
      <c r="H22" s="55">
        <f>H23</f>
        <v>2755</v>
      </c>
      <c r="I22" s="54">
        <f>I23</f>
        <v>156</v>
      </c>
      <c r="J22" s="54">
        <f>J23</f>
        <v>2570</v>
      </c>
      <c r="K22" s="54">
        <f>K23</f>
        <v>353</v>
      </c>
      <c r="L22" s="54">
        <f>L23</f>
        <v>2140</v>
      </c>
      <c r="M22" s="73"/>
    </row>
    <row r="23" spans="1:13" ht="13.5" customHeight="1" x14ac:dyDescent="0.2">
      <c r="A23" s="39"/>
      <c r="B23" s="38" t="s">
        <v>37</v>
      </c>
      <c r="C23" s="39"/>
      <c r="D23" s="58">
        <v>30311</v>
      </c>
      <c r="E23" s="57">
        <v>4845</v>
      </c>
      <c r="F23" s="57">
        <v>2018</v>
      </c>
      <c r="G23" s="56">
        <v>0</v>
      </c>
      <c r="H23" s="55">
        <v>2755</v>
      </c>
      <c r="I23" s="54">
        <v>156</v>
      </c>
      <c r="J23" s="54">
        <v>2570</v>
      </c>
      <c r="K23" s="54">
        <v>353</v>
      </c>
      <c r="L23" s="54">
        <v>2140</v>
      </c>
      <c r="M23" s="18"/>
    </row>
    <row r="24" spans="1:13" ht="13.5" customHeight="1" x14ac:dyDescent="0.2">
      <c r="A24" s="39"/>
      <c r="B24" s="38"/>
      <c r="C24" s="39"/>
      <c r="D24" s="58"/>
      <c r="E24" s="57"/>
      <c r="F24" s="57"/>
      <c r="G24" s="56"/>
      <c r="H24" s="55"/>
      <c r="I24" s="54"/>
      <c r="J24" s="54"/>
      <c r="K24" s="54"/>
      <c r="L24" s="54"/>
      <c r="M24" s="18"/>
    </row>
    <row r="25" spans="1:13" ht="13.5" customHeight="1" x14ac:dyDescent="0.2">
      <c r="A25" s="42" t="s">
        <v>69</v>
      </c>
      <c r="B25" s="43"/>
      <c r="C25" s="72"/>
      <c r="D25" s="58">
        <f>D26</f>
        <v>2681</v>
      </c>
      <c r="E25" s="57">
        <v>0</v>
      </c>
      <c r="F25" s="57">
        <f>F26</f>
        <v>473</v>
      </c>
      <c r="G25" s="56">
        <v>0</v>
      </c>
      <c r="H25" s="55">
        <f>H26</f>
        <v>255</v>
      </c>
      <c r="I25" s="54">
        <f>I26</f>
        <v>304</v>
      </c>
      <c r="J25" s="54">
        <f>J26</f>
        <v>376</v>
      </c>
      <c r="K25" s="54">
        <f>K26</f>
        <v>886</v>
      </c>
      <c r="L25" s="54">
        <f>L26</f>
        <v>27</v>
      </c>
      <c r="M25" s="18"/>
    </row>
    <row r="26" spans="1:13" ht="13.5" customHeight="1" x14ac:dyDescent="0.2">
      <c r="A26" s="39"/>
      <c r="B26" s="38" t="s">
        <v>35</v>
      </c>
      <c r="C26" s="39"/>
      <c r="D26" s="58">
        <v>2681</v>
      </c>
      <c r="E26" s="57">
        <v>0</v>
      </c>
      <c r="F26" s="57">
        <v>473</v>
      </c>
      <c r="G26" s="56">
        <v>0</v>
      </c>
      <c r="H26" s="55">
        <v>255</v>
      </c>
      <c r="I26" s="54">
        <v>304</v>
      </c>
      <c r="J26" s="54">
        <v>376</v>
      </c>
      <c r="K26" s="54">
        <v>886</v>
      </c>
      <c r="L26" s="54">
        <v>27</v>
      </c>
      <c r="M26" s="18"/>
    </row>
    <row r="27" spans="1:13" ht="13.5" customHeight="1" x14ac:dyDescent="0.2">
      <c r="A27" s="39"/>
      <c r="B27" s="39"/>
      <c r="C27" s="39"/>
      <c r="D27" s="63"/>
      <c r="E27" s="62"/>
      <c r="F27" s="62"/>
      <c r="G27" s="61"/>
      <c r="H27" s="60"/>
      <c r="I27" s="59"/>
      <c r="J27" s="59"/>
      <c r="K27" s="59"/>
      <c r="L27" s="59"/>
      <c r="M27" s="18"/>
    </row>
    <row r="28" spans="1:13" ht="13.5" customHeight="1" x14ac:dyDescent="0.2">
      <c r="A28" s="40" t="s">
        <v>34</v>
      </c>
      <c r="B28" s="40"/>
      <c r="C28" s="40"/>
      <c r="D28" s="58">
        <f>SUM(D29:D31)</f>
        <v>3479</v>
      </c>
      <c r="E28" s="57">
        <v>5</v>
      </c>
      <c r="F28" s="57">
        <f>SUM(F29:F31)</f>
        <v>656</v>
      </c>
      <c r="G28" s="56">
        <f>SUM(G29:G31)</f>
        <v>389</v>
      </c>
      <c r="H28" s="55">
        <f>SUM(H29:H31)</f>
        <v>393</v>
      </c>
      <c r="I28" s="54">
        <f>SUM(I29:I31)</f>
        <v>157</v>
      </c>
      <c r="J28" s="54">
        <f>SUM(J29:J31)</f>
        <v>157</v>
      </c>
      <c r="K28" s="54">
        <f>SUM(K29:K31)</f>
        <v>305</v>
      </c>
      <c r="L28" s="54">
        <f>SUM(L29:L31)</f>
        <v>11</v>
      </c>
      <c r="M28" s="18"/>
    </row>
    <row r="29" spans="1:13" ht="13.5" customHeight="1" x14ac:dyDescent="0.2">
      <c r="A29" s="39"/>
      <c r="B29" s="38" t="s">
        <v>33</v>
      </c>
      <c r="C29" s="39"/>
      <c r="D29" s="58">
        <v>3410</v>
      </c>
      <c r="E29" s="57">
        <v>0</v>
      </c>
      <c r="F29" s="57">
        <v>634</v>
      </c>
      <c r="G29" s="56">
        <v>383</v>
      </c>
      <c r="H29" s="55">
        <v>389</v>
      </c>
      <c r="I29" s="54">
        <v>156</v>
      </c>
      <c r="J29" s="54">
        <v>156</v>
      </c>
      <c r="K29" s="54">
        <v>304</v>
      </c>
      <c r="L29" s="54">
        <v>11</v>
      </c>
      <c r="M29" s="18"/>
    </row>
    <row r="30" spans="1:13" ht="13.5" customHeight="1" x14ac:dyDescent="0.2">
      <c r="A30" s="39"/>
      <c r="B30" s="38" t="s">
        <v>32</v>
      </c>
      <c r="C30" s="39"/>
      <c r="D30" s="58">
        <v>46</v>
      </c>
      <c r="E30" s="57">
        <v>4</v>
      </c>
      <c r="F30" s="57">
        <v>12</v>
      </c>
      <c r="G30" s="56">
        <v>6</v>
      </c>
      <c r="H30" s="55">
        <v>1</v>
      </c>
      <c r="I30" s="54">
        <v>0</v>
      </c>
      <c r="J30" s="54">
        <v>0</v>
      </c>
      <c r="K30" s="54">
        <v>0</v>
      </c>
      <c r="L30" s="54">
        <v>0</v>
      </c>
      <c r="M30" s="18"/>
    </row>
    <row r="31" spans="1:13" ht="13.5" customHeight="1" x14ac:dyDescent="0.2">
      <c r="A31" s="39"/>
      <c r="B31" s="38" t="s">
        <v>68</v>
      </c>
      <c r="C31" s="39"/>
      <c r="D31" s="58">
        <v>23</v>
      </c>
      <c r="E31" s="57">
        <v>1</v>
      </c>
      <c r="F31" s="57">
        <v>10</v>
      </c>
      <c r="G31" s="56">
        <v>0</v>
      </c>
      <c r="H31" s="55">
        <v>3</v>
      </c>
      <c r="I31" s="54">
        <v>1</v>
      </c>
      <c r="J31" s="54">
        <v>1</v>
      </c>
      <c r="K31" s="54">
        <v>1</v>
      </c>
      <c r="L31" s="54">
        <v>0</v>
      </c>
      <c r="M31" s="18"/>
    </row>
    <row r="32" spans="1:13" ht="13.5" customHeight="1" x14ac:dyDescent="0.2">
      <c r="A32" s="39"/>
      <c r="B32" s="39"/>
      <c r="C32" s="39"/>
      <c r="D32" s="70"/>
      <c r="E32" s="69"/>
      <c r="F32" s="69"/>
      <c r="G32" s="68"/>
      <c r="H32" s="67"/>
      <c r="I32" s="66"/>
      <c r="J32" s="66"/>
      <c r="K32" s="66"/>
      <c r="L32" s="66"/>
      <c r="M32" s="18"/>
    </row>
    <row r="33" spans="1:13" ht="13.5" customHeight="1" x14ac:dyDescent="0.2">
      <c r="A33" s="40" t="s">
        <v>30</v>
      </c>
      <c r="B33" s="40"/>
      <c r="C33" s="40"/>
      <c r="D33" s="58">
        <f>SUM(D34:D37)</f>
        <v>3111</v>
      </c>
      <c r="E33" s="57">
        <v>0</v>
      </c>
      <c r="F33" s="57">
        <f>SUM(F34:F37)</f>
        <v>769</v>
      </c>
      <c r="G33" s="56">
        <f>SUM(G34:G37)</f>
        <v>59</v>
      </c>
      <c r="H33" s="55">
        <f>SUM(H34:H37)</f>
        <v>320</v>
      </c>
      <c r="I33" s="54">
        <f>SUM(I34:I37)</f>
        <v>500</v>
      </c>
      <c r="J33" s="54">
        <f>SUM(J34:J37)</f>
        <v>709</v>
      </c>
      <c r="K33" s="54">
        <f>SUM(K34:K37)</f>
        <v>412</v>
      </c>
      <c r="L33" s="54">
        <f>SUM(L34:L37)</f>
        <v>237</v>
      </c>
      <c r="M33" s="18"/>
    </row>
    <row r="34" spans="1:13" ht="13.5" customHeight="1" x14ac:dyDescent="0.2">
      <c r="A34" s="39"/>
      <c r="B34" s="38" t="s">
        <v>29</v>
      </c>
      <c r="C34" s="39"/>
      <c r="D34" s="58">
        <v>2195</v>
      </c>
      <c r="E34" s="57">
        <v>0</v>
      </c>
      <c r="F34" s="57">
        <v>576</v>
      </c>
      <c r="G34" s="56">
        <v>0</v>
      </c>
      <c r="H34" s="55">
        <v>226</v>
      </c>
      <c r="I34" s="54">
        <v>474</v>
      </c>
      <c r="J34" s="54">
        <v>474</v>
      </c>
      <c r="K34" s="54">
        <v>282</v>
      </c>
      <c r="L34" s="54">
        <v>218</v>
      </c>
      <c r="M34" s="18"/>
    </row>
    <row r="35" spans="1:13" ht="13.5" customHeight="1" x14ac:dyDescent="0.2">
      <c r="A35" s="39"/>
      <c r="B35" s="38" t="s">
        <v>28</v>
      </c>
      <c r="C35" s="39"/>
      <c r="D35" s="58">
        <v>152</v>
      </c>
      <c r="E35" s="57">
        <v>0</v>
      </c>
      <c r="F35" s="57">
        <v>30</v>
      </c>
      <c r="G35" s="56">
        <v>58</v>
      </c>
      <c r="H35" s="55">
        <v>14</v>
      </c>
      <c r="I35" s="54">
        <v>15</v>
      </c>
      <c r="J35" s="54">
        <v>4</v>
      </c>
      <c r="K35" s="54">
        <v>13</v>
      </c>
      <c r="L35" s="54">
        <v>1</v>
      </c>
      <c r="M35" s="18"/>
    </row>
    <row r="36" spans="1:13" ht="13.5" customHeight="1" x14ac:dyDescent="0.2">
      <c r="A36" s="39"/>
      <c r="B36" s="38" t="s">
        <v>27</v>
      </c>
      <c r="C36" s="39"/>
      <c r="D36" s="58">
        <v>17</v>
      </c>
      <c r="E36" s="57">
        <v>2</v>
      </c>
      <c r="F36" s="57">
        <v>8</v>
      </c>
      <c r="G36" s="56">
        <v>1</v>
      </c>
      <c r="H36" s="55">
        <v>1</v>
      </c>
      <c r="I36" s="54">
        <v>1</v>
      </c>
      <c r="J36" s="54">
        <v>8</v>
      </c>
      <c r="K36" s="54">
        <v>1</v>
      </c>
      <c r="L36" s="54">
        <v>0</v>
      </c>
      <c r="M36" s="18"/>
    </row>
    <row r="37" spans="1:13" ht="13.5" customHeight="1" x14ac:dyDescent="0.2">
      <c r="A37" s="39"/>
      <c r="B37" s="38" t="s">
        <v>26</v>
      </c>
      <c r="C37" s="39"/>
      <c r="D37" s="58">
        <v>747</v>
      </c>
      <c r="E37" s="57">
        <v>0</v>
      </c>
      <c r="F37" s="57">
        <v>155</v>
      </c>
      <c r="G37" s="56">
        <v>0</v>
      </c>
      <c r="H37" s="55">
        <v>79</v>
      </c>
      <c r="I37" s="54">
        <v>10</v>
      </c>
      <c r="J37" s="54">
        <v>223</v>
      </c>
      <c r="K37" s="54">
        <v>116</v>
      </c>
      <c r="L37" s="54">
        <v>18</v>
      </c>
      <c r="M37" s="18"/>
    </row>
    <row r="38" spans="1:13" ht="13.5" customHeight="1" x14ac:dyDescent="0.2">
      <c r="A38" s="18"/>
      <c r="B38" s="18"/>
      <c r="C38" s="18"/>
      <c r="D38" s="70"/>
      <c r="E38" s="69"/>
      <c r="F38" s="69"/>
      <c r="G38" s="68"/>
      <c r="H38" s="67"/>
      <c r="I38" s="66"/>
      <c r="J38" s="66"/>
      <c r="K38" s="66"/>
      <c r="L38" s="66"/>
      <c r="M38" s="18"/>
    </row>
    <row r="39" spans="1:13" ht="13.5" customHeight="1" x14ac:dyDescent="0.2">
      <c r="A39" s="40" t="s">
        <v>67</v>
      </c>
      <c r="B39" s="40"/>
      <c r="C39" s="40"/>
      <c r="D39" s="58">
        <f>SUM(D40:D45)</f>
        <v>2492</v>
      </c>
      <c r="E39" s="57">
        <v>0</v>
      </c>
      <c r="F39" s="57">
        <f>SUM(F40:F45)</f>
        <v>465</v>
      </c>
      <c r="G39" s="56">
        <f>SUM(G40:G45)</f>
        <v>46</v>
      </c>
      <c r="H39" s="55">
        <f>SUM(H40:H45)</f>
        <v>322</v>
      </c>
      <c r="I39" s="54">
        <f>SUM(I40:I45)</f>
        <v>178</v>
      </c>
      <c r="J39" s="54">
        <f>SUM(J40:J45)</f>
        <v>509</v>
      </c>
      <c r="K39" s="54">
        <f>SUM(K40:K45)</f>
        <v>545</v>
      </c>
      <c r="L39" s="54">
        <f>SUM(L40:L45)</f>
        <v>214</v>
      </c>
      <c r="M39" s="18"/>
    </row>
    <row r="40" spans="1:13" ht="13.5" customHeight="1" x14ac:dyDescent="0.2">
      <c r="A40" s="39"/>
      <c r="B40" s="38" t="s">
        <v>24</v>
      </c>
      <c r="C40" s="39"/>
      <c r="D40" s="58">
        <v>825</v>
      </c>
      <c r="E40" s="57">
        <v>0</v>
      </c>
      <c r="F40" s="57">
        <v>147</v>
      </c>
      <c r="G40" s="56">
        <v>0</v>
      </c>
      <c r="H40" s="55">
        <v>102</v>
      </c>
      <c r="I40" s="54">
        <v>81</v>
      </c>
      <c r="J40" s="54">
        <v>259</v>
      </c>
      <c r="K40" s="54">
        <v>260</v>
      </c>
      <c r="L40" s="54">
        <v>15</v>
      </c>
      <c r="M40" s="18"/>
    </row>
    <row r="41" spans="1:13" ht="13.5" customHeight="1" x14ac:dyDescent="0.2">
      <c r="A41" s="39"/>
      <c r="B41" s="38" t="s">
        <v>23</v>
      </c>
      <c r="C41" s="39"/>
      <c r="D41" s="58">
        <v>245</v>
      </c>
      <c r="E41" s="57">
        <v>0</v>
      </c>
      <c r="F41" s="57">
        <v>42</v>
      </c>
      <c r="G41" s="56">
        <v>0</v>
      </c>
      <c r="H41" s="55">
        <v>40</v>
      </c>
      <c r="I41" s="54">
        <v>33</v>
      </c>
      <c r="J41" s="54">
        <v>40</v>
      </c>
      <c r="K41" s="54">
        <v>33</v>
      </c>
      <c r="L41" s="54">
        <v>19</v>
      </c>
      <c r="M41" s="18"/>
    </row>
    <row r="42" spans="1:13" s="18" customFormat="1" ht="13.5" customHeight="1" x14ac:dyDescent="0.2">
      <c r="A42" s="39"/>
      <c r="B42" s="38" t="s">
        <v>22</v>
      </c>
      <c r="C42" s="39"/>
      <c r="D42" s="58">
        <v>533</v>
      </c>
      <c r="E42" s="57">
        <v>0</v>
      </c>
      <c r="F42" s="57">
        <v>121</v>
      </c>
      <c r="G42" s="56">
        <v>0</v>
      </c>
      <c r="H42" s="55">
        <v>85</v>
      </c>
      <c r="I42" s="54">
        <v>0</v>
      </c>
      <c r="J42" s="54">
        <v>82</v>
      </c>
      <c r="K42" s="54">
        <v>202</v>
      </c>
      <c r="L42" s="54">
        <v>154</v>
      </c>
    </row>
    <row r="43" spans="1:13" ht="13.5" customHeight="1" x14ac:dyDescent="0.2">
      <c r="A43" s="39"/>
      <c r="B43" s="38" t="s">
        <v>21</v>
      </c>
      <c r="C43" s="39"/>
      <c r="D43" s="58">
        <v>295</v>
      </c>
      <c r="E43" s="57">
        <v>0</v>
      </c>
      <c r="F43" s="57">
        <v>35</v>
      </c>
      <c r="G43" s="56">
        <v>0</v>
      </c>
      <c r="H43" s="55">
        <v>31</v>
      </c>
      <c r="I43" s="54">
        <v>46</v>
      </c>
      <c r="J43" s="54">
        <v>23</v>
      </c>
      <c r="K43" s="54">
        <v>23</v>
      </c>
      <c r="L43" s="54">
        <v>21</v>
      </c>
      <c r="M43" s="18"/>
    </row>
    <row r="44" spans="1:13" ht="13.5" customHeight="1" x14ac:dyDescent="0.2">
      <c r="A44" s="39"/>
      <c r="B44" s="38" t="s">
        <v>20</v>
      </c>
      <c r="C44" s="39"/>
      <c r="D44" s="58">
        <v>133</v>
      </c>
      <c r="E44" s="57">
        <v>0</v>
      </c>
      <c r="F44" s="57">
        <v>52</v>
      </c>
      <c r="G44" s="56">
        <v>0</v>
      </c>
      <c r="H44" s="55">
        <v>23</v>
      </c>
      <c r="I44" s="54">
        <v>17</v>
      </c>
      <c r="J44" s="54">
        <v>87</v>
      </c>
      <c r="K44" s="54">
        <v>2</v>
      </c>
      <c r="L44" s="54">
        <v>0</v>
      </c>
      <c r="M44" s="18"/>
    </row>
    <row r="45" spans="1:13" ht="13.5" customHeight="1" x14ac:dyDescent="0.2">
      <c r="A45" s="39"/>
      <c r="B45" s="38" t="s">
        <v>66</v>
      </c>
      <c r="C45" s="39"/>
      <c r="D45" s="58">
        <v>461</v>
      </c>
      <c r="E45" s="57">
        <v>0</v>
      </c>
      <c r="F45" s="57">
        <v>68</v>
      </c>
      <c r="G45" s="56">
        <v>46</v>
      </c>
      <c r="H45" s="55">
        <v>41</v>
      </c>
      <c r="I45" s="54">
        <v>1</v>
      </c>
      <c r="J45" s="54">
        <v>18</v>
      </c>
      <c r="K45" s="54">
        <v>25</v>
      </c>
      <c r="L45" s="54">
        <v>5</v>
      </c>
      <c r="M45" s="18"/>
    </row>
    <row r="46" spans="1:13" s="18" customFormat="1" ht="13.5" customHeight="1" x14ac:dyDescent="0.2">
      <c r="A46" s="39"/>
      <c r="B46" s="38"/>
      <c r="C46" s="39"/>
      <c r="D46" s="58"/>
      <c r="E46" s="57"/>
      <c r="F46" s="57"/>
      <c r="G46" s="56"/>
      <c r="H46" s="55"/>
      <c r="I46" s="54"/>
      <c r="J46" s="54"/>
      <c r="K46" s="54"/>
      <c r="L46" s="54"/>
    </row>
    <row r="47" spans="1:13" ht="13.5" customHeight="1" x14ac:dyDescent="0.2">
      <c r="A47" s="71" t="s">
        <v>65</v>
      </c>
      <c r="B47" s="71"/>
      <c r="C47" s="71"/>
      <c r="D47" s="58">
        <f>SUM(D48:D52)</f>
        <v>4442</v>
      </c>
      <c r="E47" s="57">
        <v>0</v>
      </c>
      <c r="F47" s="57">
        <f>SUM(F48:F52)</f>
        <v>688</v>
      </c>
      <c r="G47" s="56">
        <f>SUM(G48:G52)</f>
        <v>32</v>
      </c>
      <c r="H47" s="55">
        <f>SUM(H48:H52)</f>
        <v>445</v>
      </c>
      <c r="I47" s="54">
        <f>SUM(I48:I52)</f>
        <v>49</v>
      </c>
      <c r="J47" s="54">
        <f>SUM(J48:J52)</f>
        <v>308</v>
      </c>
      <c r="K47" s="54">
        <f>SUM(K48:K52)</f>
        <v>257</v>
      </c>
      <c r="L47" s="54">
        <f>SUM(L48:L52)</f>
        <v>103</v>
      </c>
      <c r="M47" s="18"/>
    </row>
    <row r="48" spans="1:13" ht="13.5" customHeight="1" x14ac:dyDescent="0.2">
      <c r="A48" s="39"/>
      <c r="B48" s="38" t="s">
        <v>17</v>
      </c>
      <c r="C48" s="39"/>
      <c r="D48" s="58">
        <v>2736</v>
      </c>
      <c r="E48" s="57">
        <v>0</v>
      </c>
      <c r="F48" s="57">
        <v>371</v>
      </c>
      <c r="G48" s="56">
        <v>0</v>
      </c>
      <c r="H48" s="55">
        <v>262</v>
      </c>
      <c r="I48" s="54">
        <v>5</v>
      </c>
      <c r="J48" s="54">
        <v>88</v>
      </c>
      <c r="K48" s="54">
        <v>81</v>
      </c>
      <c r="L48" s="54">
        <v>54</v>
      </c>
      <c r="M48" s="18"/>
    </row>
    <row r="49" spans="1:13" ht="13.5" customHeight="1" x14ac:dyDescent="0.2">
      <c r="A49" s="39"/>
      <c r="B49" s="38" t="s">
        <v>16</v>
      </c>
      <c r="C49" s="39"/>
      <c r="D49" s="58">
        <v>160</v>
      </c>
      <c r="E49" s="57">
        <v>0</v>
      </c>
      <c r="F49" s="57">
        <v>36</v>
      </c>
      <c r="G49" s="56">
        <v>0</v>
      </c>
      <c r="H49" s="55">
        <v>29</v>
      </c>
      <c r="I49" s="54">
        <v>37</v>
      </c>
      <c r="J49" s="54">
        <v>37</v>
      </c>
      <c r="K49" s="54">
        <v>31</v>
      </c>
      <c r="L49" s="54">
        <v>15</v>
      </c>
      <c r="M49" s="18"/>
    </row>
    <row r="50" spans="1:13" ht="13.5" customHeight="1" x14ac:dyDescent="0.2">
      <c r="A50" s="39"/>
      <c r="B50" s="38" t="s">
        <v>15</v>
      </c>
      <c r="C50" s="39"/>
      <c r="D50" s="58">
        <v>186</v>
      </c>
      <c r="E50" s="57">
        <v>0</v>
      </c>
      <c r="F50" s="57">
        <v>57</v>
      </c>
      <c r="G50" s="56">
        <v>22</v>
      </c>
      <c r="H50" s="55">
        <v>16</v>
      </c>
      <c r="I50" s="54">
        <v>7</v>
      </c>
      <c r="J50" s="54">
        <v>7</v>
      </c>
      <c r="K50" s="54">
        <v>6</v>
      </c>
      <c r="L50" s="54">
        <v>3</v>
      </c>
      <c r="M50" s="18"/>
    </row>
    <row r="51" spans="1:13" ht="13.5" customHeight="1" x14ac:dyDescent="0.2">
      <c r="A51" s="39"/>
      <c r="B51" s="38" t="s">
        <v>14</v>
      </c>
      <c r="C51" s="39"/>
      <c r="D51" s="58">
        <v>412</v>
      </c>
      <c r="E51" s="57">
        <v>0</v>
      </c>
      <c r="F51" s="57">
        <v>96</v>
      </c>
      <c r="G51" s="56">
        <v>0</v>
      </c>
      <c r="H51" s="55">
        <v>47</v>
      </c>
      <c r="I51" s="54">
        <v>0</v>
      </c>
      <c r="J51" s="54">
        <v>67</v>
      </c>
      <c r="K51" s="54">
        <v>82</v>
      </c>
      <c r="L51" s="54">
        <v>0</v>
      </c>
      <c r="M51" s="18"/>
    </row>
    <row r="52" spans="1:13" ht="13.5" customHeight="1" x14ac:dyDescent="0.2">
      <c r="A52" s="39"/>
      <c r="B52" s="38" t="s">
        <v>64</v>
      </c>
      <c r="C52" s="39"/>
      <c r="D52" s="58">
        <v>948</v>
      </c>
      <c r="E52" s="57">
        <v>0</v>
      </c>
      <c r="F52" s="57">
        <v>128</v>
      </c>
      <c r="G52" s="56">
        <v>10</v>
      </c>
      <c r="H52" s="55">
        <v>91</v>
      </c>
      <c r="I52" s="54">
        <v>0</v>
      </c>
      <c r="J52" s="54">
        <v>109</v>
      </c>
      <c r="K52" s="54">
        <v>57</v>
      </c>
      <c r="L52" s="54">
        <v>31</v>
      </c>
      <c r="M52" s="18"/>
    </row>
    <row r="53" spans="1:13" ht="13.5" customHeight="1" x14ac:dyDescent="0.2">
      <c r="A53" s="39"/>
      <c r="B53" s="38"/>
      <c r="C53" s="39"/>
      <c r="D53" s="70"/>
      <c r="E53" s="69"/>
      <c r="F53" s="69"/>
      <c r="G53" s="68"/>
      <c r="H53" s="67"/>
      <c r="I53" s="66"/>
      <c r="J53" s="66"/>
      <c r="K53" s="66"/>
      <c r="L53" s="66"/>
      <c r="M53" s="18"/>
    </row>
    <row r="54" spans="1:13" ht="13.5" customHeight="1" x14ac:dyDescent="0.2">
      <c r="A54" s="40" t="s">
        <v>12</v>
      </c>
      <c r="B54" s="40"/>
      <c r="C54" s="40"/>
      <c r="D54" s="58">
        <f>SUM(D55:D56)</f>
        <v>8690</v>
      </c>
      <c r="E54" s="57">
        <v>0</v>
      </c>
      <c r="F54" s="57">
        <f>SUM(F55:F56)</f>
        <v>1297</v>
      </c>
      <c r="G54" s="56">
        <f>SUM(G55:G56)</f>
        <v>0</v>
      </c>
      <c r="H54" s="55">
        <f>SUM(H55:H56)</f>
        <v>842</v>
      </c>
      <c r="I54" s="54">
        <f>SUM(I55:I56)</f>
        <v>226</v>
      </c>
      <c r="J54" s="54">
        <f>SUM(J55:J56)</f>
        <v>1317</v>
      </c>
      <c r="K54" s="54">
        <f>SUM(K55:K56)</f>
        <v>1226</v>
      </c>
      <c r="L54" s="54">
        <f>SUM(L55:L56)</f>
        <v>675</v>
      </c>
      <c r="M54" s="18"/>
    </row>
    <row r="55" spans="1:13" ht="13.5" customHeight="1" x14ac:dyDescent="0.2">
      <c r="A55" s="39"/>
      <c r="B55" s="38" t="s">
        <v>11</v>
      </c>
      <c r="C55" s="39"/>
      <c r="D55" s="58">
        <v>4934</v>
      </c>
      <c r="E55" s="57">
        <v>0</v>
      </c>
      <c r="F55" s="57">
        <v>695</v>
      </c>
      <c r="G55" s="56">
        <v>0</v>
      </c>
      <c r="H55" s="55">
        <v>509</v>
      </c>
      <c r="I55" s="54">
        <v>25</v>
      </c>
      <c r="J55" s="54">
        <v>455</v>
      </c>
      <c r="K55" s="54">
        <v>404</v>
      </c>
      <c r="L55" s="54">
        <v>489</v>
      </c>
      <c r="M55" s="18"/>
    </row>
    <row r="56" spans="1:13" ht="13.5" customHeight="1" x14ac:dyDescent="0.2">
      <c r="A56" s="39"/>
      <c r="B56" s="38" t="s">
        <v>63</v>
      </c>
      <c r="C56" s="39"/>
      <c r="D56" s="58">
        <v>3756</v>
      </c>
      <c r="E56" s="57">
        <v>0</v>
      </c>
      <c r="F56" s="57">
        <v>602</v>
      </c>
      <c r="G56" s="56">
        <v>0</v>
      </c>
      <c r="H56" s="55">
        <v>333</v>
      </c>
      <c r="I56" s="54">
        <v>201</v>
      </c>
      <c r="J56" s="54">
        <v>862</v>
      </c>
      <c r="K56" s="54">
        <v>822</v>
      </c>
      <c r="L56" s="54">
        <v>186</v>
      </c>
      <c r="M56" s="18"/>
    </row>
    <row r="57" spans="1:13" ht="13.5" customHeight="1" x14ac:dyDescent="0.2">
      <c r="A57" s="39"/>
      <c r="B57" s="18"/>
      <c r="C57" s="39"/>
      <c r="D57" s="70"/>
      <c r="E57" s="69"/>
      <c r="F57" s="69"/>
      <c r="G57" s="68"/>
      <c r="H57" s="67"/>
      <c r="I57" s="66"/>
      <c r="J57" s="66"/>
      <c r="K57" s="66"/>
      <c r="L57" s="66"/>
      <c r="M57" s="18"/>
    </row>
    <row r="58" spans="1:13" ht="13.5" customHeight="1" x14ac:dyDescent="0.2">
      <c r="A58" s="40" t="s">
        <v>62</v>
      </c>
      <c r="B58" s="40"/>
      <c r="C58" s="40"/>
      <c r="D58" s="58">
        <f>D59</f>
        <v>18458</v>
      </c>
      <c r="E58" s="57">
        <f>E59</f>
        <v>3008</v>
      </c>
      <c r="F58" s="65" t="str">
        <f>F59</f>
        <v>-</v>
      </c>
      <c r="G58" s="56">
        <v>0</v>
      </c>
      <c r="H58" s="55">
        <f>H59</f>
        <v>1680</v>
      </c>
      <c r="I58" s="54">
        <f>I59</f>
        <v>523</v>
      </c>
      <c r="J58" s="54">
        <f>J59</f>
        <v>1330</v>
      </c>
      <c r="K58" s="54">
        <f>K59</f>
        <v>2592</v>
      </c>
      <c r="L58" s="54">
        <f>L59</f>
        <v>111</v>
      </c>
      <c r="M58" s="18"/>
    </row>
    <row r="59" spans="1:13" ht="13.5" customHeight="1" x14ac:dyDescent="0.2">
      <c r="A59" s="39"/>
      <c r="B59" s="38" t="s">
        <v>8</v>
      </c>
      <c r="C59" s="39"/>
      <c r="D59" s="58">
        <v>18458</v>
      </c>
      <c r="E59" s="57">
        <v>3008</v>
      </c>
      <c r="F59" s="65" t="s">
        <v>61</v>
      </c>
      <c r="G59" s="64" t="s">
        <v>61</v>
      </c>
      <c r="H59" s="55">
        <v>1680</v>
      </c>
      <c r="I59" s="54">
        <v>523</v>
      </c>
      <c r="J59" s="54">
        <v>1330</v>
      </c>
      <c r="K59" s="54">
        <v>2592</v>
      </c>
      <c r="L59" s="54">
        <v>111</v>
      </c>
      <c r="M59" s="18"/>
    </row>
    <row r="60" spans="1:13" ht="13.5" customHeight="1" x14ac:dyDescent="0.2">
      <c r="A60" s="39"/>
      <c r="B60" s="38"/>
      <c r="C60" s="39"/>
      <c r="D60" s="63"/>
      <c r="E60" s="62"/>
      <c r="F60" s="62"/>
      <c r="G60" s="61"/>
      <c r="H60" s="60"/>
      <c r="I60" s="59"/>
      <c r="J60" s="59"/>
      <c r="K60" s="59"/>
      <c r="L60" s="59"/>
      <c r="M60" s="18"/>
    </row>
    <row r="61" spans="1:13" ht="13.5" customHeight="1" x14ac:dyDescent="0.2">
      <c r="A61" s="40" t="s">
        <v>7</v>
      </c>
      <c r="B61" s="40"/>
      <c r="C61" s="40"/>
      <c r="D61" s="58">
        <f>SUM(D62:D67)</f>
        <v>11571</v>
      </c>
      <c r="E61" s="57">
        <v>0</v>
      </c>
      <c r="F61" s="57">
        <f>SUM(F62:F67)</f>
        <v>2046</v>
      </c>
      <c r="G61" s="56">
        <f>SUM(G62:G67)</f>
        <v>890</v>
      </c>
      <c r="H61" s="55">
        <f>SUM(H62:H67)</f>
        <v>1347</v>
      </c>
      <c r="I61" s="54">
        <f>SUM(I62:I67)</f>
        <v>1050</v>
      </c>
      <c r="J61" s="54">
        <f>SUM(J62:J67)</f>
        <v>1752</v>
      </c>
      <c r="K61" s="54">
        <f>SUM(K62:K67)</f>
        <v>1198</v>
      </c>
      <c r="L61" s="54">
        <f>SUM(L62:L67)</f>
        <v>630</v>
      </c>
      <c r="M61" s="18"/>
    </row>
    <row r="62" spans="1:13" ht="13.5" customHeight="1" x14ac:dyDescent="0.2">
      <c r="A62" s="39"/>
      <c r="B62" s="38" t="s">
        <v>6</v>
      </c>
      <c r="C62" s="39"/>
      <c r="D62" s="58">
        <v>4875</v>
      </c>
      <c r="E62" s="57">
        <v>0</v>
      </c>
      <c r="F62" s="57">
        <v>805</v>
      </c>
      <c r="G62" s="56">
        <v>433</v>
      </c>
      <c r="H62" s="55">
        <v>538</v>
      </c>
      <c r="I62" s="54">
        <v>206</v>
      </c>
      <c r="J62" s="54">
        <v>553</v>
      </c>
      <c r="K62" s="54">
        <v>583</v>
      </c>
      <c r="L62" s="54">
        <v>474</v>
      </c>
      <c r="M62" s="18"/>
    </row>
    <row r="63" spans="1:13" ht="13.5" customHeight="1" x14ac:dyDescent="0.2">
      <c r="A63" s="39"/>
      <c r="B63" s="38" t="s">
        <v>5</v>
      </c>
      <c r="C63" s="39"/>
      <c r="D63" s="58">
        <v>341</v>
      </c>
      <c r="E63" s="57">
        <v>0</v>
      </c>
      <c r="F63" s="57">
        <v>142</v>
      </c>
      <c r="G63" s="56">
        <v>59</v>
      </c>
      <c r="H63" s="55">
        <v>41</v>
      </c>
      <c r="I63" s="54">
        <v>44</v>
      </c>
      <c r="J63" s="54">
        <v>135</v>
      </c>
      <c r="K63" s="54">
        <v>25</v>
      </c>
      <c r="L63" s="54">
        <v>0</v>
      </c>
      <c r="M63" s="18"/>
    </row>
    <row r="64" spans="1:13" ht="13.5" customHeight="1" x14ac:dyDescent="0.2">
      <c r="A64" s="39"/>
      <c r="B64" s="38" t="s">
        <v>4</v>
      </c>
      <c r="C64" s="39"/>
      <c r="D64" s="58">
        <v>749</v>
      </c>
      <c r="E64" s="57">
        <v>0</v>
      </c>
      <c r="F64" s="57">
        <v>106</v>
      </c>
      <c r="G64" s="56">
        <v>129</v>
      </c>
      <c r="H64" s="55">
        <v>65</v>
      </c>
      <c r="I64" s="54">
        <v>59</v>
      </c>
      <c r="J64" s="54">
        <v>38</v>
      </c>
      <c r="K64" s="54">
        <v>35</v>
      </c>
      <c r="L64" s="54">
        <v>0</v>
      </c>
      <c r="M64" s="18"/>
    </row>
    <row r="65" spans="1:13" ht="13.5" customHeight="1" x14ac:dyDescent="0.2">
      <c r="A65" s="39"/>
      <c r="B65" s="38" t="s">
        <v>3</v>
      </c>
      <c r="C65" s="39"/>
      <c r="D65" s="58">
        <v>580</v>
      </c>
      <c r="E65" s="57">
        <v>0</v>
      </c>
      <c r="F65" s="57">
        <v>86</v>
      </c>
      <c r="G65" s="56">
        <v>33</v>
      </c>
      <c r="H65" s="55">
        <v>77</v>
      </c>
      <c r="I65" s="54">
        <v>1</v>
      </c>
      <c r="J65" s="54">
        <v>86</v>
      </c>
      <c r="K65" s="54">
        <v>69</v>
      </c>
      <c r="L65" s="54">
        <v>0</v>
      </c>
      <c r="M65" s="18"/>
    </row>
    <row r="66" spans="1:13" ht="13.5" customHeight="1" x14ac:dyDescent="0.2">
      <c r="A66" s="39"/>
      <c r="B66" s="38" t="s">
        <v>2</v>
      </c>
      <c r="C66" s="39"/>
      <c r="D66" s="58">
        <v>3540</v>
      </c>
      <c r="E66" s="57">
        <v>0</v>
      </c>
      <c r="F66" s="57">
        <v>633</v>
      </c>
      <c r="G66" s="56">
        <v>236</v>
      </c>
      <c r="H66" s="55">
        <v>382</v>
      </c>
      <c r="I66" s="54">
        <v>518</v>
      </c>
      <c r="J66" s="54">
        <v>515</v>
      </c>
      <c r="K66" s="54">
        <v>164</v>
      </c>
      <c r="L66" s="54">
        <v>6</v>
      </c>
      <c r="M66" s="18"/>
    </row>
    <row r="67" spans="1:13" ht="13.5" customHeight="1" x14ac:dyDescent="0.2">
      <c r="A67" s="8"/>
      <c r="B67" s="9" t="s">
        <v>1</v>
      </c>
      <c r="C67" s="8"/>
      <c r="D67" s="53">
        <v>1486</v>
      </c>
      <c r="E67" s="52">
        <v>0</v>
      </c>
      <c r="F67" s="52">
        <v>274</v>
      </c>
      <c r="G67" s="51">
        <v>0</v>
      </c>
      <c r="H67" s="50">
        <v>244</v>
      </c>
      <c r="I67" s="49">
        <v>222</v>
      </c>
      <c r="J67" s="49">
        <v>425</v>
      </c>
      <c r="K67" s="49">
        <v>322</v>
      </c>
      <c r="L67" s="49">
        <v>150</v>
      </c>
      <c r="M67" s="18"/>
    </row>
    <row r="68" spans="1:13" ht="13.5" customHeight="1" x14ac:dyDescent="0.2">
      <c r="A68" s="5" t="s">
        <v>60</v>
      </c>
      <c r="D68" s="48"/>
      <c r="E68" s="48"/>
      <c r="F68" s="48"/>
      <c r="G68" s="48"/>
      <c r="H68" s="2"/>
      <c r="I68" s="2"/>
      <c r="J68" s="2"/>
      <c r="K68" s="2"/>
      <c r="L68" s="2"/>
      <c r="M68" s="18"/>
    </row>
    <row r="69" spans="1:13" x14ac:dyDescent="0.2">
      <c r="M69" s="18"/>
    </row>
    <row r="70" spans="1:13" x14ac:dyDescent="0.2">
      <c r="D70" s="48"/>
      <c r="E70" s="48"/>
      <c r="F70" s="48"/>
      <c r="G70" s="48"/>
      <c r="H70" s="2"/>
      <c r="I70" s="2"/>
      <c r="J70" s="2"/>
      <c r="K70" s="2"/>
      <c r="L70" s="2"/>
      <c r="M70" s="18"/>
    </row>
    <row r="71" spans="1:13" x14ac:dyDescent="0.2">
      <c r="D71" s="48"/>
      <c r="E71" s="48"/>
      <c r="F71" s="48"/>
      <c r="G71" s="48"/>
      <c r="H71" s="2"/>
      <c r="I71" s="2"/>
      <c r="J71" s="2"/>
      <c r="K71" s="2"/>
      <c r="L71" s="2"/>
      <c r="M71" s="18"/>
    </row>
    <row r="72" spans="1:13" x14ac:dyDescent="0.2">
      <c r="M72" s="18"/>
    </row>
    <row r="73" spans="1:13" x14ac:dyDescent="0.2">
      <c r="M73" s="18"/>
    </row>
    <row r="74" spans="1:13" x14ac:dyDescent="0.2">
      <c r="M74" s="18"/>
    </row>
    <row r="75" spans="1:13" x14ac:dyDescent="0.2">
      <c r="M75" s="18"/>
    </row>
    <row r="76" spans="1:13" x14ac:dyDescent="0.2">
      <c r="M76" s="18"/>
    </row>
    <row r="77" spans="1:13" x14ac:dyDescent="0.2">
      <c r="M77" s="18"/>
    </row>
    <row r="78" spans="1:13" x14ac:dyDescent="0.2">
      <c r="M78" s="18"/>
    </row>
    <row r="79" spans="1:13" x14ac:dyDescent="0.2">
      <c r="M79" s="18"/>
    </row>
    <row r="80" spans="1:13" x14ac:dyDescent="0.2">
      <c r="M80" s="18"/>
    </row>
    <row r="81" spans="13:13" x14ac:dyDescent="0.2">
      <c r="M81" s="18"/>
    </row>
    <row r="82" spans="13:13" x14ac:dyDescent="0.2">
      <c r="M82" s="18"/>
    </row>
    <row r="83" spans="13:13" x14ac:dyDescent="0.2">
      <c r="M83" s="18"/>
    </row>
    <row r="84" spans="13:13" x14ac:dyDescent="0.2">
      <c r="M84" s="18"/>
    </row>
    <row r="85" spans="13:13" x14ac:dyDescent="0.2">
      <c r="M85" s="18"/>
    </row>
    <row r="86" spans="13:13" x14ac:dyDescent="0.2">
      <c r="M86" s="18"/>
    </row>
    <row r="87" spans="13:13" x14ac:dyDescent="0.2">
      <c r="M87" s="18"/>
    </row>
    <row r="88" spans="13:13" x14ac:dyDescent="0.2">
      <c r="M88" s="18"/>
    </row>
    <row r="89" spans="13:13" x14ac:dyDescent="0.2">
      <c r="M89" s="18"/>
    </row>
    <row r="90" spans="13:13" x14ac:dyDescent="0.2">
      <c r="M90" s="18"/>
    </row>
    <row r="91" spans="13:13" x14ac:dyDescent="0.2">
      <c r="M91" s="18"/>
    </row>
    <row r="92" spans="13:13" x14ac:dyDescent="0.2">
      <c r="M92" s="18"/>
    </row>
    <row r="93" spans="13:13" x14ac:dyDescent="0.2">
      <c r="M93" s="18"/>
    </row>
    <row r="94" spans="13:13" x14ac:dyDescent="0.2">
      <c r="M94" s="18"/>
    </row>
    <row r="95" spans="13:13" x14ac:dyDescent="0.2">
      <c r="M95" s="18"/>
    </row>
    <row r="96" spans="13:13" x14ac:dyDescent="0.2">
      <c r="M96" s="18"/>
    </row>
    <row r="97" spans="13:13" x14ac:dyDescent="0.2">
      <c r="M97" s="18"/>
    </row>
    <row r="114" spans="4:7" x14ac:dyDescent="0.2">
      <c r="D114" s="47"/>
      <c r="E114" s="47"/>
      <c r="F114" s="47"/>
      <c r="G114" s="47"/>
    </row>
  </sheetData>
  <mergeCells count="20">
    <mergeCell ref="A39:C39"/>
    <mergeCell ref="A47:C47"/>
    <mergeCell ref="A54:C54"/>
    <mergeCell ref="A58:C58"/>
    <mergeCell ref="A61:C61"/>
    <mergeCell ref="A10:C10"/>
    <mergeCell ref="A13:C13"/>
    <mergeCell ref="A18:C18"/>
    <mergeCell ref="A22:C22"/>
    <mergeCell ref="A25:C25"/>
    <mergeCell ref="A28:C28"/>
    <mergeCell ref="A33:C33"/>
    <mergeCell ref="F2:G2"/>
    <mergeCell ref="D3:G3"/>
    <mergeCell ref="H3:L3"/>
    <mergeCell ref="H4:H5"/>
    <mergeCell ref="I4:I5"/>
    <mergeCell ref="J4:J5"/>
    <mergeCell ref="K4:K5"/>
    <mergeCell ref="L4:L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82" fitToHeight="2" orientation="portrait" verticalDpi="400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7E28-2EAB-4825-86AC-AAE1A7C36A10}">
  <dimension ref="A1:J69"/>
  <sheetViews>
    <sheetView zoomScale="80" zoomScaleNormal="80" zoomScaleSheetLayoutView="100" workbookViewId="0">
      <pane xSplit="3" ySplit="4" topLeftCell="D5" activePane="bottomRight" state="frozen"/>
      <selection activeCell="N14" sqref="N14"/>
      <selection pane="topRight" activeCell="N14" sqref="N14"/>
      <selection pane="bottomLeft" activeCell="N14" sqref="N14"/>
      <selection pane="bottomRight" activeCell="K62" sqref="K62"/>
    </sheetView>
  </sheetViews>
  <sheetFormatPr defaultColWidth="10.81640625" defaultRowHeight="12" x14ac:dyDescent="0.2"/>
  <cols>
    <col min="1" max="1" width="3.81640625" style="1" customWidth="1"/>
    <col min="2" max="2" width="13.81640625" style="1" customWidth="1"/>
    <col min="3" max="3" width="6.1796875" style="1" customWidth="1"/>
    <col min="4" max="9" width="11.81640625" style="1" customWidth="1"/>
    <col min="10" max="16384" width="10.81640625" style="1"/>
  </cols>
  <sheetData>
    <row r="1" spans="1:10" ht="16.5" x14ac:dyDescent="0.2">
      <c r="A1" s="33" t="s">
        <v>94</v>
      </c>
    </row>
    <row r="2" spans="1:10" ht="12.5" thickBot="1" x14ac:dyDescent="0.25">
      <c r="D2" s="32"/>
      <c r="E2" s="32"/>
      <c r="F2" s="32"/>
      <c r="G2" s="32"/>
      <c r="H2" s="124" t="s">
        <v>93</v>
      </c>
      <c r="I2" s="123"/>
    </row>
    <row r="3" spans="1:10" ht="18" customHeight="1" thickTop="1" x14ac:dyDescent="0.2">
      <c r="A3" s="122"/>
      <c r="B3" s="122"/>
      <c r="C3" s="121"/>
      <c r="D3" s="24"/>
      <c r="E3" s="29"/>
      <c r="F3" s="120" t="s">
        <v>92</v>
      </c>
      <c r="G3" s="29"/>
      <c r="H3" s="29"/>
      <c r="I3" s="29"/>
    </row>
    <row r="4" spans="1:10" ht="21" customHeight="1" x14ac:dyDescent="0.2">
      <c r="A4" s="119"/>
      <c r="B4" s="119"/>
      <c r="C4" s="118"/>
      <c r="D4" s="116" t="s">
        <v>78</v>
      </c>
      <c r="E4" s="116" t="s">
        <v>77</v>
      </c>
      <c r="F4" s="117" t="s">
        <v>91</v>
      </c>
      <c r="G4" s="117" t="s">
        <v>90</v>
      </c>
      <c r="H4" s="116" t="s">
        <v>79</v>
      </c>
      <c r="I4" s="115" t="s">
        <v>89</v>
      </c>
    </row>
    <row r="5" spans="1:10" ht="13.25" customHeight="1" x14ac:dyDescent="0.2">
      <c r="A5" s="39"/>
      <c r="B5" s="38" t="s">
        <v>50</v>
      </c>
      <c r="C5" s="114"/>
      <c r="D5" s="113">
        <f>D6+D7</f>
        <v>1024</v>
      </c>
      <c r="E5" s="113">
        <f>E6+E7</f>
        <v>10552</v>
      </c>
      <c r="F5" s="104">
        <f>F6+F7</f>
        <v>2402</v>
      </c>
      <c r="G5" s="104">
        <f>G6+G7</f>
        <v>9016</v>
      </c>
      <c r="H5" s="113">
        <f>H6+H7</f>
        <v>2556</v>
      </c>
      <c r="I5" s="104">
        <f>I6+I7</f>
        <v>465</v>
      </c>
      <c r="J5" s="18"/>
    </row>
    <row r="6" spans="1:10" ht="13.25" customHeight="1" x14ac:dyDescent="0.2">
      <c r="A6" s="39"/>
      <c r="B6" s="38" t="s">
        <v>49</v>
      </c>
      <c r="C6" s="39"/>
      <c r="D6" s="105">
        <f>D10+D13+D18+D22+D25+D28+D33+D47+D54+D55+D58+D61</f>
        <v>807</v>
      </c>
      <c r="E6" s="104">
        <f>E10+E13+E18+E22+E25+E28+E33+E47+E54+E55+E58+E61</f>
        <v>9104</v>
      </c>
      <c r="F6" s="104">
        <f>F10+F13+F18+F22+F25+F28+F33+F47+F54+F55+F58+F61</f>
        <v>1798</v>
      </c>
      <c r="G6" s="104">
        <f>G10+G13+G18+G22+G25+G28+G33+G47+G54+G55+G58+G61</f>
        <v>8159</v>
      </c>
      <c r="H6" s="104">
        <f>H10+H13+H18+H22+H25+H28+H33+H47+H54+H55+H58+H61</f>
        <v>2318</v>
      </c>
      <c r="I6" s="104">
        <f>I10+I13+I18+I22+I25+I28+I33+I47+I54+I55+I58+I61</f>
        <v>411</v>
      </c>
      <c r="J6" s="18"/>
    </row>
    <row r="7" spans="1:10" ht="13.25" customHeight="1" x14ac:dyDescent="0.2">
      <c r="A7" s="39"/>
      <c r="B7" s="38" t="s">
        <v>48</v>
      </c>
      <c r="C7" s="39"/>
      <c r="D7" s="105">
        <f>D14+D15+D19+D29+D30+D34+D35+D36+D39+D40+D41+D42+D43+D44+D48+D49+D50+D51+D62+D63+D64+D65+D66</f>
        <v>217</v>
      </c>
      <c r="E7" s="104">
        <f>E14+E15+E19+E29+E30+E34+E35+E36+E39+E40+E41+E42+E43+E44+E48+E49+E50+E51+E62+E63+E64+E65+E66</f>
        <v>1448</v>
      </c>
      <c r="F7" s="104">
        <f>F14+F15+F19+F29+F30+F34+F35+F36+F39+F40+F41+F42+F43+F44+F48+F49+F50+F51+F62+F63+F64+F65+F66</f>
        <v>604</v>
      </c>
      <c r="G7" s="104">
        <f>G14+G15+G19+G29+G30+G34+G35+G36+G39+G40+G41+G42+G43+G44+G48+G49+G50+G51+G62+G63+G64+G65+G66</f>
        <v>857</v>
      </c>
      <c r="H7" s="104">
        <f>H14+H15+H19+H29+H30+H34+H35+H36+H39+H40+H41+H42+H43+H44+H48+H49+H50+H51+H62+H63+H64+H65+H66</f>
        <v>238</v>
      </c>
      <c r="I7" s="104">
        <f>I14+I15+I19+I29+I30+I34+I35+I36+I39+I40+I41+I42+I43+I44+I48+I49+I50+I51+I62+I63+I64+I65+I66</f>
        <v>54</v>
      </c>
      <c r="J7" s="18"/>
    </row>
    <row r="8" spans="1:10" ht="13.25" customHeight="1" x14ac:dyDescent="0.2">
      <c r="A8" s="39"/>
      <c r="B8" s="21"/>
      <c r="C8" s="20"/>
      <c r="D8" s="112"/>
      <c r="E8" s="73"/>
      <c r="F8" s="73"/>
      <c r="G8" s="73"/>
      <c r="H8" s="73"/>
      <c r="I8" s="73"/>
    </row>
    <row r="9" spans="1:10" ht="13.25" customHeight="1" x14ac:dyDescent="0.2">
      <c r="A9" s="40" t="s">
        <v>88</v>
      </c>
      <c r="B9" s="40"/>
      <c r="C9" s="41"/>
      <c r="D9" s="109">
        <f>D10</f>
        <v>88</v>
      </c>
      <c r="E9" s="104">
        <f>E10</f>
        <v>2561</v>
      </c>
      <c r="F9" s="104">
        <f>F10</f>
        <v>351</v>
      </c>
      <c r="G9" s="104">
        <f>G10</f>
        <v>2204</v>
      </c>
      <c r="H9" s="104">
        <f>H10</f>
        <v>671</v>
      </c>
      <c r="I9" s="104">
        <f>I10</f>
        <v>83</v>
      </c>
    </row>
    <row r="10" spans="1:10" ht="13.25" customHeight="1" x14ac:dyDescent="0.2">
      <c r="A10" s="39"/>
      <c r="B10" s="38" t="s">
        <v>46</v>
      </c>
      <c r="C10" s="20"/>
      <c r="D10" s="109">
        <v>88</v>
      </c>
      <c r="E10" s="104">
        <v>2561</v>
      </c>
      <c r="F10" s="104">
        <v>351</v>
      </c>
      <c r="G10" s="104">
        <v>2204</v>
      </c>
      <c r="H10" s="104">
        <v>671</v>
      </c>
      <c r="I10" s="104">
        <v>83</v>
      </c>
    </row>
    <row r="11" spans="1:10" ht="13.25" customHeight="1" x14ac:dyDescent="0.2">
      <c r="A11" s="39"/>
      <c r="B11" s="39"/>
      <c r="C11" s="20"/>
      <c r="D11" s="112"/>
      <c r="E11" s="73"/>
      <c r="F11" s="73"/>
      <c r="G11" s="73"/>
      <c r="H11" s="73"/>
      <c r="I11" s="73"/>
    </row>
    <row r="12" spans="1:10" ht="13.25" customHeight="1" x14ac:dyDescent="0.2">
      <c r="A12" s="40" t="s">
        <v>45</v>
      </c>
      <c r="B12" s="40"/>
      <c r="C12" s="41"/>
      <c r="D12" s="109">
        <f>D13+D14+D15</f>
        <v>53</v>
      </c>
      <c r="E12" s="104">
        <f>E13+E14+E15</f>
        <v>664</v>
      </c>
      <c r="F12" s="104">
        <f>F13+F14+F15</f>
        <v>95</v>
      </c>
      <c r="G12" s="104">
        <f>G13+G14+G15</f>
        <v>562</v>
      </c>
      <c r="H12" s="104">
        <f>H13+H14+H15</f>
        <v>111</v>
      </c>
      <c r="I12" s="104">
        <f>I13+I14+I15</f>
        <v>39</v>
      </c>
    </row>
    <row r="13" spans="1:10" ht="13.25" customHeight="1" x14ac:dyDescent="0.2">
      <c r="A13" s="39"/>
      <c r="B13" s="38" t="s">
        <v>44</v>
      </c>
      <c r="C13" s="20"/>
      <c r="D13" s="109">
        <v>49</v>
      </c>
      <c r="E13" s="104">
        <v>374</v>
      </c>
      <c r="F13" s="104">
        <v>80</v>
      </c>
      <c r="G13" s="104">
        <v>299</v>
      </c>
      <c r="H13" s="104">
        <v>70</v>
      </c>
      <c r="I13" s="104">
        <v>25</v>
      </c>
    </row>
    <row r="14" spans="1:10" ht="13.25" customHeight="1" x14ac:dyDescent="0.2">
      <c r="A14" s="39"/>
      <c r="B14" s="38" t="s">
        <v>43</v>
      </c>
      <c r="C14" s="20"/>
      <c r="D14" s="109">
        <v>0</v>
      </c>
      <c r="E14" s="104">
        <v>70</v>
      </c>
      <c r="F14" s="104">
        <v>12</v>
      </c>
      <c r="G14" s="104">
        <v>57</v>
      </c>
      <c r="H14" s="104">
        <v>26</v>
      </c>
      <c r="I14" s="104">
        <v>4</v>
      </c>
    </row>
    <row r="15" spans="1:10" ht="13.25" customHeight="1" x14ac:dyDescent="0.2">
      <c r="A15" s="39"/>
      <c r="B15" s="38" t="s">
        <v>42</v>
      </c>
      <c r="C15" s="19"/>
      <c r="D15" s="104">
        <v>4</v>
      </c>
      <c r="E15" s="104">
        <v>220</v>
      </c>
      <c r="F15" s="104">
        <v>3</v>
      </c>
      <c r="G15" s="104">
        <v>206</v>
      </c>
      <c r="H15" s="104">
        <v>15</v>
      </c>
      <c r="I15" s="104">
        <v>10</v>
      </c>
    </row>
    <row r="16" spans="1:10" ht="13.25" customHeight="1" x14ac:dyDescent="0.2">
      <c r="A16" s="39"/>
      <c r="B16" s="39"/>
      <c r="C16" s="19"/>
      <c r="D16" s="73"/>
      <c r="E16" s="73"/>
      <c r="F16" s="73"/>
      <c r="G16" s="73"/>
      <c r="H16" s="73"/>
      <c r="I16" s="73"/>
    </row>
    <row r="17" spans="1:10" ht="13.25" customHeight="1" x14ac:dyDescent="0.2">
      <c r="A17" s="40" t="s">
        <v>41</v>
      </c>
      <c r="B17" s="40"/>
      <c r="C17" s="40"/>
      <c r="D17" s="105">
        <f>D18+D19</f>
        <v>35</v>
      </c>
      <c r="E17" s="104">
        <f>E18+E19</f>
        <v>736</v>
      </c>
      <c r="F17" s="104">
        <f>F18+F19</f>
        <v>98</v>
      </c>
      <c r="G17" s="104">
        <f>G18+G19</f>
        <v>765</v>
      </c>
      <c r="H17" s="104">
        <f>H18+H19</f>
        <v>402</v>
      </c>
      <c r="I17" s="104">
        <f>I18+I19</f>
        <v>32</v>
      </c>
    </row>
    <row r="18" spans="1:10" ht="13.25" customHeight="1" x14ac:dyDescent="0.2">
      <c r="A18" s="39"/>
      <c r="B18" s="38" t="s">
        <v>40</v>
      </c>
      <c r="C18" s="19"/>
      <c r="D18" s="105">
        <v>33</v>
      </c>
      <c r="E18" s="104">
        <v>502</v>
      </c>
      <c r="F18" s="104">
        <v>66</v>
      </c>
      <c r="G18" s="104">
        <v>574</v>
      </c>
      <c r="H18" s="104">
        <v>385</v>
      </c>
      <c r="I18" s="104">
        <v>24</v>
      </c>
    </row>
    <row r="19" spans="1:10" ht="13.25" customHeight="1" x14ac:dyDescent="0.2">
      <c r="A19" s="39"/>
      <c r="B19" s="38" t="s">
        <v>39</v>
      </c>
      <c r="C19" s="19"/>
      <c r="D19" s="105">
        <v>2</v>
      </c>
      <c r="E19" s="104">
        <v>234</v>
      </c>
      <c r="F19" s="104">
        <v>32</v>
      </c>
      <c r="G19" s="104">
        <v>191</v>
      </c>
      <c r="H19" s="104">
        <v>17</v>
      </c>
      <c r="I19" s="104">
        <v>8</v>
      </c>
    </row>
    <row r="20" spans="1:10" ht="13.25" customHeight="1" x14ac:dyDescent="0.2">
      <c r="A20" s="39"/>
      <c r="B20" s="38"/>
      <c r="C20" s="19"/>
      <c r="D20" s="108"/>
      <c r="E20" s="73"/>
      <c r="F20" s="73"/>
      <c r="G20" s="73"/>
      <c r="H20" s="73"/>
      <c r="I20" s="73"/>
    </row>
    <row r="21" spans="1:10" ht="13.25" customHeight="1" x14ac:dyDescent="0.2">
      <c r="A21" s="40" t="s">
        <v>70</v>
      </c>
      <c r="B21" s="40"/>
      <c r="C21" s="41"/>
      <c r="D21" s="109">
        <f>D22</f>
        <v>35</v>
      </c>
      <c r="E21" s="104">
        <f>E22</f>
        <v>1784</v>
      </c>
      <c r="F21" s="104">
        <f>F22</f>
        <v>215</v>
      </c>
      <c r="G21" s="104">
        <f>G22</f>
        <v>1621</v>
      </c>
      <c r="H21" s="104">
        <f>H22</f>
        <v>178</v>
      </c>
      <c r="I21" s="104">
        <f>I22</f>
        <v>49</v>
      </c>
    </row>
    <row r="22" spans="1:10" ht="13.25" customHeight="1" x14ac:dyDescent="0.2">
      <c r="A22" s="39"/>
      <c r="B22" s="38" t="s">
        <v>37</v>
      </c>
      <c r="C22" s="20"/>
      <c r="D22" s="109">
        <v>35</v>
      </c>
      <c r="E22" s="104">
        <v>1784</v>
      </c>
      <c r="F22" s="104">
        <v>215</v>
      </c>
      <c r="G22" s="104">
        <v>1621</v>
      </c>
      <c r="H22" s="104">
        <v>178</v>
      </c>
      <c r="I22" s="104">
        <v>49</v>
      </c>
    </row>
    <row r="23" spans="1:10" ht="13.25" customHeight="1" x14ac:dyDescent="0.2">
      <c r="A23" s="39"/>
      <c r="B23" s="38"/>
      <c r="C23" s="20"/>
      <c r="D23" s="109"/>
      <c r="E23" s="104"/>
      <c r="F23" s="104"/>
      <c r="G23" s="104"/>
      <c r="H23" s="104"/>
      <c r="I23" s="104"/>
    </row>
    <row r="24" spans="1:10" ht="13.25" customHeight="1" x14ac:dyDescent="0.2">
      <c r="A24" s="42" t="s">
        <v>69</v>
      </c>
      <c r="B24" s="43"/>
      <c r="C24" s="72"/>
      <c r="D24" s="105">
        <f>D25</f>
        <v>31</v>
      </c>
      <c r="E24" s="104">
        <f>E25</f>
        <v>251</v>
      </c>
      <c r="F24" s="104">
        <f>F25</f>
        <v>105</v>
      </c>
      <c r="G24" s="104">
        <f>G25</f>
        <v>136</v>
      </c>
      <c r="H24" s="104">
        <f>H25</f>
        <v>66</v>
      </c>
      <c r="I24" s="104">
        <f>I25</f>
        <v>11</v>
      </c>
    </row>
    <row r="25" spans="1:10" ht="13.25" customHeight="1" x14ac:dyDescent="0.2">
      <c r="A25" s="39"/>
      <c r="B25" s="38" t="s">
        <v>35</v>
      </c>
      <c r="C25" s="20"/>
      <c r="D25" s="109">
        <v>31</v>
      </c>
      <c r="E25" s="104">
        <v>251</v>
      </c>
      <c r="F25" s="104">
        <v>105</v>
      </c>
      <c r="G25" s="104">
        <v>136</v>
      </c>
      <c r="H25" s="104">
        <v>66</v>
      </c>
      <c r="I25" s="104">
        <v>11</v>
      </c>
    </row>
    <row r="26" spans="1:10" ht="13.25" customHeight="1" x14ac:dyDescent="0.2">
      <c r="A26" s="39"/>
      <c r="B26" s="39"/>
      <c r="C26" s="20"/>
      <c r="D26" s="111"/>
      <c r="E26" s="18"/>
      <c r="F26" s="18"/>
      <c r="G26" s="18"/>
      <c r="H26" s="18"/>
      <c r="I26" s="18"/>
    </row>
    <row r="27" spans="1:10" ht="13.25" customHeight="1" x14ac:dyDescent="0.2">
      <c r="A27" s="40" t="s">
        <v>34</v>
      </c>
      <c r="B27" s="40"/>
      <c r="C27" s="40"/>
      <c r="D27" s="105">
        <f>D28+D29+D30</f>
        <v>36</v>
      </c>
      <c r="E27" s="104">
        <f>E28+E29+E30</f>
        <v>269</v>
      </c>
      <c r="F27" s="104">
        <f>F28+F29+F30</f>
        <v>158</v>
      </c>
      <c r="G27" s="104">
        <f>G28+G29+G30</f>
        <v>101</v>
      </c>
      <c r="H27" s="104">
        <f>H28+H29+H30</f>
        <v>1</v>
      </c>
      <c r="I27" s="104">
        <f>I28+I29+I30</f>
        <v>21</v>
      </c>
      <c r="J27" s="18"/>
    </row>
    <row r="28" spans="1:10" ht="13.25" customHeight="1" x14ac:dyDescent="0.2">
      <c r="A28" s="39"/>
      <c r="B28" s="38" t="s">
        <v>33</v>
      </c>
      <c r="C28" s="19"/>
      <c r="D28" s="104">
        <v>35</v>
      </c>
      <c r="E28" s="104">
        <v>262</v>
      </c>
      <c r="F28" s="104">
        <v>157</v>
      </c>
      <c r="G28" s="104">
        <v>95</v>
      </c>
      <c r="H28" s="104">
        <v>1</v>
      </c>
      <c r="I28" s="104">
        <v>21</v>
      </c>
    </row>
    <row r="29" spans="1:10" ht="13.25" customHeight="1" x14ac:dyDescent="0.2">
      <c r="A29" s="39"/>
      <c r="B29" s="38" t="s">
        <v>87</v>
      </c>
      <c r="C29" s="19"/>
      <c r="D29" s="104">
        <v>1</v>
      </c>
      <c r="E29" s="104">
        <v>4</v>
      </c>
      <c r="F29" s="104">
        <v>0</v>
      </c>
      <c r="G29" s="104">
        <v>4</v>
      </c>
      <c r="H29" s="104">
        <v>0</v>
      </c>
      <c r="I29" s="104">
        <v>0</v>
      </c>
    </row>
    <row r="30" spans="1:10" ht="13.25" customHeight="1" x14ac:dyDescent="0.2">
      <c r="A30" s="39"/>
      <c r="B30" s="38" t="s">
        <v>86</v>
      </c>
      <c r="C30" s="19"/>
      <c r="D30" s="104">
        <v>0</v>
      </c>
      <c r="E30" s="104">
        <v>3</v>
      </c>
      <c r="F30" s="104">
        <v>1</v>
      </c>
      <c r="G30" s="104">
        <v>2</v>
      </c>
      <c r="H30" s="104">
        <v>0</v>
      </c>
      <c r="I30" s="104">
        <v>0</v>
      </c>
    </row>
    <row r="31" spans="1:10" ht="13.25" customHeight="1" x14ac:dyDescent="0.2">
      <c r="A31" s="39"/>
      <c r="B31" s="39"/>
      <c r="C31" s="19"/>
      <c r="D31" s="73"/>
      <c r="E31" s="73"/>
      <c r="F31" s="73"/>
      <c r="G31" s="73"/>
      <c r="H31" s="73"/>
      <c r="I31" s="73"/>
    </row>
    <row r="32" spans="1:10" ht="13.25" customHeight="1" x14ac:dyDescent="0.2">
      <c r="A32" s="40" t="s">
        <v>30</v>
      </c>
      <c r="B32" s="40"/>
      <c r="C32" s="106"/>
      <c r="D32" s="104">
        <f>D33+D34+D35+D36</f>
        <v>9</v>
      </c>
      <c r="E32" s="104">
        <f>E33+E34+E35+E36</f>
        <v>270</v>
      </c>
      <c r="F32" s="104">
        <f>F33+F34+F35+F36</f>
        <v>96</v>
      </c>
      <c r="G32" s="104">
        <f>G33+G34+G35+G36</f>
        <v>171</v>
      </c>
      <c r="H32" s="104">
        <f>H33+H34+H35+H36</f>
        <v>14</v>
      </c>
      <c r="I32" s="104">
        <f>I33+I34+I35+I36</f>
        <v>12</v>
      </c>
    </row>
    <row r="33" spans="1:9" ht="13.25" customHeight="1" x14ac:dyDescent="0.2">
      <c r="A33" s="39"/>
      <c r="B33" s="38" t="s">
        <v>29</v>
      </c>
      <c r="C33" s="19"/>
      <c r="D33" s="104">
        <v>0</v>
      </c>
      <c r="E33" s="104">
        <v>187</v>
      </c>
      <c r="F33" s="104">
        <v>41</v>
      </c>
      <c r="G33" s="104">
        <v>135</v>
      </c>
      <c r="H33" s="104">
        <v>14</v>
      </c>
      <c r="I33" s="104">
        <v>11</v>
      </c>
    </row>
    <row r="34" spans="1:9" ht="13.25" customHeight="1" x14ac:dyDescent="0.2">
      <c r="A34" s="39"/>
      <c r="B34" s="38" t="s">
        <v>28</v>
      </c>
      <c r="C34" s="19"/>
      <c r="D34" s="104">
        <v>0</v>
      </c>
      <c r="E34" s="104">
        <v>13</v>
      </c>
      <c r="F34" s="104">
        <v>12</v>
      </c>
      <c r="G34" s="104">
        <v>1</v>
      </c>
      <c r="H34" s="104">
        <v>0</v>
      </c>
      <c r="I34" s="104">
        <v>0</v>
      </c>
    </row>
    <row r="35" spans="1:9" ht="13.25" customHeight="1" x14ac:dyDescent="0.2">
      <c r="A35" s="39"/>
      <c r="B35" s="38" t="s">
        <v>27</v>
      </c>
      <c r="C35" s="19"/>
      <c r="D35" s="104">
        <v>6</v>
      </c>
      <c r="E35" s="104">
        <v>8</v>
      </c>
      <c r="F35" s="104">
        <v>8</v>
      </c>
      <c r="G35" s="104">
        <v>10</v>
      </c>
      <c r="H35" s="104">
        <v>0</v>
      </c>
      <c r="I35" s="104">
        <v>0</v>
      </c>
    </row>
    <row r="36" spans="1:9" ht="13.25" customHeight="1" x14ac:dyDescent="0.2">
      <c r="A36" s="39"/>
      <c r="B36" s="38" t="s">
        <v>26</v>
      </c>
      <c r="C36" s="19"/>
      <c r="D36" s="104">
        <v>3</v>
      </c>
      <c r="E36" s="104">
        <v>62</v>
      </c>
      <c r="F36" s="104">
        <v>35</v>
      </c>
      <c r="G36" s="104">
        <v>25</v>
      </c>
      <c r="H36" s="104">
        <v>0</v>
      </c>
      <c r="I36" s="104">
        <v>1</v>
      </c>
    </row>
    <row r="37" spans="1:9" ht="13.25" customHeight="1" x14ac:dyDescent="0.2">
      <c r="A37" s="18"/>
      <c r="B37" s="18"/>
      <c r="C37" s="110"/>
      <c r="D37" s="73"/>
      <c r="E37" s="73"/>
      <c r="F37" s="73"/>
      <c r="G37" s="73"/>
      <c r="H37" s="73"/>
      <c r="I37" s="73"/>
    </row>
    <row r="38" spans="1:9" ht="13.25" customHeight="1" x14ac:dyDescent="0.2">
      <c r="A38" s="40" t="s">
        <v>67</v>
      </c>
      <c r="B38" s="40"/>
      <c r="C38" s="40"/>
      <c r="D38" s="105">
        <f>D39+D40+D41+D42+D43+D44</f>
        <v>93</v>
      </c>
      <c r="E38" s="104">
        <f>E39+E40+E41+E42+E43+E44</f>
        <v>219</v>
      </c>
      <c r="F38" s="104">
        <f>F39+F40+F41+F42+F43+F44</f>
        <v>119</v>
      </c>
      <c r="G38" s="104">
        <f>G39+G40+G41+G42+G43+G44</f>
        <v>113</v>
      </c>
      <c r="H38" s="104">
        <f>H39+H40+H41+H42+H43+H44</f>
        <v>31</v>
      </c>
      <c r="I38" s="104">
        <f>I39+I40+I41+I42+I43+I44</f>
        <v>8</v>
      </c>
    </row>
    <row r="39" spans="1:9" ht="13.25" customHeight="1" x14ac:dyDescent="0.2">
      <c r="A39" s="39"/>
      <c r="B39" s="38" t="s">
        <v>24</v>
      </c>
      <c r="C39" s="20"/>
      <c r="D39" s="109">
        <v>1</v>
      </c>
      <c r="E39" s="104">
        <v>54</v>
      </c>
      <c r="F39" s="104">
        <v>34</v>
      </c>
      <c r="G39" s="104">
        <v>20</v>
      </c>
      <c r="H39" s="104">
        <v>5</v>
      </c>
      <c r="I39" s="104">
        <v>1</v>
      </c>
    </row>
    <row r="40" spans="1:9" ht="13.25" customHeight="1" x14ac:dyDescent="0.2">
      <c r="A40" s="39"/>
      <c r="B40" s="38" t="s">
        <v>23</v>
      </c>
      <c r="C40" s="20"/>
      <c r="D40" s="109">
        <v>20</v>
      </c>
      <c r="E40" s="104">
        <v>39</v>
      </c>
      <c r="F40" s="104">
        <v>18</v>
      </c>
      <c r="G40" s="104">
        <v>22</v>
      </c>
      <c r="H40" s="104">
        <v>8</v>
      </c>
      <c r="I40" s="104">
        <v>6</v>
      </c>
    </row>
    <row r="41" spans="1:9" ht="13.25" customHeight="1" x14ac:dyDescent="0.2">
      <c r="A41" s="39"/>
      <c r="B41" s="38" t="s">
        <v>22</v>
      </c>
      <c r="C41" s="20"/>
      <c r="D41" s="109">
        <v>36</v>
      </c>
      <c r="E41" s="104">
        <v>58</v>
      </c>
      <c r="F41" s="104">
        <v>30</v>
      </c>
      <c r="G41" s="104">
        <v>27</v>
      </c>
      <c r="H41" s="104">
        <v>9</v>
      </c>
      <c r="I41" s="104">
        <v>0</v>
      </c>
    </row>
    <row r="42" spans="1:9" ht="13.25" customHeight="1" x14ac:dyDescent="0.2">
      <c r="A42" s="39"/>
      <c r="B42" s="38" t="s">
        <v>21</v>
      </c>
      <c r="C42" s="20"/>
      <c r="D42" s="109">
        <v>26</v>
      </c>
      <c r="E42" s="104">
        <v>19</v>
      </c>
      <c r="F42" s="104">
        <v>10</v>
      </c>
      <c r="G42" s="104">
        <v>7</v>
      </c>
      <c r="H42" s="104">
        <v>1</v>
      </c>
      <c r="I42" s="104">
        <v>1</v>
      </c>
    </row>
    <row r="43" spans="1:9" ht="13.25" customHeight="1" x14ac:dyDescent="0.2">
      <c r="A43" s="39"/>
      <c r="B43" s="38" t="s">
        <v>85</v>
      </c>
      <c r="C43" s="20"/>
      <c r="D43" s="109">
        <v>9</v>
      </c>
      <c r="E43" s="104">
        <v>23</v>
      </c>
      <c r="F43" s="104">
        <v>9</v>
      </c>
      <c r="G43" s="104">
        <v>14</v>
      </c>
      <c r="H43" s="104">
        <v>0</v>
      </c>
      <c r="I43" s="104">
        <v>0</v>
      </c>
    </row>
    <row r="44" spans="1:9" ht="13.25" customHeight="1" x14ac:dyDescent="0.2">
      <c r="A44" s="39"/>
      <c r="B44" s="38" t="s">
        <v>84</v>
      </c>
      <c r="C44" s="20"/>
      <c r="D44" s="109">
        <v>1</v>
      </c>
      <c r="E44" s="104">
        <v>26</v>
      </c>
      <c r="F44" s="104">
        <v>18</v>
      </c>
      <c r="G44" s="104">
        <v>23</v>
      </c>
      <c r="H44" s="104">
        <v>8</v>
      </c>
      <c r="I44" s="104">
        <v>0</v>
      </c>
    </row>
    <row r="45" spans="1:9" s="18" customFormat="1" ht="13.25" customHeight="1" x14ac:dyDescent="0.2">
      <c r="A45" s="39"/>
      <c r="B45" s="38"/>
      <c r="C45" s="39"/>
      <c r="D45" s="108"/>
      <c r="E45" s="73"/>
      <c r="F45" s="73"/>
      <c r="G45" s="73"/>
      <c r="H45" s="73"/>
      <c r="I45" s="73"/>
    </row>
    <row r="46" spans="1:9" ht="13.25" customHeight="1" x14ac:dyDescent="0.2">
      <c r="A46" s="40" t="s">
        <v>65</v>
      </c>
      <c r="B46" s="40"/>
      <c r="C46" s="106"/>
      <c r="D46" s="104">
        <f>D47+D48+D49+D50+D51</f>
        <v>20</v>
      </c>
      <c r="E46" s="104">
        <f>E47+E48+E49+E50+E51</f>
        <v>361</v>
      </c>
      <c r="F46" s="104">
        <f>F47+F48+F49+F50+F51</f>
        <v>217</v>
      </c>
      <c r="G46" s="104">
        <f>G47+G48+G49+G50+G51</f>
        <v>124</v>
      </c>
      <c r="H46" s="104">
        <f>H47+H48+H49+H50+H51</f>
        <v>39</v>
      </c>
      <c r="I46" s="104">
        <f>I47+I48+I49+I50+I51</f>
        <v>22</v>
      </c>
    </row>
    <row r="47" spans="1:9" ht="13.25" customHeight="1" x14ac:dyDescent="0.2">
      <c r="A47" s="39"/>
      <c r="B47" s="38" t="s">
        <v>17</v>
      </c>
      <c r="C47" s="19"/>
      <c r="D47" s="105">
        <v>15</v>
      </c>
      <c r="E47" s="104">
        <v>240</v>
      </c>
      <c r="F47" s="104">
        <v>126</v>
      </c>
      <c r="G47" s="104">
        <v>94</v>
      </c>
      <c r="H47" s="104">
        <v>20</v>
      </c>
      <c r="I47" s="104">
        <v>18</v>
      </c>
    </row>
    <row r="48" spans="1:9" ht="13.25" customHeight="1" x14ac:dyDescent="0.2">
      <c r="A48" s="39"/>
      <c r="B48" s="38" t="s">
        <v>16</v>
      </c>
      <c r="C48" s="19"/>
      <c r="D48" s="105">
        <v>2</v>
      </c>
      <c r="E48" s="104">
        <v>25</v>
      </c>
      <c r="F48" s="104">
        <v>6</v>
      </c>
      <c r="G48" s="104">
        <v>16</v>
      </c>
      <c r="H48" s="104">
        <v>10</v>
      </c>
      <c r="I48" s="104">
        <v>1</v>
      </c>
    </row>
    <row r="49" spans="1:10" ht="13.25" customHeight="1" x14ac:dyDescent="0.2">
      <c r="A49" s="39"/>
      <c r="B49" s="38" t="s">
        <v>15</v>
      </c>
      <c r="C49" s="19"/>
      <c r="D49" s="105">
        <v>2</v>
      </c>
      <c r="E49" s="104">
        <v>17</v>
      </c>
      <c r="F49" s="104">
        <v>16</v>
      </c>
      <c r="G49" s="104">
        <v>2</v>
      </c>
      <c r="H49" s="104">
        <v>3</v>
      </c>
      <c r="I49" s="104">
        <v>0</v>
      </c>
    </row>
    <row r="50" spans="1:10" ht="13.25" customHeight="1" x14ac:dyDescent="0.2">
      <c r="A50" s="39"/>
      <c r="B50" s="38" t="s">
        <v>14</v>
      </c>
      <c r="C50" s="19"/>
      <c r="D50" s="105">
        <v>0</v>
      </c>
      <c r="E50" s="104">
        <v>13</v>
      </c>
      <c r="F50" s="104">
        <v>8</v>
      </c>
      <c r="G50" s="104">
        <v>2</v>
      </c>
      <c r="H50" s="104">
        <v>2</v>
      </c>
      <c r="I50" s="104">
        <v>2</v>
      </c>
    </row>
    <row r="51" spans="1:10" ht="13.25" customHeight="1" x14ac:dyDescent="0.2">
      <c r="A51" s="39"/>
      <c r="B51" s="38" t="s">
        <v>64</v>
      </c>
      <c r="C51" s="19"/>
      <c r="D51" s="105">
        <v>1</v>
      </c>
      <c r="E51" s="104">
        <v>66</v>
      </c>
      <c r="F51" s="104">
        <v>61</v>
      </c>
      <c r="G51" s="104">
        <v>10</v>
      </c>
      <c r="H51" s="104">
        <v>4</v>
      </c>
      <c r="I51" s="104">
        <v>1</v>
      </c>
    </row>
    <row r="52" spans="1:10" ht="13.25" customHeight="1" x14ac:dyDescent="0.2">
      <c r="A52" s="39"/>
      <c r="B52" s="38"/>
      <c r="C52" s="39"/>
      <c r="D52" s="108"/>
      <c r="E52" s="73"/>
      <c r="F52" s="73"/>
      <c r="G52" s="73"/>
      <c r="H52" s="73"/>
      <c r="I52" s="73"/>
    </row>
    <row r="53" spans="1:10" ht="13.25" customHeight="1" x14ac:dyDescent="0.2">
      <c r="A53" s="40" t="s">
        <v>12</v>
      </c>
      <c r="B53" s="40"/>
      <c r="C53" s="106"/>
      <c r="D53" s="104">
        <f>D54+D55</f>
        <v>24</v>
      </c>
      <c r="E53" s="104">
        <f>E54+E55</f>
        <v>903</v>
      </c>
      <c r="F53" s="104">
        <f>F54+F55</f>
        <v>141</v>
      </c>
      <c r="G53" s="104">
        <f>G54+G55</f>
        <v>689</v>
      </c>
      <c r="H53" s="104">
        <f>H54+H55</f>
        <v>94</v>
      </c>
      <c r="I53" s="104">
        <f>I54+I55</f>
        <v>58</v>
      </c>
    </row>
    <row r="54" spans="1:10" ht="13.25" customHeight="1" x14ac:dyDescent="0.2">
      <c r="A54" s="39"/>
      <c r="B54" s="38" t="s">
        <v>11</v>
      </c>
      <c r="C54" s="19"/>
      <c r="D54" s="105">
        <v>12</v>
      </c>
      <c r="E54" s="104">
        <v>581</v>
      </c>
      <c r="F54" s="104">
        <v>115</v>
      </c>
      <c r="G54" s="104">
        <v>400</v>
      </c>
      <c r="H54" s="104">
        <v>27</v>
      </c>
      <c r="I54" s="104">
        <v>51</v>
      </c>
    </row>
    <row r="55" spans="1:10" ht="13.25" customHeight="1" x14ac:dyDescent="0.2">
      <c r="A55" s="39"/>
      <c r="B55" s="38" t="s">
        <v>63</v>
      </c>
      <c r="C55" s="19"/>
      <c r="D55" s="105">
        <v>12</v>
      </c>
      <c r="E55" s="104">
        <v>322</v>
      </c>
      <c r="F55" s="104">
        <v>26</v>
      </c>
      <c r="G55" s="104">
        <v>289</v>
      </c>
      <c r="H55" s="104">
        <v>67</v>
      </c>
      <c r="I55" s="104">
        <v>7</v>
      </c>
    </row>
    <row r="56" spans="1:10" ht="13.25" customHeight="1" x14ac:dyDescent="0.2">
      <c r="A56" s="39"/>
      <c r="B56" s="18"/>
      <c r="C56" s="19"/>
      <c r="D56" s="108"/>
      <c r="E56" s="73"/>
      <c r="F56" s="73"/>
      <c r="G56" s="73"/>
      <c r="H56" s="73"/>
      <c r="I56" s="73"/>
    </row>
    <row r="57" spans="1:10" ht="13.25" customHeight="1" x14ac:dyDescent="0.2">
      <c r="A57" s="40" t="s">
        <v>62</v>
      </c>
      <c r="B57" s="40"/>
      <c r="C57" s="40"/>
      <c r="D57" s="105">
        <f>D58</f>
        <v>75</v>
      </c>
      <c r="E57" s="104">
        <f>E58</f>
        <v>1589</v>
      </c>
      <c r="F57" s="104">
        <f>F58</f>
        <v>290</v>
      </c>
      <c r="G57" s="104">
        <f>G58</f>
        <v>1728</v>
      </c>
      <c r="H57" s="104">
        <f>H58</f>
        <v>723</v>
      </c>
      <c r="I57" s="104">
        <f>I58</f>
        <v>80</v>
      </c>
      <c r="J57" s="18"/>
    </row>
    <row r="58" spans="1:10" ht="13.25" customHeight="1" x14ac:dyDescent="0.2">
      <c r="A58" s="39"/>
      <c r="B58" s="38" t="s">
        <v>8</v>
      </c>
      <c r="C58" s="39"/>
      <c r="D58" s="105">
        <v>75</v>
      </c>
      <c r="E58" s="104">
        <v>1589</v>
      </c>
      <c r="F58" s="104">
        <v>290</v>
      </c>
      <c r="G58" s="104">
        <v>1728</v>
      </c>
      <c r="H58" s="104">
        <v>723</v>
      </c>
      <c r="I58" s="104">
        <v>80</v>
      </c>
      <c r="J58" s="18"/>
    </row>
    <row r="59" spans="1:10" ht="13.25" customHeight="1" x14ac:dyDescent="0.2">
      <c r="A59" s="39"/>
      <c r="B59" s="38"/>
      <c r="C59" s="19"/>
      <c r="D59" s="107"/>
      <c r="E59" s="18"/>
      <c r="F59" s="18"/>
      <c r="G59" s="18"/>
      <c r="H59" s="18"/>
      <c r="I59" s="18"/>
    </row>
    <row r="60" spans="1:10" ht="13.25" customHeight="1" x14ac:dyDescent="0.2">
      <c r="A60" s="40" t="s">
        <v>7</v>
      </c>
      <c r="B60" s="40"/>
      <c r="C60" s="106"/>
      <c r="D60" s="104">
        <f>D61+D62+D63+D64+D65+D66</f>
        <v>525</v>
      </c>
      <c r="E60" s="104">
        <f>E61+E62+E63+E64+E65+E66</f>
        <v>945</v>
      </c>
      <c r="F60" s="104">
        <f>F61+F62+F63+F64+F65+F66</f>
        <v>517</v>
      </c>
      <c r="G60" s="104">
        <f>G61+G62+G63+G64+G65+G66</f>
        <v>802</v>
      </c>
      <c r="H60" s="104">
        <f>H61+H62+H63+H64+H65+H66</f>
        <v>226</v>
      </c>
      <c r="I60" s="104">
        <f>I61+I62+I63+I64+I65+I66</f>
        <v>50</v>
      </c>
    </row>
    <row r="61" spans="1:10" ht="13.25" customHeight="1" x14ac:dyDescent="0.2">
      <c r="A61" s="39"/>
      <c r="B61" s="38" t="s">
        <v>6</v>
      </c>
      <c r="C61" s="19"/>
      <c r="D61" s="104">
        <v>422</v>
      </c>
      <c r="E61" s="104">
        <v>451</v>
      </c>
      <c r="F61" s="104">
        <v>226</v>
      </c>
      <c r="G61" s="104">
        <v>584</v>
      </c>
      <c r="H61" s="104">
        <v>96</v>
      </c>
      <c r="I61" s="104">
        <v>31</v>
      </c>
    </row>
    <row r="62" spans="1:10" ht="13.25" customHeight="1" x14ac:dyDescent="0.2">
      <c r="A62" s="39"/>
      <c r="B62" s="38" t="s">
        <v>5</v>
      </c>
      <c r="C62" s="19"/>
      <c r="D62" s="105">
        <v>3</v>
      </c>
      <c r="E62" s="104">
        <v>44</v>
      </c>
      <c r="F62" s="104">
        <v>5</v>
      </c>
      <c r="G62" s="104">
        <v>39</v>
      </c>
      <c r="H62" s="104">
        <v>11</v>
      </c>
      <c r="I62" s="104">
        <v>0</v>
      </c>
    </row>
    <row r="63" spans="1:10" ht="13.25" customHeight="1" x14ac:dyDescent="0.2">
      <c r="A63" s="39"/>
      <c r="B63" s="38" t="s">
        <v>4</v>
      </c>
      <c r="C63" s="19"/>
      <c r="D63" s="105">
        <v>46</v>
      </c>
      <c r="E63" s="104">
        <v>37</v>
      </c>
      <c r="F63" s="104">
        <v>36</v>
      </c>
      <c r="G63" s="104">
        <v>0</v>
      </c>
      <c r="H63" s="104">
        <v>2</v>
      </c>
      <c r="I63" s="104">
        <v>0</v>
      </c>
    </row>
    <row r="64" spans="1:10" ht="13.25" customHeight="1" x14ac:dyDescent="0.2">
      <c r="A64" s="39"/>
      <c r="B64" s="38" t="s">
        <v>3</v>
      </c>
      <c r="C64" s="19"/>
      <c r="D64" s="105">
        <v>38</v>
      </c>
      <c r="E64" s="104">
        <v>45</v>
      </c>
      <c r="F64" s="104">
        <v>5</v>
      </c>
      <c r="G64" s="104">
        <v>51</v>
      </c>
      <c r="H64" s="104">
        <v>0</v>
      </c>
      <c r="I64" s="104">
        <v>0</v>
      </c>
    </row>
    <row r="65" spans="1:9" ht="13.25" customHeight="1" x14ac:dyDescent="0.2">
      <c r="A65" s="39"/>
      <c r="B65" s="38" t="s">
        <v>2</v>
      </c>
      <c r="C65" s="19"/>
      <c r="D65" s="105">
        <v>12</v>
      </c>
      <c r="E65" s="104">
        <v>251</v>
      </c>
      <c r="F65" s="104">
        <v>129</v>
      </c>
      <c r="G65" s="104">
        <v>126</v>
      </c>
      <c r="H65" s="104">
        <v>38</v>
      </c>
      <c r="I65" s="104">
        <v>16</v>
      </c>
    </row>
    <row r="66" spans="1:9" ht="13.25" customHeight="1" x14ac:dyDescent="0.2">
      <c r="A66" s="8"/>
      <c r="B66" s="9" t="s">
        <v>1</v>
      </c>
      <c r="C66" s="103"/>
      <c r="D66" s="102">
        <v>4</v>
      </c>
      <c r="E66" s="101">
        <v>117</v>
      </c>
      <c r="F66" s="101">
        <v>116</v>
      </c>
      <c r="G66" s="101">
        <v>2</v>
      </c>
      <c r="H66" s="101">
        <v>79</v>
      </c>
      <c r="I66" s="101">
        <v>3</v>
      </c>
    </row>
    <row r="67" spans="1:9" ht="13.25" customHeight="1" x14ac:dyDescent="0.2">
      <c r="A67" s="5" t="s">
        <v>60</v>
      </c>
      <c r="D67" s="2"/>
      <c r="E67" s="2"/>
      <c r="F67" s="2"/>
      <c r="G67" s="2"/>
      <c r="H67" s="2"/>
      <c r="I67" s="2"/>
    </row>
    <row r="68" spans="1:9" x14ac:dyDescent="0.2">
      <c r="D68" s="2"/>
      <c r="E68" s="2"/>
      <c r="F68" s="2"/>
      <c r="G68" s="2"/>
      <c r="H68" s="2"/>
      <c r="I68" s="2"/>
    </row>
    <row r="69" spans="1:9" x14ac:dyDescent="0.2">
      <c r="D69" s="2"/>
      <c r="E69" s="2"/>
      <c r="F69" s="2"/>
      <c r="G69" s="2"/>
      <c r="H69" s="2"/>
      <c r="I69" s="2"/>
    </row>
  </sheetData>
  <mergeCells count="13">
    <mergeCell ref="A24:C24"/>
    <mergeCell ref="H2:I2"/>
    <mergeCell ref="A9:C9"/>
    <mergeCell ref="A12:C12"/>
    <mergeCell ref="A17:C17"/>
    <mergeCell ref="A21:C21"/>
    <mergeCell ref="A60:C60"/>
    <mergeCell ref="A27:C27"/>
    <mergeCell ref="A32:C32"/>
    <mergeCell ref="A38:C38"/>
    <mergeCell ref="A46:C46"/>
    <mergeCell ref="A53:C53"/>
    <mergeCell ref="A57:C57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0" orientation="portrait" blackAndWhite="1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9EB9-DABE-4608-A314-38365834310A}">
  <sheetPr>
    <pageSetUpPr fitToPage="1"/>
  </sheetPr>
  <dimension ref="A1:AH69"/>
  <sheetViews>
    <sheetView zoomScale="80" zoomScaleNormal="80" zoomScaleSheetLayoutView="7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E48" sqref="E48"/>
    </sheetView>
  </sheetViews>
  <sheetFormatPr defaultColWidth="13.1796875" defaultRowHeight="15" customHeight="1" x14ac:dyDescent="0.2"/>
  <cols>
    <col min="1" max="1" width="4.1796875" style="125" customWidth="1"/>
    <col min="2" max="2" width="14" style="125" customWidth="1"/>
    <col min="3" max="3" width="5.08984375" style="125" customWidth="1"/>
    <col min="4" max="4" width="11" style="125" customWidth="1"/>
    <col min="5" max="5" width="8.08984375" style="125" bestFit="1" customWidth="1"/>
    <col min="6" max="6" width="9.36328125" style="125" bestFit="1" customWidth="1"/>
    <col min="7" max="10" width="7.36328125" style="125" bestFit="1" customWidth="1"/>
    <col min="11" max="11" width="8.08984375" style="125" bestFit="1" customWidth="1"/>
    <col min="12" max="12" width="7.08984375" style="125" bestFit="1" customWidth="1"/>
    <col min="13" max="15" width="5.36328125" style="125" bestFit="1" customWidth="1"/>
    <col min="16" max="16" width="9.08984375" style="125" bestFit="1" customWidth="1"/>
    <col min="17" max="17" width="7.36328125" style="125" bestFit="1" customWidth="1"/>
    <col min="18" max="18" width="7.08984375" style="125" bestFit="1" customWidth="1"/>
    <col min="19" max="22" width="7.36328125" style="125" bestFit="1" customWidth="1"/>
    <col min="23" max="23" width="5.81640625" style="125" bestFit="1" customWidth="1"/>
    <col min="24" max="24" width="7.36328125" style="125" customWidth="1"/>
    <col min="25" max="26" width="10.90625" style="125" customWidth="1"/>
    <col min="27" max="34" width="10.90625" style="126" customWidth="1"/>
    <col min="35" max="16384" width="13.1796875" style="125"/>
  </cols>
  <sheetData>
    <row r="1" spans="1:31" ht="17.25" customHeight="1" x14ac:dyDescent="0.2">
      <c r="A1" s="198" t="s">
        <v>123</v>
      </c>
      <c r="J1" s="140"/>
    </row>
    <row r="2" spans="1:31" ht="13.5" thickBot="1" x14ac:dyDescent="0.25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6"/>
      <c r="W2" s="196"/>
      <c r="X2" s="195" t="s">
        <v>122</v>
      </c>
    </row>
    <row r="3" spans="1:31" ht="16.75" customHeight="1" thickTop="1" x14ac:dyDescent="0.2">
      <c r="A3" s="194"/>
      <c r="B3" s="194"/>
      <c r="C3" s="194"/>
      <c r="D3" s="193" t="s">
        <v>121</v>
      </c>
      <c r="E3" s="192" t="s">
        <v>120</v>
      </c>
      <c r="F3" s="190"/>
      <c r="G3" s="190"/>
      <c r="H3" s="190"/>
      <c r="I3" s="190"/>
      <c r="J3" s="191"/>
      <c r="K3" s="190" t="s">
        <v>119</v>
      </c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31" ht="16.75" customHeight="1" x14ac:dyDescent="0.2">
      <c r="A4" s="189"/>
      <c r="B4" s="189"/>
      <c r="C4" s="189"/>
      <c r="D4" s="188"/>
      <c r="E4" s="187" t="s">
        <v>57</v>
      </c>
      <c r="F4" s="187" t="s">
        <v>118</v>
      </c>
      <c r="G4" s="187" t="s">
        <v>117</v>
      </c>
      <c r="H4" s="187" t="s">
        <v>116</v>
      </c>
      <c r="I4" s="187" t="s">
        <v>115</v>
      </c>
      <c r="J4" s="187" t="s">
        <v>114</v>
      </c>
      <c r="K4" s="186" t="s">
        <v>57</v>
      </c>
      <c r="L4" s="185" t="s">
        <v>113</v>
      </c>
      <c r="M4" s="184"/>
      <c r="N4" s="184"/>
      <c r="O4" s="183"/>
      <c r="P4" s="181" t="s">
        <v>112</v>
      </c>
      <c r="Q4" s="184"/>
      <c r="R4" s="183"/>
      <c r="S4" s="182" t="s">
        <v>111</v>
      </c>
      <c r="T4" s="181" t="s">
        <v>110</v>
      </c>
      <c r="U4" s="180"/>
      <c r="V4" s="180"/>
      <c r="W4" s="179"/>
      <c r="X4" s="178" t="s">
        <v>74</v>
      </c>
    </row>
    <row r="5" spans="1:31" ht="16.75" customHeight="1" x14ac:dyDescent="0.2">
      <c r="A5" s="177"/>
      <c r="B5" s="177"/>
      <c r="C5" s="177"/>
      <c r="D5" s="176"/>
      <c r="E5" s="175"/>
      <c r="F5" s="175"/>
      <c r="G5" s="175"/>
      <c r="H5" s="175"/>
      <c r="I5" s="175"/>
      <c r="J5" s="175"/>
      <c r="K5" s="174"/>
      <c r="L5" s="172" t="s">
        <v>109</v>
      </c>
      <c r="M5" s="172" t="s">
        <v>108</v>
      </c>
      <c r="N5" s="172" t="s">
        <v>107</v>
      </c>
      <c r="O5" s="171" t="s">
        <v>101</v>
      </c>
      <c r="P5" s="172" t="s">
        <v>106</v>
      </c>
      <c r="Q5" s="172" t="s">
        <v>105</v>
      </c>
      <c r="R5" s="173" t="s">
        <v>101</v>
      </c>
      <c r="S5" s="170" t="s">
        <v>104</v>
      </c>
      <c r="T5" s="172" t="s">
        <v>57</v>
      </c>
      <c r="U5" s="172" t="s">
        <v>103</v>
      </c>
      <c r="V5" s="172" t="s">
        <v>102</v>
      </c>
      <c r="W5" s="171" t="s">
        <v>101</v>
      </c>
      <c r="X5" s="170" t="s">
        <v>100</v>
      </c>
    </row>
    <row r="6" spans="1:31" ht="16.75" customHeight="1" x14ac:dyDescent="0.2">
      <c r="A6" s="139"/>
      <c r="B6" s="138" t="s">
        <v>50</v>
      </c>
      <c r="C6" s="139"/>
      <c r="D6" s="169">
        <f>D7+D8</f>
        <v>12138</v>
      </c>
      <c r="E6" s="168">
        <f>E7+E8</f>
        <v>11713</v>
      </c>
      <c r="F6" s="166">
        <f>F7+F8</f>
        <v>7697</v>
      </c>
      <c r="G6" s="166">
        <f>G7+G8</f>
        <v>411</v>
      </c>
      <c r="H6" s="166">
        <f>H7+H8</f>
        <v>3308</v>
      </c>
      <c r="I6" s="166">
        <f>I7+I8</f>
        <v>23</v>
      </c>
      <c r="J6" s="167">
        <f>J7+J8</f>
        <v>274</v>
      </c>
      <c r="K6" s="166">
        <f>K7+K8</f>
        <v>11721</v>
      </c>
      <c r="L6" s="168">
        <f>L7+L8</f>
        <v>80</v>
      </c>
      <c r="M6" s="166">
        <f>M7+M8</f>
        <v>9</v>
      </c>
      <c r="N6" s="166">
        <f>N7+N8</f>
        <v>5</v>
      </c>
      <c r="O6" s="167">
        <f>O7+O8</f>
        <v>0</v>
      </c>
      <c r="P6" s="168">
        <f>P7+P8</f>
        <v>10930</v>
      </c>
      <c r="Q6" s="166">
        <f>Q7+Q8</f>
        <v>628</v>
      </c>
      <c r="R6" s="167">
        <f>R7+R8</f>
        <v>25</v>
      </c>
      <c r="S6" s="166">
        <f>S7+S8</f>
        <v>282</v>
      </c>
      <c r="T6" s="168">
        <f>T7+T8</f>
        <v>793</v>
      </c>
      <c r="U6" s="166">
        <f>U7+U8</f>
        <v>6</v>
      </c>
      <c r="V6" s="166">
        <f>V7+V8</f>
        <v>780</v>
      </c>
      <c r="W6" s="167">
        <f>W7+W8</f>
        <v>8</v>
      </c>
      <c r="X6" s="166">
        <f>X7+X8</f>
        <v>2742</v>
      </c>
      <c r="Y6" s="127"/>
      <c r="Z6" s="127"/>
    </row>
    <row r="7" spans="1:31" ht="16.75" customHeight="1" x14ac:dyDescent="0.2">
      <c r="A7" s="139"/>
      <c r="B7" s="138" t="s">
        <v>49</v>
      </c>
      <c r="C7" s="139"/>
      <c r="D7" s="153">
        <f>D11+D14+D19+D23+D26+D29+D34+D49+D56+D57+D60+D63</f>
        <v>10445</v>
      </c>
      <c r="E7" s="136">
        <f>E11+E14+E19+E23+E26+E29+E34+E49+E56+E57+E60+E63</f>
        <v>10069</v>
      </c>
      <c r="F7" s="134">
        <f>F11+F14+F19+F23+F26+F29+F34+F49+F56+F57+F60+F63</f>
        <v>6490</v>
      </c>
      <c r="G7" s="134">
        <f>G11+G14+G19+G23+G26+G29+G34+G49+G56+G57+G60+G63</f>
        <v>333</v>
      </c>
      <c r="H7" s="134">
        <f>H11+H14+H19+H23+H26+H29+H34+H49+H56+H57+H60+H63</f>
        <v>2967</v>
      </c>
      <c r="I7" s="134">
        <f>I11+I14+I19+I23+I26+I29+I34+I49+I56+I57+I60+I63</f>
        <v>19</v>
      </c>
      <c r="J7" s="135">
        <f>J11+J14+J19+J23+J26+J29+J34+J49+J56+J57+J60+J63</f>
        <v>261</v>
      </c>
      <c r="K7" s="134">
        <f>K11+K14+K19+K23+K26+K29+K34+K49+K56+K57+K60+K63</f>
        <v>10078</v>
      </c>
      <c r="L7" s="136">
        <f>L11+L14+L19+L23+L26+L29+L34+L49+L56+L57+L60+L63</f>
        <v>69</v>
      </c>
      <c r="M7" s="134">
        <f>M11+M14+M19+M23+M26+M29+M34+M49+M56+M57+M60+M63</f>
        <v>6</v>
      </c>
      <c r="N7" s="134">
        <f>N11+N14+N19+N23+N26+N29+N34+N49+N56+N57+N60+N63</f>
        <v>5</v>
      </c>
      <c r="O7" s="135">
        <f>O11+O14+O19+O23+O26+O29+O34+O49+O56+O57+O60+O63</f>
        <v>0</v>
      </c>
      <c r="P7" s="136">
        <f>P11+P14+P19+P23+P26+P29+P34+P49+P56+P57+P60+P63</f>
        <v>9477</v>
      </c>
      <c r="Q7" s="134">
        <f>Q11+Q14+Q19+Q23+Q26+Q29+Q34+Q49+Q56+Q57+Q60+Q63</f>
        <v>517</v>
      </c>
      <c r="R7" s="135">
        <f>R11+R14+R19+R23+R26+R29+R34+R49+R56+R57+R60+R63</f>
        <v>6</v>
      </c>
      <c r="S7" s="134">
        <f>S11+S14+S19+S23+S26+S29+S34+S49+S56+S57+S60+S63</f>
        <v>243</v>
      </c>
      <c r="T7" s="136">
        <f>T11+T14+T19+T23+T26+T29+T34+T49+T56+T57+T60+T63</f>
        <v>735</v>
      </c>
      <c r="U7" s="134">
        <f>U11+U14+U19+U23+U26+U29+U34+U49+U56+U57+U60+U63</f>
        <v>6</v>
      </c>
      <c r="V7" s="134">
        <f>V11+V14+V19+V23+V26+V29+V34+V49+V56+V57+V60+V63</f>
        <v>721</v>
      </c>
      <c r="W7" s="135">
        <f>W11+W14+W19+W23+W26+W29+W34+W49+W56+W57+W60+W63</f>
        <v>8</v>
      </c>
      <c r="X7" s="134">
        <f>X11+X14+X19+X23+X26+X29+X34+X49+X56+X57+X60+X63</f>
        <v>2313</v>
      </c>
      <c r="Y7" s="140"/>
      <c r="Z7" s="127"/>
    </row>
    <row r="8" spans="1:31" ht="16.75" customHeight="1" x14ac:dyDescent="0.2">
      <c r="A8" s="139"/>
      <c r="B8" s="138" t="s">
        <v>48</v>
      </c>
      <c r="C8" s="139"/>
      <c r="D8" s="153">
        <f>D15+D16+D20+D31+D30+D35+D36+D37+D41+D42+D43+D44+D45+D46+D50+D51+D52+D53+D64+D65+D66+D67+D68</f>
        <v>1693</v>
      </c>
      <c r="E8" s="136">
        <f>E15+E16+E20+E31+E30+E35+E36+E37+E41+E42+E43+E44+E45+E46+E50+E51+E52+E53+E64+E65+E66+E67+E68</f>
        <v>1644</v>
      </c>
      <c r="F8" s="134">
        <f>F15+F16+F20+F31+F30+F35+F36+F37+F41+F42+F43+F44+F45+F46+F50+F51+F52+F53+F64+F65+F66+F67+F68</f>
        <v>1207</v>
      </c>
      <c r="G8" s="134">
        <f>G15+G16+G20+G31+G30+G35+G36+G37+G41+G42+G43+G44+G45+G46+G50+G51+G52+G53+G64+G65+G66+G67+G68</f>
        <v>78</v>
      </c>
      <c r="H8" s="134">
        <f>H15+H16+H20+H31+H30+H35+H36+H37+H41+H42+H43+H44+H45+H46+H50+H51+H52+H53+H64+H65+H66+H67+H68</f>
        <v>341</v>
      </c>
      <c r="I8" s="134">
        <f>I15+I16+I20+I31+I30+I35+I36+I37+I41+I42+I43+I44+I45+I46+I50+I51+I52+I53+I64+I65+I66+I67+I68</f>
        <v>4</v>
      </c>
      <c r="J8" s="135">
        <f>J15+J16+J20+J31+J30+J35+J36+J37+J41+J42+J43+J44+J45+J46+J50+J51+J52+J53+J64+J65+J66+J67+J68</f>
        <v>13</v>
      </c>
      <c r="K8" s="134">
        <f>K15+K16+K20+K31+K30+K35+K36+K37+K41+K42+K43+K44+K45+K46+K50+K51+K52+K53+K64+K65+K66+K67+K68</f>
        <v>1643</v>
      </c>
      <c r="L8" s="136">
        <f>L15+L16+L20+L31+L30+L35+L36+L37+L41+L42+L43+L44+L45+L46+L50+L51+L52+L53+L64+L65+L66+L67+L68</f>
        <v>11</v>
      </c>
      <c r="M8" s="134">
        <f>M15+M16+M20+M31+M30+M35+M36+M37+M41+M42+M43+M44+M45+M46+M50+M51+M52+M53+M64+M65+M66+M67+M68</f>
        <v>3</v>
      </c>
      <c r="N8" s="134">
        <f>N15+N16+N20+N31+N30+N35+N36+N37+N41+N42+N43+N44+N45+N46+N50+N51+N52+N53+N64+N65+N66+N67+N68</f>
        <v>0</v>
      </c>
      <c r="O8" s="135">
        <f>O15+O16+O20+O31+O30+O35+O36+O37+O41+O42+O43+O44+O45+O46+O50+O51+O52+O53+O64+O65+O66+O67+O68</f>
        <v>0</v>
      </c>
      <c r="P8" s="136">
        <f>P15+P16+P20+P31+P30+P35+P36+P37+P41+P42+P43+P44+P45+P46+P50+P51+P52+P53+P64+P65+P66+P67+P68</f>
        <v>1453</v>
      </c>
      <c r="Q8" s="134">
        <f>Q15+Q16+Q20+Q31+Q30+Q35+Q36+Q37+Q41+Q42+Q43+Q44+Q45+Q46+Q50+Q51+Q52+Q53+Q64+Q65+Q66+Q67+Q68</f>
        <v>111</v>
      </c>
      <c r="R8" s="135">
        <f>R15+R16+R20+R31+R30+R35+R36+R37+R41+R42+R43+R44+R45+R46+R50+R51+R52+R53+R64+R65+R66+R67+R68</f>
        <v>19</v>
      </c>
      <c r="S8" s="134">
        <f>S15+S16+S20+S31+S30+S35+S36+S37+S41+S42+S43+S44+S45+S46+S50+S51+S52+S53+S64+S65+S66+S67+S68</f>
        <v>39</v>
      </c>
      <c r="T8" s="136">
        <f>T15+T16+T20+T31+T30+T35+T36+T37+T41+T42+T43+T44+T45+T46+T50+T51+T52+T53+T64+T65+T66+T67+T68</f>
        <v>58</v>
      </c>
      <c r="U8" s="134">
        <f>U15+U16+U20+U31+U30+U35+U36+U37+U41+U42+U43+U44+U45+U46+U50+U51+U52+U53+U64+U65+U66+U67+U68</f>
        <v>0</v>
      </c>
      <c r="V8" s="134">
        <f>V15+V16+V20+V31+V30+V35+V36+V37+V41+V42+V43+V44+V45+V46+V50+V51+V52+V53+V64+V65+V66+V67+V68</f>
        <v>59</v>
      </c>
      <c r="W8" s="135">
        <f>W15+W16+W20+W31+W30+W35+W36+W37+W41+W42+W43+W44+W45+W46+W50+W51+W52+W53+W64+W65+W66+W67+W68</f>
        <v>0</v>
      </c>
      <c r="X8" s="134">
        <f>X15+X16+X20+X31+X30+X35+X36+X37+X41+X42+X43+X44+X45+X46+X50+X51+X52+X53+X64+X65+X66+X67+X68</f>
        <v>429</v>
      </c>
      <c r="Y8" s="140"/>
      <c r="Z8" s="127"/>
    </row>
    <row r="9" spans="1:31" ht="16.75" customHeight="1" x14ac:dyDescent="0.2">
      <c r="A9" s="139"/>
      <c r="B9" s="165"/>
      <c r="C9" s="139"/>
      <c r="D9" s="164"/>
      <c r="E9" s="163"/>
      <c r="F9" s="161"/>
      <c r="G9" s="161"/>
      <c r="H9" s="161"/>
      <c r="I9" s="161"/>
      <c r="J9" s="162"/>
      <c r="K9" s="161"/>
      <c r="L9" s="163"/>
      <c r="M9" s="161"/>
      <c r="N9" s="161"/>
      <c r="O9" s="162"/>
      <c r="P9" s="163"/>
      <c r="Q9" s="161"/>
      <c r="R9" s="162"/>
      <c r="S9" s="161"/>
      <c r="T9" s="163"/>
      <c r="U9" s="161"/>
      <c r="V9" s="161"/>
      <c r="W9" s="162"/>
      <c r="X9" s="161"/>
      <c r="Y9" s="140"/>
    </row>
    <row r="10" spans="1:31" ht="16.75" customHeight="1" x14ac:dyDescent="0.2">
      <c r="A10" s="142" t="s">
        <v>99</v>
      </c>
      <c r="B10" s="142"/>
      <c r="C10" s="142"/>
      <c r="D10" s="153">
        <f>D11</f>
        <v>2273</v>
      </c>
      <c r="E10" s="136">
        <f>E11</f>
        <v>2183</v>
      </c>
      <c r="F10" s="134">
        <f>F11</f>
        <v>1479</v>
      </c>
      <c r="G10" s="134">
        <f>G11</f>
        <v>6</v>
      </c>
      <c r="H10" s="134">
        <f>H11</f>
        <v>565</v>
      </c>
      <c r="I10" s="134">
        <f>I11</f>
        <v>0</v>
      </c>
      <c r="J10" s="135">
        <f>J11</f>
        <v>133</v>
      </c>
      <c r="K10" s="134">
        <f>K11</f>
        <v>2183</v>
      </c>
      <c r="L10" s="136">
        <f>L11</f>
        <v>11</v>
      </c>
      <c r="M10" s="134">
        <f>M11</f>
        <v>0</v>
      </c>
      <c r="N10" s="134">
        <f>N11</f>
        <v>0</v>
      </c>
      <c r="O10" s="135">
        <f>O11</f>
        <v>0</v>
      </c>
      <c r="P10" s="136">
        <f>P11</f>
        <v>2118</v>
      </c>
      <c r="Q10" s="134">
        <f>Q11</f>
        <v>54</v>
      </c>
      <c r="R10" s="135">
        <f>R11</f>
        <v>0</v>
      </c>
      <c r="S10" s="134">
        <f>S11</f>
        <v>29</v>
      </c>
      <c r="T10" s="136">
        <f>T11</f>
        <v>223</v>
      </c>
      <c r="U10" s="134">
        <f>U11</f>
        <v>0</v>
      </c>
      <c r="V10" s="134">
        <f>V11</f>
        <v>223</v>
      </c>
      <c r="W10" s="135">
        <f>W11</f>
        <v>0</v>
      </c>
      <c r="X10" s="134">
        <f>X11</f>
        <v>742</v>
      </c>
      <c r="Y10" s="140"/>
      <c r="Z10" s="140"/>
      <c r="AA10" s="152"/>
      <c r="AB10" s="152"/>
      <c r="AC10" s="152"/>
    </row>
    <row r="11" spans="1:31" ht="16.75" customHeight="1" x14ac:dyDescent="0.2">
      <c r="A11" s="139"/>
      <c r="B11" s="138" t="s">
        <v>46</v>
      </c>
      <c r="C11" s="139"/>
      <c r="D11" s="153">
        <v>2273</v>
      </c>
      <c r="E11" s="136">
        <v>2183</v>
      </c>
      <c r="F11" s="134">
        <v>1479</v>
      </c>
      <c r="G11" s="134">
        <v>6</v>
      </c>
      <c r="H11" s="134">
        <v>565</v>
      </c>
      <c r="I11" s="134">
        <v>0</v>
      </c>
      <c r="J11" s="135">
        <v>133</v>
      </c>
      <c r="K11" s="134">
        <v>2183</v>
      </c>
      <c r="L11" s="136">
        <v>11</v>
      </c>
      <c r="M11" s="134">
        <v>0</v>
      </c>
      <c r="N11" s="134">
        <v>0</v>
      </c>
      <c r="O11" s="135">
        <v>0</v>
      </c>
      <c r="P11" s="136">
        <v>2118</v>
      </c>
      <c r="Q11" s="134">
        <v>54</v>
      </c>
      <c r="R11" s="135">
        <v>0</v>
      </c>
      <c r="S11" s="134">
        <v>29</v>
      </c>
      <c r="T11" s="136">
        <v>223</v>
      </c>
      <c r="U11" s="134">
        <v>0</v>
      </c>
      <c r="V11" s="134">
        <v>223</v>
      </c>
      <c r="W11" s="135">
        <v>0</v>
      </c>
      <c r="X11" s="134">
        <v>742</v>
      </c>
      <c r="Y11" s="140"/>
      <c r="Z11" s="140"/>
      <c r="AA11" s="152"/>
      <c r="AB11" s="152"/>
      <c r="AC11" s="152"/>
    </row>
    <row r="12" spans="1:31" ht="16.75" customHeight="1" x14ac:dyDescent="0.2">
      <c r="A12" s="139"/>
      <c r="B12" s="139"/>
      <c r="C12" s="139"/>
      <c r="D12" s="153"/>
      <c r="E12" s="148"/>
      <c r="F12" s="146"/>
      <c r="G12" s="146"/>
      <c r="H12" s="146"/>
      <c r="I12" s="146"/>
      <c r="J12" s="147"/>
      <c r="K12" s="146"/>
      <c r="L12" s="148"/>
      <c r="M12" s="146"/>
      <c r="N12" s="146"/>
      <c r="O12" s="147"/>
      <c r="P12" s="148"/>
      <c r="Q12" s="146"/>
      <c r="R12" s="147"/>
      <c r="S12" s="134" t="s">
        <v>98</v>
      </c>
      <c r="T12" s="148"/>
      <c r="U12" s="146"/>
      <c r="V12" s="146"/>
      <c r="W12" s="147"/>
      <c r="X12" s="146"/>
      <c r="Y12" s="140"/>
    </row>
    <row r="13" spans="1:31" ht="16.75" customHeight="1" x14ac:dyDescent="0.2">
      <c r="A13" s="142" t="s">
        <v>45</v>
      </c>
      <c r="B13" s="142"/>
      <c r="C13" s="142"/>
      <c r="D13" s="153">
        <f>D14+D15+D16</f>
        <v>744</v>
      </c>
      <c r="E13" s="136">
        <f>E14+E15+E16</f>
        <v>718</v>
      </c>
      <c r="F13" s="134">
        <f>F14+F15+F16</f>
        <v>413</v>
      </c>
      <c r="G13" s="134">
        <f>G14+G15+G16</f>
        <v>22</v>
      </c>
      <c r="H13" s="134">
        <f>H14+H15+H16</f>
        <v>271</v>
      </c>
      <c r="I13" s="134">
        <f>I14+I15+I16</f>
        <v>0</v>
      </c>
      <c r="J13" s="135">
        <f>J14+J15+J16</f>
        <v>12</v>
      </c>
      <c r="K13" s="134">
        <f>K14+K15+K16</f>
        <v>718</v>
      </c>
      <c r="L13" s="136">
        <f>L14+L15+L16</f>
        <v>3</v>
      </c>
      <c r="M13" s="134">
        <f>M14+M15+M16</f>
        <v>0</v>
      </c>
      <c r="N13" s="134">
        <f>N14+N15+N16</f>
        <v>0</v>
      </c>
      <c r="O13" s="135">
        <f>O14+O15+O16</f>
        <v>0</v>
      </c>
      <c r="P13" s="136">
        <f>P14+P15+P16</f>
        <v>673</v>
      </c>
      <c r="Q13" s="134">
        <f>Q14+Q15+Q16</f>
        <v>36</v>
      </c>
      <c r="R13" s="135">
        <f>R14+R15+R16</f>
        <v>6</v>
      </c>
      <c r="S13" s="134">
        <f>S14+S15+S16</f>
        <v>6</v>
      </c>
      <c r="T13" s="136">
        <f>T14+T15+T16</f>
        <v>38</v>
      </c>
      <c r="U13" s="134">
        <f>U14+U15+U16</f>
        <v>0</v>
      </c>
      <c r="V13" s="134">
        <f>V14+V15+V16</f>
        <v>38</v>
      </c>
      <c r="W13" s="135">
        <f>W14+W15+W16</f>
        <v>0</v>
      </c>
      <c r="X13" s="134">
        <f>X14+X15+X16</f>
        <v>83</v>
      </c>
      <c r="Y13" s="140"/>
      <c r="Z13" s="140"/>
      <c r="AA13" s="152"/>
      <c r="AB13" s="152"/>
      <c r="AC13" s="152"/>
      <c r="AD13" s="152"/>
      <c r="AE13" s="152"/>
    </row>
    <row r="14" spans="1:31" ht="16.75" customHeight="1" x14ac:dyDescent="0.2">
      <c r="A14" s="139"/>
      <c r="B14" s="138" t="s">
        <v>44</v>
      </c>
      <c r="C14" s="139"/>
      <c r="D14" s="153">
        <v>406</v>
      </c>
      <c r="E14" s="136">
        <v>388</v>
      </c>
      <c r="F14" s="134">
        <v>211</v>
      </c>
      <c r="G14" s="134">
        <v>12</v>
      </c>
      <c r="H14" s="134">
        <v>154</v>
      </c>
      <c r="I14" s="134">
        <v>0</v>
      </c>
      <c r="J14" s="135">
        <v>11</v>
      </c>
      <c r="K14" s="134">
        <v>388</v>
      </c>
      <c r="L14" s="136">
        <v>1</v>
      </c>
      <c r="M14" s="134">
        <v>0</v>
      </c>
      <c r="N14" s="134">
        <v>0</v>
      </c>
      <c r="O14" s="135">
        <v>0</v>
      </c>
      <c r="P14" s="136">
        <v>348</v>
      </c>
      <c r="Q14" s="134">
        <v>33</v>
      </c>
      <c r="R14" s="135">
        <v>6</v>
      </c>
      <c r="S14" s="134">
        <v>3</v>
      </c>
      <c r="T14" s="136">
        <v>16</v>
      </c>
      <c r="U14" s="134">
        <v>0</v>
      </c>
      <c r="V14" s="134">
        <v>16</v>
      </c>
      <c r="W14" s="135">
        <v>0</v>
      </c>
      <c r="X14" s="134">
        <v>34</v>
      </c>
      <c r="Y14" s="140"/>
    </row>
    <row r="15" spans="1:31" ht="16.75" customHeight="1" x14ac:dyDescent="0.2">
      <c r="A15" s="139"/>
      <c r="B15" s="138" t="s">
        <v>43</v>
      </c>
      <c r="C15" s="139"/>
      <c r="D15" s="153">
        <v>115</v>
      </c>
      <c r="E15" s="136">
        <v>107</v>
      </c>
      <c r="F15" s="134">
        <v>78</v>
      </c>
      <c r="G15" s="134">
        <v>6</v>
      </c>
      <c r="H15" s="134">
        <v>23</v>
      </c>
      <c r="I15" s="134">
        <v>0</v>
      </c>
      <c r="J15" s="135">
        <v>0</v>
      </c>
      <c r="K15" s="134">
        <v>107</v>
      </c>
      <c r="L15" s="136">
        <v>0</v>
      </c>
      <c r="M15" s="134">
        <v>0</v>
      </c>
      <c r="N15" s="134">
        <v>0</v>
      </c>
      <c r="O15" s="135">
        <v>0</v>
      </c>
      <c r="P15" s="136">
        <v>106</v>
      </c>
      <c r="Q15" s="134">
        <v>1</v>
      </c>
      <c r="R15" s="135">
        <v>0</v>
      </c>
      <c r="S15" s="134">
        <v>0</v>
      </c>
      <c r="T15" s="136">
        <v>5</v>
      </c>
      <c r="U15" s="134">
        <v>0</v>
      </c>
      <c r="V15" s="134">
        <v>5</v>
      </c>
      <c r="W15" s="135">
        <v>0</v>
      </c>
      <c r="X15" s="134">
        <v>17</v>
      </c>
      <c r="Y15" s="140"/>
    </row>
    <row r="16" spans="1:31" ht="16.75" customHeight="1" x14ac:dyDescent="0.2">
      <c r="A16" s="139"/>
      <c r="B16" s="138" t="s">
        <v>42</v>
      </c>
      <c r="C16" s="139"/>
      <c r="D16" s="153">
        <v>223</v>
      </c>
      <c r="E16" s="136">
        <v>223</v>
      </c>
      <c r="F16" s="134">
        <v>124</v>
      </c>
      <c r="G16" s="134">
        <v>4</v>
      </c>
      <c r="H16" s="134">
        <v>94</v>
      </c>
      <c r="I16" s="134">
        <v>0</v>
      </c>
      <c r="J16" s="135">
        <v>1</v>
      </c>
      <c r="K16" s="134">
        <v>223</v>
      </c>
      <c r="L16" s="136">
        <v>2</v>
      </c>
      <c r="M16" s="134">
        <v>0</v>
      </c>
      <c r="N16" s="134">
        <v>0</v>
      </c>
      <c r="O16" s="135">
        <v>0</v>
      </c>
      <c r="P16" s="136">
        <v>219</v>
      </c>
      <c r="Q16" s="134">
        <v>2</v>
      </c>
      <c r="R16" s="135">
        <v>0</v>
      </c>
      <c r="S16" s="134">
        <v>3</v>
      </c>
      <c r="T16" s="136">
        <v>17</v>
      </c>
      <c r="U16" s="134">
        <v>0</v>
      </c>
      <c r="V16" s="134">
        <v>17</v>
      </c>
      <c r="W16" s="135">
        <v>0</v>
      </c>
      <c r="X16" s="134">
        <v>32</v>
      </c>
      <c r="Y16" s="140"/>
    </row>
    <row r="17" spans="1:34" ht="16.75" customHeight="1" x14ac:dyDescent="0.2">
      <c r="A17" s="139"/>
      <c r="B17" s="139"/>
      <c r="C17" s="139"/>
      <c r="D17" s="154"/>
      <c r="E17" s="148"/>
      <c r="F17" s="146"/>
      <c r="G17" s="146"/>
      <c r="H17" s="146"/>
      <c r="I17" s="146"/>
      <c r="J17" s="147"/>
      <c r="K17" s="146"/>
      <c r="L17" s="148"/>
      <c r="M17" s="146"/>
      <c r="N17" s="146"/>
      <c r="O17" s="147"/>
      <c r="P17" s="148"/>
      <c r="Q17" s="146"/>
      <c r="R17" s="147"/>
      <c r="S17" s="146"/>
      <c r="T17" s="148"/>
      <c r="U17" s="146"/>
      <c r="V17" s="146"/>
      <c r="W17" s="147"/>
      <c r="X17" s="146"/>
      <c r="Y17" s="140"/>
    </row>
    <row r="18" spans="1:34" ht="16.75" customHeight="1" x14ac:dyDescent="0.2">
      <c r="A18" s="142" t="s">
        <v>41</v>
      </c>
      <c r="B18" s="142"/>
      <c r="C18" s="142"/>
      <c r="D18" s="153">
        <f>D19+D20</f>
        <v>1885</v>
      </c>
      <c r="E18" s="136">
        <f>E19+E20</f>
        <v>1764</v>
      </c>
      <c r="F18" s="134">
        <f>F19+F20</f>
        <v>1185</v>
      </c>
      <c r="G18" s="134">
        <f>G19+G20</f>
        <v>0</v>
      </c>
      <c r="H18" s="134">
        <f>H19+H20</f>
        <v>563</v>
      </c>
      <c r="I18" s="134">
        <f>I19+I20</f>
        <v>0</v>
      </c>
      <c r="J18" s="135">
        <f>J19+J20</f>
        <v>16</v>
      </c>
      <c r="K18" s="134">
        <f>K19+K20</f>
        <v>1764</v>
      </c>
      <c r="L18" s="136">
        <f>L19+L20</f>
        <v>14</v>
      </c>
      <c r="M18" s="134">
        <f>M19+M20</f>
        <v>0</v>
      </c>
      <c r="N18" s="134">
        <f>N19+N20</f>
        <v>1</v>
      </c>
      <c r="O18" s="135">
        <f>O19+O20</f>
        <v>0</v>
      </c>
      <c r="P18" s="136">
        <f>P19+P20</f>
        <v>1631</v>
      </c>
      <c r="Q18" s="134">
        <f>Q19+Q20</f>
        <v>118</v>
      </c>
      <c r="R18" s="135">
        <f>R19+R20</f>
        <v>0</v>
      </c>
      <c r="S18" s="134">
        <f>S19+S20</f>
        <v>40</v>
      </c>
      <c r="T18" s="136">
        <f>T19+T20</f>
        <v>8</v>
      </c>
      <c r="U18" s="134">
        <f>U19+U20</f>
        <v>0</v>
      </c>
      <c r="V18" s="134">
        <f>V19+V20</f>
        <v>9</v>
      </c>
      <c r="W18" s="135">
        <f>W19+W20</f>
        <v>0</v>
      </c>
      <c r="X18" s="134">
        <f>X19+X20</f>
        <v>114</v>
      </c>
    </row>
    <row r="19" spans="1:34" ht="16.75" customHeight="1" x14ac:dyDescent="0.2">
      <c r="A19" s="139"/>
      <c r="B19" s="138" t="s">
        <v>40</v>
      </c>
      <c r="C19" s="139"/>
      <c r="D19" s="153">
        <v>1650</v>
      </c>
      <c r="E19" s="136">
        <v>1536</v>
      </c>
      <c r="F19" s="134">
        <v>1008</v>
      </c>
      <c r="G19" s="134">
        <v>0</v>
      </c>
      <c r="H19" s="134">
        <v>513</v>
      </c>
      <c r="I19" s="134">
        <v>0</v>
      </c>
      <c r="J19" s="135">
        <v>15</v>
      </c>
      <c r="K19" s="134">
        <v>1536</v>
      </c>
      <c r="L19" s="136">
        <v>13</v>
      </c>
      <c r="M19" s="134">
        <v>0</v>
      </c>
      <c r="N19" s="134">
        <v>1</v>
      </c>
      <c r="O19" s="135">
        <v>0</v>
      </c>
      <c r="P19" s="136">
        <v>1465</v>
      </c>
      <c r="Q19" s="134">
        <v>57</v>
      </c>
      <c r="R19" s="135">
        <v>0</v>
      </c>
      <c r="S19" s="134">
        <v>36</v>
      </c>
      <c r="T19" s="136">
        <v>8</v>
      </c>
      <c r="U19" s="134">
        <v>0</v>
      </c>
      <c r="V19" s="134">
        <v>8</v>
      </c>
      <c r="W19" s="135">
        <v>0</v>
      </c>
      <c r="X19" s="160">
        <v>39</v>
      </c>
    </row>
    <row r="20" spans="1:34" ht="16.75" customHeight="1" x14ac:dyDescent="0.2">
      <c r="A20" s="139"/>
      <c r="B20" s="138" t="s">
        <v>39</v>
      </c>
      <c r="C20" s="139"/>
      <c r="D20" s="153">
        <v>235</v>
      </c>
      <c r="E20" s="136">
        <v>228</v>
      </c>
      <c r="F20" s="134">
        <v>177</v>
      </c>
      <c r="G20" s="134">
        <v>0</v>
      </c>
      <c r="H20" s="134">
        <v>50</v>
      </c>
      <c r="I20" s="134">
        <v>0</v>
      </c>
      <c r="J20" s="135">
        <v>1</v>
      </c>
      <c r="K20" s="134">
        <v>228</v>
      </c>
      <c r="L20" s="136">
        <v>1</v>
      </c>
      <c r="M20" s="134">
        <v>0</v>
      </c>
      <c r="N20" s="134">
        <v>0</v>
      </c>
      <c r="O20" s="135">
        <v>0</v>
      </c>
      <c r="P20" s="136">
        <v>166</v>
      </c>
      <c r="Q20" s="134">
        <v>61</v>
      </c>
      <c r="R20" s="135">
        <v>0</v>
      </c>
      <c r="S20" s="134">
        <v>4</v>
      </c>
      <c r="T20" s="136">
        <v>0</v>
      </c>
      <c r="U20" s="134">
        <v>0</v>
      </c>
      <c r="V20" s="134">
        <v>1</v>
      </c>
      <c r="W20" s="135">
        <v>0</v>
      </c>
      <c r="X20" s="134">
        <v>75</v>
      </c>
    </row>
    <row r="21" spans="1:34" ht="16.75" customHeight="1" x14ac:dyDescent="0.2">
      <c r="A21" s="139"/>
      <c r="B21" s="138"/>
      <c r="C21" s="139"/>
      <c r="D21" s="154"/>
      <c r="E21" s="148"/>
      <c r="F21" s="146"/>
      <c r="G21" s="146"/>
      <c r="H21" s="146"/>
      <c r="I21" s="146"/>
      <c r="J21" s="147"/>
      <c r="K21" s="146"/>
      <c r="L21" s="148"/>
      <c r="M21" s="146"/>
      <c r="N21" s="146"/>
      <c r="O21" s="147"/>
      <c r="P21" s="148"/>
      <c r="Q21" s="146"/>
      <c r="R21" s="147"/>
      <c r="S21" s="146"/>
      <c r="T21" s="148"/>
      <c r="U21" s="146"/>
      <c r="V21" s="146"/>
      <c r="W21" s="147"/>
      <c r="X21" s="146"/>
    </row>
    <row r="22" spans="1:34" ht="16.75" customHeight="1" x14ac:dyDescent="0.2">
      <c r="A22" s="142" t="s">
        <v>70</v>
      </c>
      <c r="B22" s="142"/>
      <c r="C22" s="142"/>
      <c r="D22" s="153">
        <f>D23</f>
        <v>2179</v>
      </c>
      <c r="E22" s="136">
        <f>E23</f>
        <v>2095</v>
      </c>
      <c r="F22" s="134">
        <f>F23</f>
        <v>1434</v>
      </c>
      <c r="G22" s="134">
        <f>G23</f>
        <v>152</v>
      </c>
      <c r="H22" s="134">
        <f>H23</f>
        <v>478</v>
      </c>
      <c r="I22" s="134">
        <f>I23</f>
        <v>6</v>
      </c>
      <c r="J22" s="135">
        <f>J23</f>
        <v>25</v>
      </c>
      <c r="K22" s="134">
        <f>K23</f>
        <v>2095</v>
      </c>
      <c r="L22" s="136">
        <f>L23</f>
        <v>11</v>
      </c>
      <c r="M22" s="134">
        <f>M23</f>
        <v>2</v>
      </c>
      <c r="N22" s="134">
        <f>N23</f>
        <v>1</v>
      </c>
      <c r="O22" s="135">
        <f>O23</f>
        <v>0</v>
      </c>
      <c r="P22" s="136">
        <f>P23</f>
        <v>2015</v>
      </c>
      <c r="Q22" s="134">
        <f>Q23</f>
        <v>66</v>
      </c>
      <c r="R22" s="135">
        <f>R23</f>
        <v>0</v>
      </c>
      <c r="S22" s="134">
        <f>S23</f>
        <v>36</v>
      </c>
      <c r="T22" s="136">
        <f>T23</f>
        <v>178</v>
      </c>
      <c r="U22" s="134">
        <f>U23</f>
        <v>0</v>
      </c>
      <c r="V22" s="134">
        <f>V23</f>
        <v>177</v>
      </c>
      <c r="W22" s="135">
        <f>W23</f>
        <v>1</v>
      </c>
      <c r="X22" s="134">
        <f>X23</f>
        <v>853</v>
      </c>
      <c r="Y22" s="134"/>
      <c r="Z22" s="140"/>
      <c r="AA22" s="152"/>
    </row>
    <row r="23" spans="1:34" ht="16.75" customHeight="1" x14ac:dyDescent="0.2">
      <c r="A23" s="139"/>
      <c r="B23" s="138" t="s">
        <v>37</v>
      </c>
      <c r="C23" s="139"/>
      <c r="D23" s="153">
        <v>2179</v>
      </c>
      <c r="E23" s="136">
        <v>2095</v>
      </c>
      <c r="F23" s="134">
        <v>1434</v>
      </c>
      <c r="G23" s="134">
        <v>152</v>
      </c>
      <c r="H23" s="134">
        <v>478</v>
      </c>
      <c r="I23" s="134">
        <v>6</v>
      </c>
      <c r="J23" s="135">
        <v>25</v>
      </c>
      <c r="K23" s="134">
        <v>2095</v>
      </c>
      <c r="L23" s="136">
        <v>11</v>
      </c>
      <c r="M23" s="134">
        <v>2</v>
      </c>
      <c r="N23" s="134">
        <v>1</v>
      </c>
      <c r="O23" s="135">
        <v>0</v>
      </c>
      <c r="P23" s="136">
        <v>2015</v>
      </c>
      <c r="Q23" s="134">
        <v>66</v>
      </c>
      <c r="R23" s="135">
        <v>0</v>
      </c>
      <c r="S23" s="134">
        <v>36</v>
      </c>
      <c r="T23" s="136">
        <v>178</v>
      </c>
      <c r="U23" s="134">
        <v>0</v>
      </c>
      <c r="V23" s="134">
        <v>177</v>
      </c>
      <c r="W23" s="135">
        <v>1</v>
      </c>
      <c r="X23" s="134">
        <v>853</v>
      </c>
      <c r="Y23" s="140"/>
    </row>
    <row r="24" spans="1:34" ht="16.75" customHeight="1" x14ac:dyDescent="0.2">
      <c r="A24" s="139"/>
      <c r="B24" s="138"/>
      <c r="C24" s="139"/>
      <c r="D24" s="153"/>
      <c r="E24" s="136"/>
      <c r="F24" s="134"/>
      <c r="G24" s="134"/>
      <c r="H24" s="134"/>
      <c r="I24" s="134"/>
      <c r="J24" s="135"/>
      <c r="K24" s="134"/>
      <c r="L24" s="136"/>
      <c r="M24" s="134"/>
      <c r="N24" s="134"/>
      <c r="O24" s="135"/>
      <c r="P24" s="136"/>
      <c r="Q24" s="134"/>
      <c r="R24" s="135"/>
      <c r="S24" s="134"/>
      <c r="T24" s="136"/>
      <c r="U24" s="134"/>
      <c r="V24" s="150"/>
      <c r="W24" s="135"/>
      <c r="X24" s="134"/>
      <c r="Y24" s="140"/>
      <c r="Z24" s="140"/>
      <c r="AA24" s="152"/>
      <c r="AB24" s="152"/>
      <c r="AC24" s="152"/>
      <c r="AD24" s="152"/>
      <c r="AE24" s="152"/>
      <c r="AF24" s="152"/>
      <c r="AG24" s="152"/>
      <c r="AH24" s="152"/>
    </row>
    <row r="25" spans="1:34" ht="16.75" customHeight="1" x14ac:dyDescent="0.2">
      <c r="A25" s="159" t="s">
        <v>69</v>
      </c>
      <c r="B25" s="158"/>
      <c r="C25" s="157"/>
      <c r="D25" s="153">
        <f>D26</f>
        <v>260</v>
      </c>
      <c r="E25" s="136">
        <f>E26</f>
        <v>257</v>
      </c>
      <c r="F25" s="134">
        <f>F26</f>
        <v>144</v>
      </c>
      <c r="G25" s="134">
        <f>G26</f>
        <v>14</v>
      </c>
      <c r="H25" s="134">
        <f>H26</f>
        <v>99</v>
      </c>
      <c r="I25" s="134">
        <f>I26</f>
        <v>0</v>
      </c>
      <c r="J25" s="135">
        <f>J26</f>
        <v>0</v>
      </c>
      <c r="K25" s="134">
        <f>K26</f>
        <v>257</v>
      </c>
      <c r="L25" s="136">
        <f>L26</f>
        <v>1</v>
      </c>
      <c r="M25" s="134">
        <f>M26</f>
        <v>0</v>
      </c>
      <c r="N25" s="134">
        <f>N26</f>
        <v>0</v>
      </c>
      <c r="O25" s="135">
        <f>O26</f>
        <v>0</v>
      </c>
      <c r="P25" s="136">
        <f>P26</f>
        <v>253</v>
      </c>
      <c r="Q25" s="134">
        <f>Q26</f>
        <v>3</v>
      </c>
      <c r="R25" s="135">
        <f>R26</f>
        <v>0</v>
      </c>
      <c r="S25" s="134">
        <f>S26</f>
        <v>2</v>
      </c>
      <c r="T25" s="136">
        <f>T26</f>
        <v>14</v>
      </c>
      <c r="U25" s="134">
        <f>U26</f>
        <v>0</v>
      </c>
      <c r="V25" s="134">
        <f>V26</f>
        <v>10</v>
      </c>
      <c r="W25" s="135">
        <f>W26</f>
        <v>4</v>
      </c>
      <c r="X25" s="134">
        <f>X26</f>
        <v>43</v>
      </c>
      <c r="Y25" s="134"/>
      <c r="Z25" s="140"/>
      <c r="AA25" s="152"/>
      <c r="AB25" s="152"/>
      <c r="AC25" s="152"/>
      <c r="AD25" s="152"/>
      <c r="AE25" s="152"/>
      <c r="AF25" s="152"/>
      <c r="AG25" s="152"/>
      <c r="AH25" s="152"/>
    </row>
    <row r="26" spans="1:34" ht="16.75" customHeight="1" x14ac:dyDescent="0.2">
      <c r="A26" s="139"/>
      <c r="B26" s="138" t="s">
        <v>35</v>
      </c>
      <c r="C26" s="139"/>
      <c r="D26" s="153">
        <v>260</v>
      </c>
      <c r="E26" s="136">
        <v>257</v>
      </c>
      <c r="F26" s="134">
        <v>144</v>
      </c>
      <c r="G26" s="134">
        <v>14</v>
      </c>
      <c r="H26" s="134">
        <v>99</v>
      </c>
      <c r="I26" s="134">
        <v>0</v>
      </c>
      <c r="J26" s="135">
        <v>0</v>
      </c>
      <c r="K26" s="134">
        <v>257</v>
      </c>
      <c r="L26" s="136">
        <v>1</v>
      </c>
      <c r="M26" s="134">
        <v>0</v>
      </c>
      <c r="N26" s="134">
        <v>0</v>
      </c>
      <c r="O26" s="135">
        <v>0</v>
      </c>
      <c r="P26" s="136">
        <v>253</v>
      </c>
      <c r="Q26" s="134">
        <v>3</v>
      </c>
      <c r="R26" s="135">
        <v>0</v>
      </c>
      <c r="S26" s="134">
        <v>2</v>
      </c>
      <c r="T26" s="136">
        <v>14</v>
      </c>
      <c r="U26" s="134">
        <v>0</v>
      </c>
      <c r="V26" s="134">
        <v>10</v>
      </c>
      <c r="W26" s="135">
        <v>4</v>
      </c>
      <c r="X26" s="134">
        <v>43</v>
      </c>
      <c r="Y26" s="140"/>
    </row>
    <row r="27" spans="1:34" ht="16.75" customHeight="1" x14ac:dyDescent="0.2">
      <c r="A27" s="139"/>
      <c r="B27" s="139"/>
      <c r="C27" s="139"/>
      <c r="D27" s="153"/>
      <c r="E27" s="145"/>
      <c r="F27" s="143"/>
      <c r="G27" s="143"/>
      <c r="H27" s="143"/>
      <c r="I27" s="143"/>
      <c r="J27" s="144"/>
      <c r="K27" s="143"/>
      <c r="L27" s="145"/>
      <c r="M27" s="143"/>
      <c r="N27" s="143"/>
      <c r="O27" s="144"/>
      <c r="P27" s="145"/>
      <c r="Q27" s="143"/>
      <c r="R27" s="144"/>
      <c r="S27" s="134"/>
      <c r="T27" s="145"/>
      <c r="U27" s="143"/>
      <c r="V27" s="143"/>
      <c r="W27" s="144"/>
      <c r="X27" s="143"/>
      <c r="Y27" s="140"/>
    </row>
    <row r="28" spans="1:34" ht="16.75" customHeight="1" x14ac:dyDescent="0.2">
      <c r="A28" s="142" t="s">
        <v>34</v>
      </c>
      <c r="B28" s="142"/>
      <c r="C28" s="142"/>
      <c r="D28" s="153">
        <f>D29+D30+D31</f>
        <v>346</v>
      </c>
      <c r="E28" s="136">
        <f>E29+E30+E31</f>
        <v>347</v>
      </c>
      <c r="F28" s="134">
        <f>F29+F30+F31</f>
        <v>142</v>
      </c>
      <c r="G28" s="134">
        <f>G29+G30+G31</f>
        <v>8</v>
      </c>
      <c r="H28" s="134">
        <f>H29+H30+H31</f>
        <v>193</v>
      </c>
      <c r="I28" s="134">
        <f>I29+I30+I31</f>
        <v>0</v>
      </c>
      <c r="J28" s="135">
        <f>J29+J30+J31</f>
        <v>4</v>
      </c>
      <c r="K28" s="134">
        <f>K29+K30+K31</f>
        <v>347</v>
      </c>
      <c r="L28" s="136">
        <f>L29+L30+L31</f>
        <v>0</v>
      </c>
      <c r="M28" s="134">
        <f>M29+M30+M31</f>
        <v>0</v>
      </c>
      <c r="N28" s="134">
        <f>N29+N30+N31</f>
        <v>0</v>
      </c>
      <c r="O28" s="135">
        <f>O29+O30+O31</f>
        <v>0</v>
      </c>
      <c r="P28" s="136">
        <f>P29+P30+P31</f>
        <v>338</v>
      </c>
      <c r="Q28" s="134">
        <f>Q29+Q30+Q31</f>
        <v>8</v>
      </c>
      <c r="R28" s="135">
        <f>R29+R30+R31</f>
        <v>0</v>
      </c>
      <c r="S28" s="134">
        <f>S29+S30+S31</f>
        <v>0</v>
      </c>
      <c r="T28" s="136">
        <f>T29+T30+T31</f>
        <v>17</v>
      </c>
      <c r="U28" s="134">
        <f>U29+U30+U31</f>
        <v>0</v>
      </c>
      <c r="V28" s="134">
        <f>V29+V30+V31</f>
        <v>14</v>
      </c>
      <c r="W28" s="135">
        <f>W29+W30+W31</f>
        <v>3</v>
      </c>
      <c r="X28" s="134">
        <f>X29+X30+X31</f>
        <v>40</v>
      </c>
      <c r="Y28" s="140"/>
      <c r="Z28" s="140"/>
      <c r="AA28" s="152"/>
      <c r="AB28" s="152"/>
      <c r="AC28" s="152"/>
      <c r="AD28" s="152"/>
      <c r="AE28" s="152"/>
      <c r="AF28" s="152"/>
      <c r="AG28" s="152"/>
      <c r="AH28" s="152"/>
    </row>
    <row r="29" spans="1:34" ht="16.75" customHeight="1" x14ac:dyDescent="0.2">
      <c r="A29" s="139"/>
      <c r="B29" s="138" t="s">
        <v>33</v>
      </c>
      <c r="C29" s="139"/>
      <c r="D29" s="153">
        <v>336</v>
      </c>
      <c r="E29" s="136">
        <v>337</v>
      </c>
      <c r="F29" s="134">
        <v>133</v>
      </c>
      <c r="G29" s="134">
        <v>8</v>
      </c>
      <c r="H29" s="134">
        <v>192</v>
      </c>
      <c r="I29" s="134">
        <v>0</v>
      </c>
      <c r="J29" s="135">
        <v>4</v>
      </c>
      <c r="K29" s="134">
        <v>337</v>
      </c>
      <c r="L29" s="136">
        <v>0</v>
      </c>
      <c r="M29" s="134">
        <v>0</v>
      </c>
      <c r="N29" s="134">
        <v>0</v>
      </c>
      <c r="O29" s="135">
        <v>0</v>
      </c>
      <c r="P29" s="136">
        <v>329</v>
      </c>
      <c r="Q29" s="134">
        <v>8</v>
      </c>
      <c r="R29" s="135">
        <v>0</v>
      </c>
      <c r="S29" s="134">
        <v>0</v>
      </c>
      <c r="T29" s="136">
        <v>17</v>
      </c>
      <c r="U29" s="134">
        <v>0</v>
      </c>
      <c r="V29" s="134">
        <v>14</v>
      </c>
      <c r="W29" s="135">
        <v>3</v>
      </c>
      <c r="X29" s="134">
        <v>40</v>
      </c>
      <c r="Y29" s="140"/>
    </row>
    <row r="30" spans="1:34" ht="16.75" customHeight="1" x14ac:dyDescent="0.2">
      <c r="A30" s="139"/>
      <c r="B30" s="138" t="s">
        <v>97</v>
      </c>
      <c r="C30" s="139"/>
      <c r="D30" s="153">
        <v>9</v>
      </c>
      <c r="E30" s="136">
        <v>9</v>
      </c>
      <c r="F30" s="134">
        <v>8</v>
      </c>
      <c r="G30" s="134">
        <v>0</v>
      </c>
      <c r="H30" s="134">
        <v>1</v>
      </c>
      <c r="I30" s="134">
        <v>0</v>
      </c>
      <c r="J30" s="135">
        <v>0</v>
      </c>
      <c r="K30" s="134">
        <v>9</v>
      </c>
      <c r="L30" s="136">
        <v>0</v>
      </c>
      <c r="M30" s="134">
        <v>0</v>
      </c>
      <c r="N30" s="134">
        <v>0</v>
      </c>
      <c r="O30" s="135">
        <v>0</v>
      </c>
      <c r="P30" s="136">
        <v>8</v>
      </c>
      <c r="Q30" s="134">
        <v>0</v>
      </c>
      <c r="R30" s="135">
        <v>0</v>
      </c>
      <c r="S30" s="134">
        <v>0</v>
      </c>
      <c r="T30" s="136">
        <v>0</v>
      </c>
      <c r="U30" s="134">
        <v>0</v>
      </c>
      <c r="V30" s="134">
        <v>0</v>
      </c>
      <c r="W30" s="135">
        <v>0</v>
      </c>
      <c r="X30" s="134">
        <v>0</v>
      </c>
      <c r="Y30" s="140"/>
    </row>
    <row r="31" spans="1:34" ht="16.75" customHeight="1" x14ac:dyDescent="0.2">
      <c r="A31" s="139"/>
      <c r="B31" s="138" t="s">
        <v>96</v>
      </c>
      <c r="C31" s="139"/>
      <c r="D31" s="153">
        <v>1</v>
      </c>
      <c r="E31" s="136">
        <v>1</v>
      </c>
      <c r="F31" s="134">
        <v>1</v>
      </c>
      <c r="G31" s="134">
        <v>0</v>
      </c>
      <c r="H31" s="134">
        <v>0</v>
      </c>
      <c r="I31" s="134">
        <v>0</v>
      </c>
      <c r="J31" s="135">
        <v>0</v>
      </c>
      <c r="K31" s="134">
        <v>1</v>
      </c>
      <c r="L31" s="136">
        <v>0</v>
      </c>
      <c r="M31" s="134">
        <v>0</v>
      </c>
      <c r="N31" s="134">
        <v>0</v>
      </c>
      <c r="O31" s="135">
        <v>0</v>
      </c>
      <c r="P31" s="136">
        <v>1</v>
      </c>
      <c r="Q31" s="134">
        <v>0</v>
      </c>
      <c r="R31" s="135">
        <v>0</v>
      </c>
      <c r="S31" s="134">
        <v>0</v>
      </c>
      <c r="T31" s="136">
        <v>0</v>
      </c>
      <c r="U31" s="134">
        <v>0</v>
      </c>
      <c r="V31" s="134">
        <v>0</v>
      </c>
      <c r="W31" s="135">
        <v>0</v>
      </c>
      <c r="X31" s="134">
        <v>0</v>
      </c>
      <c r="Y31" s="140"/>
    </row>
    <row r="32" spans="1:34" ht="16.75" customHeight="1" x14ac:dyDescent="0.2">
      <c r="A32" s="139"/>
      <c r="B32" s="138"/>
      <c r="C32" s="139"/>
      <c r="D32" s="153"/>
      <c r="E32" s="136"/>
      <c r="F32" s="134"/>
      <c r="G32" s="134"/>
      <c r="H32" s="134"/>
      <c r="I32" s="134"/>
      <c r="J32" s="135"/>
      <c r="K32" s="134"/>
      <c r="L32" s="136"/>
      <c r="M32" s="134"/>
      <c r="N32" s="134"/>
      <c r="O32" s="135"/>
      <c r="P32" s="136"/>
      <c r="Q32" s="134"/>
      <c r="R32" s="135"/>
      <c r="S32" s="134"/>
      <c r="T32" s="136"/>
      <c r="U32" s="134"/>
      <c r="V32" s="134"/>
      <c r="W32" s="135"/>
      <c r="X32" s="134"/>
      <c r="Y32" s="140"/>
    </row>
    <row r="33" spans="1:34" ht="16.75" customHeight="1" x14ac:dyDescent="0.2">
      <c r="A33" s="142" t="s">
        <v>30</v>
      </c>
      <c r="B33" s="142"/>
      <c r="C33" s="142"/>
      <c r="D33" s="153">
        <f>D34+D35+D36+D37</f>
        <v>304</v>
      </c>
      <c r="E33" s="136">
        <f>E34+E35+E36+E37</f>
        <v>298</v>
      </c>
      <c r="F33" s="134">
        <f>F34+F35+F36+F37</f>
        <v>181</v>
      </c>
      <c r="G33" s="134">
        <f>G34+G35+G36+G37</f>
        <v>29</v>
      </c>
      <c r="H33" s="134">
        <f>H34+H35+H36+H37</f>
        <v>87</v>
      </c>
      <c r="I33" s="134">
        <f>I34+I35+I36+I37</f>
        <v>1</v>
      </c>
      <c r="J33" s="135">
        <f>J34+J35+J36+J37</f>
        <v>1</v>
      </c>
      <c r="K33" s="134">
        <f>K34+K35+K36+K37</f>
        <v>298</v>
      </c>
      <c r="L33" s="136">
        <f>L34+L35+L36+L37</f>
        <v>0</v>
      </c>
      <c r="M33" s="134">
        <f>M34+M35+M36+M37</f>
        <v>0</v>
      </c>
      <c r="N33" s="134">
        <f>N34+N35+N36+N37</f>
        <v>0</v>
      </c>
      <c r="O33" s="135">
        <f>O34+O35+O36+O37</f>
        <v>0</v>
      </c>
      <c r="P33" s="136">
        <f>P34+P35+P36+P37</f>
        <v>287</v>
      </c>
      <c r="Q33" s="134">
        <f>Q34+Q35+Q36+Q37</f>
        <v>11</v>
      </c>
      <c r="R33" s="135">
        <f>R34+R35+R36+R37</f>
        <v>0</v>
      </c>
      <c r="S33" s="134">
        <f>S34+S35+S36+S37</f>
        <v>0</v>
      </c>
      <c r="T33" s="136">
        <f>T34+T35+T36+T37</f>
        <v>13</v>
      </c>
      <c r="U33" s="134">
        <f>U34+U35+U36+U37</f>
        <v>0</v>
      </c>
      <c r="V33" s="134">
        <f>V34+V35+V36+V37</f>
        <v>13</v>
      </c>
      <c r="W33" s="135">
        <f>W34+W35+W36+W37</f>
        <v>0</v>
      </c>
      <c r="X33" s="134">
        <f>X34+X35+X36+X37</f>
        <v>45</v>
      </c>
      <c r="Y33" s="140"/>
      <c r="Z33" s="140"/>
      <c r="AA33" s="152"/>
      <c r="AB33" s="152"/>
      <c r="AC33" s="152"/>
      <c r="AD33" s="152"/>
      <c r="AE33" s="152"/>
      <c r="AF33" s="152"/>
      <c r="AG33" s="152"/>
      <c r="AH33" s="152"/>
    </row>
    <row r="34" spans="1:34" ht="16.75" customHeight="1" x14ac:dyDescent="0.2">
      <c r="A34" s="139"/>
      <c r="B34" s="138" t="s">
        <v>29</v>
      </c>
      <c r="C34" s="156"/>
      <c r="D34" s="153">
        <v>222</v>
      </c>
      <c r="E34" s="136">
        <v>216</v>
      </c>
      <c r="F34" s="134">
        <v>110</v>
      </c>
      <c r="G34" s="134">
        <v>29</v>
      </c>
      <c r="H34" s="134">
        <v>76</v>
      </c>
      <c r="I34" s="134">
        <v>1</v>
      </c>
      <c r="J34" s="135">
        <v>1</v>
      </c>
      <c r="K34" s="134">
        <v>216</v>
      </c>
      <c r="L34" s="136">
        <v>0</v>
      </c>
      <c r="M34" s="134">
        <v>0</v>
      </c>
      <c r="N34" s="134">
        <v>0</v>
      </c>
      <c r="O34" s="135">
        <v>0</v>
      </c>
      <c r="P34" s="136">
        <v>208</v>
      </c>
      <c r="Q34" s="134">
        <v>8</v>
      </c>
      <c r="R34" s="135">
        <v>0</v>
      </c>
      <c r="S34" s="134">
        <v>0</v>
      </c>
      <c r="T34" s="136">
        <v>3</v>
      </c>
      <c r="U34" s="134">
        <v>0</v>
      </c>
      <c r="V34" s="150">
        <v>3</v>
      </c>
      <c r="W34" s="135">
        <v>0</v>
      </c>
      <c r="X34" s="134">
        <v>28</v>
      </c>
      <c r="Y34" s="140"/>
    </row>
    <row r="35" spans="1:34" ht="16.75" customHeight="1" x14ac:dyDescent="0.2">
      <c r="A35" s="139"/>
      <c r="B35" s="138" t="s">
        <v>28</v>
      </c>
      <c r="C35" s="139"/>
      <c r="D35" s="153">
        <v>20</v>
      </c>
      <c r="E35" s="136">
        <v>20</v>
      </c>
      <c r="F35" s="134">
        <v>13</v>
      </c>
      <c r="G35" s="134">
        <v>0</v>
      </c>
      <c r="H35" s="134">
        <v>7</v>
      </c>
      <c r="I35" s="134">
        <v>0</v>
      </c>
      <c r="J35" s="135">
        <v>0</v>
      </c>
      <c r="K35" s="134">
        <v>20</v>
      </c>
      <c r="L35" s="136">
        <v>0</v>
      </c>
      <c r="M35" s="134">
        <v>0</v>
      </c>
      <c r="N35" s="134">
        <v>0</v>
      </c>
      <c r="O35" s="135">
        <v>0</v>
      </c>
      <c r="P35" s="136">
        <v>18</v>
      </c>
      <c r="Q35" s="134">
        <v>2</v>
      </c>
      <c r="R35" s="135">
        <v>0</v>
      </c>
      <c r="S35" s="134">
        <v>0</v>
      </c>
      <c r="T35" s="136">
        <v>10</v>
      </c>
      <c r="U35" s="134">
        <v>0</v>
      </c>
      <c r="V35" s="134">
        <v>10</v>
      </c>
      <c r="W35" s="135">
        <v>0</v>
      </c>
      <c r="X35" s="134">
        <v>4</v>
      </c>
      <c r="Y35" s="140"/>
    </row>
    <row r="36" spans="1:34" ht="16.75" customHeight="1" x14ac:dyDescent="0.2">
      <c r="A36" s="139"/>
      <c r="B36" s="138" t="s">
        <v>27</v>
      </c>
      <c r="C36" s="139"/>
      <c r="D36" s="153">
        <v>2</v>
      </c>
      <c r="E36" s="136">
        <v>2</v>
      </c>
      <c r="F36" s="134">
        <v>2</v>
      </c>
      <c r="G36" s="134">
        <v>0</v>
      </c>
      <c r="H36" s="134">
        <v>0</v>
      </c>
      <c r="I36" s="134">
        <v>0</v>
      </c>
      <c r="J36" s="135">
        <v>0</v>
      </c>
      <c r="K36" s="134">
        <v>2</v>
      </c>
      <c r="L36" s="136">
        <v>0</v>
      </c>
      <c r="M36" s="134">
        <v>0</v>
      </c>
      <c r="N36" s="134">
        <v>0</v>
      </c>
      <c r="O36" s="135">
        <v>0</v>
      </c>
      <c r="P36" s="136">
        <v>2</v>
      </c>
      <c r="Q36" s="134">
        <v>0</v>
      </c>
      <c r="R36" s="135">
        <v>0</v>
      </c>
      <c r="S36" s="134">
        <v>0</v>
      </c>
      <c r="T36" s="136">
        <v>0</v>
      </c>
      <c r="U36" s="134">
        <v>0</v>
      </c>
      <c r="V36" s="134">
        <v>0</v>
      </c>
      <c r="W36" s="135">
        <v>0</v>
      </c>
      <c r="X36" s="134">
        <v>0</v>
      </c>
      <c r="Y36" s="140"/>
    </row>
    <row r="37" spans="1:34" ht="16.75" customHeight="1" x14ac:dyDescent="0.2">
      <c r="A37" s="139"/>
      <c r="B37" s="138" t="s">
        <v>26</v>
      </c>
      <c r="C37" s="139"/>
      <c r="D37" s="153">
        <v>60</v>
      </c>
      <c r="E37" s="136">
        <v>60</v>
      </c>
      <c r="F37" s="134">
        <v>56</v>
      </c>
      <c r="G37" s="134">
        <v>0</v>
      </c>
      <c r="H37" s="134">
        <v>4</v>
      </c>
      <c r="I37" s="134">
        <v>0</v>
      </c>
      <c r="J37" s="135">
        <v>0</v>
      </c>
      <c r="K37" s="134">
        <v>60</v>
      </c>
      <c r="L37" s="136">
        <v>0</v>
      </c>
      <c r="M37" s="134">
        <v>0</v>
      </c>
      <c r="N37" s="134">
        <v>0</v>
      </c>
      <c r="O37" s="135">
        <v>0</v>
      </c>
      <c r="P37" s="136">
        <v>59</v>
      </c>
      <c r="Q37" s="134">
        <v>1</v>
      </c>
      <c r="R37" s="135">
        <v>0</v>
      </c>
      <c r="S37" s="134">
        <v>0</v>
      </c>
      <c r="T37" s="136">
        <v>0</v>
      </c>
      <c r="U37" s="134">
        <v>0</v>
      </c>
      <c r="V37" s="134">
        <v>0</v>
      </c>
      <c r="W37" s="135">
        <v>0</v>
      </c>
      <c r="X37" s="134">
        <v>13</v>
      </c>
      <c r="Y37" s="140"/>
    </row>
    <row r="38" spans="1:34" s="140" customFormat="1" ht="16.75" customHeight="1" x14ac:dyDescent="0.2">
      <c r="A38" s="133"/>
      <c r="B38" s="132"/>
      <c r="C38" s="133"/>
      <c r="D38" s="155"/>
      <c r="E38" s="130"/>
      <c r="F38" s="128"/>
      <c r="G38" s="128"/>
      <c r="H38" s="128"/>
      <c r="I38" s="128"/>
      <c r="J38" s="129"/>
      <c r="K38" s="128"/>
      <c r="L38" s="130"/>
      <c r="M38" s="128"/>
      <c r="N38" s="128"/>
      <c r="O38" s="129"/>
      <c r="P38" s="130"/>
      <c r="Q38" s="128"/>
      <c r="R38" s="129"/>
      <c r="S38" s="128"/>
      <c r="T38" s="130"/>
      <c r="U38" s="128"/>
      <c r="V38" s="128"/>
      <c r="W38" s="129"/>
      <c r="X38" s="128"/>
      <c r="AA38" s="152"/>
      <c r="AB38" s="152"/>
      <c r="AC38" s="152"/>
      <c r="AD38" s="152"/>
      <c r="AE38" s="152"/>
      <c r="AF38" s="152"/>
      <c r="AG38" s="152"/>
      <c r="AH38" s="152"/>
    </row>
    <row r="39" spans="1:34" ht="16.75" customHeight="1" x14ac:dyDescent="0.2">
      <c r="A39" s="149"/>
      <c r="B39" s="149"/>
      <c r="C39" s="149"/>
      <c r="D39" s="154"/>
      <c r="E39" s="148"/>
      <c r="F39" s="146"/>
      <c r="G39" s="146"/>
      <c r="H39" s="146"/>
      <c r="I39" s="146"/>
      <c r="J39" s="147"/>
      <c r="K39" s="146"/>
      <c r="L39" s="148"/>
      <c r="M39" s="146"/>
      <c r="N39" s="146"/>
      <c r="O39" s="147"/>
      <c r="P39" s="148"/>
      <c r="Q39" s="146"/>
      <c r="R39" s="147"/>
      <c r="S39" s="146"/>
      <c r="T39" s="148"/>
      <c r="U39" s="146"/>
      <c r="V39" s="146"/>
      <c r="W39" s="147"/>
      <c r="X39" s="146"/>
      <c r="Y39" s="140"/>
    </row>
    <row r="40" spans="1:34" ht="16.75" customHeight="1" x14ac:dyDescent="0.2">
      <c r="A40" s="142" t="s">
        <v>67</v>
      </c>
      <c r="B40" s="142"/>
      <c r="C40" s="142"/>
      <c r="D40" s="153">
        <f>D41+D42+D43+D44+D45+D46</f>
        <v>251</v>
      </c>
      <c r="E40" s="136">
        <f>E41+E42+E43+E44+E45+E46</f>
        <v>248</v>
      </c>
      <c r="F40" s="134">
        <f>F41+F42+F43+F44+F45+F46</f>
        <v>177</v>
      </c>
      <c r="G40" s="134">
        <f>G41+G42+G43+G44+G45+G46</f>
        <v>15</v>
      </c>
      <c r="H40" s="134">
        <f>H41+H42+H43+H44+H45+H46</f>
        <v>52</v>
      </c>
      <c r="I40" s="134">
        <f>I41+I42+I43+I44+I45+I46</f>
        <v>0</v>
      </c>
      <c r="J40" s="135">
        <f>J41+J42+J43+J44+J45+J46</f>
        <v>3</v>
      </c>
      <c r="K40" s="134">
        <f>K41+K42+K43+K44+K45+K46</f>
        <v>248</v>
      </c>
      <c r="L40" s="136">
        <f>L41+L42+L43+L44+L45+L46</f>
        <v>5</v>
      </c>
      <c r="M40" s="134">
        <f>M41+M42+M43+M44+M45+M46</f>
        <v>0</v>
      </c>
      <c r="N40" s="134">
        <f>N41+N42+N43+N44+N45+N46</f>
        <v>0</v>
      </c>
      <c r="O40" s="135">
        <f>O41+O42+O43+O44+O45+O46</f>
        <v>0</v>
      </c>
      <c r="P40" s="136">
        <f>P41+P42+P43+P44+P45+P46</f>
        <v>236</v>
      </c>
      <c r="Q40" s="134">
        <f>Q41+Q42+Q43+Q44+Q45+Q46</f>
        <v>7</v>
      </c>
      <c r="R40" s="135">
        <f>R41+R42+R43+R44+R45+R46</f>
        <v>0</v>
      </c>
      <c r="S40" s="134">
        <f>S41+S42+S43+S44+S45+S46</f>
        <v>19</v>
      </c>
      <c r="T40" s="136">
        <f>T41+T42+T43+T44+T45+T46</f>
        <v>2</v>
      </c>
      <c r="U40" s="134">
        <f>U41+U42+U43+U44+U45+U46</f>
        <v>0</v>
      </c>
      <c r="V40" s="134">
        <v>2</v>
      </c>
      <c r="W40" s="135">
        <f>W41+W42+W43+W44+W45+W46</f>
        <v>0</v>
      </c>
      <c r="X40" s="134">
        <f>X41+X42+X43+X44+X45+X46</f>
        <v>71</v>
      </c>
      <c r="Y40" s="140"/>
    </row>
    <row r="41" spans="1:34" ht="16.75" customHeight="1" x14ac:dyDescent="0.2">
      <c r="A41" s="139"/>
      <c r="B41" s="138" t="s">
        <v>24</v>
      </c>
      <c r="C41" s="139"/>
      <c r="D41" s="153">
        <v>75</v>
      </c>
      <c r="E41" s="136">
        <v>75</v>
      </c>
      <c r="F41" s="134">
        <v>42</v>
      </c>
      <c r="G41" s="134">
        <v>10</v>
      </c>
      <c r="H41" s="134">
        <v>23</v>
      </c>
      <c r="I41" s="134">
        <v>0</v>
      </c>
      <c r="J41" s="135">
        <v>0</v>
      </c>
      <c r="K41" s="134">
        <v>75</v>
      </c>
      <c r="L41" s="136">
        <v>0</v>
      </c>
      <c r="M41" s="134">
        <v>0</v>
      </c>
      <c r="N41" s="134">
        <v>0</v>
      </c>
      <c r="O41" s="135">
        <v>0</v>
      </c>
      <c r="P41" s="136">
        <v>75</v>
      </c>
      <c r="Q41" s="134">
        <v>0</v>
      </c>
      <c r="R41" s="135">
        <v>0</v>
      </c>
      <c r="S41" s="134">
        <v>0</v>
      </c>
      <c r="T41" s="136">
        <v>2</v>
      </c>
      <c r="U41" s="134">
        <v>0</v>
      </c>
      <c r="V41" s="134">
        <v>2</v>
      </c>
      <c r="W41" s="135">
        <v>0</v>
      </c>
      <c r="X41" s="134">
        <v>22</v>
      </c>
      <c r="Y41" s="140"/>
    </row>
    <row r="42" spans="1:34" ht="16.75" customHeight="1" x14ac:dyDescent="0.2">
      <c r="A42" s="139"/>
      <c r="B42" s="138" t="s">
        <v>23</v>
      </c>
      <c r="C42" s="139"/>
      <c r="D42" s="153">
        <v>24</v>
      </c>
      <c r="E42" s="136">
        <v>23</v>
      </c>
      <c r="F42" s="134">
        <v>22</v>
      </c>
      <c r="G42" s="134">
        <v>0</v>
      </c>
      <c r="H42" s="134">
        <v>0</v>
      </c>
      <c r="I42" s="134">
        <v>0</v>
      </c>
      <c r="J42" s="135">
        <v>0</v>
      </c>
      <c r="K42" s="134">
        <v>23</v>
      </c>
      <c r="L42" s="136">
        <v>0</v>
      </c>
      <c r="M42" s="134">
        <v>0</v>
      </c>
      <c r="N42" s="134">
        <v>0</v>
      </c>
      <c r="O42" s="135">
        <v>0</v>
      </c>
      <c r="P42" s="136">
        <v>23</v>
      </c>
      <c r="Q42" s="134">
        <v>0</v>
      </c>
      <c r="R42" s="135">
        <v>0</v>
      </c>
      <c r="S42" s="134">
        <v>0</v>
      </c>
      <c r="T42" s="136">
        <v>0</v>
      </c>
      <c r="U42" s="134">
        <v>0</v>
      </c>
      <c r="V42" s="134">
        <v>0</v>
      </c>
      <c r="W42" s="135">
        <v>0</v>
      </c>
      <c r="X42" s="134">
        <v>5</v>
      </c>
      <c r="Y42" s="140"/>
    </row>
    <row r="43" spans="1:34" ht="16.75" customHeight="1" x14ac:dyDescent="0.2">
      <c r="A43" s="139"/>
      <c r="B43" s="138" t="s">
        <v>22</v>
      </c>
      <c r="C43" s="139"/>
      <c r="D43" s="153">
        <v>43</v>
      </c>
      <c r="E43" s="136">
        <v>46</v>
      </c>
      <c r="F43" s="134">
        <v>38</v>
      </c>
      <c r="G43" s="134">
        <v>1</v>
      </c>
      <c r="H43" s="134">
        <v>7</v>
      </c>
      <c r="I43" s="134">
        <v>0</v>
      </c>
      <c r="J43" s="135">
        <v>0</v>
      </c>
      <c r="K43" s="134">
        <v>46</v>
      </c>
      <c r="L43" s="136">
        <v>2</v>
      </c>
      <c r="M43" s="134">
        <v>0</v>
      </c>
      <c r="N43" s="134">
        <v>0</v>
      </c>
      <c r="O43" s="135">
        <v>0</v>
      </c>
      <c r="P43" s="136">
        <v>40</v>
      </c>
      <c r="Q43" s="134">
        <v>4</v>
      </c>
      <c r="R43" s="135">
        <v>0</v>
      </c>
      <c r="S43" s="134">
        <v>8</v>
      </c>
      <c r="T43" s="136">
        <v>0</v>
      </c>
      <c r="U43" s="134">
        <v>0</v>
      </c>
      <c r="V43" s="134">
        <v>0</v>
      </c>
      <c r="W43" s="135">
        <v>0</v>
      </c>
      <c r="X43" s="134">
        <v>19</v>
      </c>
    </row>
    <row r="44" spans="1:34" ht="16.75" customHeight="1" x14ac:dyDescent="0.2">
      <c r="A44" s="139"/>
      <c r="B44" s="138" t="s">
        <v>21</v>
      </c>
      <c r="C44" s="139"/>
      <c r="D44" s="153">
        <v>27</v>
      </c>
      <c r="E44" s="136">
        <v>28</v>
      </c>
      <c r="F44" s="134">
        <v>13</v>
      </c>
      <c r="G44" s="134">
        <v>0</v>
      </c>
      <c r="H44" s="134">
        <v>15</v>
      </c>
      <c r="I44" s="134">
        <v>0</v>
      </c>
      <c r="J44" s="135">
        <v>0</v>
      </c>
      <c r="K44" s="134">
        <v>28</v>
      </c>
      <c r="L44" s="136">
        <v>2</v>
      </c>
      <c r="M44" s="134">
        <v>0</v>
      </c>
      <c r="N44" s="134">
        <v>0</v>
      </c>
      <c r="O44" s="135">
        <v>0</v>
      </c>
      <c r="P44" s="136">
        <v>23</v>
      </c>
      <c r="Q44" s="134">
        <v>3</v>
      </c>
      <c r="R44" s="135">
        <v>0</v>
      </c>
      <c r="S44" s="134">
        <v>9</v>
      </c>
      <c r="T44" s="136">
        <v>0</v>
      </c>
      <c r="U44" s="134">
        <v>0</v>
      </c>
      <c r="V44" s="134">
        <v>0</v>
      </c>
      <c r="W44" s="135">
        <v>0</v>
      </c>
      <c r="X44" s="134">
        <v>0</v>
      </c>
    </row>
    <row r="45" spans="1:34" ht="16.75" customHeight="1" x14ac:dyDescent="0.2">
      <c r="A45" s="139"/>
      <c r="B45" s="138" t="s">
        <v>85</v>
      </c>
      <c r="C45" s="139"/>
      <c r="D45" s="153">
        <v>22</v>
      </c>
      <c r="E45" s="136">
        <v>19</v>
      </c>
      <c r="F45" s="134">
        <v>18</v>
      </c>
      <c r="G45" s="134">
        <v>1</v>
      </c>
      <c r="H45" s="134">
        <v>0</v>
      </c>
      <c r="I45" s="134">
        <v>0</v>
      </c>
      <c r="J45" s="135">
        <v>0</v>
      </c>
      <c r="K45" s="134">
        <v>19</v>
      </c>
      <c r="L45" s="136">
        <v>1</v>
      </c>
      <c r="M45" s="134">
        <v>0</v>
      </c>
      <c r="N45" s="134">
        <v>0</v>
      </c>
      <c r="O45" s="135">
        <v>0</v>
      </c>
      <c r="P45" s="136">
        <v>18</v>
      </c>
      <c r="Q45" s="134">
        <v>0</v>
      </c>
      <c r="R45" s="135">
        <v>0</v>
      </c>
      <c r="S45" s="134">
        <v>2</v>
      </c>
      <c r="T45" s="136">
        <v>0</v>
      </c>
      <c r="U45" s="134">
        <v>0</v>
      </c>
      <c r="V45" s="134">
        <v>0</v>
      </c>
      <c r="W45" s="135">
        <v>0</v>
      </c>
      <c r="X45" s="134">
        <v>0</v>
      </c>
    </row>
    <row r="46" spans="1:34" s="140" customFormat="1" ht="16.75" customHeight="1" x14ac:dyDescent="0.2">
      <c r="A46" s="139"/>
      <c r="B46" s="138" t="s">
        <v>66</v>
      </c>
      <c r="C46" s="139"/>
      <c r="D46" s="153">
        <v>60</v>
      </c>
      <c r="E46" s="136">
        <v>57</v>
      </c>
      <c r="F46" s="134">
        <v>44</v>
      </c>
      <c r="G46" s="134">
        <v>3</v>
      </c>
      <c r="H46" s="134">
        <v>7</v>
      </c>
      <c r="I46" s="134">
        <v>0</v>
      </c>
      <c r="J46" s="135">
        <v>3</v>
      </c>
      <c r="K46" s="134">
        <v>57</v>
      </c>
      <c r="L46" s="136">
        <v>0</v>
      </c>
      <c r="M46" s="134">
        <v>0</v>
      </c>
      <c r="N46" s="134">
        <v>0</v>
      </c>
      <c r="O46" s="135">
        <v>0</v>
      </c>
      <c r="P46" s="136">
        <v>57</v>
      </c>
      <c r="Q46" s="134">
        <v>0</v>
      </c>
      <c r="R46" s="135">
        <v>0</v>
      </c>
      <c r="S46" s="134">
        <v>0</v>
      </c>
      <c r="T46" s="136">
        <v>0</v>
      </c>
      <c r="U46" s="134">
        <v>0</v>
      </c>
      <c r="V46" s="134">
        <v>0</v>
      </c>
      <c r="W46" s="135">
        <v>0</v>
      </c>
      <c r="X46" s="134">
        <v>25</v>
      </c>
      <c r="AA46" s="152"/>
      <c r="AB46" s="152"/>
      <c r="AC46" s="152"/>
      <c r="AD46" s="152"/>
      <c r="AE46" s="152"/>
      <c r="AF46" s="152"/>
      <c r="AG46" s="152"/>
      <c r="AH46" s="152"/>
    </row>
    <row r="47" spans="1:34" s="140" customFormat="1" ht="16.75" customHeight="1" x14ac:dyDescent="0.2">
      <c r="A47" s="139"/>
      <c r="B47" s="138"/>
      <c r="C47" s="139"/>
      <c r="D47" s="136"/>
      <c r="E47" s="136"/>
      <c r="F47" s="134"/>
      <c r="G47" s="134"/>
      <c r="H47" s="134"/>
      <c r="I47" s="134"/>
      <c r="J47" s="135"/>
      <c r="K47" s="134"/>
      <c r="L47" s="136"/>
      <c r="M47" s="134"/>
      <c r="N47" s="134"/>
      <c r="O47" s="135"/>
      <c r="P47" s="136"/>
      <c r="Q47" s="134"/>
      <c r="R47" s="135"/>
      <c r="S47" s="134"/>
      <c r="T47" s="136"/>
      <c r="U47" s="134"/>
      <c r="V47" s="134"/>
      <c r="W47" s="135"/>
      <c r="X47" s="134"/>
      <c r="AA47" s="152"/>
      <c r="AB47" s="152"/>
      <c r="AC47" s="152"/>
      <c r="AD47" s="152"/>
      <c r="AE47" s="152"/>
      <c r="AF47" s="152"/>
      <c r="AG47" s="152"/>
      <c r="AH47" s="152"/>
    </row>
    <row r="48" spans="1:34" ht="16.75" customHeight="1" x14ac:dyDescent="0.2">
      <c r="A48" s="142" t="s">
        <v>95</v>
      </c>
      <c r="B48" s="142"/>
      <c r="C48" s="151"/>
      <c r="D48" s="136">
        <f>D49+D50+D51+D52+D53</f>
        <v>417</v>
      </c>
      <c r="E48" s="136">
        <f>SUM(E49:E53)</f>
        <v>393</v>
      </c>
      <c r="F48" s="134">
        <f>F49+F50+F51+F52+F53</f>
        <v>277</v>
      </c>
      <c r="G48" s="134">
        <f>G49+G50+G51+G52+G53</f>
        <v>21</v>
      </c>
      <c r="H48" s="134">
        <f>H49+H50+H51+H52+H53</f>
        <v>84</v>
      </c>
      <c r="I48" s="134">
        <f>I49+I50+I51+I52+I53</f>
        <v>0</v>
      </c>
      <c r="J48" s="135">
        <f>J49+J50+J51+J52+J53</f>
        <v>11</v>
      </c>
      <c r="K48" s="134">
        <f>K49+K50+K51+K52+K53</f>
        <v>401</v>
      </c>
      <c r="L48" s="136">
        <f>L49+L50+L51+L52+L53</f>
        <v>3</v>
      </c>
      <c r="M48" s="134">
        <f>M49+M50+M51+M52+M53</f>
        <v>0</v>
      </c>
      <c r="N48" s="134">
        <f>N49+N50+N51+N52+N53</f>
        <v>0</v>
      </c>
      <c r="O48" s="135">
        <f>O49+O50+O51+O52+O53</f>
        <v>0</v>
      </c>
      <c r="P48" s="136">
        <f>P49+P50+P51+P52+P53</f>
        <v>327</v>
      </c>
      <c r="Q48" s="134">
        <f>Q49+Q50+Q51+Q52+Q53</f>
        <v>29</v>
      </c>
      <c r="R48" s="135">
        <f>R49+R50+R51+R52+R53</f>
        <v>0</v>
      </c>
      <c r="S48" s="134">
        <f>S49+S50+S51+S52+S53</f>
        <v>10</v>
      </c>
      <c r="T48" s="136">
        <f>T49+T50+T51+T52+T53</f>
        <v>12</v>
      </c>
      <c r="U48" s="134">
        <f>U49+U50+U51+U52+U53</f>
        <v>6</v>
      </c>
      <c r="V48" s="134">
        <f>V49+V50+V51+V52+V53</f>
        <v>6</v>
      </c>
      <c r="W48" s="135">
        <f>W49+W50+W51+W52+W53</f>
        <v>0</v>
      </c>
      <c r="X48" s="134">
        <f>X49+X50+X51+X52+X53</f>
        <v>160</v>
      </c>
    </row>
    <row r="49" spans="1:25" ht="16.75" customHeight="1" x14ac:dyDescent="0.2">
      <c r="A49" s="139"/>
      <c r="B49" s="138" t="s">
        <v>17</v>
      </c>
      <c r="C49" s="137"/>
      <c r="D49" s="136">
        <v>248</v>
      </c>
      <c r="E49" s="136">
        <v>228</v>
      </c>
      <c r="F49" s="134">
        <v>153</v>
      </c>
      <c r="G49" s="134">
        <v>15</v>
      </c>
      <c r="H49" s="134">
        <v>52</v>
      </c>
      <c r="I49" s="134">
        <v>0</v>
      </c>
      <c r="J49" s="135">
        <v>8</v>
      </c>
      <c r="K49" s="134">
        <v>237</v>
      </c>
      <c r="L49" s="136">
        <v>2</v>
      </c>
      <c r="M49" s="134">
        <v>0</v>
      </c>
      <c r="N49" s="134">
        <v>0</v>
      </c>
      <c r="O49" s="135">
        <v>0</v>
      </c>
      <c r="P49" s="136">
        <v>208</v>
      </c>
      <c r="Q49" s="134">
        <v>29</v>
      </c>
      <c r="R49" s="135">
        <v>0</v>
      </c>
      <c r="S49" s="134">
        <v>6</v>
      </c>
      <c r="T49" s="136">
        <v>12</v>
      </c>
      <c r="U49" s="134">
        <v>6</v>
      </c>
      <c r="V49" s="134">
        <v>6</v>
      </c>
      <c r="W49" s="135">
        <v>0</v>
      </c>
      <c r="X49" s="134">
        <v>103</v>
      </c>
    </row>
    <row r="50" spans="1:25" ht="16.75" customHeight="1" x14ac:dyDescent="0.2">
      <c r="A50" s="139"/>
      <c r="B50" s="138" t="s">
        <v>16</v>
      </c>
      <c r="C50" s="137"/>
      <c r="D50" s="136">
        <v>20</v>
      </c>
      <c r="E50" s="136">
        <v>19</v>
      </c>
      <c r="F50" s="134">
        <v>11</v>
      </c>
      <c r="G50" s="134">
        <v>0</v>
      </c>
      <c r="H50" s="134">
        <v>6</v>
      </c>
      <c r="I50" s="134">
        <v>0</v>
      </c>
      <c r="J50" s="135">
        <v>2</v>
      </c>
      <c r="K50" s="134">
        <v>18</v>
      </c>
      <c r="L50" s="136">
        <v>0</v>
      </c>
      <c r="M50" s="134">
        <v>0</v>
      </c>
      <c r="N50" s="134">
        <v>0</v>
      </c>
      <c r="O50" s="135">
        <v>0</v>
      </c>
      <c r="P50" s="136">
        <v>18</v>
      </c>
      <c r="Q50" s="134">
        <v>0</v>
      </c>
      <c r="R50" s="135">
        <v>0</v>
      </c>
      <c r="S50" s="134">
        <v>0</v>
      </c>
      <c r="T50" s="136">
        <v>0</v>
      </c>
      <c r="U50" s="134">
        <v>0</v>
      </c>
      <c r="V50" s="134">
        <v>0</v>
      </c>
      <c r="W50" s="135">
        <v>0</v>
      </c>
      <c r="X50" s="134">
        <v>7</v>
      </c>
    </row>
    <row r="51" spans="1:25" ht="16.75" customHeight="1" x14ac:dyDescent="0.2">
      <c r="A51" s="139"/>
      <c r="B51" s="138" t="s">
        <v>15</v>
      </c>
      <c r="C51" s="137"/>
      <c r="D51" s="136">
        <v>11</v>
      </c>
      <c r="E51" s="136">
        <v>9</v>
      </c>
      <c r="F51" s="134">
        <v>7</v>
      </c>
      <c r="G51" s="134">
        <v>0</v>
      </c>
      <c r="H51" s="134">
        <v>2</v>
      </c>
      <c r="I51" s="134">
        <v>0</v>
      </c>
      <c r="J51" s="135">
        <v>0</v>
      </c>
      <c r="K51" s="134">
        <v>9</v>
      </c>
      <c r="L51" s="136">
        <v>0</v>
      </c>
      <c r="M51" s="134">
        <v>0</v>
      </c>
      <c r="N51" s="134">
        <v>0</v>
      </c>
      <c r="O51" s="135">
        <v>0</v>
      </c>
      <c r="P51" s="136">
        <v>9</v>
      </c>
      <c r="Q51" s="134">
        <v>0</v>
      </c>
      <c r="R51" s="135">
        <v>0</v>
      </c>
      <c r="S51" s="134">
        <v>0</v>
      </c>
      <c r="T51" s="136">
        <v>0</v>
      </c>
      <c r="U51" s="134">
        <v>0</v>
      </c>
      <c r="V51" s="134">
        <v>0</v>
      </c>
      <c r="W51" s="135">
        <v>0</v>
      </c>
      <c r="X51" s="134">
        <v>4</v>
      </c>
    </row>
    <row r="52" spans="1:25" ht="16.75" customHeight="1" x14ac:dyDescent="0.2">
      <c r="A52" s="139"/>
      <c r="B52" s="138" t="s">
        <v>14</v>
      </c>
      <c r="C52" s="137"/>
      <c r="D52" s="136">
        <v>45</v>
      </c>
      <c r="E52" s="136">
        <v>44</v>
      </c>
      <c r="F52" s="134">
        <v>22</v>
      </c>
      <c r="G52" s="134">
        <v>4</v>
      </c>
      <c r="H52" s="134">
        <v>18</v>
      </c>
      <c r="I52" s="134">
        <v>0</v>
      </c>
      <c r="J52" s="135">
        <v>0</v>
      </c>
      <c r="K52" s="134">
        <v>44</v>
      </c>
      <c r="L52" s="136">
        <v>0</v>
      </c>
      <c r="M52" s="134">
        <v>0</v>
      </c>
      <c r="N52" s="134">
        <v>0</v>
      </c>
      <c r="O52" s="135">
        <v>0</v>
      </c>
      <c r="P52" s="136">
        <v>0</v>
      </c>
      <c r="Q52" s="134">
        <v>0</v>
      </c>
      <c r="R52" s="135">
        <v>0</v>
      </c>
      <c r="S52" s="134">
        <v>0</v>
      </c>
      <c r="T52" s="136">
        <v>0</v>
      </c>
      <c r="U52" s="134">
        <v>0</v>
      </c>
      <c r="V52" s="134">
        <v>0</v>
      </c>
      <c r="W52" s="135">
        <v>0</v>
      </c>
      <c r="X52" s="134">
        <v>12</v>
      </c>
    </row>
    <row r="53" spans="1:25" ht="16.75" customHeight="1" x14ac:dyDescent="0.2">
      <c r="A53" s="139"/>
      <c r="B53" s="138" t="s">
        <v>64</v>
      </c>
      <c r="C53" s="137"/>
      <c r="D53" s="136">
        <v>93</v>
      </c>
      <c r="E53" s="136">
        <v>93</v>
      </c>
      <c r="F53" s="134">
        <v>84</v>
      </c>
      <c r="G53" s="134">
        <v>2</v>
      </c>
      <c r="H53" s="134">
        <v>6</v>
      </c>
      <c r="I53" s="134">
        <v>0</v>
      </c>
      <c r="J53" s="135">
        <v>1</v>
      </c>
      <c r="K53" s="134">
        <v>93</v>
      </c>
      <c r="L53" s="136">
        <v>1</v>
      </c>
      <c r="M53" s="134">
        <v>0</v>
      </c>
      <c r="N53" s="134">
        <v>0</v>
      </c>
      <c r="O53" s="135">
        <v>0</v>
      </c>
      <c r="P53" s="136">
        <v>92</v>
      </c>
      <c r="Q53" s="134">
        <v>0</v>
      </c>
      <c r="R53" s="135">
        <v>0</v>
      </c>
      <c r="S53" s="134">
        <v>4</v>
      </c>
      <c r="T53" s="136">
        <v>0</v>
      </c>
      <c r="U53" s="134">
        <v>0</v>
      </c>
      <c r="V53" s="134">
        <v>0</v>
      </c>
      <c r="W53" s="135">
        <v>0</v>
      </c>
      <c r="X53" s="134">
        <v>34</v>
      </c>
    </row>
    <row r="54" spans="1:25" ht="16.75" customHeight="1" x14ac:dyDescent="0.2">
      <c r="A54" s="139"/>
      <c r="B54" s="138"/>
      <c r="C54" s="137"/>
      <c r="D54" s="148"/>
      <c r="E54" s="148"/>
      <c r="F54" s="146"/>
      <c r="G54" s="146"/>
      <c r="H54" s="146"/>
      <c r="I54" s="146"/>
      <c r="J54" s="147"/>
      <c r="K54" s="146"/>
      <c r="L54" s="148"/>
      <c r="M54" s="146"/>
      <c r="N54" s="146"/>
      <c r="O54" s="147"/>
      <c r="P54" s="148"/>
      <c r="Q54" s="146"/>
      <c r="R54" s="147"/>
      <c r="S54" s="146"/>
      <c r="T54" s="148"/>
      <c r="U54" s="146"/>
      <c r="V54" s="146"/>
      <c r="W54" s="147"/>
      <c r="X54" s="146"/>
    </row>
    <row r="55" spans="1:25" ht="16.75" customHeight="1" x14ac:dyDescent="0.2">
      <c r="A55" s="142" t="s">
        <v>12</v>
      </c>
      <c r="B55" s="142"/>
      <c r="C55" s="142"/>
      <c r="D55" s="136">
        <f>D56+D57</f>
        <v>793</v>
      </c>
      <c r="E55" s="136">
        <f>E56+E57</f>
        <v>792</v>
      </c>
      <c r="F55" s="134">
        <f>F56+F57</f>
        <v>572</v>
      </c>
      <c r="G55" s="134">
        <f>G56+G57</f>
        <v>34</v>
      </c>
      <c r="H55" s="134">
        <f>H56+H57</f>
        <v>172</v>
      </c>
      <c r="I55" s="134">
        <f>I56+I57</f>
        <v>4</v>
      </c>
      <c r="J55" s="135">
        <f>J56+J57</f>
        <v>10</v>
      </c>
      <c r="K55" s="134">
        <f>K56+K57</f>
        <v>792</v>
      </c>
      <c r="L55" s="136">
        <f>L56+L57</f>
        <v>9</v>
      </c>
      <c r="M55" s="134">
        <f>M56+M57</f>
        <v>0</v>
      </c>
      <c r="N55" s="134">
        <f>N56+N57</f>
        <v>0</v>
      </c>
      <c r="O55" s="135">
        <f>O56+O57</f>
        <v>0</v>
      </c>
      <c r="P55" s="136">
        <f>P56+P57</f>
        <v>758</v>
      </c>
      <c r="Q55" s="134">
        <f>Q56+Q57</f>
        <v>25</v>
      </c>
      <c r="R55" s="135">
        <f>R56+R57</f>
        <v>0</v>
      </c>
      <c r="S55" s="134">
        <f>S56+S57</f>
        <v>23</v>
      </c>
      <c r="T55" s="136">
        <f>T56+T57</f>
        <v>65</v>
      </c>
      <c r="U55" s="134">
        <f>U56+U57</f>
        <v>0</v>
      </c>
      <c r="V55" s="134">
        <f>V56+V57</f>
        <v>65</v>
      </c>
      <c r="W55" s="135">
        <f>W56+W57</f>
        <v>0</v>
      </c>
      <c r="X55" s="134">
        <f>X56+X57</f>
        <v>112</v>
      </c>
      <c r="Y55" s="140"/>
    </row>
    <row r="56" spans="1:25" ht="16.75" customHeight="1" x14ac:dyDescent="0.2">
      <c r="A56" s="139"/>
      <c r="B56" s="138" t="s">
        <v>11</v>
      </c>
      <c r="C56" s="137"/>
      <c r="D56" s="134">
        <v>485</v>
      </c>
      <c r="E56" s="136">
        <v>484</v>
      </c>
      <c r="F56" s="134">
        <v>346</v>
      </c>
      <c r="G56" s="134">
        <v>16</v>
      </c>
      <c r="H56" s="134">
        <v>110</v>
      </c>
      <c r="I56" s="134">
        <v>4</v>
      </c>
      <c r="J56" s="135">
        <v>8</v>
      </c>
      <c r="K56" s="134">
        <v>484</v>
      </c>
      <c r="L56" s="136">
        <v>9</v>
      </c>
      <c r="M56" s="134">
        <v>0</v>
      </c>
      <c r="N56" s="134">
        <v>0</v>
      </c>
      <c r="O56" s="135">
        <v>0</v>
      </c>
      <c r="P56" s="136">
        <v>461</v>
      </c>
      <c r="Q56" s="134">
        <v>14</v>
      </c>
      <c r="R56" s="135">
        <v>0</v>
      </c>
      <c r="S56" s="134">
        <v>23</v>
      </c>
      <c r="T56" s="136">
        <v>43</v>
      </c>
      <c r="U56" s="134">
        <v>0</v>
      </c>
      <c r="V56" s="141">
        <v>43</v>
      </c>
      <c r="W56" s="135">
        <v>0</v>
      </c>
      <c r="X56" s="134">
        <v>49</v>
      </c>
      <c r="Y56" s="140"/>
    </row>
    <row r="57" spans="1:25" ht="16.75" customHeight="1" x14ac:dyDescent="0.2">
      <c r="A57" s="139"/>
      <c r="B57" s="138" t="s">
        <v>63</v>
      </c>
      <c r="C57" s="137"/>
      <c r="D57" s="134">
        <v>308</v>
      </c>
      <c r="E57" s="136">
        <v>308</v>
      </c>
      <c r="F57" s="134">
        <v>226</v>
      </c>
      <c r="G57" s="134">
        <v>18</v>
      </c>
      <c r="H57" s="134">
        <v>62</v>
      </c>
      <c r="I57" s="134">
        <v>0</v>
      </c>
      <c r="J57" s="135">
        <v>2</v>
      </c>
      <c r="K57" s="134">
        <v>308</v>
      </c>
      <c r="L57" s="136">
        <v>0</v>
      </c>
      <c r="M57" s="134">
        <v>0</v>
      </c>
      <c r="N57" s="134">
        <v>0</v>
      </c>
      <c r="O57" s="135">
        <v>0</v>
      </c>
      <c r="P57" s="136">
        <v>297</v>
      </c>
      <c r="Q57" s="134">
        <v>11</v>
      </c>
      <c r="R57" s="135">
        <v>0</v>
      </c>
      <c r="S57" s="134">
        <v>0</v>
      </c>
      <c r="T57" s="136">
        <v>22</v>
      </c>
      <c r="U57" s="134">
        <v>0</v>
      </c>
      <c r="V57" s="150">
        <v>22</v>
      </c>
      <c r="W57" s="135">
        <v>0</v>
      </c>
      <c r="X57" s="134">
        <v>63</v>
      </c>
      <c r="Y57" s="140"/>
    </row>
    <row r="58" spans="1:25" ht="16.75" customHeight="1" x14ac:dyDescent="0.2">
      <c r="A58" s="139"/>
      <c r="B58" s="149"/>
      <c r="C58" s="137"/>
      <c r="D58" s="146"/>
      <c r="E58" s="148"/>
      <c r="F58" s="146"/>
      <c r="G58" s="146"/>
      <c r="H58" s="146"/>
      <c r="I58" s="146"/>
      <c r="J58" s="147"/>
      <c r="K58" s="146"/>
      <c r="L58" s="148"/>
      <c r="M58" s="146"/>
      <c r="N58" s="146"/>
      <c r="O58" s="147"/>
      <c r="P58" s="148"/>
      <c r="Q58" s="146"/>
      <c r="R58" s="147"/>
      <c r="S58" s="146"/>
      <c r="T58" s="148"/>
      <c r="U58" s="146"/>
      <c r="V58" s="146"/>
      <c r="W58" s="147"/>
      <c r="X58" s="146"/>
      <c r="Y58" s="140"/>
    </row>
    <row r="59" spans="1:25" ht="16.75" customHeight="1" x14ac:dyDescent="0.2">
      <c r="A59" s="142" t="s">
        <v>62</v>
      </c>
      <c r="B59" s="142"/>
      <c r="C59" s="142"/>
      <c r="D59" s="136">
        <f>D60</f>
        <v>1618</v>
      </c>
      <c r="E59" s="136">
        <f>E60</f>
        <v>1585</v>
      </c>
      <c r="F59" s="134">
        <f>F60</f>
        <v>1023</v>
      </c>
      <c r="G59" s="134">
        <f>G60</f>
        <v>34</v>
      </c>
      <c r="H59" s="134">
        <f>H60</f>
        <v>478</v>
      </c>
      <c r="I59" s="134">
        <f>I60</f>
        <v>1</v>
      </c>
      <c r="J59" s="135">
        <f>J60</f>
        <v>49</v>
      </c>
      <c r="K59" s="134">
        <f>K60</f>
        <v>1585</v>
      </c>
      <c r="L59" s="136">
        <f>L60</f>
        <v>17</v>
      </c>
      <c r="M59" s="134">
        <f>M60</f>
        <v>3</v>
      </c>
      <c r="N59" s="134">
        <f>N60</f>
        <v>3</v>
      </c>
      <c r="O59" s="135">
        <f>O60</f>
        <v>0</v>
      </c>
      <c r="P59" s="136">
        <f>P60</f>
        <v>1369</v>
      </c>
      <c r="Q59" s="134">
        <f>Q60</f>
        <v>193</v>
      </c>
      <c r="R59" s="135">
        <f>R60</f>
        <v>0</v>
      </c>
      <c r="S59" s="134">
        <f>S60</f>
        <v>85</v>
      </c>
      <c r="T59" s="136">
        <f>T60</f>
        <v>170</v>
      </c>
      <c r="U59" s="134">
        <f>U60</f>
        <v>0</v>
      </c>
      <c r="V59" s="134">
        <f>V60</f>
        <v>170</v>
      </c>
      <c r="W59" s="135">
        <f>W60</f>
        <v>0</v>
      </c>
      <c r="X59" s="134">
        <f>X60</f>
        <v>162</v>
      </c>
      <c r="Y59" s="140"/>
    </row>
    <row r="60" spans="1:25" ht="16.75" customHeight="1" x14ac:dyDescent="0.2">
      <c r="A60" s="139"/>
      <c r="B60" s="138" t="s">
        <v>8</v>
      </c>
      <c r="C60" s="137"/>
      <c r="D60" s="134">
        <v>1618</v>
      </c>
      <c r="E60" s="136">
        <v>1585</v>
      </c>
      <c r="F60" s="134">
        <v>1023</v>
      </c>
      <c r="G60" s="134">
        <v>34</v>
      </c>
      <c r="H60" s="134">
        <v>478</v>
      </c>
      <c r="I60" s="134">
        <v>1</v>
      </c>
      <c r="J60" s="135">
        <v>49</v>
      </c>
      <c r="K60" s="134">
        <v>1585</v>
      </c>
      <c r="L60" s="136">
        <v>17</v>
      </c>
      <c r="M60" s="134">
        <v>3</v>
      </c>
      <c r="N60" s="134">
        <v>3</v>
      </c>
      <c r="O60" s="135">
        <v>0</v>
      </c>
      <c r="P60" s="136">
        <v>1369</v>
      </c>
      <c r="Q60" s="134">
        <v>193</v>
      </c>
      <c r="R60" s="135">
        <v>0</v>
      </c>
      <c r="S60" s="134">
        <v>85</v>
      </c>
      <c r="T60" s="136">
        <v>170</v>
      </c>
      <c r="U60" s="134">
        <v>0</v>
      </c>
      <c r="V60" s="134">
        <v>170</v>
      </c>
      <c r="W60" s="135">
        <v>0</v>
      </c>
      <c r="X60" s="134">
        <v>162</v>
      </c>
      <c r="Y60" s="140"/>
    </row>
    <row r="61" spans="1:25" ht="16.75" customHeight="1" x14ac:dyDescent="0.2">
      <c r="A61" s="139"/>
      <c r="B61" s="138"/>
      <c r="C61" s="137"/>
      <c r="D61" s="143"/>
      <c r="E61" s="145"/>
      <c r="F61" s="143"/>
      <c r="G61" s="143"/>
      <c r="H61" s="143"/>
      <c r="I61" s="143"/>
      <c r="J61" s="144"/>
      <c r="K61" s="143"/>
      <c r="L61" s="145"/>
      <c r="M61" s="143"/>
      <c r="N61" s="143"/>
      <c r="O61" s="144"/>
      <c r="P61" s="145"/>
      <c r="Q61" s="143"/>
      <c r="R61" s="144"/>
      <c r="S61" s="134"/>
      <c r="T61" s="145"/>
      <c r="U61" s="143"/>
      <c r="V61" s="143"/>
      <c r="W61" s="144"/>
      <c r="X61" s="143"/>
      <c r="Y61" s="140"/>
    </row>
    <row r="62" spans="1:25" ht="16.75" customHeight="1" x14ac:dyDescent="0.2">
      <c r="A62" s="142" t="s">
        <v>7</v>
      </c>
      <c r="B62" s="142"/>
      <c r="C62" s="142"/>
      <c r="D62" s="136">
        <f>D63+D64+D65+D66+D67+D68</f>
        <v>1068</v>
      </c>
      <c r="E62" s="136">
        <f>E63+E64+E65+E66+E67+E68</f>
        <v>1033</v>
      </c>
      <c r="F62" s="134">
        <f>F63+F64+F65+F66+F67+F68</f>
        <v>670</v>
      </c>
      <c r="G62" s="134">
        <f>G63+G64+G65+G66+G67+G68</f>
        <v>76</v>
      </c>
      <c r="H62" s="134">
        <f>H63+H64+H65+H66+H67+H68</f>
        <v>266</v>
      </c>
      <c r="I62" s="134">
        <f>I63+I64+I65+I66+I67+I68</f>
        <v>11</v>
      </c>
      <c r="J62" s="135">
        <f>J63+J64+J65+J66+J67+J68</f>
        <v>10</v>
      </c>
      <c r="K62" s="134">
        <f>K63+K64+K65+K66+K67+K68</f>
        <v>1033</v>
      </c>
      <c r="L62" s="136">
        <f>L63+L64+L65+L66+L67+L68</f>
        <v>6</v>
      </c>
      <c r="M62" s="134">
        <f>M63+M64+M65+M66+M67+M68</f>
        <v>4</v>
      </c>
      <c r="N62" s="134">
        <f>N63+N64+N65+N66+N67+N68</f>
        <v>0</v>
      </c>
      <c r="O62" s="135">
        <f>O63+O64+O65+O66+O67+O68</f>
        <v>0</v>
      </c>
      <c r="P62" s="136">
        <f>P63+P64+P65+P66+P67+P68</f>
        <v>925</v>
      </c>
      <c r="Q62" s="134">
        <f>Q63+Q64+Q65+Q66+Q67+Q68</f>
        <v>78</v>
      </c>
      <c r="R62" s="135">
        <f>R63+R64+R65+R66+R67+R68</f>
        <v>19</v>
      </c>
      <c r="S62" s="134">
        <f>S63+S64+S65+S66+S67+S68</f>
        <v>32</v>
      </c>
      <c r="T62" s="136">
        <f>T63+T64+T65+T66+T67+T68</f>
        <v>53</v>
      </c>
      <c r="U62" s="134">
        <f>U63+U64+U65+U66+U67+U68</f>
        <v>0</v>
      </c>
      <c r="V62" s="134">
        <f>V63+V64+V65+V66+V67+V68</f>
        <v>53</v>
      </c>
      <c r="W62" s="135">
        <f>W63+W64+W65+W66+W67+W68</f>
        <v>0</v>
      </c>
      <c r="X62" s="134">
        <f>X63+X64+X65+X66+X67+X68</f>
        <v>317</v>
      </c>
      <c r="Y62" s="140"/>
    </row>
    <row r="63" spans="1:25" ht="16.75" customHeight="1" x14ac:dyDescent="0.2">
      <c r="A63" s="139"/>
      <c r="B63" s="138" t="s">
        <v>6</v>
      </c>
      <c r="C63" s="137"/>
      <c r="D63" s="134">
        <v>460</v>
      </c>
      <c r="E63" s="136">
        <v>452</v>
      </c>
      <c r="F63" s="134">
        <v>223</v>
      </c>
      <c r="G63" s="134">
        <v>29</v>
      </c>
      <c r="H63" s="134">
        <v>188</v>
      </c>
      <c r="I63" s="134">
        <v>7</v>
      </c>
      <c r="J63" s="135">
        <v>5</v>
      </c>
      <c r="K63" s="134">
        <v>452</v>
      </c>
      <c r="L63" s="136">
        <v>4</v>
      </c>
      <c r="M63" s="134">
        <v>1</v>
      </c>
      <c r="N63" s="134">
        <v>0</v>
      </c>
      <c r="O63" s="135">
        <v>0</v>
      </c>
      <c r="P63" s="136">
        <v>406</v>
      </c>
      <c r="Q63" s="134">
        <v>41</v>
      </c>
      <c r="R63" s="135">
        <v>0</v>
      </c>
      <c r="S63" s="134">
        <v>23</v>
      </c>
      <c r="T63" s="136">
        <v>29</v>
      </c>
      <c r="U63" s="134">
        <v>0</v>
      </c>
      <c r="V63" s="141">
        <v>29</v>
      </c>
      <c r="W63" s="135">
        <v>0</v>
      </c>
      <c r="X63" s="134">
        <v>157</v>
      </c>
      <c r="Y63" s="140"/>
    </row>
    <row r="64" spans="1:25" ht="16.75" customHeight="1" x14ac:dyDescent="0.2">
      <c r="A64" s="139"/>
      <c r="B64" s="138" t="s">
        <v>5</v>
      </c>
      <c r="C64" s="137"/>
      <c r="D64" s="134">
        <v>55</v>
      </c>
      <c r="E64" s="136">
        <v>53</v>
      </c>
      <c r="F64" s="134">
        <v>45</v>
      </c>
      <c r="G64" s="134">
        <v>0</v>
      </c>
      <c r="H64" s="134">
        <v>8</v>
      </c>
      <c r="I64" s="134">
        <v>0</v>
      </c>
      <c r="J64" s="135">
        <v>0</v>
      </c>
      <c r="K64" s="134">
        <v>53</v>
      </c>
      <c r="L64" s="136">
        <v>0</v>
      </c>
      <c r="M64" s="134">
        <v>0</v>
      </c>
      <c r="N64" s="134">
        <v>0</v>
      </c>
      <c r="O64" s="135">
        <v>0</v>
      </c>
      <c r="P64" s="136">
        <v>53</v>
      </c>
      <c r="Q64" s="134">
        <v>0</v>
      </c>
      <c r="R64" s="135">
        <v>0</v>
      </c>
      <c r="S64" s="134">
        <v>0</v>
      </c>
      <c r="T64" s="136">
        <v>0</v>
      </c>
      <c r="U64" s="134">
        <v>0</v>
      </c>
      <c r="V64" s="134">
        <v>0</v>
      </c>
      <c r="W64" s="135">
        <v>0</v>
      </c>
      <c r="X64" s="134">
        <v>11</v>
      </c>
    </row>
    <row r="65" spans="1:24" ht="16.75" customHeight="1" x14ac:dyDescent="0.2">
      <c r="A65" s="139"/>
      <c r="B65" s="138" t="s">
        <v>4</v>
      </c>
      <c r="C65" s="137"/>
      <c r="D65" s="134">
        <v>55</v>
      </c>
      <c r="E65" s="136">
        <v>55</v>
      </c>
      <c r="F65" s="134">
        <v>38</v>
      </c>
      <c r="G65" s="134">
        <v>4</v>
      </c>
      <c r="H65" s="134">
        <v>11</v>
      </c>
      <c r="I65" s="134">
        <v>0</v>
      </c>
      <c r="J65" s="135">
        <v>2</v>
      </c>
      <c r="K65" s="134">
        <v>55</v>
      </c>
      <c r="L65" s="136">
        <v>0</v>
      </c>
      <c r="M65" s="134">
        <v>1</v>
      </c>
      <c r="N65" s="134">
        <v>0</v>
      </c>
      <c r="O65" s="135">
        <v>0</v>
      </c>
      <c r="P65" s="136">
        <v>51</v>
      </c>
      <c r="Q65" s="134">
        <v>3</v>
      </c>
      <c r="R65" s="135">
        <v>0</v>
      </c>
      <c r="S65" s="134">
        <v>6</v>
      </c>
      <c r="T65" s="136">
        <v>17</v>
      </c>
      <c r="U65" s="134">
        <v>0</v>
      </c>
      <c r="V65" s="134">
        <v>17</v>
      </c>
      <c r="W65" s="135">
        <v>0</v>
      </c>
      <c r="X65" s="134">
        <v>11</v>
      </c>
    </row>
    <row r="66" spans="1:24" ht="16.75" customHeight="1" x14ac:dyDescent="0.2">
      <c r="A66" s="139"/>
      <c r="B66" s="138" t="s">
        <v>3</v>
      </c>
      <c r="C66" s="137"/>
      <c r="D66" s="134">
        <v>55</v>
      </c>
      <c r="E66" s="136">
        <v>43</v>
      </c>
      <c r="F66" s="134">
        <v>24</v>
      </c>
      <c r="G66" s="134">
        <v>3</v>
      </c>
      <c r="H66" s="134">
        <v>16</v>
      </c>
      <c r="I66" s="134">
        <v>0</v>
      </c>
      <c r="J66" s="135">
        <v>0</v>
      </c>
      <c r="K66" s="134">
        <v>43</v>
      </c>
      <c r="L66" s="136">
        <v>0</v>
      </c>
      <c r="M66" s="134">
        <v>0</v>
      </c>
      <c r="N66" s="134">
        <v>0</v>
      </c>
      <c r="O66" s="135">
        <v>0</v>
      </c>
      <c r="P66" s="136">
        <v>39</v>
      </c>
      <c r="Q66" s="134">
        <v>1</v>
      </c>
      <c r="R66" s="135">
        <v>3</v>
      </c>
      <c r="S66" s="134">
        <v>0</v>
      </c>
      <c r="T66" s="136">
        <v>0</v>
      </c>
      <c r="U66" s="134">
        <v>0</v>
      </c>
      <c r="V66" s="134">
        <v>0</v>
      </c>
      <c r="W66" s="135">
        <v>0</v>
      </c>
      <c r="X66" s="134">
        <v>0</v>
      </c>
    </row>
    <row r="67" spans="1:24" ht="16.75" customHeight="1" x14ac:dyDescent="0.2">
      <c r="A67" s="139"/>
      <c r="B67" s="138" t="s">
        <v>2</v>
      </c>
      <c r="C67" s="137"/>
      <c r="D67" s="134">
        <v>304</v>
      </c>
      <c r="E67" s="136">
        <v>294</v>
      </c>
      <c r="F67" s="134">
        <v>234</v>
      </c>
      <c r="G67" s="134">
        <v>28</v>
      </c>
      <c r="H67" s="134">
        <v>25</v>
      </c>
      <c r="I67" s="134">
        <v>4</v>
      </c>
      <c r="J67" s="135">
        <v>3</v>
      </c>
      <c r="K67" s="134">
        <v>294</v>
      </c>
      <c r="L67" s="136">
        <v>2</v>
      </c>
      <c r="M67" s="134">
        <v>2</v>
      </c>
      <c r="N67" s="134">
        <v>0</v>
      </c>
      <c r="O67" s="135">
        <v>0</v>
      </c>
      <c r="P67" s="136">
        <v>268</v>
      </c>
      <c r="Q67" s="134">
        <v>21</v>
      </c>
      <c r="R67" s="135">
        <v>0</v>
      </c>
      <c r="S67" s="134">
        <v>3</v>
      </c>
      <c r="T67" s="136">
        <v>7</v>
      </c>
      <c r="U67" s="134">
        <v>0</v>
      </c>
      <c r="V67" s="134">
        <v>7</v>
      </c>
      <c r="W67" s="135">
        <v>0</v>
      </c>
      <c r="X67" s="134">
        <v>84</v>
      </c>
    </row>
    <row r="68" spans="1:24" ht="16.75" customHeight="1" x14ac:dyDescent="0.2">
      <c r="A68" s="133"/>
      <c r="B68" s="132" t="s">
        <v>1</v>
      </c>
      <c r="C68" s="131"/>
      <c r="D68" s="128">
        <v>139</v>
      </c>
      <c r="E68" s="130">
        <v>136</v>
      </c>
      <c r="F68" s="128">
        <v>106</v>
      </c>
      <c r="G68" s="128">
        <v>12</v>
      </c>
      <c r="H68" s="128">
        <v>18</v>
      </c>
      <c r="I68" s="128">
        <v>0</v>
      </c>
      <c r="J68" s="129">
        <v>0</v>
      </c>
      <c r="K68" s="128">
        <v>136</v>
      </c>
      <c r="L68" s="130">
        <v>0</v>
      </c>
      <c r="M68" s="128">
        <v>0</v>
      </c>
      <c r="N68" s="128">
        <v>0</v>
      </c>
      <c r="O68" s="129">
        <v>0</v>
      </c>
      <c r="P68" s="130">
        <v>108</v>
      </c>
      <c r="Q68" s="128">
        <v>12</v>
      </c>
      <c r="R68" s="129">
        <v>16</v>
      </c>
      <c r="S68" s="128">
        <v>0</v>
      </c>
      <c r="T68" s="130">
        <v>0</v>
      </c>
      <c r="U68" s="128">
        <v>0</v>
      </c>
      <c r="V68" s="128">
        <v>0</v>
      </c>
      <c r="W68" s="129">
        <v>0</v>
      </c>
      <c r="X68" s="128">
        <v>54</v>
      </c>
    </row>
    <row r="69" spans="1:24" ht="16.75" customHeight="1" x14ac:dyDescent="0.2">
      <c r="A69" s="125" t="s">
        <v>60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</sheetData>
  <mergeCells count="25">
    <mergeCell ref="A55:C55"/>
    <mergeCell ref="A59:C59"/>
    <mergeCell ref="A62:C62"/>
    <mergeCell ref="A22:C22"/>
    <mergeCell ref="A25:C25"/>
    <mergeCell ref="A28:C28"/>
    <mergeCell ref="A33:C33"/>
    <mergeCell ref="A40:C40"/>
    <mergeCell ref="A48:C48"/>
    <mergeCell ref="J4:J5"/>
    <mergeCell ref="K4:K5"/>
    <mergeCell ref="L4:O4"/>
    <mergeCell ref="P4:R4"/>
    <mergeCell ref="T4:W4"/>
    <mergeCell ref="A10:C10"/>
    <mergeCell ref="A13:C13"/>
    <mergeCell ref="A18:C18"/>
    <mergeCell ref="D3:D5"/>
    <mergeCell ref="E3:J3"/>
    <mergeCell ref="K3:X3"/>
    <mergeCell ref="E4:E5"/>
    <mergeCell ref="F4:F5"/>
    <mergeCell ref="G4:G5"/>
    <mergeCell ref="H4:H5"/>
    <mergeCell ref="I4:I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fitToHeight="0" pageOrder="overThenDown" orientation="landscape" r:id="rId1"/>
  <headerFooter alignWithMargins="0"/>
  <rowBreaks count="1" manualBreakCount="1">
    <brk id="38" max="23" man="1"/>
  </rowBreaks>
  <ignoredErrors>
    <ignoredError sqref="E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B33F-04EB-49B6-BAC1-E3D3FE0E7884}">
  <sheetPr>
    <pageSetUpPr fitToPage="1"/>
  </sheetPr>
  <dimension ref="A1:AN71"/>
  <sheetViews>
    <sheetView zoomScale="90" zoomScaleNormal="90" zoomScaleSheetLayoutView="90" workbookViewId="0">
      <pane xSplit="3" ySplit="5" topLeftCell="D6" activePane="bottomRight" state="frozen"/>
      <selection activeCell="N14" sqref="N14"/>
      <selection pane="topRight" activeCell="N14" sqref="N14"/>
      <selection pane="bottomLeft" activeCell="N14" sqref="N14"/>
      <selection pane="bottomRight" activeCell="H66" sqref="H66"/>
    </sheetView>
  </sheetViews>
  <sheetFormatPr defaultColWidth="18.1796875" defaultRowHeight="18.75" customHeight="1" x14ac:dyDescent="0.2"/>
  <cols>
    <col min="1" max="1" width="4.1796875" style="125" customWidth="1"/>
    <col min="2" max="2" width="14" style="125" customWidth="1"/>
    <col min="3" max="3" width="4.1796875" style="125" customWidth="1"/>
    <col min="4" max="4" width="10.36328125" style="125" bestFit="1" customWidth="1"/>
    <col min="5" max="5" width="8.08984375" style="125" bestFit="1" customWidth="1"/>
    <col min="6" max="6" width="9.36328125" style="125" bestFit="1" customWidth="1"/>
    <col min="7" max="10" width="7.36328125" style="125" bestFit="1" customWidth="1"/>
    <col min="11" max="11" width="8.08984375" style="125" bestFit="1" customWidth="1"/>
    <col min="12" max="12" width="9.36328125" style="125" bestFit="1" customWidth="1"/>
    <col min="13" max="13" width="7.08984375" style="125" bestFit="1" customWidth="1"/>
    <col min="14" max="14" width="5.81640625" style="125" bestFit="1" customWidth="1"/>
    <col min="15" max="16" width="7.36328125" style="125" bestFit="1" customWidth="1"/>
    <col min="17" max="17" width="5.36328125" style="125" bestFit="1" customWidth="1"/>
    <col min="18" max="18" width="7.36328125" style="125" bestFit="1" customWidth="1"/>
    <col min="19" max="21" width="7.36328125" style="125" customWidth="1"/>
    <col min="22" max="22" width="5.36328125" style="125" bestFit="1" customWidth="1"/>
    <col min="23" max="23" width="9.81640625" style="125" customWidth="1"/>
    <col min="24" max="24" width="8.81640625" style="125" customWidth="1"/>
    <col min="25" max="16384" width="18.1796875" style="125"/>
  </cols>
  <sheetData>
    <row r="1" spans="1:23" ht="18.75" customHeight="1" x14ac:dyDescent="0.2">
      <c r="A1" s="198" t="s">
        <v>138</v>
      </c>
    </row>
    <row r="2" spans="1:23" ht="18.75" customHeight="1" thickBot="1" x14ac:dyDescent="0.25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237"/>
      <c r="W2" s="195" t="s">
        <v>122</v>
      </c>
    </row>
    <row r="3" spans="1:23" ht="18.75" customHeight="1" thickTop="1" x14ac:dyDescent="0.2">
      <c r="A3" s="194"/>
      <c r="B3" s="194"/>
      <c r="C3" s="236"/>
      <c r="D3" s="235" t="s">
        <v>137</v>
      </c>
      <c r="E3" s="192" t="s">
        <v>136</v>
      </c>
      <c r="F3" s="190"/>
      <c r="G3" s="190"/>
      <c r="H3" s="190"/>
      <c r="I3" s="190"/>
      <c r="J3" s="191"/>
      <c r="K3" s="234" t="s">
        <v>119</v>
      </c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8.75" customHeight="1" x14ac:dyDescent="0.2">
      <c r="A4" s="189"/>
      <c r="B4" s="189"/>
      <c r="C4" s="233"/>
      <c r="D4" s="232"/>
      <c r="E4" s="231" t="s">
        <v>57</v>
      </c>
      <c r="F4" s="187" t="s">
        <v>118</v>
      </c>
      <c r="G4" s="187" t="s">
        <v>117</v>
      </c>
      <c r="H4" s="187" t="s">
        <v>116</v>
      </c>
      <c r="I4" s="187" t="s">
        <v>115</v>
      </c>
      <c r="J4" s="187" t="s">
        <v>135</v>
      </c>
      <c r="K4" s="186" t="s">
        <v>57</v>
      </c>
      <c r="L4" s="230" t="s">
        <v>134</v>
      </c>
      <c r="M4" s="181" t="s">
        <v>133</v>
      </c>
      <c r="N4" s="184"/>
      <c r="O4" s="184"/>
      <c r="P4" s="184"/>
      <c r="Q4" s="183"/>
      <c r="R4" s="182" t="s">
        <v>111</v>
      </c>
      <c r="S4" s="181" t="s">
        <v>110</v>
      </c>
      <c r="T4" s="180"/>
      <c r="U4" s="180"/>
      <c r="V4" s="179"/>
      <c r="W4" s="186" t="s">
        <v>132</v>
      </c>
    </row>
    <row r="5" spans="1:23" ht="18.75" customHeight="1" x14ac:dyDescent="0.2">
      <c r="A5" s="177"/>
      <c r="B5" s="177"/>
      <c r="C5" s="229"/>
      <c r="D5" s="175"/>
      <c r="E5" s="228"/>
      <c r="F5" s="175"/>
      <c r="G5" s="175"/>
      <c r="H5" s="175"/>
      <c r="I5" s="175"/>
      <c r="J5" s="175"/>
      <c r="K5" s="224"/>
      <c r="L5" s="227"/>
      <c r="M5" s="172" t="s">
        <v>109</v>
      </c>
      <c r="N5" s="172" t="s">
        <v>108</v>
      </c>
      <c r="O5" s="172" t="s">
        <v>131</v>
      </c>
      <c r="P5" s="172" t="s">
        <v>130</v>
      </c>
      <c r="Q5" s="171" t="s">
        <v>101</v>
      </c>
      <c r="R5" s="170" t="s">
        <v>104</v>
      </c>
      <c r="S5" s="172" t="s">
        <v>57</v>
      </c>
      <c r="T5" s="226" t="s">
        <v>129</v>
      </c>
      <c r="U5" s="225" t="s">
        <v>128</v>
      </c>
      <c r="V5" s="171" t="s">
        <v>101</v>
      </c>
      <c r="W5" s="224"/>
    </row>
    <row r="6" spans="1:23" ht="16.75" customHeight="1" x14ac:dyDescent="0.2">
      <c r="A6" s="223"/>
      <c r="B6" s="222" t="s">
        <v>50</v>
      </c>
      <c r="C6" s="221"/>
      <c r="D6" s="168">
        <f>D7+D8</f>
        <v>13049</v>
      </c>
      <c r="E6" s="168">
        <f>E7+E8</f>
        <v>12587</v>
      </c>
      <c r="F6" s="168">
        <f>F7+F8</f>
        <v>7431</v>
      </c>
      <c r="G6" s="166">
        <f>G7+G8</f>
        <v>430</v>
      </c>
      <c r="H6" s="166">
        <f>H7+H8</f>
        <v>2484</v>
      </c>
      <c r="I6" s="166">
        <f>I7+I8</f>
        <v>109</v>
      </c>
      <c r="J6" s="167">
        <f>J7+J8</f>
        <v>2141</v>
      </c>
      <c r="K6" s="166">
        <f>K7+K8</f>
        <v>12588</v>
      </c>
      <c r="L6" s="169">
        <f>L7+L8</f>
        <v>11229</v>
      </c>
      <c r="M6" s="168">
        <f>M7+M8</f>
        <v>973</v>
      </c>
      <c r="N6" s="166">
        <f>N7+N8</f>
        <v>314</v>
      </c>
      <c r="O6" s="166">
        <f>O7+O8</f>
        <v>17</v>
      </c>
      <c r="P6" s="166">
        <f>P7+P8</f>
        <v>55</v>
      </c>
      <c r="Q6" s="167">
        <f>Q7+Q8</f>
        <v>0</v>
      </c>
      <c r="R6" s="166">
        <f>R7+R8</f>
        <v>4691</v>
      </c>
      <c r="S6" s="168">
        <f>S7+S8</f>
        <v>294</v>
      </c>
      <c r="T6" s="166">
        <f>T7+T8</f>
        <v>282</v>
      </c>
      <c r="U6" s="166">
        <f>U7+U8</f>
        <v>7</v>
      </c>
      <c r="V6" s="167">
        <f>V7+V8</f>
        <v>5</v>
      </c>
      <c r="W6" s="166">
        <f>W7+W8</f>
        <v>1635</v>
      </c>
    </row>
    <row r="7" spans="1:23" ht="16.75" customHeight="1" x14ac:dyDescent="0.2">
      <c r="A7" s="139"/>
      <c r="B7" s="138" t="s">
        <v>49</v>
      </c>
      <c r="C7" s="203"/>
      <c r="D7" s="202">
        <f>D11+D14+D19+D23+D26+D29+D34+D49+D56+D57+D60+D63</f>
        <v>11320</v>
      </c>
      <c r="E7" s="136">
        <f>E11+E14+E19+E23+E26+E29+E34+E49+E56+E57+E60+E63</f>
        <v>10902</v>
      </c>
      <c r="F7" s="136">
        <f>F11+F14+F19+F23+F26+F29+F34+F49+F56+F57+F60+F63</f>
        <v>6435</v>
      </c>
      <c r="G7" s="134">
        <f>G11+G14+G19+G23+G26+G29+G34+G49+G56+G57+G60+G63</f>
        <v>330</v>
      </c>
      <c r="H7" s="134">
        <f>H11+H14+H19+H23+H26+H29+H34+H49+H56+H57+H60+H63</f>
        <v>2177</v>
      </c>
      <c r="I7" s="134">
        <f>I11+I14+I19+I23+I26+I29+I34+I49+I56+I57+I60+I63</f>
        <v>83</v>
      </c>
      <c r="J7" s="135">
        <f>J11+J14+J19+J23+J26+J29+J34+J49+J56+J57+J60+J63</f>
        <v>1898</v>
      </c>
      <c r="K7" s="134">
        <f>K11+K14+K19+K23+K26+K29+K34+K49+K56+K57+K60+K63</f>
        <v>10918</v>
      </c>
      <c r="L7" s="153">
        <f>L11+L14+L19+L23+L26+L29+L34+L49+L56+L57+L60+L63</f>
        <v>9717</v>
      </c>
      <c r="M7" s="136">
        <f>M11+M14+M19+M23+M26+M29+M34+M49+M56+M57+M60+M63</f>
        <v>861</v>
      </c>
      <c r="N7" s="134">
        <f>N11+N14+N19+N23+N26+N29+N34+N49+N56+N57+N60+N63</f>
        <v>280</v>
      </c>
      <c r="O7" s="134">
        <f>O11+O14+O19+O23+O26+O29+O34+O49+O56+O57+O60+O63</f>
        <v>14</v>
      </c>
      <c r="P7" s="134">
        <f>P11+P14+P19+P23+P26+P29+P34+P49+P56+P57+P60+P63</f>
        <v>46</v>
      </c>
      <c r="Q7" s="135">
        <f>Q11+Q14+Q19+Q23+Q26+Q29+Q34+Q49+Q56+Q57+Q60+Q63</f>
        <v>0</v>
      </c>
      <c r="R7" s="134">
        <f>R11+R14+R19+R23+R26+R29+R34+R49+R56+R57+R60+R63</f>
        <v>4177</v>
      </c>
      <c r="S7" s="136">
        <f>S11+S14+S19+S23+S26+S29+S34+S49+S56+S57+S60+S63</f>
        <v>265</v>
      </c>
      <c r="T7" s="134">
        <f>T11+T14+T19+T23+T26+T29+T34+T49+T56+T57+T60+T63</f>
        <v>253</v>
      </c>
      <c r="U7" s="134">
        <f>U11+U14+U19+U23+U26+U29+U34+U49+U56+U57+U60+U63</f>
        <v>7</v>
      </c>
      <c r="V7" s="135">
        <f>V11+V14+V19+V23+V26+V29+V34+V49+V56+V57+V60+V63</f>
        <v>5</v>
      </c>
      <c r="W7" s="134">
        <f>W11+W14+W19+W23+W26+W29+W34+W49+W56+W57+W60+W63</f>
        <v>1423</v>
      </c>
    </row>
    <row r="8" spans="1:23" ht="16.75" customHeight="1" x14ac:dyDescent="0.2">
      <c r="A8" s="139"/>
      <c r="B8" s="138" t="s">
        <v>48</v>
      </c>
      <c r="C8" s="203"/>
      <c r="D8" s="136">
        <f>D15+D16+D20+D30+D31+D35+D36+D37+D41+D42+D43+D44+D45+D46+D50+D51+D52+D53+D64+D65++D66+D67+D68</f>
        <v>1729</v>
      </c>
      <c r="E8" s="136">
        <f>E15+E16+E20+E30+E31+E35+E36+E37+E41+E42+E43+E44+E45+E46+E50+E51+E52+E53+E64+E65++E66+E67+E68</f>
        <v>1685</v>
      </c>
      <c r="F8" s="136">
        <f>F15+F16+F20+F30+F31+F35+F36+F37+F41+F42+F43+F44+F45+F46+F50+F51+F52+F53+F64+F65++F66+F67+F68</f>
        <v>996</v>
      </c>
      <c r="G8" s="134">
        <f>G15+G16+G20+G30+G31+G35+G36+G37+G41+G42+G43+G44+G45+G46+G50+G51+G52+G53+G64+G65++G66+G67+G68</f>
        <v>100</v>
      </c>
      <c r="H8" s="134">
        <f>H15+H16+H20+H30+H31+H35+H36+H37+H41+H42+H43+H44+H45+H46+H50+H51+H52+H53+H64+H65++H66+H67+H68</f>
        <v>307</v>
      </c>
      <c r="I8" s="134">
        <f>I15+I16+I20+I30+I31+I35+I36+I37+I41+I42+I43+I44+I45+I46+I50+I51+I52+I53+I64+I65++I66+I67+I68</f>
        <v>26</v>
      </c>
      <c r="J8" s="135">
        <f>J15+J16+J20+J30+J31+J35+J36+J37+J41+J42+J43+J44+J45+J46+J50+J51+J52+J53+J64+J65++J66+J67+J68</f>
        <v>243</v>
      </c>
      <c r="K8" s="134">
        <f>K15+K16+K20+K30+K31+K35+K36+K37+K41+K42+K43+K44+K45+K46+K50+K51+K52+K53+K64+K65++K66+K67+K68</f>
        <v>1670</v>
      </c>
      <c r="L8" s="153">
        <f>L15+L16+L20+L30+L31+L35+L36+L37+L41+L42+L43+L44+L45+L46+L50+L51+L52+L53+L64+L65++L66+L67+L68</f>
        <v>1512</v>
      </c>
      <c r="M8" s="136">
        <f>M15+M16+M20+M30+M31+M35+M36+M37+M41+M42+M43+M44+M45+M46+M50+M51+M52+M53+M64+M65++M66+M67+M68</f>
        <v>112</v>
      </c>
      <c r="N8" s="134">
        <f>N15+N16+N20+N30+N31+N35+N36+N37+N41+N42+N43+N44+N45+N46+N50+N51+N52+N53+N64+N65++N66+N67+N68</f>
        <v>34</v>
      </c>
      <c r="O8" s="134">
        <f>O15+O16+O20+O30+O31+O35+O36+O37+O41+O42+O43+O44+O45+O46+O50+O51+O52+O53+O64+O65++O66+O67+O68</f>
        <v>3</v>
      </c>
      <c r="P8" s="134">
        <f>P15+P16+P20+P30+P31+P35+P36+P37+P41+P42+P43+P44+P45+P46+P50+P51+P52+P53+P64+P65++P66+P67+P68</f>
        <v>9</v>
      </c>
      <c r="Q8" s="135">
        <f>Q15+Q16+Q20+Q30+Q31+Q35+Q36+Q37+Q41+Q42+Q43+Q44+Q45+Q46+Q50+Q51+Q52+Q53+Q64+Q65++Q66+Q67+Q68</f>
        <v>0</v>
      </c>
      <c r="R8" s="134">
        <f>R15+R16+R20+R30+R31+R35+R36+R37+R41+R42+R43+R44+R45+R46+R50+R51+R52+R53+R64+R65++R66+R67+R68</f>
        <v>514</v>
      </c>
      <c r="S8" s="136">
        <f>S15+S16+S20+S30+S31+S35+S36+S37+S41+S42+S43+S44+S45+S46+S50+S51+S52+S53+S64+S65++S66+S67+S68</f>
        <v>29</v>
      </c>
      <c r="T8" s="134">
        <f>T15+T16+T20+T30+T31+T35+T36+T37+T41+T42+T43+T44+T45+T46+T50+T51+T52+T53+T64+T65++T66+T67+T68</f>
        <v>29</v>
      </c>
      <c r="U8" s="134">
        <f>U15+U16+U20+U30+U31+U35+U36+U37+U41+U42+U43+U44+U45+U46+U50+U51+U52+U53+U64+U65++U66+U67+U68</f>
        <v>0</v>
      </c>
      <c r="V8" s="135">
        <f>V15+V16+V20+V30+V31+V35+V36+V37+V41+V42+V43+V44+V45+V46+V50+V51+V52+V53+V64+V65++V66+V67+V68</f>
        <v>0</v>
      </c>
      <c r="W8" s="134">
        <f>W15+W16+W20+W30+W31+W35+W36+W37+W41+W42+W43+W44+W45+W46+W50+W51+W52+W53+W64+W65++W66+W67+W68</f>
        <v>212</v>
      </c>
    </row>
    <row r="9" spans="1:23" ht="16.75" customHeight="1" x14ac:dyDescent="0.2">
      <c r="A9" s="139"/>
      <c r="B9" s="165"/>
      <c r="C9" s="203"/>
      <c r="D9" s="163"/>
      <c r="E9" s="163"/>
      <c r="F9" s="163"/>
      <c r="G9" s="161"/>
      <c r="H9" s="161"/>
      <c r="I9" s="161"/>
      <c r="J9" s="162"/>
      <c r="K9" s="161"/>
      <c r="L9" s="164"/>
      <c r="M9" s="163"/>
      <c r="N9" s="161"/>
      <c r="O9" s="161"/>
      <c r="P9" s="161"/>
      <c r="Q9" s="162"/>
      <c r="R9" s="161"/>
      <c r="S9" s="163"/>
      <c r="T9" s="161"/>
      <c r="U9" s="161"/>
      <c r="V9" s="162"/>
      <c r="W9" s="161"/>
    </row>
    <row r="10" spans="1:23" ht="16.75" customHeight="1" x14ac:dyDescent="0.2">
      <c r="A10" s="142" t="s">
        <v>127</v>
      </c>
      <c r="B10" s="142"/>
      <c r="C10" s="205"/>
      <c r="D10" s="202">
        <f>D11</f>
        <v>2440</v>
      </c>
      <c r="E10" s="136">
        <f>E11</f>
        <v>2339</v>
      </c>
      <c r="F10" s="136">
        <f>F11</f>
        <v>1353</v>
      </c>
      <c r="G10" s="134">
        <f>G11</f>
        <v>38</v>
      </c>
      <c r="H10" s="134">
        <f>H11</f>
        <v>424</v>
      </c>
      <c r="I10" s="134">
        <f>I11</f>
        <v>1</v>
      </c>
      <c r="J10" s="135">
        <f>J11</f>
        <v>523</v>
      </c>
      <c r="K10" s="134">
        <f>K11</f>
        <v>2339</v>
      </c>
      <c r="L10" s="153">
        <f>L11</f>
        <v>2041</v>
      </c>
      <c r="M10" s="136">
        <f>M11</f>
        <v>204</v>
      </c>
      <c r="N10" s="134">
        <f>N11</f>
        <v>80</v>
      </c>
      <c r="O10" s="134">
        <f>O11</f>
        <v>1</v>
      </c>
      <c r="P10" s="134">
        <f>P11</f>
        <v>13</v>
      </c>
      <c r="Q10" s="135">
        <f>Q11</f>
        <v>0</v>
      </c>
      <c r="R10" s="134">
        <f>R11</f>
        <v>1080</v>
      </c>
      <c r="S10" s="136">
        <f>S11</f>
        <v>74</v>
      </c>
      <c r="T10" s="134">
        <f>T11</f>
        <v>72</v>
      </c>
      <c r="U10" s="134">
        <f>U11</f>
        <v>2</v>
      </c>
      <c r="V10" s="135">
        <f>V11</f>
        <v>0</v>
      </c>
      <c r="W10" s="134">
        <f>W11</f>
        <v>300</v>
      </c>
    </row>
    <row r="11" spans="1:23" ht="16.75" customHeight="1" x14ac:dyDescent="0.2">
      <c r="A11" s="139"/>
      <c r="B11" s="138" t="s">
        <v>46</v>
      </c>
      <c r="C11" s="203"/>
      <c r="D11" s="136">
        <v>2440</v>
      </c>
      <c r="E11" s="136">
        <f>SUM(F11:J11)</f>
        <v>2339</v>
      </c>
      <c r="F11" s="136">
        <v>1353</v>
      </c>
      <c r="G11" s="134">
        <v>38</v>
      </c>
      <c r="H11" s="134">
        <v>424</v>
      </c>
      <c r="I11" s="134">
        <v>1</v>
      </c>
      <c r="J11" s="135">
        <v>523</v>
      </c>
      <c r="K11" s="134">
        <v>2339</v>
      </c>
      <c r="L11" s="153">
        <v>2041</v>
      </c>
      <c r="M11" s="136">
        <v>204</v>
      </c>
      <c r="N11" s="134">
        <v>80</v>
      </c>
      <c r="O11" s="134">
        <v>1</v>
      </c>
      <c r="P11" s="134">
        <v>13</v>
      </c>
      <c r="Q11" s="135">
        <v>0</v>
      </c>
      <c r="R11" s="134">
        <v>1080</v>
      </c>
      <c r="S11" s="136">
        <v>74</v>
      </c>
      <c r="T11" s="134">
        <v>72</v>
      </c>
      <c r="U11" s="134">
        <v>2</v>
      </c>
      <c r="V11" s="135">
        <v>0</v>
      </c>
      <c r="W11" s="134">
        <v>300</v>
      </c>
    </row>
    <row r="12" spans="1:23" ht="16.75" customHeight="1" x14ac:dyDescent="0.2">
      <c r="A12" s="139"/>
      <c r="B12" s="139"/>
      <c r="C12" s="203"/>
      <c r="D12" s="136"/>
      <c r="E12" s="148"/>
      <c r="F12" s="148"/>
      <c r="G12" s="146"/>
      <c r="H12" s="146"/>
      <c r="I12" s="146"/>
      <c r="J12" s="147"/>
      <c r="K12" s="146"/>
      <c r="L12" s="154"/>
      <c r="M12" s="148"/>
      <c r="N12" s="146"/>
      <c r="O12" s="146"/>
      <c r="P12" s="146"/>
      <c r="Q12" s="147"/>
      <c r="R12" s="146"/>
      <c r="S12" s="148"/>
      <c r="T12" s="146"/>
      <c r="U12" s="146"/>
      <c r="V12" s="147"/>
      <c r="W12" s="146"/>
    </row>
    <row r="13" spans="1:23" ht="16.75" customHeight="1" x14ac:dyDescent="0.2">
      <c r="A13" s="142" t="s">
        <v>45</v>
      </c>
      <c r="B13" s="142"/>
      <c r="C13" s="205"/>
      <c r="D13" s="136">
        <f>D14+D15+D16</f>
        <v>837</v>
      </c>
      <c r="E13" s="136">
        <f>E14+E15+E16</f>
        <v>815</v>
      </c>
      <c r="F13" s="136">
        <f>F14+F15+F16</f>
        <v>476</v>
      </c>
      <c r="G13" s="134">
        <f>G14+G15+G16</f>
        <v>27</v>
      </c>
      <c r="H13" s="134">
        <f>H14+H15+H16</f>
        <v>152</v>
      </c>
      <c r="I13" s="134">
        <f>I14+I15+I16</f>
        <v>0</v>
      </c>
      <c r="J13" s="135">
        <f>J14+J15+J16</f>
        <v>160</v>
      </c>
      <c r="K13" s="134">
        <f>K14+K15+K16</f>
        <v>812</v>
      </c>
      <c r="L13" s="153">
        <f>L14+L15+L16</f>
        <v>729</v>
      </c>
      <c r="M13" s="136">
        <f>M14+M15+M16</f>
        <v>54</v>
      </c>
      <c r="N13" s="134">
        <f>N14+N15+N16</f>
        <v>21</v>
      </c>
      <c r="O13" s="134">
        <f>O14+O15+O16</f>
        <v>1</v>
      </c>
      <c r="P13" s="134">
        <f>P14+P15+P16</f>
        <v>7</v>
      </c>
      <c r="Q13" s="135">
        <f>Q14+Q15+Q16</f>
        <v>0</v>
      </c>
      <c r="R13" s="134">
        <f>R14+R15+R16</f>
        <v>347</v>
      </c>
      <c r="S13" s="136">
        <f>S14+S15+S16</f>
        <v>27</v>
      </c>
      <c r="T13" s="134">
        <f>T14+T15+T16</f>
        <v>26</v>
      </c>
      <c r="U13" s="134">
        <f>U14+U15+U16</f>
        <v>0</v>
      </c>
      <c r="V13" s="135">
        <f>V14+V15+V16</f>
        <v>1</v>
      </c>
      <c r="W13" s="134">
        <f>W14+W15+W16</f>
        <v>101</v>
      </c>
    </row>
    <row r="14" spans="1:23" ht="16.75" customHeight="1" x14ac:dyDescent="0.2">
      <c r="A14" s="139"/>
      <c r="B14" s="138" t="s">
        <v>44</v>
      </c>
      <c r="C14" s="203"/>
      <c r="D14" s="136">
        <v>483</v>
      </c>
      <c r="E14" s="136">
        <f>SUM(F14:J14)</f>
        <v>475</v>
      </c>
      <c r="F14" s="136">
        <v>286</v>
      </c>
      <c r="G14" s="134">
        <v>13</v>
      </c>
      <c r="H14" s="134">
        <v>92</v>
      </c>
      <c r="I14" s="134">
        <v>0</v>
      </c>
      <c r="J14" s="135">
        <v>84</v>
      </c>
      <c r="K14" s="134">
        <v>473</v>
      </c>
      <c r="L14" s="153">
        <v>424</v>
      </c>
      <c r="M14" s="136">
        <v>29</v>
      </c>
      <c r="N14" s="134">
        <v>16</v>
      </c>
      <c r="O14" s="134">
        <v>1</v>
      </c>
      <c r="P14" s="134">
        <v>3</v>
      </c>
      <c r="Q14" s="135">
        <v>0</v>
      </c>
      <c r="R14" s="134">
        <v>218</v>
      </c>
      <c r="S14" s="136">
        <v>15</v>
      </c>
      <c r="T14" s="134">
        <v>14</v>
      </c>
      <c r="U14" s="134">
        <v>0</v>
      </c>
      <c r="V14" s="135">
        <v>1</v>
      </c>
      <c r="W14" s="134">
        <v>47</v>
      </c>
    </row>
    <row r="15" spans="1:23" ht="16.75" customHeight="1" x14ac:dyDescent="0.2">
      <c r="A15" s="139"/>
      <c r="B15" s="138" t="s">
        <v>43</v>
      </c>
      <c r="C15" s="203"/>
      <c r="D15" s="136">
        <v>139</v>
      </c>
      <c r="E15" s="136">
        <f>SUM(F15:J15)</f>
        <v>131</v>
      </c>
      <c r="F15" s="136">
        <v>76</v>
      </c>
      <c r="G15" s="134">
        <v>3</v>
      </c>
      <c r="H15" s="134">
        <v>9</v>
      </c>
      <c r="I15" s="134">
        <v>0</v>
      </c>
      <c r="J15" s="135">
        <v>43</v>
      </c>
      <c r="K15" s="134">
        <v>131</v>
      </c>
      <c r="L15" s="153">
        <v>114</v>
      </c>
      <c r="M15" s="136">
        <v>12</v>
      </c>
      <c r="N15" s="134">
        <v>2</v>
      </c>
      <c r="O15" s="134">
        <v>0</v>
      </c>
      <c r="P15" s="134">
        <v>3</v>
      </c>
      <c r="Q15" s="135">
        <v>0</v>
      </c>
      <c r="R15" s="134">
        <v>62</v>
      </c>
      <c r="S15" s="136">
        <v>4</v>
      </c>
      <c r="T15" s="134">
        <v>4</v>
      </c>
      <c r="U15" s="134">
        <v>0</v>
      </c>
      <c r="V15" s="135">
        <v>0</v>
      </c>
      <c r="W15" s="134">
        <v>19</v>
      </c>
    </row>
    <row r="16" spans="1:23" ht="16.75" customHeight="1" x14ac:dyDescent="0.2">
      <c r="A16" s="139"/>
      <c r="B16" s="138" t="s">
        <v>42</v>
      </c>
      <c r="C16" s="203"/>
      <c r="D16" s="136">
        <v>215</v>
      </c>
      <c r="E16" s="136">
        <f>SUM(F16:J16)</f>
        <v>209</v>
      </c>
      <c r="F16" s="136">
        <v>114</v>
      </c>
      <c r="G16" s="134">
        <v>11</v>
      </c>
      <c r="H16" s="134">
        <v>51</v>
      </c>
      <c r="I16" s="134">
        <v>0</v>
      </c>
      <c r="J16" s="135">
        <v>33</v>
      </c>
      <c r="K16" s="134">
        <v>208</v>
      </c>
      <c r="L16" s="153">
        <v>191</v>
      </c>
      <c r="M16" s="136">
        <v>13</v>
      </c>
      <c r="N16" s="134">
        <v>3</v>
      </c>
      <c r="O16" s="134">
        <v>0</v>
      </c>
      <c r="P16" s="134">
        <v>1</v>
      </c>
      <c r="Q16" s="135">
        <v>0</v>
      </c>
      <c r="R16" s="134">
        <v>67</v>
      </c>
      <c r="S16" s="136">
        <v>8</v>
      </c>
      <c r="T16" s="134">
        <v>8</v>
      </c>
      <c r="U16" s="134">
        <v>0</v>
      </c>
      <c r="V16" s="135">
        <v>0</v>
      </c>
      <c r="W16" s="134">
        <v>35</v>
      </c>
    </row>
    <row r="17" spans="1:31" ht="16.75" customHeight="1" x14ac:dyDescent="0.2">
      <c r="A17" s="139"/>
      <c r="B17" s="139"/>
      <c r="C17" s="203"/>
      <c r="D17" s="146"/>
      <c r="E17" s="148"/>
      <c r="F17" s="148"/>
      <c r="G17" s="146"/>
      <c r="H17" s="146"/>
      <c r="I17" s="146"/>
      <c r="J17" s="147"/>
      <c r="K17" s="146"/>
      <c r="L17" s="154"/>
      <c r="M17" s="148"/>
      <c r="N17" s="146"/>
      <c r="O17" s="146"/>
      <c r="P17" s="146"/>
      <c r="Q17" s="147"/>
      <c r="R17" s="146"/>
      <c r="S17" s="148"/>
      <c r="T17" s="146"/>
      <c r="U17" s="146"/>
      <c r="V17" s="147"/>
      <c r="W17" s="146"/>
    </row>
    <row r="18" spans="1:31" ht="16.75" customHeight="1" x14ac:dyDescent="0.2">
      <c r="A18" s="142" t="s">
        <v>41</v>
      </c>
      <c r="B18" s="142"/>
      <c r="C18" s="142"/>
      <c r="D18" s="136">
        <f>D19+D20</f>
        <v>1929</v>
      </c>
      <c r="E18" s="136">
        <f>E19+E20</f>
        <v>1807</v>
      </c>
      <c r="F18" s="136">
        <f>F19+F20</f>
        <v>1332</v>
      </c>
      <c r="G18" s="134">
        <f>G19+G20</f>
        <v>1</v>
      </c>
      <c r="H18" s="134">
        <f>H19+H20</f>
        <v>372</v>
      </c>
      <c r="I18" s="134">
        <f>I19+I20</f>
        <v>0</v>
      </c>
      <c r="J18" s="135">
        <f>J19+J20</f>
        <v>102</v>
      </c>
      <c r="K18" s="134">
        <f>K19+K20</f>
        <v>1806</v>
      </c>
      <c r="L18" s="153">
        <f>L19+L20</f>
        <v>1610</v>
      </c>
      <c r="M18" s="136">
        <f>M19+M20</f>
        <v>137</v>
      </c>
      <c r="N18" s="134">
        <f>N19+N20</f>
        <v>44</v>
      </c>
      <c r="O18" s="134">
        <f>O19+O20</f>
        <v>5</v>
      </c>
      <c r="P18" s="134">
        <f>P19+P20</f>
        <v>10</v>
      </c>
      <c r="Q18" s="135">
        <f>Q19+Q20</f>
        <v>0</v>
      </c>
      <c r="R18" s="134">
        <f>R19+R20</f>
        <v>674</v>
      </c>
      <c r="S18" s="136">
        <f>S19+S20</f>
        <v>6</v>
      </c>
      <c r="T18" s="134">
        <f>T19+T20</f>
        <v>6</v>
      </c>
      <c r="U18" s="220">
        <v>1</v>
      </c>
      <c r="V18" s="135">
        <f>V19+V20</f>
        <v>0</v>
      </c>
      <c r="W18" s="134">
        <f>W19+W20</f>
        <v>211</v>
      </c>
      <c r="X18" s="140"/>
    </row>
    <row r="19" spans="1:31" ht="16.75" customHeight="1" x14ac:dyDescent="0.2">
      <c r="A19" s="139"/>
      <c r="B19" s="138" t="s">
        <v>40</v>
      </c>
      <c r="C19" s="137"/>
      <c r="D19" s="136">
        <v>1670</v>
      </c>
      <c r="E19" s="136">
        <f>SUM(F19:J19)</f>
        <v>1555</v>
      </c>
      <c r="F19" s="136">
        <v>1198</v>
      </c>
      <c r="G19" s="134">
        <v>1</v>
      </c>
      <c r="H19" s="134">
        <v>293</v>
      </c>
      <c r="I19" s="134">
        <v>0</v>
      </c>
      <c r="J19" s="135">
        <v>63</v>
      </c>
      <c r="K19" s="134">
        <v>1554</v>
      </c>
      <c r="L19" s="153">
        <v>1384</v>
      </c>
      <c r="M19" s="136">
        <v>118</v>
      </c>
      <c r="N19" s="134">
        <v>39</v>
      </c>
      <c r="O19" s="134">
        <v>5</v>
      </c>
      <c r="P19" s="134">
        <v>8</v>
      </c>
      <c r="Q19" s="135">
        <v>0</v>
      </c>
      <c r="R19" s="134">
        <v>584</v>
      </c>
      <c r="S19" s="136">
        <v>5</v>
      </c>
      <c r="T19" s="134">
        <v>5</v>
      </c>
      <c r="U19" s="134">
        <v>0</v>
      </c>
      <c r="V19" s="135">
        <v>0</v>
      </c>
      <c r="W19" s="134">
        <v>170</v>
      </c>
      <c r="X19" s="140"/>
    </row>
    <row r="20" spans="1:31" ht="16.75" customHeight="1" x14ac:dyDescent="0.2">
      <c r="A20" s="139"/>
      <c r="B20" s="138" t="s">
        <v>39</v>
      </c>
      <c r="C20" s="137"/>
      <c r="D20" s="136">
        <v>259</v>
      </c>
      <c r="E20" s="136">
        <f>SUM(F20:J20)</f>
        <v>252</v>
      </c>
      <c r="F20" s="136">
        <v>134</v>
      </c>
      <c r="G20" s="134">
        <v>0</v>
      </c>
      <c r="H20" s="134">
        <v>79</v>
      </c>
      <c r="I20" s="134">
        <v>0</v>
      </c>
      <c r="J20" s="135">
        <v>39</v>
      </c>
      <c r="K20" s="134">
        <v>252</v>
      </c>
      <c r="L20" s="153">
        <v>226</v>
      </c>
      <c r="M20" s="136">
        <v>19</v>
      </c>
      <c r="N20" s="134">
        <v>5</v>
      </c>
      <c r="O20" s="134">
        <v>0</v>
      </c>
      <c r="P20" s="134">
        <v>2</v>
      </c>
      <c r="Q20" s="135">
        <v>0</v>
      </c>
      <c r="R20" s="134">
        <v>90</v>
      </c>
      <c r="S20" s="136">
        <v>1</v>
      </c>
      <c r="T20" s="134">
        <v>1</v>
      </c>
      <c r="U20" s="134">
        <v>0</v>
      </c>
      <c r="V20" s="135">
        <v>0</v>
      </c>
      <c r="W20" s="134">
        <v>41</v>
      </c>
    </row>
    <row r="21" spans="1:31" ht="16.75" customHeight="1" x14ac:dyDescent="0.2">
      <c r="A21" s="139"/>
      <c r="B21" s="138"/>
      <c r="C21" s="137"/>
      <c r="D21" s="148"/>
      <c r="E21" s="136">
        <f>SUM(F21:J21)</f>
        <v>0</v>
      </c>
      <c r="F21" s="148"/>
      <c r="G21" s="146"/>
      <c r="H21" s="146"/>
      <c r="I21" s="146"/>
      <c r="J21" s="147"/>
      <c r="K21" s="146"/>
      <c r="L21" s="154"/>
      <c r="M21" s="148"/>
      <c r="N21" s="146"/>
      <c r="O21" s="146"/>
      <c r="P21" s="146"/>
      <c r="Q21" s="147"/>
      <c r="R21" s="146"/>
      <c r="S21" s="148"/>
      <c r="T21" s="146"/>
      <c r="U21" s="146"/>
      <c r="V21" s="147"/>
      <c r="W21" s="146"/>
    </row>
    <row r="22" spans="1:31" ht="16.75" customHeight="1" x14ac:dyDescent="0.2">
      <c r="A22" s="142" t="s">
        <v>70</v>
      </c>
      <c r="B22" s="142"/>
      <c r="C22" s="205"/>
      <c r="D22" s="202">
        <f>D23</f>
        <v>2295</v>
      </c>
      <c r="E22" s="136">
        <f>SUM(F22:J22)</f>
        <v>2244</v>
      </c>
      <c r="F22" s="136">
        <f>F23</f>
        <v>1341</v>
      </c>
      <c r="G22" s="134">
        <f>G23</f>
        <v>117</v>
      </c>
      <c r="H22" s="134">
        <f>H23</f>
        <v>490</v>
      </c>
      <c r="I22" s="134">
        <f>I23</f>
        <v>3</v>
      </c>
      <c r="J22" s="135">
        <f>J23</f>
        <v>293</v>
      </c>
      <c r="K22" s="134">
        <f>K23</f>
        <v>2242</v>
      </c>
      <c r="L22" s="153">
        <f>L23</f>
        <v>2078</v>
      </c>
      <c r="M22" s="136">
        <f>M23</f>
        <v>128</v>
      </c>
      <c r="N22" s="134">
        <f>N23</f>
        <v>29</v>
      </c>
      <c r="O22" s="134">
        <f>O23</f>
        <v>2</v>
      </c>
      <c r="P22" s="134">
        <f>P23</f>
        <v>5</v>
      </c>
      <c r="Q22" s="135">
        <f>Q23</f>
        <v>0</v>
      </c>
      <c r="R22" s="134">
        <f>R23</f>
        <v>470</v>
      </c>
      <c r="S22" s="136">
        <f>S23</f>
        <v>60</v>
      </c>
      <c r="T22" s="134">
        <f>T23</f>
        <v>57</v>
      </c>
      <c r="U22" s="134">
        <f>U23</f>
        <v>3</v>
      </c>
      <c r="V22" s="135">
        <f>V23</f>
        <v>0</v>
      </c>
      <c r="W22" s="134">
        <f>W23</f>
        <v>280</v>
      </c>
    </row>
    <row r="23" spans="1:31" ht="16.75" customHeight="1" x14ac:dyDescent="0.2">
      <c r="A23" s="139"/>
      <c r="B23" s="138" t="s">
        <v>37</v>
      </c>
      <c r="C23" s="203"/>
      <c r="D23" s="136">
        <v>2295</v>
      </c>
      <c r="E23" s="136">
        <f>SUM(F23:J23)</f>
        <v>2244</v>
      </c>
      <c r="F23" s="136">
        <v>1341</v>
      </c>
      <c r="G23" s="134">
        <v>117</v>
      </c>
      <c r="H23" s="134">
        <v>490</v>
      </c>
      <c r="I23" s="134">
        <v>3</v>
      </c>
      <c r="J23" s="135">
        <v>293</v>
      </c>
      <c r="K23" s="134">
        <v>2242</v>
      </c>
      <c r="L23" s="153">
        <v>2078</v>
      </c>
      <c r="M23" s="136">
        <v>128</v>
      </c>
      <c r="N23" s="134">
        <v>29</v>
      </c>
      <c r="O23" s="134">
        <v>2</v>
      </c>
      <c r="P23" s="134">
        <v>5</v>
      </c>
      <c r="Q23" s="135">
        <v>0</v>
      </c>
      <c r="R23" s="134">
        <v>470</v>
      </c>
      <c r="S23" s="136">
        <v>60</v>
      </c>
      <c r="T23" s="134">
        <v>57</v>
      </c>
      <c r="U23" s="134">
        <v>3</v>
      </c>
      <c r="V23" s="135">
        <v>0</v>
      </c>
      <c r="W23" s="134">
        <v>280</v>
      </c>
    </row>
    <row r="24" spans="1:31" ht="16.75" customHeight="1" x14ac:dyDescent="0.2">
      <c r="A24" s="139"/>
      <c r="B24" s="138"/>
      <c r="C24" s="203"/>
      <c r="D24" s="136"/>
      <c r="E24" s="136">
        <f>SUM(F24:J24)</f>
        <v>0</v>
      </c>
      <c r="F24" s="136"/>
      <c r="G24" s="134"/>
      <c r="H24" s="134"/>
      <c r="I24" s="134"/>
      <c r="J24" s="135"/>
      <c r="K24" s="134"/>
      <c r="L24" s="153"/>
      <c r="M24" s="136"/>
      <c r="N24" s="134"/>
      <c r="O24" s="134"/>
      <c r="P24" s="134"/>
      <c r="Q24" s="135"/>
      <c r="R24" s="134"/>
      <c r="S24" s="136"/>
      <c r="T24" s="134"/>
      <c r="U24" s="134"/>
      <c r="V24" s="135"/>
      <c r="W24" s="134"/>
    </row>
    <row r="25" spans="1:31" ht="16.75" customHeight="1" x14ac:dyDescent="0.2">
      <c r="A25" s="159" t="s">
        <v>126</v>
      </c>
      <c r="B25" s="219"/>
      <c r="C25" s="218"/>
      <c r="D25" s="136">
        <f>D26</f>
        <v>299</v>
      </c>
      <c r="E25" s="136">
        <f>SUM(F25:J25)</f>
        <v>290</v>
      </c>
      <c r="F25" s="136">
        <f>F26</f>
        <v>164</v>
      </c>
      <c r="G25" s="134">
        <f>G26</f>
        <v>7</v>
      </c>
      <c r="H25" s="134">
        <f>H26</f>
        <v>59</v>
      </c>
      <c r="I25" s="134">
        <f>I26</f>
        <v>0</v>
      </c>
      <c r="J25" s="135">
        <f>J26</f>
        <v>60</v>
      </c>
      <c r="K25" s="134">
        <f>K26</f>
        <v>290</v>
      </c>
      <c r="L25" s="153">
        <f>L26</f>
        <v>274</v>
      </c>
      <c r="M25" s="136">
        <f>M26</f>
        <v>11</v>
      </c>
      <c r="N25" s="134">
        <f>N26</f>
        <v>3</v>
      </c>
      <c r="O25" s="134">
        <f>O26</f>
        <v>1</v>
      </c>
      <c r="P25" s="134">
        <f>P26</f>
        <v>1</v>
      </c>
      <c r="Q25" s="135">
        <f>Q26</f>
        <v>0</v>
      </c>
      <c r="R25" s="134">
        <f>R26</f>
        <v>52</v>
      </c>
      <c r="S25" s="136">
        <f>S26</f>
        <v>3</v>
      </c>
      <c r="T25" s="134">
        <f>T26</f>
        <v>1</v>
      </c>
      <c r="U25" s="134">
        <f>U26</f>
        <v>1</v>
      </c>
      <c r="V25" s="135">
        <f>V26</f>
        <v>1</v>
      </c>
      <c r="W25" s="134">
        <f>W26</f>
        <v>50</v>
      </c>
      <c r="X25" s="140"/>
      <c r="Y25" s="140"/>
      <c r="Z25" s="140"/>
      <c r="AA25" s="140"/>
      <c r="AB25" s="140"/>
      <c r="AC25" s="140"/>
      <c r="AD25" s="140"/>
      <c r="AE25" s="140"/>
    </row>
    <row r="26" spans="1:31" ht="16.75" customHeight="1" x14ac:dyDescent="0.2">
      <c r="A26" s="139"/>
      <c r="B26" s="138" t="s">
        <v>35</v>
      </c>
      <c r="C26" s="203"/>
      <c r="D26" s="136">
        <v>299</v>
      </c>
      <c r="E26" s="136">
        <f>SUM(F26:J26)</f>
        <v>290</v>
      </c>
      <c r="F26" s="136">
        <v>164</v>
      </c>
      <c r="G26" s="134">
        <v>7</v>
      </c>
      <c r="H26" s="134">
        <v>59</v>
      </c>
      <c r="I26" s="134">
        <v>0</v>
      </c>
      <c r="J26" s="135">
        <v>60</v>
      </c>
      <c r="K26" s="134">
        <v>290</v>
      </c>
      <c r="L26" s="153">
        <v>274</v>
      </c>
      <c r="M26" s="136">
        <v>11</v>
      </c>
      <c r="N26" s="134">
        <v>3</v>
      </c>
      <c r="O26" s="134">
        <v>1</v>
      </c>
      <c r="P26" s="134">
        <v>1</v>
      </c>
      <c r="Q26" s="135">
        <v>0</v>
      </c>
      <c r="R26" s="134">
        <v>52</v>
      </c>
      <c r="S26" s="136">
        <v>3</v>
      </c>
      <c r="T26" s="134">
        <v>1</v>
      </c>
      <c r="U26" s="134">
        <v>1</v>
      </c>
      <c r="V26" s="135">
        <v>1</v>
      </c>
      <c r="W26" s="134">
        <v>50</v>
      </c>
    </row>
    <row r="27" spans="1:31" ht="16.75" customHeight="1" x14ac:dyDescent="0.2">
      <c r="A27" s="139"/>
      <c r="B27" s="139"/>
      <c r="C27" s="203"/>
      <c r="D27" s="143"/>
      <c r="E27" s="136">
        <f>SUM(F27:J27)</f>
        <v>0</v>
      </c>
      <c r="F27" s="145"/>
      <c r="G27" s="143"/>
      <c r="H27" s="143"/>
      <c r="I27" s="143"/>
      <c r="J27" s="144"/>
      <c r="K27" s="143"/>
      <c r="L27" s="199"/>
      <c r="M27" s="145"/>
      <c r="N27" s="143"/>
      <c r="O27" s="134"/>
      <c r="P27" s="134"/>
      <c r="Q27" s="135"/>
      <c r="R27" s="134"/>
      <c r="S27" s="136"/>
      <c r="T27" s="134"/>
      <c r="U27" s="134"/>
      <c r="V27" s="135"/>
      <c r="W27" s="134"/>
    </row>
    <row r="28" spans="1:31" ht="16.75" customHeight="1" x14ac:dyDescent="0.2">
      <c r="A28" s="142" t="s">
        <v>34</v>
      </c>
      <c r="B28" s="142"/>
      <c r="C28" s="205"/>
      <c r="D28" s="202">
        <f>D29+D30+D31</f>
        <v>390</v>
      </c>
      <c r="E28" s="136">
        <f>SUM(F28:J28)</f>
        <v>382</v>
      </c>
      <c r="F28" s="136">
        <f>F29+F30+F31</f>
        <v>139</v>
      </c>
      <c r="G28" s="134">
        <f>G29+G30+G31</f>
        <v>19</v>
      </c>
      <c r="H28" s="134">
        <f>H29+H30+H31</f>
        <v>166</v>
      </c>
      <c r="I28" s="134">
        <f>I29+I30+I31</f>
        <v>18</v>
      </c>
      <c r="J28" s="135">
        <f>J29+J30+J31</f>
        <v>40</v>
      </c>
      <c r="K28" s="134">
        <f>K29+K30+K31</f>
        <v>382</v>
      </c>
      <c r="L28" s="153">
        <f>L29+L30+L31</f>
        <v>348</v>
      </c>
      <c r="M28" s="136">
        <f>M29+M30+M31</f>
        <v>25</v>
      </c>
      <c r="N28" s="134">
        <f>N29+N30+N31</f>
        <v>5</v>
      </c>
      <c r="O28" s="134">
        <f>O29+O30+O31</f>
        <v>0</v>
      </c>
      <c r="P28" s="134">
        <f>P29+P30+P31</f>
        <v>4</v>
      </c>
      <c r="Q28" s="135">
        <f>Q29+Q30+Q31</f>
        <v>0</v>
      </c>
      <c r="R28" s="134">
        <f>R29+R30+R31</f>
        <v>110</v>
      </c>
      <c r="S28" s="136">
        <f>S29+S30+S31</f>
        <v>6</v>
      </c>
      <c r="T28" s="134">
        <f>T29+T30+T31</f>
        <v>4</v>
      </c>
      <c r="U28" s="134">
        <f>U29+U30+U31</f>
        <v>1</v>
      </c>
      <c r="V28" s="135">
        <f>V29+V30+V31</f>
        <v>1</v>
      </c>
      <c r="W28" s="134">
        <f>W29+W30+W31</f>
        <v>65</v>
      </c>
      <c r="X28" s="140"/>
    </row>
    <row r="29" spans="1:31" ht="16.75" customHeight="1" x14ac:dyDescent="0.2">
      <c r="A29" s="139"/>
      <c r="B29" s="138" t="s">
        <v>33</v>
      </c>
      <c r="C29" s="203"/>
      <c r="D29" s="136">
        <v>379</v>
      </c>
      <c r="E29" s="136">
        <f>SUM(F29:J29)</f>
        <v>371</v>
      </c>
      <c r="F29" s="136">
        <v>134</v>
      </c>
      <c r="G29" s="134">
        <v>17</v>
      </c>
      <c r="H29" s="134">
        <v>163</v>
      </c>
      <c r="I29" s="134">
        <v>18</v>
      </c>
      <c r="J29" s="135">
        <v>39</v>
      </c>
      <c r="K29" s="134">
        <v>371</v>
      </c>
      <c r="L29" s="153">
        <v>338</v>
      </c>
      <c r="M29" s="136">
        <v>24</v>
      </c>
      <c r="N29" s="134">
        <v>5</v>
      </c>
      <c r="O29" s="134">
        <v>0</v>
      </c>
      <c r="P29" s="134">
        <v>4</v>
      </c>
      <c r="Q29" s="135">
        <v>0</v>
      </c>
      <c r="R29" s="134">
        <v>108</v>
      </c>
      <c r="S29" s="136">
        <v>6</v>
      </c>
      <c r="T29" s="134">
        <v>4</v>
      </c>
      <c r="U29" s="134">
        <v>1</v>
      </c>
      <c r="V29" s="135">
        <v>1</v>
      </c>
      <c r="W29" s="134">
        <v>65</v>
      </c>
    </row>
    <row r="30" spans="1:31" ht="16.75" customHeight="1" x14ac:dyDescent="0.2">
      <c r="A30" s="139"/>
      <c r="B30" s="138" t="s">
        <v>87</v>
      </c>
      <c r="C30" s="203"/>
      <c r="D30" s="136">
        <v>8</v>
      </c>
      <c r="E30" s="136">
        <f>SUM(F30:J30)</f>
        <v>8</v>
      </c>
      <c r="F30" s="136">
        <v>5</v>
      </c>
      <c r="G30" s="134">
        <v>0</v>
      </c>
      <c r="H30" s="134">
        <v>2</v>
      </c>
      <c r="I30" s="134">
        <v>0</v>
      </c>
      <c r="J30" s="135">
        <v>1</v>
      </c>
      <c r="K30" s="134">
        <v>8</v>
      </c>
      <c r="L30" s="153">
        <v>7</v>
      </c>
      <c r="M30" s="136">
        <v>1</v>
      </c>
      <c r="N30" s="134">
        <v>0</v>
      </c>
      <c r="O30" s="134">
        <v>0</v>
      </c>
      <c r="P30" s="134">
        <v>0</v>
      </c>
      <c r="Q30" s="135">
        <v>0</v>
      </c>
      <c r="R30" s="134">
        <v>2</v>
      </c>
      <c r="S30" s="136">
        <v>0</v>
      </c>
      <c r="T30" s="134">
        <v>0</v>
      </c>
      <c r="U30" s="134">
        <v>0</v>
      </c>
      <c r="V30" s="135">
        <v>0</v>
      </c>
      <c r="W30" s="134">
        <v>0</v>
      </c>
    </row>
    <row r="31" spans="1:31" ht="16.75" customHeight="1" x14ac:dyDescent="0.2">
      <c r="A31" s="139"/>
      <c r="B31" s="138" t="s">
        <v>96</v>
      </c>
      <c r="C31" s="203"/>
      <c r="D31" s="136">
        <v>3</v>
      </c>
      <c r="E31" s="136">
        <f>SUM(F31:J31)</f>
        <v>3</v>
      </c>
      <c r="F31" s="136">
        <v>0</v>
      </c>
      <c r="G31" s="134">
        <v>2</v>
      </c>
      <c r="H31" s="134">
        <v>1</v>
      </c>
      <c r="I31" s="134">
        <v>0</v>
      </c>
      <c r="J31" s="135">
        <v>0</v>
      </c>
      <c r="K31" s="134">
        <v>3</v>
      </c>
      <c r="L31" s="153">
        <v>3</v>
      </c>
      <c r="M31" s="136">
        <v>0</v>
      </c>
      <c r="N31" s="134">
        <v>0</v>
      </c>
      <c r="O31" s="134">
        <v>0</v>
      </c>
      <c r="P31" s="134">
        <v>0</v>
      </c>
      <c r="Q31" s="135">
        <v>0</v>
      </c>
      <c r="R31" s="134">
        <v>0</v>
      </c>
      <c r="S31" s="136">
        <v>0</v>
      </c>
      <c r="T31" s="134">
        <v>0</v>
      </c>
      <c r="U31" s="134">
        <v>0</v>
      </c>
      <c r="V31" s="135">
        <v>0</v>
      </c>
      <c r="W31" s="134">
        <v>0</v>
      </c>
    </row>
    <row r="32" spans="1:31" ht="16.75" customHeight="1" x14ac:dyDescent="0.2">
      <c r="A32" s="217"/>
      <c r="B32" s="217"/>
      <c r="C32" s="216"/>
      <c r="D32" s="212"/>
      <c r="E32" s="136">
        <f>SUM(F32:J32)</f>
        <v>0</v>
      </c>
      <c r="F32" s="214"/>
      <c r="G32" s="212"/>
      <c r="H32" s="212"/>
      <c r="I32" s="212"/>
      <c r="J32" s="213"/>
      <c r="K32" s="212"/>
      <c r="L32" s="215"/>
      <c r="M32" s="214"/>
      <c r="N32" s="212"/>
      <c r="O32" s="212"/>
      <c r="P32" s="212"/>
      <c r="Q32" s="213"/>
      <c r="R32" s="212"/>
      <c r="S32" s="214"/>
      <c r="T32" s="212"/>
      <c r="U32" s="212"/>
      <c r="V32" s="213"/>
      <c r="W32" s="212"/>
    </row>
    <row r="33" spans="1:33" ht="16.75" customHeight="1" x14ac:dyDescent="0.2">
      <c r="A33" s="142" t="s">
        <v>30</v>
      </c>
      <c r="B33" s="142"/>
      <c r="C33" s="205"/>
      <c r="D33" s="136">
        <f>D34+D35+D36+D37</f>
        <v>359</v>
      </c>
      <c r="E33" s="136">
        <f>SUM(F33:J33)</f>
        <v>360</v>
      </c>
      <c r="F33" s="136">
        <f>F34+F35+F36+F37</f>
        <v>196</v>
      </c>
      <c r="G33" s="134">
        <f>G34+G35+G36+G37</f>
        <v>16</v>
      </c>
      <c r="H33" s="134">
        <f>H34+H35+H36+H37</f>
        <v>100</v>
      </c>
      <c r="I33" s="134">
        <f>I34+I35+I36+I37</f>
        <v>4</v>
      </c>
      <c r="J33" s="135">
        <f>J34+J35+J36+J37</f>
        <v>44</v>
      </c>
      <c r="K33" s="134">
        <f>K34+K35+K36+K37</f>
        <v>359</v>
      </c>
      <c r="L33" s="153">
        <f>L34+L35+L36+L37</f>
        <v>334</v>
      </c>
      <c r="M33" s="136">
        <f>M34+M35+M36+M37</f>
        <v>20</v>
      </c>
      <c r="N33" s="134">
        <f>N34+N35+N36+N37</f>
        <v>4</v>
      </c>
      <c r="O33" s="134">
        <f>O34+O35+O36+O37</f>
        <v>1</v>
      </c>
      <c r="P33" s="134">
        <f>P34+P35+P36+P37</f>
        <v>0</v>
      </c>
      <c r="Q33" s="135">
        <f>Q34+Q35+Q36+Q37</f>
        <v>0</v>
      </c>
      <c r="R33" s="134">
        <f>R34+R35+R36+R37</f>
        <v>93</v>
      </c>
      <c r="S33" s="136">
        <f>S34+S35+S36+S37</f>
        <v>5</v>
      </c>
      <c r="T33" s="134">
        <f>T34+T35+T36+T37</f>
        <v>3</v>
      </c>
      <c r="U33" s="134">
        <f>U34+U35+U36+U37</f>
        <v>0</v>
      </c>
      <c r="V33" s="135">
        <f>V34+V35+V36+V37</f>
        <v>2</v>
      </c>
      <c r="W33" s="134">
        <f>W34+W35+W36+W37</f>
        <v>38</v>
      </c>
      <c r="X33" s="140"/>
      <c r="AA33" s="140"/>
    </row>
    <row r="34" spans="1:33" ht="16.75" customHeight="1" x14ac:dyDescent="0.2">
      <c r="A34" s="139"/>
      <c r="B34" s="138" t="s">
        <v>29</v>
      </c>
      <c r="C34" s="203"/>
      <c r="D34" s="136">
        <v>266</v>
      </c>
      <c r="E34" s="136">
        <f>SUM(F34:J34)</f>
        <v>266</v>
      </c>
      <c r="F34" s="136">
        <v>127</v>
      </c>
      <c r="G34" s="134">
        <v>13</v>
      </c>
      <c r="H34" s="134">
        <v>90</v>
      </c>
      <c r="I34" s="134">
        <v>1</v>
      </c>
      <c r="J34" s="135">
        <v>35</v>
      </c>
      <c r="K34" s="134">
        <v>266</v>
      </c>
      <c r="L34" s="153">
        <v>245</v>
      </c>
      <c r="M34" s="136">
        <v>17</v>
      </c>
      <c r="N34" s="134">
        <v>3</v>
      </c>
      <c r="O34" s="134">
        <v>1</v>
      </c>
      <c r="P34" s="134">
        <v>0</v>
      </c>
      <c r="Q34" s="135">
        <v>0</v>
      </c>
      <c r="R34" s="134">
        <v>85</v>
      </c>
      <c r="S34" s="136">
        <v>3</v>
      </c>
      <c r="T34" s="134">
        <v>1</v>
      </c>
      <c r="U34" s="134">
        <v>0</v>
      </c>
      <c r="V34" s="135">
        <v>2</v>
      </c>
      <c r="W34" s="134">
        <v>16</v>
      </c>
    </row>
    <row r="35" spans="1:33" ht="16.75" customHeight="1" x14ac:dyDescent="0.2">
      <c r="A35" s="139"/>
      <c r="B35" s="138" t="s">
        <v>28</v>
      </c>
      <c r="C35" s="203"/>
      <c r="D35" s="136">
        <v>11</v>
      </c>
      <c r="E35" s="136">
        <f>SUM(F35:J35)</f>
        <v>12</v>
      </c>
      <c r="F35" s="136">
        <v>3</v>
      </c>
      <c r="G35" s="134">
        <v>2</v>
      </c>
      <c r="H35" s="134">
        <v>4</v>
      </c>
      <c r="I35" s="134">
        <v>3</v>
      </c>
      <c r="J35" s="135">
        <v>0</v>
      </c>
      <c r="K35" s="134">
        <v>12</v>
      </c>
      <c r="L35" s="153">
        <v>12</v>
      </c>
      <c r="M35" s="136">
        <v>0</v>
      </c>
      <c r="N35" s="134">
        <v>0</v>
      </c>
      <c r="O35" s="134">
        <v>0</v>
      </c>
      <c r="P35" s="134">
        <v>0</v>
      </c>
      <c r="Q35" s="135">
        <v>0</v>
      </c>
      <c r="R35" s="134">
        <v>0</v>
      </c>
      <c r="S35" s="136">
        <v>2</v>
      </c>
      <c r="T35" s="134">
        <v>2</v>
      </c>
      <c r="U35" s="134">
        <v>0</v>
      </c>
      <c r="V35" s="135">
        <v>0</v>
      </c>
      <c r="W35" s="134">
        <v>1</v>
      </c>
    </row>
    <row r="36" spans="1:33" ht="16.75" customHeight="1" x14ac:dyDescent="0.2">
      <c r="A36" s="139"/>
      <c r="B36" s="138" t="s">
        <v>27</v>
      </c>
      <c r="C36" s="203"/>
      <c r="D36" s="136">
        <v>2</v>
      </c>
      <c r="E36" s="136">
        <f>SUM(F36:J36)</f>
        <v>2</v>
      </c>
      <c r="F36" s="136">
        <v>2</v>
      </c>
      <c r="G36" s="134">
        <v>0</v>
      </c>
      <c r="H36" s="134">
        <v>0</v>
      </c>
      <c r="I36" s="134">
        <v>0</v>
      </c>
      <c r="J36" s="135">
        <v>0</v>
      </c>
      <c r="K36" s="134">
        <v>1</v>
      </c>
      <c r="L36" s="153">
        <v>1</v>
      </c>
      <c r="M36" s="136">
        <v>0</v>
      </c>
      <c r="N36" s="134">
        <v>0</v>
      </c>
      <c r="O36" s="134">
        <v>0</v>
      </c>
      <c r="P36" s="134">
        <v>0</v>
      </c>
      <c r="Q36" s="135">
        <v>0</v>
      </c>
      <c r="R36" s="134">
        <v>0</v>
      </c>
      <c r="S36" s="136">
        <v>0</v>
      </c>
      <c r="T36" s="134">
        <v>0</v>
      </c>
      <c r="U36" s="134">
        <v>0</v>
      </c>
      <c r="V36" s="135">
        <v>0</v>
      </c>
      <c r="W36" s="134">
        <v>0</v>
      </c>
    </row>
    <row r="37" spans="1:33" ht="16.75" customHeight="1" x14ac:dyDescent="0.2">
      <c r="A37" s="139"/>
      <c r="B37" s="138" t="s">
        <v>26</v>
      </c>
      <c r="C37" s="203"/>
      <c r="D37" s="136">
        <v>80</v>
      </c>
      <c r="E37" s="136">
        <v>91</v>
      </c>
      <c r="F37" s="136">
        <v>64</v>
      </c>
      <c r="G37" s="134">
        <v>1</v>
      </c>
      <c r="H37" s="134">
        <v>6</v>
      </c>
      <c r="I37" s="134">
        <v>0</v>
      </c>
      <c r="J37" s="135">
        <v>9</v>
      </c>
      <c r="K37" s="134">
        <v>80</v>
      </c>
      <c r="L37" s="153">
        <v>76</v>
      </c>
      <c r="M37" s="136">
        <v>3</v>
      </c>
      <c r="N37" s="134">
        <v>1</v>
      </c>
      <c r="O37" s="134">
        <v>0</v>
      </c>
      <c r="P37" s="134">
        <v>0</v>
      </c>
      <c r="Q37" s="135">
        <v>0</v>
      </c>
      <c r="R37" s="134">
        <v>8</v>
      </c>
      <c r="S37" s="136">
        <v>0</v>
      </c>
      <c r="T37" s="134">
        <v>0</v>
      </c>
      <c r="U37" s="134">
        <v>0</v>
      </c>
      <c r="V37" s="135">
        <v>0</v>
      </c>
      <c r="W37" s="134">
        <v>21</v>
      </c>
    </row>
    <row r="38" spans="1:33" s="140" customFormat="1" ht="16.75" customHeight="1" x14ac:dyDescent="0.2">
      <c r="A38" s="133"/>
      <c r="B38" s="132"/>
      <c r="C38" s="133"/>
      <c r="D38" s="155"/>
      <c r="E38" s="155">
        <f>SUM(F38:J38)</f>
        <v>0</v>
      </c>
      <c r="F38" s="130"/>
      <c r="G38" s="128"/>
      <c r="H38" s="128"/>
      <c r="I38" s="128"/>
      <c r="J38" s="129"/>
      <c r="K38" s="128"/>
      <c r="L38" s="155"/>
      <c r="M38" s="130"/>
      <c r="N38" s="128"/>
      <c r="O38" s="128"/>
      <c r="P38" s="128"/>
      <c r="Q38" s="129"/>
      <c r="R38" s="128"/>
      <c r="S38" s="130"/>
      <c r="T38" s="128"/>
      <c r="U38" s="128"/>
      <c r="V38" s="129"/>
      <c r="W38" s="128"/>
    </row>
    <row r="39" spans="1:33" ht="16.75" customHeight="1" x14ac:dyDescent="0.2">
      <c r="A39" s="211"/>
      <c r="B39" s="211"/>
      <c r="C39" s="210"/>
      <c r="D39" s="206"/>
      <c r="E39" s="136">
        <f>SUM(F39:J39)</f>
        <v>0</v>
      </c>
      <c r="F39" s="208"/>
      <c r="G39" s="206"/>
      <c r="H39" s="206"/>
      <c r="I39" s="206"/>
      <c r="J39" s="207"/>
      <c r="K39" s="206"/>
      <c r="L39" s="209"/>
      <c r="M39" s="208"/>
      <c r="N39" s="206"/>
      <c r="O39" s="206"/>
      <c r="P39" s="206"/>
      <c r="Q39" s="207"/>
      <c r="R39" s="206"/>
      <c r="S39" s="208"/>
      <c r="T39" s="206"/>
      <c r="U39" s="206"/>
      <c r="V39" s="207"/>
      <c r="W39" s="206"/>
    </row>
    <row r="40" spans="1:33" ht="16.75" customHeight="1" x14ac:dyDescent="0.2">
      <c r="A40" s="142" t="s">
        <v>67</v>
      </c>
      <c r="B40" s="142"/>
      <c r="C40" s="205"/>
      <c r="D40" s="202">
        <f>D41+D42+D43+D44+D45+D46</f>
        <v>272</v>
      </c>
      <c r="E40" s="136">
        <f>SUM(F40:J40)</f>
        <v>270</v>
      </c>
      <c r="F40" s="136">
        <f>F41+F42+F43+F44+F45+F46</f>
        <v>164</v>
      </c>
      <c r="G40" s="134">
        <f>G41+G42+G43+G44+G45+G46</f>
        <v>24</v>
      </c>
      <c r="H40" s="134">
        <f>H41+H42+H43+H44+H45+H46</f>
        <v>48</v>
      </c>
      <c r="I40" s="134">
        <f>I41+I42+I43+I44+I45+I46</f>
        <v>2</v>
      </c>
      <c r="J40" s="135">
        <f>J41+J42+J43+J44+J45+J46</f>
        <v>32</v>
      </c>
      <c r="K40" s="134">
        <f>K41+K42+K43+K44+K45+K46</f>
        <v>269</v>
      </c>
      <c r="L40" s="153">
        <f>L41+L42+L43+L44+L45+L46</f>
        <v>242</v>
      </c>
      <c r="M40" s="136">
        <f>M41+M42+M43+M44+M45+M46</f>
        <v>19</v>
      </c>
      <c r="N40" s="134">
        <f>N41+N42+N43+N44+N45+N46</f>
        <v>7</v>
      </c>
      <c r="O40" s="134">
        <f>O41+O42+O43+O44+O45+O46</f>
        <v>0</v>
      </c>
      <c r="P40" s="134">
        <f>P41+P42+P43+P44+P45+P46</f>
        <v>1</v>
      </c>
      <c r="Q40" s="135">
        <f>Q41+Q42+Q43+Q44+Q45+Q46</f>
        <v>0</v>
      </c>
      <c r="R40" s="134">
        <f>R41+R42+R43+R44+R45+R46</f>
        <v>92</v>
      </c>
      <c r="S40" s="136">
        <f>S41+S42+S43+S44+S45+S46</f>
        <v>13</v>
      </c>
      <c r="T40" s="134">
        <f>T41+T42+T43+T44+T45+T46</f>
        <v>13</v>
      </c>
      <c r="U40" s="134">
        <f>U41+U42+U43+U44+U45+U46</f>
        <v>0</v>
      </c>
      <c r="V40" s="135">
        <f>V41+V42+V43+V44+V45+V46</f>
        <v>0</v>
      </c>
      <c r="W40" s="134">
        <f>W41+W42+W43+W44+W45+W46</f>
        <v>21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</row>
    <row r="41" spans="1:33" ht="16.75" customHeight="1" x14ac:dyDescent="0.2">
      <c r="A41" s="139"/>
      <c r="B41" s="138" t="s">
        <v>24</v>
      </c>
      <c r="C41" s="203"/>
      <c r="D41" s="202">
        <v>83</v>
      </c>
      <c r="E41" s="136">
        <f>SUM(F41:J41)</f>
        <v>82</v>
      </c>
      <c r="F41" s="136">
        <v>35</v>
      </c>
      <c r="G41" s="134">
        <v>15</v>
      </c>
      <c r="H41" s="134">
        <v>13</v>
      </c>
      <c r="I41" s="134">
        <v>2</v>
      </c>
      <c r="J41" s="135">
        <v>17</v>
      </c>
      <c r="K41" s="134">
        <v>82</v>
      </c>
      <c r="L41" s="153">
        <v>73</v>
      </c>
      <c r="M41" s="136">
        <v>7</v>
      </c>
      <c r="N41" s="134">
        <v>1</v>
      </c>
      <c r="O41" s="134">
        <v>0</v>
      </c>
      <c r="P41" s="134">
        <v>1</v>
      </c>
      <c r="Q41" s="135">
        <v>0</v>
      </c>
      <c r="R41" s="134">
        <v>27</v>
      </c>
      <c r="S41" s="136">
        <v>11</v>
      </c>
      <c r="T41" s="134">
        <v>11</v>
      </c>
      <c r="U41" s="134">
        <v>0</v>
      </c>
      <c r="V41" s="135">
        <v>0</v>
      </c>
      <c r="W41" s="134">
        <v>16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</row>
    <row r="42" spans="1:33" ht="16.75" customHeight="1" x14ac:dyDescent="0.2">
      <c r="A42" s="139"/>
      <c r="B42" s="138" t="s">
        <v>23</v>
      </c>
      <c r="C42" s="203"/>
      <c r="D42" s="202">
        <v>19</v>
      </c>
      <c r="E42" s="136">
        <v>21</v>
      </c>
      <c r="F42" s="136">
        <v>18</v>
      </c>
      <c r="G42" s="134">
        <v>0</v>
      </c>
      <c r="H42" s="134">
        <v>1</v>
      </c>
      <c r="I42" s="134">
        <v>0</v>
      </c>
      <c r="J42" s="135">
        <v>0</v>
      </c>
      <c r="K42" s="134">
        <v>19</v>
      </c>
      <c r="L42" s="153">
        <v>17</v>
      </c>
      <c r="M42" s="136">
        <v>2</v>
      </c>
      <c r="N42" s="134">
        <v>0</v>
      </c>
      <c r="O42" s="134">
        <v>0</v>
      </c>
      <c r="P42" s="134">
        <v>0</v>
      </c>
      <c r="Q42" s="135">
        <v>0</v>
      </c>
      <c r="R42" s="134">
        <v>14</v>
      </c>
      <c r="S42" s="136">
        <v>0</v>
      </c>
      <c r="T42" s="134">
        <v>0</v>
      </c>
      <c r="U42" s="134">
        <v>0</v>
      </c>
      <c r="V42" s="135">
        <v>0</v>
      </c>
      <c r="W42" s="134">
        <v>0</v>
      </c>
      <c r="X42" s="204"/>
      <c r="Y42" s="204" t="s">
        <v>125</v>
      </c>
    </row>
    <row r="43" spans="1:33" ht="16.75" customHeight="1" x14ac:dyDescent="0.2">
      <c r="A43" s="139"/>
      <c r="B43" s="138" t="s">
        <v>22</v>
      </c>
      <c r="C43" s="203"/>
      <c r="D43" s="202">
        <v>61</v>
      </c>
      <c r="E43" s="136">
        <f>SUM(F43:J43)</f>
        <v>61</v>
      </c>
      <c r="F43" s="136">
        <v>40</v>
      </c>
      <c r="G43" s="134">
        <v>5</v>
      </c>
      <c r="H43" s="134">
        <v>8</v>
      </c>
      <c r="I43" s="134">
        <v>0</v>
      </c>
      <c r="J43" s="135">
        <v>8</v>
      </c>
      <c r="K43" s="134">
        <v>61</v>
      </c>
      <c r="L43" s="153">
        <v>55</v>
      </c>
      <c r="M43" s="136">
        <v>3</v>
      </c>
      <c r="N43" s="134">
        <v>3</v>
      </c>
      <c r="O43" s="134">
        <v>0</v>
      </c>
      <c r="P43" s="134">
        <v>0</v>
      </c>
      <c r="Q43" s="135">
        <v>0</v>
      </c>
      <c r="R43" s="134">
        <v>29</v>
      </c>
      <c r="S43" s="136">
        <v>0</v>
      </c>
      <c r="T43" s="134">
        <v>0</v>
      </c>
      <c r="U43" s="134">
        <v>0</v>
      </c>
      <c r="V43" s="135">
        <v>0</v>
      </c>
      <c r="W43" s="134">
        <v>2</v>
      </c>
    </row>
    <row r="44" spans="1:33" ht="16.75" customHeight="1" x14ac:dyDescent="0.2">
      <c r="A44" s="139"/>
      <c r="B44" s="138" t="s">
        <v>21</v>
      </c>
      <c r="C44" s="203"/>
      <c r="D44" s="202">
        <v>32</v>
      </c>
      <c r="E44" s="136">
        <f>SUM(F44:J44)</f>
        <v>32</v>
      </c>
      <c r="F44" s="136">
        <v>19</v>
      </c>
      <c r="G44" s="134">
        <v>3</v>
      </c>
      <c r="H44" s="134">
        <v>10</v>
      </c>
      <c r="I44" s="134">
        <v>0</v>
      </c>
      <c r="J44" s="135">
        <v>0</v>
      </c>
      <c r="K44" s="134">
        <v>32</v>
      </c>
      <c r="L44" s="153">
        <v>28</v>
      </c>
      <c r="M44" s="136">
        <v>3</v>
      </c>
      <c r="N44" s="134">
        <v>1</v>
      </c>
      <c r="O44" s="134">
        <v>0</v>
      </c>
      <c r="P44" s="134">
        <v>0</v>
      </c>
      <c r="Q44" s="135">
        <v>0</v>
      </c>
      <c r="R44" s="134">
        <v>10</v>
      </c>
      <c r="S44" s="136">
        <v>0</v>
      </c>
      <c r="T44" s="134">
        <v>0</v>
      </c>
      <c r="U44" s="134">
        <v>0</v>
      </c>
      <c r="V44" s="135">
        <v>0</v>
      </c>
      <c r="W44" s="134">
        <v>2</v>
      </c>
    </row>
    <row r="45" spans="1:33" ht="16.75" customHeight="1" x14ac:dyDescent="0.2">
      <c r="A45" s="139"/>
      <c r="B45" s="138" t="s">
        <v>20</v>
      </c>
      <c r="C45" s="203"/>
      <c r="D45" s="202">
        <v>29</v>
      </c>
      <c r="E45" s="136">
        <f>SUM(F45:J45)</f>
        <v>29</v>
      </c>
      <c r="F45" s="136">
        <v>29</v>
      </c>
      <c r="G45" s="134">
        <v>0</v>
      </c>
      <c r="H45" s="134">
        <v>0</v>
      </c>
      <c r="I45" s="134">
        <v>0</v>
      </c>
      <c r="J45" s="135">
        <v>0</v>
      </c>
      <c r="K45" s="134">
        <v>29</v>
      </c>
      <c r="L45" s="153">
        <v>26</v>
      </c>
      <c r="M45" s="136">
        <v>2</v>
      </c>
      <c r="N45" s="134">
        <v>1</v>
      </c>
      <c r="O45" s="134">
        <v>0</v>
      </c>
      <c r="P45" s="134">
        <v>0</v>
      </c>
      <c r="Q45" s="135">
        <v>0</v>
      </c>
      <c r="R45" s="134">
        <v>5</v>
      </c>
      <c r="S45" s="136">
        <v>0</v>
      </c>
      <c r="T45" s="134">
        <v>0</v>
      </c>
      <c r="U45" s="134">
        <v>0</v>
      </c>
      <c r="V45" s="135">
        <v>0</v>
      </c>
      <c r="W45" s="134">
        <v>0</v>
      </c>
    </row>
    <row r="46" spans="1:33" s="140" customFormat="1" ht="16.75" customHeight="1" x14ac:dyDescent="0.2">
      <c r="A46" s="139"/>
      <c r="B46" s="138" t="s">
        <v>66</v>
      </c>
      <c r="C46" s="203"/>
      <c r="D46" s="202">
        <v>48</v>
      </c>
      <c r="E46" s="136">
        <f>SUM(F46:J46)</f>
        <v>47</v>
      </c>
      <c r="F46" s="136">
        <v>23</v>
      </c>
      <c r="G46" s="134">
        <v>1</v>
      </c>
      <c r="H46" s="134">
        <v>16</v>
      </c>
      <c r="I46" s="134">
        <v>0</v>
      </c>
      <c r="J46" s="135">
        <v>7</v>
      </c>
      <c r="K46" s="134">
        <v>46</v>
      </c>
      <c r="L46" s="153">
        <v>43</v>
      </c>
      <c r="M46" s="136">
        <v>2</v>
      </c>
      <c r="N46" s="134">
        <v>1</v>
      </c>
      <c r="O46" s="134">
        <v>0</v>
      </c>
      <c r="P46" s="134">
        <v>0</v>
      </c>
      <c r="Q46" s="135">
        <v>0</v>
      </c>
      <c r="R46" s="134">
        <v>7</v>
      </c>
      <c r="S46" s="136">
        <v>2</v>
      </c>
      <c r="T46" s="134">
        <v>2</v>
      </c>
      <c r="U46" s="134">
        <v>0</v>
      </c>
      <c r="V46" s="135">
        <v>0</v>
      </c>
      <c r="W46" s="134">
        <v>1</v>
      </c>
    </row>
    <row r="47" spans="1:33" s="140" customFormat="1" ht="16.75" customHeight="1" x14ac:dyDescent="0.2">
      <c r="A47" s="139"/>
      <c r="B47" s="138"/>
      <c r="C47" s="139"/>
      <c r="D47" s="136"/>
      <c r="E47" s="136">
        <f>SUM(F47:J47)</f>
        <v>0</v>
      </c>
      <c r="F47" s="136"/>
      <c r="G47" s="134"/>
      <c r="H47" s="134"/>
      <c r="I47" s="134"/>
      <c r="J47" s="135"/>
      <c r="K47" s="134"/>
      <c r="L47" s="153"/>
      <c r="M47" s="136"/>
      <c r="N47" s="134"/>
      <c r="O47" s="134"/>
      <c r="P47" s="134"/>
      <c r="Q47" s="135"/>
      <c r="R47" s="134"/>
      <c r="S47" s="136"/>
      <c r="T47" s="134"/>
      <c r="U47" s="134"/>
      <c r="V47" s="135"/>
      <c r="W47" s="134"/>
    </row>
    <row r="48" spans="1:33" ht="16.75" customHeight="1" x14ac:dyDescent="0.2">
      <c r="A48" s="201" t="s">
        <v>95</v>
      </c>
      <c r="B48" s="201"/>
      <c r="C48" s="200"/>
      <c r="D48" s="136">
        <f>D49+D50+D51+D52+D53</f>
        <v>457</v>
      </c>
      <c r="E48" s="136">
        <f>SUM(F48:J48)</f>
        <v>441</v>
      </c>
      <c r="F48" s="136">
        <f>F49+F50+F51+F52+F53</f>
        <v>259</v>
      </c>
      <c r="G48" s="134">
        <f>G49+G50+G51+G52+G53</f>
        <v>41</v>
      </c>
      <c r="H48" s="134">
        <f>H49+H50+H51+H52+H53</f>
        <v>71</v>
      </c>
      <c r="I48" s="134">
        <f>I49+I50+I51+I52+I53</f>
        <v>1</v>
      </c>
      <c r="J48" s="135">
        <f>J49+J50+J51+J52+J53</f>
        <v>69</v>
      </c>
      <c r="K48" s="134">
        <f>K49+K50+K51+K52+K53</f>
        <v>443</v>
      </c>
      <c r="L48" s="153">
        <f>L49+L50+L51+L52+L53</f>
        <v>404</v>
      </c>
      <c r="M48" s="136">
        <f>M49+M50+M51+M52+M53</f>
        <v>22</v>
      </c>
      <c r="N48" s="134">
        <f>N49+N50+N51+N52+N53</f>
        <v>12</v>
      </c>
      <c r="O48" s="134">
        <f>O49+O50+O51+O52+O53</f>
        <v>0</v>
      </c>
      <c r="P48" s="134">
        <f>P49+P50+P51+P52+P53</f>
        <v>5</v>
      </c>
      <c r="Q48" s="135">
        <f>Q49+Q50+Q51+Q52+Q53</f>
        <v>0</v>
      </c>
      <c r="R48" s="134">
        <f>R49+R50+R51+R52+R53</f>
        <v>163</v>
      </c>
      <c r="S48" s="136">
        <f>S49+S50+S51+S52+S53</f>
        <v>1</v>
      </c>
      <c r="T48" s="134">
        <f>T49+T50+T51+T52+T53</f>
        <v>1</v>
      </c>
      <c r="U48" s="134">
        <f>U49+U50+U51+U52+U53</f>
        <v>0</v>
      </c>
      <c r="V48" s="135">
        <f>V49+V50+V51+V52+V53</f>
        <v>0</v>
      </c>
      <c r="W48" s="134">
        <f>W49+W50+W51+W52+W53</f>
        <v>48</v>
      </c>
    </row>
    <row r="49" spans="1:40" ht="16.75" customHeight="1" x14ac:dyDescent="0.2">
      <c r="A49" s="139"/>
      <c r="B49" s="138" t="s">
        <v>17</v>
      </c>
      <c r="C49" s="137"/>
      <c r="D49" s="136">
        <v>264</v>
      </c>
      <c r="E49" s="136">
        <f>SUM(F49:J49)</f>
        <v>256</v>
      </c>
      <c r="F49" s="136">
        <v>144</v>
      </c>
      <c r="G49" s="134">
        <v>39</v>
      </c>
      <c r="H49" s="134">
        <v>38</v>
      </c>
      <c r="I49" s="134">
        <v>0</v>
      </c>
      <c r="J49" s="135">
        <v>35</v>
      </c>
      <c r="K49" s="134">
        <v>256</v>
      </c>
      <c r="L49" s="153">
        <v>232</v>
      </c>
      <c r="M49" s="136">
        <v>14</v>
      </c>
      <c r="N49" s="134">
        <v>7</v>
      </c>
      <c r="O49" s="134">
        <v>0</v>
      </c>
      <c r="P49" s="134">
        <v>3</v>
      </c>
      <c r="Q49" s="135">
        <v>0</v>
      </c>
      <c r="R49" s="134">
        <v>97</v>
      </c>
      <c r="S49" s="136">
        <v>1</v>
      </c>
      <c r="T49" s="134">
        <v>1</v>
      </c>
      <c r="U49" s="134">
        <v>0</v>
      </c>
      <c r="V49" s="135">
        <v>0</v>
      </c>
      <c r="W49" s="134">
        <v>14</v>
      </c>
    </row>
    <row r="50" spans="1:40" ht="16.75" customHeight="1" x14ac:dyDescent="0.2">
      <c r="A50" s="139"/>
      <c r="B50" s="138" t="s">
        <v>16</v>
      </c>
      <c r="C50" s="137"/>
      <c r="D50" s="136">
        <v>16</v>
      </c>
      <c r="E50" s="136">
        <f>SUM(F50:J50)</f>
        <v>15</v>
      </c>
      <c r="F50" s="136">
        <v>6</v>
      </c>
      <c r="G50" s="134">
        <v>1</v>
      </c>
      <c r="H50" s="134">
        <v>3</v>
      </c>
      <c r="I50" s="134">
        <v>0</v>
      </c>
      <c r="J50" s="135">
        <v>5</v>
      </c>
      <c r="K50" s="134">
        <v>15</v>
      </c>
      <c r="L50" s="153">
        <v>14</v>
      </c>
      <c r="M50" s="136">
        <v>0</v>
      </c>
      <c r="N50" s="134">
        <v>1</v>
      </c>
      <c r="O50" s="134">
        <v>0</v>
      </c>
      <c r="P50" s="134">
        <v>0</v>
      </c>
      <c r="Q50" s="135">
        <v>0</v>
      </c>
      <c r="R50" s="134">
        <v>2</v>
      </c>
      <c r="S50" s="136">
        <v>0</v>
      </c>
      <c r="T50" s="134">
        <v>0</v>
      </c>
      <c r="U50" s="134">
        <v>0</v>
      </c>
      <c r="V50" s="135">
        <v>0</v>
      </c>
      <c r="W50" s="134">
        <v>2</v>
      </c>
    </row>
    <row r="51" spans="1:40" ht="16.75" customHeight="1" x14ac:dyDescent="0.2">
      <c r="A51" s="139"/>
      <c r="B51" s="138" t="s">
        <v>15</v>
      </c>
      <c r="C51" s="137"/>
      <c r="D51" s="136">
        <v>27</v>
      </c>
      <c r="E51" s="136">
        <f>SUM(F51:J51)</f>
        <v>25</v>
      </c>
      <c r="F51" s="136">
        <v>20</v>
      </c>
      <c r="G51" s="134">
        <v>1</v>
      </c>
      <c r="H51" s="134">
        <v>2</v>
      </c>
      <c r="I51" s="134">
        <v>1</v>
      </c>
      <c r="J51" s="135">
        <v>1</v>
      </c>
      <c r="K51" s="134">
        <v>27</v>
      </c>
      <c r="L51" s="153">
        <v>27</v>
      </c>
      <c r="M51" s="136">
        <v>0</v>
      </c>
      <c r="N51" s="134">
        <v>0</v>
      </c>
      <c r="O51" s="134">
        <v>0</v>
      </c>
      <c r="P51" s="134">
        <v>0</v>
      </c>
      <c r="Q51" s="135">
        <v>0</v>
      </c>
      <c r="R51" s="134">
        <v>0</v>
      </c>
      <c r="S51" s="136">
        <v>0</v>
      </c>
      <c r="T51" s="134">
        <v>0</v>
      </c>
      <c r="U51" s="134">
        <v>0</v>
      </c>
      <c r="V51" s="135">
        <v>0</v>
      </c>
      <c r="W51" s="134">
        <v>6</v>
      </c>
    </row>
    <row r="52" spans="1:40" ht="16.75" customHeight="1" x14ac:dyDescent="0.2">
      <c r="A52" s="139"/>
      <c r="B52" s="138" t="s">
        <v>14</v>
      </c>
      <c r="C52" s="137"/>
      <c r="D52" s="136">
        <v>53</v>
      </c>
      <c r="E52" s="136">
        <f>SUM(F52:J52)</f>
        <v>52</v>
      </c>
      <c r="F52" s="136">
        <v>41</v>
      </c>
      <c r="G52" s="134">
        <v>0</v>
      </c>
      <c r="H52" s="134">
        <v>8</v>
      </c>
      <c r="I52" s="134">
        <v>0</v>
      </c>
      <c r="J52" s="135">
        <v>3</v>
      </c>
      <c r="K52" s="134">
        <v>52</v>
      </c>
      <c r="L52" s="153">
        <v>51</v>
      </c>
      <c r="M52" s="136">
        <v>0</v>
      </c>
      <c r="N52" s="134">
        <v>1</v>
      </c>
      <c r="O52" s="134">
        <v>0</v>
      </c>
      <c r="P52" s="134">
        <v>0</v>
      </c>
      <c r="Q52" s="135">
        <v>0</v>
      </c>
      <c r="R52" s="134">
        <v>10</v>
      </c>
      <c r="S52" s="136">
        <v>0</v>
      </c>
      <c r="T52" s="134">
        <v>0</v>
      </c>
      <c r="U52" s="134">
        <v>0</v>
      </c>
      <c r="V52" s="135">
        <v>0</v>
      </c>
      <c r="W52" s="134">
        <v>0</v>
      </c>
    </row>
    <row r="53" spans="1:40" ht="16.75" customHeight="1" x14ac:dyDescent="0.2">
      <c r="A53" s="139"/>
      <c r="B53" s="138" t="s">
        <v>64</v>
      </c>
      <c r="C53" s="137"/>
      <c r="D53" s="136">
        <v>97</v>
      </c>
      <c r="E53" s="136">
        <f>SUM(F53:J53)</f>
        <v>93</v>
      </c>
      <c r="F53" s="136">
        <v>48</v>
      </c>
      <c r="G53" s="134">
        <v>0</v>
      </c>
      <c r="H53" s="134">
        <v>20</v>
      </c>
      <c r="I53" s="134">
        <v>0</v>
      </c>
      <c r="J53" s="135">
        <v>25</v>
      </c>
      <c r="K53" s="134">
        <v>93</v>
      </c>
      <c r="L53" s="153">
        <v>80</v>
      </c>
      <c r="M53" s="136">
        <v>8</v>
      </c>
      <c r="N53" s="134">
        <v>3</v>
      </c>
      <c r="O53" s="134">
        <v>0</v>
      </c>
      <c r="P53" s="134">
        <v>2</v>
      </c>
      <c r="Q53" s="135">
        <v>0</v>
      </c>
      <c r="R53" s="134">
        <v>54</v>
      </c>
      <c r="S53" s="136">
        <v>0</v>
      </c>
      <c r="T53" s="134">
        <v>0</v>
      </c>
      <c r="U53" s="134">
        <v>0</v>
      </c>
      <c r="V53" s="135">
        <v>0</v>
      </c>
      <c r="W53" s="134">
        <v>26</v>
      </c>
    </row>
    <row r="54" spans="1:40" ht="16.75" customHeight="1" x14ac:dyDescent="0.2">
      <c r="A54" s="139"/>
      <c r="B54" s="138"/>
      <c r="C54" s="137"/>
      <c r="D54" s="148"/>
      <c r="E54" s="136">
        <f>SUM(F54:J54)</f>
        <v>0</v>
      </c>
      <c r="F54" s="148"/>
      <c r="G54" s="146"/>
      <c r="H54" s="146"/>
      <c r="I54" s="146"/>
      <c r="J54" s="147"/>
      <c r="K54" s="146"/>
      <c r="L54" s="154"/>
      <c r="M54" s="148"/>
      <c r="N54" s="146"/>
      <c r="O54" s="146"/>
      <c r="P54" s="146"/>
      <c r="Q54" s="147"/>
      <c r="R54" s="146"/>
      <c r="S54" s="148"/>
      <c r="T54" s="146"/>
      <c r="U54" s="146"/>
      <c r="V54" s="147"/>
      <c r="W54" s="146"/>
    </row>
    <row r="55" spans="1:40" ht="16.75" customHeight="1" x14ac:dyDescent="0.2">
      <c r="A55" s="142" t="s">
        <v>12</v>
      </c>
      <c r="B55" s="142"/>
      <c r="C55" s="151"/>
      <c r="D55" s="136">
        <f>D56+D57</f>
        <v>938</v>
      </c>
      <c r="E55" s="136">
        <f>SUM(F55:J55)</f>
        <v>910</v>
      </c>
      <c r="F55" s="136">
        <f>F56+F57</f>
        <v>414</v>
      </c>
      <c r="G55" s="134">
        <f>G56+G57</f>
        <v>52</v>
      </c>
      <c r="H55" s="134">
        <f>H56+H57</f>
        <v>216</v>
      </c>
      <c r="I55" s="134">
        <f>I56+I57</f>
        <v>40</v>
      </c>
      <c r="J55" s="135">
        <f>J56+J57</f>
        <v>188</v>
      </c>
      <c r="K55" s="134">
        <f>K56+K57</f>
        <v>910</v>
      </c>
      <c r="L55" s="153">
        <f>L56+L57</f>
        <v>789</v>
      </c>
      <c r="M55" s="136">
        <f>M56+M57</f>
        <v>91</v>
      </c>
      <c r="N55" s="134">
        <f>N56+N57</f>
        <v>24</v>
      </c>
      <c r="O55" s="134">
        <f>O56+O57</f>
        <v>2</v>
      </c>
      <c r="P55" s="134">
        <f>P56+P57</f>
        <v>4</v>
      </c>
      <c r="Q55" s="135">
        <f>Q56+Q57</f>
        <v>0</v>
      </c>
      <c r="R55" s="134">
        <f>R56+R57</f>
        <v>425</v>
      </c>
      <c r="S55" s="136">
        <f>S56+S57</f>
        <v>44</v>
      </c>
      <c r="T55" s="134">
        <f>T56+T57</f>
        <v>44</v>
      </c>
      <c r="U55" s="134">
        <f>U56+U57</f>
        <v>0</v>
      </c>
      <c r="V55" s="135">
        <f>V56+V57</f>
        <v>0</v>
      </c>
      <c r="W55" s="134">
        <f>W56+W57</f>
        <v>146</v>
      </c>
      <c r="X55" s="140"/>
    </row>
    <row r="56" spans="1:40" ht="16.75" customHeight="1" x14ac:dyDescent="0.2">
      <c r="A56" s="139"/>
      <c r="B56" s="138" t="s">
        <v>11</v>
      </c>
      <c r="C56" s="137"/>
      <c r="D56" s="136">
        <v>602</v>
      </c>
      <c r="E56" s="136">
        <v>569</v>
      </c>
      <c r="F56" s="136">
        <v>270</v>
      </c>
      <c r="G56" s="134">
        <v>35</v>
      </c>
      <c r="H56" s="134">
        <v>114</v>
      </c>
      <c r="I56" s="134">
        <v>21</v>
      </c>
      <c r="J56" s="135">
        <v>150</v>
      </c>
      <c r="K56" s="134">
        <v>590</v>
      </c>
      <c r="L56" s="153">
        <v>509</v>
      </c>
      <c r="M56" s="136">
        <v>62</v>
      </c>
      <c r="N56" s="134">
        <v>17</v>
      </c>
      <c r="O56" s="134">
        <v>1</v>
      </c>
      <c r="P56" s="134">
        <v>1</v>
      </c>
      <c r="Q56" s="135">
        <v>0</v>
      </c>
      <c r="R56" s="134">
        <v>290</v>
      </c>
      <c r="S56" s="136">
        <v>20</v>
      </c>
      <c r="T56" s="134">
        <v>20</v>
      </c>
      <c r="U56" s="134">
        <v>0</v>
      </c>
      <c r="V56" s="135">
        <v>0</v>
      </c>
      <c r="W56" s="134">
        <v>97</v>
      </c>
    </row>
    <row r="57" spans="1:40" ht="16.75" customHeight="1" x14ac:dyDescent="0.2">
      <c r="A57" s="139"/>
      <c r="B57" s="138" t="s">
        <v>63</v>
      </c>
      <c r="C57" s="137"/>
      <c r="D57" s="136">
        <v>336</v>
      </c>
      <c r="E57" s="136">
        <f>SUM(F57:J57)</f>
        <v>320</v>
      </c>
      <c r="F57" s="136">
        <v>144</v>
      </c>
      <c r="G57" s="134">
        <v>17</v>
      </c>
      <c r="H57" s="134">
        <v>102</v>
      </c>
      <c r="I57" s="134">
        <v>19</v>
      </c>
      <c r="J57" s="135">
        <v>38</v>
      </c>
      <c r="K57" s="134">
        <v>320</v>
      </c>
      <c r="L57" s="153">
        <v>280</v>
      </c>
      <c r="M57" s="136">
        <v>29</v>
      </c>
      <c r="N57" s="134">
        <v>7</v>
      </c>
      <c r="O57" s="134">
        <v>1</v>
      </c>
      <c r="P57" s="134">
        <v>3</v>
      </c>
      <c r="Q57" s="135">
        <v>0</v>
      </c>
      <c r="R57" s="134">
        <v>135</v>
      </c>
      <c r="S57" s="136">
        <v>24</v>
      </c>
      <c r="T57" s="134">
        <v>24</v>
      </c>
      <c r="U57" s="134">
        <v>0</v>
      </c>
      <c r="V57" s="135">
        <v>0</v>
      </c>
      <c r="W57" s="134">
        <v>49</v>
      </c>
    </row>
    <row r="58" spans="1:40" ht="16.75" customHeight="1" x14ac:dyDescent="0.2">
      <c r="A58" s="139"/>
      <c r="B58" s="149"/>
      <c r="C58" s="137"/>
      <c r="D58" s="148"/>
      <c r="E58" s="136">
        <f>SUM(F58:J58)</f>
        <v>0</v>
      </c>
      <c r="F58" s="148"/>
      <c r="G58" s="146"/>
      <c r="H58" s="146"/>
      <c r="I58" s="146"/>
      <c r="J58" s="147"/>
      <c r="K58" s="146"/>
      <c r="L58" s="154"/>
      <c r="M58" s="148"/>
      <c r="N58" s="146"/>
      <c r="O58" s="146"/>
      <c r="P58" s="146"/>
      <c r="Q58" s="147"/>
      <c r="R58" s="146"/>
      <c r="S58" s="148"/>
      <c r="T58" s="146"/>
      <c r="U58" s="146"/>
      <c r="V58" s="147"/>
      <c r="W58" s="146"/>
    </row>
    <row r="59" spans="1:40" ht="16.75" customHeight="1" x14ac:dyDescent="0.2">
      <c r="A59" s="142" t="s">
        <v>124</v>
      </c>
      <c r="B59" s="142"/>
      <c r="C59" s="151"/>
      <c r="D59" s="136">
        <f>D60</f>
        <v>1891</v>
      </c>
      <c r="E59" s="136">
        <f>SUM(F59:J59)</f>
        <v>1830</v>
      </c>
      <c r="F59" s="136">
        <f>F60</f>
        <v>1099</v>
      </c>
      <c r="G59" s="134">
        <f>G60</f>
        <v>16</v>
      </c>
      <c r="H59" s="134">
        <f>H60</f>
        <v>198</v>
      </c>
      <c r="I59" s="134">
        <f>I60</f>
        <v>0</v>
      </c>
      <c r="J59" s="135">
        <f>J60</f>
        <v>517</v>
      </c>
      <c r="K59" s="134">
        <f>K60</f>
        <v>1830</v>
      </c>
      <c r="L59" s="153">
        <f>L60</f>
        <v>1559</v>
      </c>
      <c r="M59" s="136">
        <f>M60</f>
        <v>200</v>
      </c>
      <c r="N59" s="134">
        <f>N60</f>
        <v>66</v>
      </c>
      <c r="O59" s="134">
        <f>O60</f>
        <v>1</v>
      </c>
      <c r="P59" s="134">
        <f>P60</f>
        <v>4</v>
      </c>
      <c r="Q59" s="135">
        <f>Q60</f>
        <v>0</v>
      </c>
      <c r="R59" s="134">
        <f>R60</f>
        <v>957</v>
      </c>
      <c r="S59" s="136">
        <f>S60</f>
        <v>46</v>
      </c>
      <c r="T59" s="134">
        <f>T60</f>
        <v>46</v>
      </c>
      <c r="U59" s="134">
        <f>U60</f>
        <v>0</v>
      </c>
      <c r="V59" s="135">
        <f>V60</f>
        <v>0</v>
      </c>
      <c r="W59" s="134">
        <f>W60</f>
        <v>264</v>
      </c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1:40" ht="16.75" customHeight="1" x14ac:dyDescent="0.2">
      <c r="A60" s="139"/>
      <c r="B60" s="138" t="s">
        <v>8</v>
      </c>
      <c r="C60" s="137"/>
      <c r="D60" s="136">
        <v>1891</v>
      </c>
      <c r="E60" s="136">
        <f>SUM(F60:J60)</f>
        <v>1830</v>
      </c>
      <c r="F60" s="136">
        <v>1099</v>
      </c>
      <c r="G60" s="134">
        <v>16</v>
      </c>
      <c r="H60" s="134">
        <v>198</v>
      </c>
      <c r="I60" s="134">
        <v>0</v>
      </c>
      <c r="J60" s="135">
        <v>517</v>
      </c>
      <c r="K60" s="134">
        <v>1830</v>
      </c>
      <c r="L60" s="153">
        <v>1559</v>
      </c>
      <c r="M60" s="136">
        <v>200</v>
      </c>
      <c r="N60" s="134">
        <v>66</v>
      </c>
      <c r="O60" s="134">
        <v>1</v>
      </c>
      <c r="P60" s="134">
        <v>4</v>
      </c>
      <c r="Q60" s="135">
        <v>0</v>
      </c>
      <c r="R60" s="134">
        <v>957</v>
      </c>
      <c r="S60" s="136">
        <v>46</v>
      </c>
      <c r="T60" s="134">
        <v>46</v>
      </c>
      <c r="U60" s="134">
        <v>0</v>
      </c>
      <c r="V60" s="135">
        <v>0</v>
      </c>
      <c r="W60" s="134">
        <v>264</v>
      </c>
    </row>
    <row r="61" spans="1:40" ht="16.75" customHeight="1" x14ac:dyDescent="0.2">
      <c r="A61" s="139"/>
      <c r="B61" s="138"/>
      <c r="C61" s="137"/>
      <c r="D61" s="145"/>
      <c r="E61" s="136">
        <f>SUM(F61:J61)</f>
        <v>0</v>
      </c>
      <c r="F61" s="145"/>
      <c r="G61" s="143"/>
      <c r="H61" s="143"/>
      <c r="I61" s="143"/>
      <c r="J61" s="144"/>
      <c r="K61" s="143"/>
      <c r="L61" s="199"/>
      <c r="M61" s="145"/>
      <c r="N61" s="143"/>
      <c r="O61" s="143"/>
      <c r="P61" s="143"/>
      <c r="Q61" s="144"/>
      <c r="R61" s="143"/>
      <c r="S61" s="145"/>
      <c r="T61" s="143"/>
      <c r="U61" s="143"/>
      <c r="V61" s="144"/>
      <c r="W61" s="143"/>
    </row>
    <row r="62" spans="1:40" ht="16.75" customHeight="1" x14ac:dyDescent="0.2">
      <c r="A62" s="142" t="s">
        <v>7</v>
      </c>
      <c r="B62" s="142"/>
      <c r="C62" s="151"/>
      <c r="D62" s="136">
        <f>D63+D64+D65+D66+D67+D68</f>
        <v>942</v>
      </c>
      <c r="E62" s="136">
        <f>SUM(F62:J62)</f>
        <v>907</v>
      </c>
      <c r="F62" s="136">
        <f>F63+F64+F65+F66+F67+F68</f>
        <v>494</v>
      </c>
      <c r="G62" s="134">
        <f>G63+G64+G65+G66+G67+G68</f>
        <v>72</v>
      </c>
      <c r="H62" s="134">
        <f>H63+H64+H65+H66+H67+H68</f>
        <v>188</v>
      </c>
      <c r="I62" s="134">
        <f>I63+I64+I65+I66+I67+I68</f>
        <v>40</v>
      </c>
      <c r="J62" s="135">
        <f>J63+J64+J65+J66+J67+J68</f>
        <v>113</v>
      </c>
      <c r="K62" s="134">
        <f>K63+K64+K65+K66+K67+K68</f>
        <v>906</v>
      </c>
      <c r="L62" s="153">
        <f>L63+L64+L65+L66+L67+L68</f>
        <v>821</v>
      </c>
      <c r="M62" s="136">
        <f>M63+M64+M65+M66+M67+M68</f>
        <v>62</v>
      </c>
      <c r="N62" s="134">
        <f>N63+N64+N65+N66+N67+N68</f>
        <v>19</v>
      </c>
      <c r="O62" s="134">
        <f>O63+O64+O65+O66+O67+O68</f>
        <v>3</v>
      </c>
      <c r="P62" s="134">
        <f>P63+P64+P65+P66+P67+P68</f>
        <v>1</v>
      </c>
      <c r="Q62" s="135">
        <f>Q63+Q64+Q65+Q66+Q67+Q68</f>
        <v>0</v>
      </c>
      <c r="R62" s="134">
        <f>R63+R64+R65+R66+R67+R68</f>
        <v>228</v>
      </c>
      <c r="S62" s="136">
        <f>S63+S64+S65+S66+S67+S68</f>
        <v>9</v>
      </c>
      <c r="T62" s="134">
        <f>T63+T64+T65+T66+T67+T68</f>
        <v>9</v>
      </c>
      <c r="U62" s="134">
        <f>U63+U64+U65+U66+U67+U68</f>
        <v>0</v>
      </c>
      <c r="V62" s="135">
        <f>V63+V64+V65+V66+V67+V68</f>
        <v>0</v>
      </c>
      <c r="W62" s="134">
        <f>W63+W64+W65+W66+W67+W68</f>
        <v>111</v>
      </c>
    </row>
    <row r="63" spans="1:40" ht="16.75" customHeight="1" x14ac:dyDescent="0.2">
      <c r="A63" s="139"/>
      <c r="B63" s="138" t="s">
        <v>6</v>
      </c>
      <c r="C63" s="137"/>
      <c r="D63" s="136">
        <v>395</v>
      </c>
      <c r="E63" s="136">
        <f>SUM(F63:J63)</f>
        <v>387</v>
      </c>
      <c r="F63" s="136">
        <v>175</v>
      </c>
      <c r="G63" s="134">
        <v>17</v>
      </c>
      <c r="H63" s="134">
        <v>114</v>
      </c>
      <c r="I63" s="134">
        <v>20</v>
      </c>
      <c r="J63" s="135">
        <v>61</v>
      </c>
      <c r="K63" s="134">
        <v>387</v>
      </c>
      <c r="L63" s="153">
        <v>353</v>
      </c>
      <c r="M63" s="136">
        <v>25</v>
      </c>
      <c r="N63" s="134">
        <v>8</v>
      </c>
      <c r="O63" s="134">
        <v>0</v>
      </c>
      <c r="P63" s="134">
        <v>1</v>
      </c>
      <c r="Q63" s="135">
        <v>0</v>
      </c>
      <c r="R63" s="134">
        <v>101</v>
      </c>
      <c r="S63" s="136">
        <v>8</v>
      </c>
      <c r="T63" s="134">
        <v>8</v>
      </c>
      <c r="U63" s="134">
        <v>0</v>
      </c>
      <c r="V63" s="135">
        <v>0</v>
      </c>
      <c r="W63" s="134">
        <v>71</v>
      </c>
    </row>
    <row r="64" spans="1:40" ht="16.75" customHeight="1" x14ac:dyDescent="0.2">
      <c r="A64" s="139"/>
      <c r="B64" s="138" t="s">
        <v>5</v>
      </c>
      <c r="C64" s="137"/>
      <c r="D64" s="136">
        <v>59</v>
      </c>
      <c r="E64" s="136">
        <f>SUM(F64:J64)</f>
        <v>57</v>
      </c>
      <c r="F64" s="136">
        <v>37</v>
      </c>
      <c r="G64" s="134">
        <v>4</v>
      </c>
      <c r="H64" s="134">
        <v>14</v>
      </c>
      <c r="I64" s="134">
        <v>1</v>
      </c>
      <c r="J64" s="135">
        <v>1</v>
      </c>
      <c r="K64" s="134">
        <v>57</v>
      </c>
      <c r="L64" s="153">
        <v>52</v>
      </c>
      <c r="M64" s="136">
        <v>4</v>
      </c>
      <c r="N64" s="134">
        <v>1</v>
      </c>
      <c r="O64" s="134">
        <v>0</v>
      </c>
      <c r="P64" s="134">
        <v>0</v>
      </c>
      <c r="Q64" s="135">
        <v>0</v>
      </c>
      <c r="R64" s="134">
        <v>13</v>
      </c>
      <c r="S64" s="136">
        <v>0</v>
      </c>
      <c r="T64" s="134">
        <v>0</v>
      </c>
      <c r="U64" s="134">
        <v>0</v>
      </c>
      <c r="V64" s="135">
        <v>0</v>
      </c>
      <c r="W64" s="134">
        <v>5</v>
      </c>
    </row>
    <row r="65" spans="1:23" ht="16.75" customHeight="1" x14ac:dyDescent="0.2">
      <c r="A65" s="139"/>
      <c r="B65" s="138" t="s">
        <v>4</v>
      </c>
      <c r="C65" s="137"/>
      <c r="D65" s="136">
        <v>51</v>
      </c>
      <c r="E65" s="136">
        <f>SUM(F65:J65)</f>
        <v>48</v>
      </c>
      <c r="F65" s="136">
        <v>26</v>
      </c>
      <c r="G65" s="134">
        <v>5</v>
      </c>
      <c r="H65" s="134">
        <v>12</v>
      </c>
      <c r="I65" s="134">
        <v>0</v>
      </c>
      <c r="J65" s="135">
        <v>5</v>
      </c>
      <c r="K65" s="134">
        <v>48</v>
      </c>
      <c r="L65" s="153">
        <v>44</v>
      </c>
      <c r="M65" s="136">
        <v>3</v>
      </c>
      <c r="N65" s="134">
        <v>1</v>
      </c>
      <c r="O65" s="134">
        <v>0</v>
      </c>
      <c r="P65" s="134">
        <v>0</v>
      </c>
      <c r="Q65" s="135">
        <v>0</v>
      </c>
      <c r="R65" s="134">
        <v>6</v>
      </c>
      <c r="S65" s="136">
        <v>1</v>
      </c>
      <c r="T65" s="134">
        <v>1</v>
      </c>
      <c r="U65" s="134">
        <v>0</v>
      </c>
      <c r="V65" s="135">
        <v>0</v>
      </c>
      <c r="W65" s="134">
        <v>9</v>
      </c>
    </row>
    <row r="66" spans="1:23" ht="16.75" customHeight="1" x14ac:dyDescent="0.2">
      <c r="A66" s="139"/>
      <c r="B66" s="138" t="s">
        <v>3</v>
      </c>
      <c r="C66" s="137"/>
      <c r="D66" s="136">
        <v>61</v>
      </c>
      <c r="E66" s="136">
        <f>SUM(F66:J66)</f>
        <v>56</v>
      </c>
      <c r="F66" s="136">
        <v>22</v>
      </c>
      <c r="G66" s="134">
        <v>4</v>
      </c>
      <c r="H66" s="134">
        <v>19</v>
      </c>
      <c r="I66" s="134">
        <v>0</v>
      </c>
      <c r="J66" s="135">
        <v>11</v>
      </c>
      <c r="K66" s="134">
        <v>56</v>
      </c>
      <c r="L66" s="153">
        <v>52</v>
      </c>
      <c r="M66" s="136">
        <v>3</v>
      </c>
      <c r="N66" s="134">
        <v>1</v>
      </c>
      <c r="O66" s="134">
        <v>0</v>
      </c>
      <c r="P66" s="134">
        <v>0</v>
      </c>
      <c r="Q66" s="135">
        <v>0</v>
      </c>
      <c r="R66" s="134">
        <v>16</v>
      </c>
      <c r="S66" s="136">
        <v>0</v>
      </c>
      <c r="T66" s="134">
        <v>0</v>
      </c>
      <c r="U66" s="134">
        <v>0</v>
      </c>
      <c r="V66" s="135">
        <v>0</v>
      </c>
      <c r="W66" s="134">
        <v>0</v>
      </c>
    </row>
    <row r="67" spans="1:23" ht="16.75" customHeight="1" x14ac:dyDescent="0.2">
      <c r="A67" s="139"/>
      <c r="B67" s="138" t="s">
        <v>2</v>
      </c>
      <c r="C67" s="137"/>
      <c r="D67" s="136">
        <v>231</v>
      </c>
      <c r="E67" s="136">
        <f>SUM(F67:J67)</f>
        <v>218</v>
      </c>
      <c r="F67" s="136">
        <v>120</v>
      </c>
      <c r="G67" s="134">
        <v>26</v>
      </c>
      <c r="H67" s="134">
        <v>26</v>
      </c>
      <c r="I67" s="134">
        <v>18</v>
      </c>
      <c r="J67" s="135">
        <v>28</v>
      </c>
      <c r="K67" s="134">
        <v>218</v>
      </c>
      <c r="L67" s="153">
        <v>190</v>
      </c>
      <c r="M67" s="136">
        <v>19</v>
      </c>
      <c r="N67" s="134">
        <v>7</v>
      </c>
      <c r="O67" s="134">
        <v>2</v>
      </c>
      <c r="P67" s="134">
        <v>0</v>
      </c>
      <c r="Q67" s="135">
        <v>0</v>
      </c>
      <c r="R67" s="134">
        <v>67</v>
      </c>
      <c r="S67" s="136">
        <v>0</v>
      </c>
      <c r="T67" s="134">
        <v>0</v>
      </c>
      <c r="U67" s="134">
        <v>0</v>
      </c>
      <c r="V67" s="135">
        <v>0</v>
      </c>
      <c r="W67" s="134">
        <v>16</v>
      </c>
    </row>
    <row r="68" spans="1:23" ht="16.75" customHeight="1" x14ac:dyDescent="0.2">
      <c r="A68" s="133"/>
      <c r="B68" s="132" t="s">
        <v>1</v>
      </c>
      <c r="C68" s="131"/>
      <c r="D68" s="130">
        <v>145</v>
      </c>
      <c r="E68" s="155">
        <f>SUM(F68:J68)</f>
        <v>141</v>
      </c>
      <c r="F68" s="130">
        <v>114</v>
      </c>
      <c r="G68" s="128">
        <v>16</v>
      </c>
      <c r="H68" s="128">
        <v>3</v>
      </c>
      <c r="I68" s="128">
        <v>1</v>
      </c>
      <c r="J68" s="129">
        <v>7</v>
      </c>
      <c r="K68" s="128">
        <v>140</v>
      </c>
      <c r="L68" s="155">
        <v>130</v>
      </c>
      <c r="M68" s="130">
        <v>8</v>
      </c>
      <c r="N68" s="128">
        <v>1</v>
      </c>
      <c r="O68" s="128">
        <v>1</v>
      </c>
      <c r="P68" s="128">
        <v>0</v>
      </c>
      <c r="Q68" s="129">
        <v>0</v>
      </c>
      <c r="R68" s="128">
        <v>25</v>
      </c>
      <c r="S68" s="130">
        <v>0</v>
      </c>
      <c r="T68" s="128">
        <v>0</v>
      </c>
      <c r="U68" s="128">
        <v>0</v>
      </c>
      <c r="V68" s="129">
        <v>0</v>
      </c>
      <c r="W68" s="128">
        <v>10</v>
      </c>
    </row>
    <row r="69" spans="1:23" ht="16.75" customHeight="1" x14ac:dyDescent="0.2">
      <c r="A69" s="125" t="s">
        <v>60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</row>
    <row r="70" spans="1:23" ht="18.75" customHeight="1" x14ac:dyDescent="0.2"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</row>
    <row r="71" spans="1:23" ht="18.75" customHeight="1" x14ac:dyDescent="0.2"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</row>
  </sheetData>
  <mergeCells count="26">
    <mergeCell ref="A48:C48"/>
    <mergeCell ref="A55:C55"/>
    <mergeCell ref="A59:C59"/>
    <mergeCell ref="A62:C62"/>
    <mergeCell ref="A18:C18"/>
    <mergeCell ref="A22:C22"/>
    <mergeCell ref="A25:C25"/>
    <mergeCell ref="A28:C28"/>
    <mergeCell ref="A33:C33"/>
    <mergeCell ref="A40:C40"/>
    <mergeCell ref="J4:J5"/>
    <mergeCell ref="K4:K5"/>
    <mergeCell ref="L4:L5"/>
    <mergeCell ref="M4:Q4"/>
    <mergeCell ref="S4:V4"/>
    <mergeCell ref="W4:W5"/>
    <mergeCell ref="A10:C10"/>
    <mergeCell ref="A13:C13"/>
    <mergeCell ref="D3:D5"/>
    <mergeCell ref="E3:J3"/>
    <mergeCell ref="K3:W3"/>
    <mergeCell ref="E4:E5"/>
    <mergeCell ref="F4:F5"/>
    <mergeCell ref="G4:G5"/>
    <mergeCell ref="H4:H5"/>
    <mergeCell ref="I4:I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49" pageOrder="overThenDown" orientation="portrait" r:id="rId1"/>
  <headerFooter alignWithMargins="0"/>
  <rowBreaks count="1" manualBreakCount="1">
    <brk id="38" max="22" man="1"/>
  </rowBreaks>
  <ignoredErrors>
    <ignoredError sqref="E11:E16 E19:E21 E32 E44:E47 E57:E58" formulaRange="1"/>
    <ignoredError sqref="E22:E23 E26 E29:E31 E33:E36 E41:E43 E48:E49 E50:E54 E59:E63 E64:E68" formula="1" formulaRange="1"/>
    <ignoredError sqref="E24:E25 E28 E37:E40 E55 E6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E9BB-372F-46EC-805D-49A4F4CA1C44}">
  <sheetPr>
    <pageSetUpPr fitToPage="1"/>
  </sheetPr>
  <dimension ref="A1:L3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4" sqref="D34"/>
    </sheetView>
  </sheetViews>
  <sheetFormatPr defaultColWidth="9.453125" defaultRowHeight="13" x14ac:dyDescent="0.2"/>
  <cols>
    <col min="1" max="1" width="10.54296875" style="238" customWidth="1"/>
    <col min="2" max="2" width="7.26953125" style="238" bestFit="1" customWidth="1"/>
    <col min="3" max="3" width="9.26953125" style="238" bestFit="1" customWidth="1"/>
    <col min="4" max="9" width="7.7265625" style="238" bestFit="1" customWidth="1"/>
    <col min="10" max="10" width="9.26953125" style="238" bestFit="1" customWidth="1"/>
    <col min="11" max="11" width="6.7265625" style="238" bestFit="1" customWidth="1"/>
    <col min="12" max="16384" width="9.453125" style="238"/>
  </cols>
  <sheetData>
    <row r="1" spans="1:11" s="239" customFormat="1" ht="16.5" x14ac:dyDescent="0.2">
      <c r="A1" s="262" t="s">
        <v>154</v>
      </c>
    </row>
    <row r="2" spans="1:11" s="239" customFormat="1" ht="14.5" thickBot="1" x14ac:dyDescent="0.25">
      <c r="A2" s="261"/>
      <c r="I2" s="260"/>
      <c r="K2" s="259"/>
    </row>
    <row r="3" spans="1:11" s="255" customFormat="1" ht="23" customHeight="1" thickTop="1" x14ac:dyDescent="0.2">
      <c r="A3" s="258"/>
      <c r="B3" s="256" t="s">
        <v>153</v>
      </c>
      <c r="C3" s="257" t="s">
        <v>152</v>
      </c>
      <c r="D3" s="257" t="s">
        <v>151</v>
      </c>
      <c r="E3" s="257" t="s">
        <v>150</v>
      </c>
      <c r="F3" s="257" t="s">
        <v>149</v>
      </c>
      <c r="G3" s="257" t="s">
        <v>148</v>
      </c>
      <c r="H3" s="257" t="s">
        <v>147</v>
      </c>
      <c r="I3" s="257" t="s">
        <v>146</v>
      </c>
      <c r="J3" s="256" t="s">
        <v>145</v>
      </c>
      <c r="K3" s="256" t="s">
        <v>144</v>
      </c>
    </row>
    <row r="4" spans="1:11" s="239" customFormat="1" ht="23" customHeight="1" x14ac:dyDescent="0.2">
      <c r="A4" s="254" t="s">
        <v>143</v>
      </c>
      <c r="B4" s="253">
        <v>5721</v>
      </c>
      <c r="C4" s="253">
        <v>590</v>
      </c>
      <c r="D4" s="252">
        <v>1370</v>
      </c>
      <c r="E4" s="252">
        <v>1292</v>
      </c>
      <c r="F4" s="252">
        <v>1056</v>
      </c>
      <c r="G4" s="252">
        <v>881</v>
      </c>
      <c r="H4" s="252">
        <v>491</v>
      </c>
      <c r="I4" s="252">
        <v>40</v>
      </c>
      <c r="J4" s="252">
        <v>1</v>
      </c>
      <c r="K4" s="252">
        <v>0</v>
      </c>
    </row>
    <row r="5" spans="1:11" s="239" customFormat="1" ht="23" customHeight="1" x14ac:dyDescent="0.2">
      <c r="A5" s="248">
        <v>11</v>
      </c>
      <c r="B5" s="245">
        <v>5782</v>
      </c>
      <c r="C5" s="245">
        <v>659</v>
      </c>
      <c r="D5" s="244">
        <v>1399</v>
      </c>
      <c r="E5" s="244">
        <v>1296</v>
      </c>
      <c r="F5" s="244">
        <v>1079</v>
      </c>
      <c r="G5" s="244">
        <v>884</v>
      </c>
      <c r="H5" s="244">
        <v>427</v>
      </c>
      <c r="I5" s="244">
        <v>37</v>
      </c>
      <c r="J5" s="244">
        <v>1</v>
      </c>
      <c r="K5" s="244">
        <v>0</v>
      </c>
    </row>
    <row r="6" spans="1:11" s="239" customFormat="1" ht="23" customHeight="1" x14ac:dyDescent="0.2">
      <c r="A6" s="248">
        <v>12</v>
      </c>
      <c r="B6" s="245">
        <v>5924</v>
      </c>
      <c r="C6" s="245">
        <v>729</v>
      </c>
      <c r="D6" s="244">
        <v>1384</v>
      </c>
      <c r="E6" s="244">
        <v>1320</v>
      </c>
      <c r="F6" s="244">
        <v>1174</v>
      </c>
      <c r="G6" s="244">
        <v>906</v>
      </c>
      <c r="H6" s="244">
        <v>373</v>
      </c>
      <c r="I6" s="244">
        <v>36</v>
      </c>
      <c r="J6" s="244">
        <v>1</v>
      </c>
      <c r="K6" s="244">
        <v>1</v>
      </c>
    </row>
    <row r="7" spans="1:11" s="239" customFormat="1" ht="23" customHeight="1" x14ac:dyDescent="0.2">
      <c r="A7" s="248">
        <v>13</v>
      </c>
      <c r="B7" s="245">
        <v>5957</v>
      </c>
      <c r="C7" s="245">
        <v>745</v>
      </c>
      <c r="D7" s="244">
        <v>1417</v>
      </c>
      <c r="E7" s="244">
        <v>1284</v>
      </c>
      <c r="F7" s="244">
        <v>1200</v>
      </c>
      <c r="G7" s="244">
        <v>868</v>
      </c>
      <c r="H7" s="244">
        <v>383</v>
      </c>
      <c r="I7" s="244">
        <v>41</v>
      </c>
      <c r="J7" s="244">
        <v>0</v>
      </c>
      <c r="K7" s="244">
        <v>19</v>
      </c>
    </row>
    <row r="8" spans="1:11" s="239" customFormat="1" ht="23" customHeight="1" x14ac:dyDescent="0.2">
      <c r="A8" s="248">
        <v>14</v>
      </c>
      <c r="B8" s="245">
        <v>5410</v>
      </c>
      <c r="C8" s="245">
        <v>671</v>
      </c>
      <c r="D8" s="244">
        <v>1295</v>
      </c>
      <c r="E8" s="244">
        <v>1204</v>
      </c>
      <c r="F8" s="244">
        <v>1101</v>
      </c>
      <c r="G8" s="244">
        <v>794</v>
      </c>
      <c r="H8" s="244">
        <v>314</v>
      </c>
      <c r="I8" s="244">
        <v>30</v>
      </c>
      <c r="J8" s="244">
        <v>0</v>
      </c>
      <c r="K8" s="244">
        <v>1</v>
      </c>
    </row>
    <row r="9" spans="1:11" s="239" customFormat="1" ht="23" customHeight="1" x14ac:dyDescent="0.2">
      <c r="A9" s="248"/>
      <c r="B9" s="245"/>
      <c r="C9" s="245"/>
      <c r="D9" s="244"/>
      <c r="E9" s="244"/>
      <c r="F9" s="244"/>
      <c r="G9" s="244"/>
      <c r="H9" s="244"/>
      <c r="I9" s="244"/>
      <c r="J9" s="244"/>
      <c r="K9" s="244"/>
    </row>
    <row r="10" spans="1:11" s="239" customFormat="1" ht="23" customHeight="1" x14ac:dyDescent="0.2">
      <c r="A10" s="248">
        <v>15</v>
      </c>
      <c r="B10" s="245">
        <v>5098</v>
      </c>
      <c r="C10" s="245">
        <v>539</v>
      </c>
      <c r="D10" s="244">
        <v>1187</v>
      </c>
      <c r="E10" s="244">
        <v>1117</v>
      </c>
      <c r="F10" s="244">
        <v>1128</v>
      </c>
      <c r="G10" s="244">
        <v>820</v>
      </c>
      <c r="H10" s="244">
        <v>287</v>
      </c>
      <c r="I10" s="244">
        <v>18</v>
      </c>
      <c r="J10" s="244">
        <v>1</v>
      </c>
      <c r="K10" s="244">
        <v>1</v>
      </c>
    </row>
    <row r="11" spans="1:11" s="239" customFormat="1" ht="23" customHeight="1" x14ac:dyDescent="0.2">
      <c r="A11" s="248">
        <v>16</v>
      </c>
      <c r="B11" s="245">
        <v>4955</v>
      </c>
      <c r="C11" s="245">
        <v>498</v>
      </c>
      <c r="D11" s="244">
        <v>1152</v>
      </c>
      <c r="E11" s="244">
        <v>1065</v>
      </c>
      <c r="F11" s="244">
        <v>1067</v>
      </c>
      <c r="G11" s="244">
        <v>813</v>
      </c>
      <c r="H11" s="244">
        <v>331</v>
      </c>
      <c r="I11" s="244">
        <v>27</v>
      </c>
      <c r="J11" s="244">
        <v>0</v>
      </c>
      <c r="K11" s="244">
        <v>2</v>
      </c>
    </row>
    <row r="12" spans="1:11" s="249" customFormat="1" ht="23" customHeight="1" x14ac:dyDescent="0.2">
      <c r="A12" s="248">
        <v>17</v>
      </c>
      <c r="B12" s="245">
        <v>4847</v>
      </c>
      <c r="C12" s="245">
        <v>457</v>
      </c>
      <c r="D12" s="244">
        <v>1071</v>
      </c>
      <c r="E12" s="244">
        <v>1054</v>
      </c>
      <c r="F12" s="244">
        <v>1111</v>
      </c>
      <c r="G12" s="244">
        <v>779</v>
      </c>
      <c r="H12" s="244">
        <v>345</v>
      </c>
      <c r="I12" s="244">
        <v>30</v>
      </c>
      <c r="J12" s="244">
        <v>0</v>
      </c>
      <c r="K12" s="244">
        <v>0</v>
      </c>
    </row>
    <row r="13" spans="1:11" s="249" customFormat="1" ht="23" customHeight="1" x14ac:dyDescent="0.2">
      <c r="A13" s="248">
        <v>18</v>
      </c>
      <c r="B13" s="245">
        <v>4529</v>
      </c>
      <c r="C13" s="245">
        <v>418</v>
      </c>
      <c r="D13" s="244">
        <v>996</v>
      </c>
      <c r="E13" s="244">
        <v>944</v>
      </c>
      <c r="F13" s="244">
        <v>1060</v>
      </c>
      <c r="G13" s="244">
        <v>802</v>
      </c>
      <c r="H13" s="244">
        <v>286</v>
      </c>
      <c r="I13" s="244">
        <v>23</v>
      </c>
      <c r="J13" s="244">
        <v>0</v>
      </c>
      <c r="K13" s="244">
        <v>0</v>
      </c>
    </row>
    <row r="14" spans="1:11" s="249" customFormat="1" ht="23" customHeight="1" x14ac:dyDescent="0.2">
      <c r="A14" s="248">
        <v>19</v>
      </c>
      <c r="B14" s="245">
        <v>4105</v>
      </c>
      <c r="C14" s="245">
        <v>347</v>
      </c>
      <c r="D14" s="244">
        <v>925</v>
      </c>
      <c r="E14" s="244">
        <v>865</v>
      </c>
      <c r="F14" s="244">
        <v>906</v>
      </c>
      <c r="G14" s="244">
        <v>765</v>
      </c>
      <c r="H14" s="244">
        <v>272</v>
      </c>
      <c r="I14" s="244">
        <v>24</v>
      </c>
      <c r="J14" s="244">
        <v>0</v>
      </c>
      <c r="K14" s="244">
        <v>1</v>
      </c>
    </row>
    <row r="15" spans="1:11" s="249" customFormat="1" ht="23" customHeight="1" x14ac:dyDescent="0.2">
      <c r="A15" s="248"/>
      <c r="B15" s="245"/>
      <c r="C15" s="245"/>
      <c r="D15" s="244"/>
      <c r="E15" s="244"/>
      <c r="F15" s="244"/>
      <c r="G15" s="244"/>
      <c r="H15" s="244"/>
      <c r="I15" s="244"/>
      <c r="J15" s="244"/>
      <c r="K15" s="244"/>
    </row>
    <row r="16" spans="1:11" s="249" customFormat="1" ht="23" customHeight="1" x14ac:dyDescent="0.2">
      <c r="A16" s="248">
        <v>20</v>
      </c>
      <c r="B16" s="245">
        <v>3695</v>
      </c>
      <c r="C16" s="245">
        <v>311</v>
      </c>
      <c r="D16" s="244">
        <v>776</v>
      </c>
      <c r="E16" s="244">
        <v>760</v>
      </c>
      <c r="F16" s="244">
        <v>859</v>
      </c>
      <c r="G16" s="244">
        <v>661</v>
      </c>
      <c r="H16" s="244">
        <v>299</v>
      </c>
      <c r="I16" s="244">
        <v>29</v>
      </c>
      <c r="J16" s="244">
        <v>0</v>
      </c>
      <c r="K16" s="244">
        <v>0</v>
      </c>
    </row>
    <row r="17" spans="1:12" s="249" customFormat="1" ht="23" customHeight="1" x14ac:dyDescent="0.2">
      <c r="A17" s="248">
        <v>21</v>
      </c>
      <c r="B17" s="245">
        <v>3518</v>
      </c>
      <c r="C17" s="245">
        <v>317</v>
      </c>
      <c r="D17" s="244">
        <v>726</v>
      </c>
      <c r="E17" s="244">
        <v>712</v>
      </c>
      <c r="F17" s="244">
        <v>768</v>
      </c>
      <c r="G17" s="244">
        <v>703</v>
      </c>
      <c r="H17" s="244">
        <v>278</v>
      </c>
      <c r="I17" s="244">
        <v>14</v>
      </c>
      <c r="J17" s="244">
        <v>0</v>
      </c>
      <c r="K17" s="244">
        <v>0</v>
      </c>
    </row>
    <row r="18" spans="1:12" s="249" customFormat="1" ht="23" customHeight="1" x14ac:dyDescent="0.2">
      <c r="A18" s="248">
        <v>22</v>
      </c>
      <c r="B18" s="245">
        <v>3203</v>
      </c>
      <c r="C18" s="245">
        <v>320</v>
      </c>
      <c r="D18" s="244">
        <v>609</v>
      </c>
      <c r="E18" s="244">
        <v>643</v>
      </c>
      <c r="F18" s="244">
        <v>649</v>
      </c>
      <c r="G18" s="244">
        <v>683</v>
      </c>
      <c r="H18" s="244">
        <v>281</v>
      </c>
      <c r="I18" s="244">
        <v>17</v>
      </c>
      <c r="J18" s="244">
        <v>1</v>
      </c>
      <c r="K18" s="244">
        <v>0</v>
      </c>
    </row>
    <row r="19" spans="1:12" s="249" customFormat="1" ht="23" customHeight="1" x14ac:dyDescent="0.2">
      <c r="A19" s="248">
        <v>23</v>
      </c>
      <c r="B19" s="245">
        <v>2970</v>
      </c>
      <c r="C19" s="245">
        <v>365</v>
      </c>
      <c r="D19" s="244">
        <v>597</v>
      </c>
      <c r="E19" s="244">
        <v>579</v>
      </c>
      <c r="F19" s="244">
        <v>608</v>
      </c>
      <c r="G19" s="244">
        <v>552</v>
      </c>
      <c r="H19" s="244">
        <v>254</v>
      </c>
      <c r="I19" s="244">
        <v>15</v>
      </c>
      <c r="J19" s="244">
        <v>0</v>
      </c>
      <c r="K19" s="244">
        <v>0</v>
      </c>
    </row>
    <row r="20" spans="1:12" s="249" customFormat="1" ht="23" customHeight="1" x14ac:dyDescent="0.2">
      <c r="A20" s="248">
        <v>24</v>
      </c>
      <c r="B20" s="251">
        <v>2858</v>
      </c>
      <c r="C20" s="251">
        <v>352</v>
      </c>
      <c r="D20" s="250">
        <v>596</v>
      </c>
      <c r="E20" s="250">
        <v>545</v>
      </c>
      <c r="F20" s="250">
        <v>550</v>
      </c>
      <c r="G20" s="250">
        <v>547</v>
      </c>
      <c r="H20" s="250">
        <v>250</v>
      </c>
      <c r="I20" s="250">
        <v>18</v>
      </c>
      <c r="J20" s="250">
        <v>0</v>
      </c>
      <c r="K20" s="250">
        <v>0</v>
      </c>
    </row>
    <row r="21" spans="1:12" s="249" customFormat="1" ht="23" customHeight="1" x14ac:dyDescent="0.2">
      <c r="A21" s="248"/>
      <c r="B21" s="251"/>
      <c r="C21" s="251"/>
      <c r="D21" s="250"/>
      <c r="E21" s="250"/>
      <c r="F21" s="250"/>
      <c r="G21" s="250"/>
      <c r="H21" s="250"/>
      <c r="I21" s="250"/>
      <c r="J21" s="250"/>
      <c r="K21" s="250"/>
    </row>
    <row r="22" spans="1:12" s="249" customFormat="1" ht="23" customHeight="1" x14ac:dyDescent="0.2">
      <c r="A22" s="248">
        <v>25</v>
      </c>
      <c r="B22" s="251">
        <v>2715</v>
      </c>
      <c r="C22" s="251">
        <v>308</v>
      </c>
      <c r="D22" s="250">
        <v>550</v>
      </c>
      <c r="E22" s="250">
        <v>518</v>
      </c>
      <c r="F22" s="250">
        <v>531</v>
      </c>
      <c r="G22" s="250">
        <v>528</v>
      </c>
      <c r="H22" s="250">
        <v>259</v>
      </c>
      <c r="I22" s="250">
        <v>19</v>
      </c>
      <c r="J22" s="250">
        <v>0</v>
      </c>
      <c r="K22" s="250">
        <v>2</v>
      </c>
    </row>
    <row r="23" spans="1:12" s="249" customFormat="1" ht="23" customHeight="1" x14ac:dyDescent="0.2">
      <c r="A23" s="248">
        <v>26</v>
      </c>
      <c r="B23" s="251">
        <v>2670</v>
      </c>
      <c r="C23" s="251">
        <v>286</v>
      </c>
      <c r="D23" s="250">
        <v>551</v>
      </c>
      <c r="E23" s="250">
        <v>449</v>
      </c>
      <c r="F23" s="250">
        <v>558</v>
      </c>
      <c r="G23" s="250">
        <v>527</v>
      </c>
      <c r="H23" s="250">
        <v>273</v>
      </c>
      <c r="I23" s="250">
        <v>24</v>
      </c>
      <c r="J23" s="250">
        <v>1</v>
      </c>
      <c r="K23" s="250">
        <v>1</v>
      </c>
    </row>
    <row r="24" spans="1:12" s="249" customFormat="1" ht="23" customHeight="1" x14ac:dyDescent="0.2">
      <c r="A24" s="248">
        <v>27</v>
      </c>
      <c r="B24" s="251">
        <v>2537</v>
      </c>
      <c r="C24" s="251">
        <v>226</v>
      </c>
      <c r="D24" s="250">
        <v>521</v>
      </c>
      <c r="E24" s="250">
        <v>472</v>
      </c>
      <c r="F24" s="250">
        <v>546</v>
      </c>
      <c r="G24" s="250">
        <v>474</v>
      </c>
      <c r="H24" s="250">
        <v>282</v>
      </c>
      <c r="I24" s="250">
        <v>14</v>
      </c>
      <c r="J24" s="250">
        <v>1</v>
      </c>
      <c r="K24" s="250">
        <v>1</v>
      </c>
    </row>
    <row r="25" spans="1:12" s="249" customFormat="1" ht="23" customHeight="1" x14ac:dyDescent="0.2">
      <c r="A25" s="248">
        <v>28</v>
      </c>
      <c r="B25" s="251">
        <v>2535</v>
      </c>
      <c r="C25" s="251">
        <v>232</v>
      </c>
      <c r="D25" s="250">
        <v>557</v>
      </c>
      <c r="E25" s="250">
        <v>464</v>
      </c>
      <c r="F25" s="250">
        <v>485</v>
      </c>
      <c r="G25" s="250">
        <v>499</v>
      </c>
      <c r="H25" s="250">
        <v>271</v>
      </c>
      <c r="I25" s="250">
        <v>26</v>
      </c>
      <c r="J25" s="250">
        <v>1</v>
      </c>
      <c r="K25" s="250">
        <v>0</v>
      </c>
    </row>
    <row r="26" spans="1:12" s="249" customFormat="1" ht="23" customHeight="1" x14ac:dyDescent="0.2">
      <c r="A26" s="248">
        <v>29</v>
      </c>
      <c r="B26" s="251">
        <v>2543</v>
      </c>
      <c r="C26" s="251">
        <v>226</v>
      </c>
      <c r="D26" s="250">
        <v>592</v>
      </c>
      <c r="E26" s="250">
        <v>473</v>
      </c>
      <c r="F26" s="250">
        <v>504</v>
      </c>
      <c r="G26" s="250">
        <v>469</v>
      </c>
      <c r="H26" s="250">
        <v>244</v>
      </c>
      <c r="I26" s="250">
        <v>35</v>
      </c>
      <c r="J26" s="250">
        <v>0</v>
      </c>
      <c r="K26" s="250">
        <v>0</v>
      </c>
    </row>
    <row r="27" spans="1:12" s="249" customFormat="1" ht="23" customHeight="1" x14ac:dyDescent="0.2">
      <c r="A27" s="246"/>
      <c r="B27" s="251"/>
      <c r="C27" s="251"/>
      <c r="D27" s="250"/>
      <c r="E27" s="250"/>
      <c r="F27" s="250"/>
      <c r="G27" s="250"/>
      <c r="H27" s="250"/>
      <c r="I27" s="250"/>
      <c r="J27" s="250"/>
      <c r="K27" s="250"/>
    </row>
    <row r="28" spans="1:12" s="239" customFormat="1" ht="23" customHeight="1" x14ac:dyDescent="0.2">
      <c r="A28" s="248">
        <v>30</v>
      </c>
      <c r="B28" s="247">
        <v>2414</v>
      </c>
      <c r="C28" s="244">
        <v>231</v>
      </c>
      <c r="D28" s="244">
        <v>539</v>
      </c>
      <c r="E28" s="244">
        <v>445</v>
      </c>
      <c r="F28" s="244">
        <v>491</v>
      </c>
      <c r="G28" s="244">
        <v>470</v>
      </c>
      <c r="H28" s="244">
        <v>213</v>
      </c>
      <c r="I28" s="244">
        <v>25</v>
      </c>
      <c r="J28" s="244">
        <v>0</v>
      </c>
      <c r="K28" s="244">
        <v>0</v>
      </c>
      <c r="L28" s="240"/>
    </row>
    <row r="29" spans="1:12" s="239" customFormat="1" ht="23" customHeight="1" x14ac:dyDescent="0.2">
      <c r="A29" s="246" t="s">
        <v>142</v>
      </c>
      <c r="B29" s="245">
        <v>2187</v>
      </c>
      <c r="C29" s="245">
        <v>172</v>
      </c>
      <c r="D29" s="244">
        <v>528</v>
      </c>
      <c r="E29" s="244">
        <v>386</v>
      </c>
      <c r="F29" s="244">
        <v>443</v>
      </c>
      <c r="G29" s="244">
        <v>438</v>
      </c>
      <c r="H29" s="244">
        <v>197</v>
      </c>
      <c r="I29" s="244">
        <v>23</v>
      </c>
      <c r="J29" s="244">
        <v>0</v>
      </c>
      <c r="K29" s="244">
        <v>0</v>
      </c>
      <c r="L29" s="240"/>
    </row>
    <row r="30" spans="1:12" s="239" customFormat="1" ht="23" customHeight="1" x14ac:dyDescent="0.2">
      <c r="A30" s="246" t="s">
        <v>141</v>
      </c>
      <c r="B30" s="245">
        <v>2040</v>
      </c>
      <c r="C30" s="245">
        <v>163</v>
      </c>
      <c r="D30" s="244">
        <v>486</v>
      </c>
      <c r="E30" s="244">
        <v>383</v>
      </c>
      <c r="F30" s="244">
        <v>385</v>
      </c>
      <c r="G30" s="244">
        <v>400</v>
      </c>
      <c r="H30" s="244">
        <v>205</v>
      </c>
      <c r="I30" s="244">
        <v>17</v>
      </c>
      <c r="J30" s="244">
        <v>0</v>
      </c>
      <c r="K30" s="244">
        <v>1</v>
      </c>
      <c r="L30" s="240"/>
    </row>
    <row r="31" spans="1:12" s="239" customFormat="1" ht="23" customHeight="1" x14ac:dyDescent="0.2">
      <c r="A31" s="243" t="s">
        <v>140</v>
      </c>
      <c r="B31" s="242">
        <v>1783</v>
      </c>
      <c r="C31" s="242">
        <v>135</v>
      </c>
      <c r="D31" s="241">
        <v>416</v>
      </c>
      <c r="E31" s="241">
        <v>350</v>
      </c>
      <c r="F31" s="241">
        <v>340</v>
      </c>
      <c r="G31" s="241">
        <v>350</v>
      </c>
      <c r="H31" s="241">
        <v>172</v>
      </c>
      <c r="I31" s="241">
        <v>20</v>
      </c>
      <c r="J31" s="241">
        <v>0</v>
      </c>
      <c r="K31" s="241">
        <v>0</v>
      </c>
      <c r="L31" s="240"/>
    </row>
    <row r="32" spans="1:12" x14ac:dyDescent="0.2">
      <c r="A32" s="239" t="s">
        <v>139</v>
      </c>
    </row>
  </sheetData>
  <phoneticPr fontId="4"/>
  <pageMargins left="0.7" right="0.7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15FB-5539-4904-AFDA-F0B34F56DCE0}">
  <sheetPr>
    <pageSetUpPr fitToPage="1"/>
  </sheetPr>
  <dimension ref="A1:K18"/>
  <sheetViews>
    <sheetView zoomScale="80" zoomScaleNormal="80" workbookViewId="0">
      <pane xSplit="1" ySplit="3" topLeftCell="B4" activePane="bottomRight" state="frozen"/>
      <selection activeCell="N14" sqref="N14"/>
      <selection pane="topRight" activeCell="N14" sqref="N14"/>
      <selection pane="bottomLeft" activeCell="N14" sqref="N14"/>
      <selection pane="bottomRight" activeCell="M8" sqref="M8"/>
    </sheetView>
  </sheetViews>
  <sheetFormatPr defaultColWidth="9" defaultRowHeight="13" x14ac:dyDescent="0.2"/>
  <cols>
    <col min="1" max="1" width="12.81640625" style="125" customWidth="1"/>
    <col min="2" max="3" width="9" style="125"/>
    <col min="4" max="4" width="9.08984375" style="125" bestFit="1" customWidth="1"/>
    <col min="5" max="5" width="9" style="125"/>
    <col min="6" max="6" width="9.08984375" style="125" bestFit="1" customWidth="1"/>
    <col min="7" max="16384" width="9" style="125"/>
  </cols>
  <sheetData>
    <row r="1" spans="1:11" ht="16.5" x14ac:dyDescent="0.2">
      <c r="A1" s="278" t="s">
        <v>176</v>
      </c>
      <c r="K1" s="140"/>
    </row>
    <row r="2" spans="1:11" ht="15.5" thickBot="1" x14ac:dyDescent="0.25">
      <c r="A2" s="277"/>
      <c r="J2" s="276" t="s">
        <v>175</v>
      </c>
      <c r="K2" s="276"/>
    </row>
    <row r="3" spans="1:11" ht="21.9" customHeight="1" thickTop="1" x14ac:dyDescent="0.2">
      <c r="A3" s="275"/>
      <c r="B3" s="273" t="s">
        <v>153</v>
      </c>
      <c r="C3" s="274" t="s">
        <v>152</v>
      </c>
      <c r="D3" s="274" t="s">
        <v>174</v>
      </c>
      <c r="E3" s="274" t="s">
        <v>173</v>
      </c>
      <c r="F3" s="274" t="s">
        <v>172</v>
      </c>
      <c r="G3" s="274" t="s">
        <v>171</v>
      </c>
      <c r="H3" s="274" t="s">
        <v>170</v>
      </c>
      <c r="I3" s="274" t="s">
        <v>169</v>
      </c>
      <c r="J3" s="273" t="s">
        <v>145</v>
      </c>
      <c r="K3" s="273" t="s">
        <v>144</v>
      </c>
    </row>
    <row r="4" spans="1:11" ht="21.9" customHeight="1" x14ac:dyDescent="0.2">
      <c r="A4" s="272" t="s">
        <v>168</v>
      </c>
      <c r="B4" s="270">
        <f>SUM(B5:B16)</f>
        <v>1783</v>
      </c>
      <c r="C4" s="271">
        <f>SUM(C5:C16)</f>
        <v>135</v>
      </c>
      <c r="D4" s="270">
        <f>SUM(D5:D16)</f>
        <v>416</v>
      </c>
      <c r="E4" s="270">
        <f>SUM(E5:E16)</f>
        <v>350</v>
      </c>
      <c r="F4" s="270">
        <f>SUM(F5:F16)</f>
        <v>340</v>
      </c>
      <c r="G4" s="270">
        <f>SUM(G5:G16)</f>
        <v>349</v>
      </c>
      <c r="H4" s="270">
        <f>SUM(H5:H16)</f>
        <v>172</v>
      </c>
      <c r="I4" s="270">
        <f>SUM(I5:I16)</f>
        <v>20</v>
      </c>
      <c r="J4" s="270">
        <v>0</v>
      </c>
      <c r="K4" s="270">
        <v>1</v>
      </c>
    </row>
    <row r="5" spans="1:11" ht="21.9" customHeight="1" x14ac:dyDescent="0.2">
      <c r="A5" s="269" t="s">
        <v>167</v>
      </c>
      <c r="B5" s="267">
        <f>SUM(C5:K5)</f>
        <v>383</v>
      </c>
      <c r="C5" s="268">
        <f>8+7+3+2+1</f>
        <v>21</v>
      </c>
      <c r="D5" s="267">
        <v>95</v>
      </c>
      <c r="E5" s="267">
        <v>81</v>
      </c>
      <c r="F5" s="267">
        <v>69</v>
      </c>
      <c r="G5" s="267">
        <v>75</v>
      </c>
      <c r="H5" s="267">
        <v>35</v>
      </c>
      <c r="I5" s="267">
        <v>7</v>
      </c>
      <c r="J5" s="267">
        <v>0</v>
      </c>
      <c r="K5" s="267">
        <v>0</v>
      </c>
    </row>
    <row r="6" spans="1:11" ht="21.9" customHeight="1" x14ac:dyDescent="0.2">
      <c r="A6" s="269" t="s">
        <v>166</v>
      </c>
      <c r="B6" s="267">
        <f>SUM(C6:K6)</f>
        <v>41</v>
      </c>
      <c r="C6" s="268">
        <v>2</v>
      </c>
      <c r="D6" s="267">
        <v>5</v>
      </c>
      <c r="E6" s="267">
        <v>6</v>
      </c>
      <c r="F6" s="267">
        <v>9</v>
      </c>
      <c r="G6" s="267">
        <v>10</v>
      </c>
      <c r="H6" s="267">
        <v>9</v>
      </c>
      <c r="I6" s="267">
        <v>0</v>
      </c>
      <c r="J6" s="267">
        <v>0</v>
      </c>
      <c r="K6" s="267">
        <v>0</v>
      </c>
    </row>
    <row r="7" spans="1:11" ht="21.9" customHeight="1" x14ac:dyDescent="0.2">
      <c r="A7" s="269" t="s">
        <v>165</v>
      </c>
      <c r="B7" s="267">
        <f>SUM(C7:K7)</f>
        <v>397</v>
      </c>
      <c r="C7" s="268">
        <f>1+5+7+17</f>
        <v>30</v>
      </c>
      <c r="D7" s="267">
        <v>108</v>
      </c>
      <c r="E7" s="267">
        <v>79</v>
      </c>
      <c r="F7" s="267">
        <v>83</v>
      </c>
      <c r="G7" s="267">
        <v>69</v>
      </c>
      <c r="H7" s="267">
        <v>22</v>
      </c>
      <c r="I7" s="267">
        <v>6</v>
      </c>
      <c r="J7" s="267">
        <v>0</v>
      </c>
      <c r="K7" s="267">
        <v>0</v>
      </c>
    </row>
    <row r="8" spans="1:11" ht="21.9" customHeight="1" x14ac:dyDescent="0.2">
      <c r="A8" s="269" t="s">
        <v>164</v>
      </c>
      <c r="B8" s="267">
        <f>SUM(C8:K8)</f>
        <v>452</v>
      </c>
      <c r="C8" s="268">
        <f>1+10+7+4+23</f>
        <v>45</v>
      </c>
      <c r="D8" s="267">
        <v>102</v>
      </c>
      <c r="E8" s="267">
        <v>87</v>
      </c>
      <c r="F8" s="267">
        <v>87</v>
      </c>
      <c r="G8" s="267">
        <v>81</v>
      </c>
      <c r="H8" s="267">
        <v>47</v>
      </c>
      <c r="I8" s="267">
        <v>2</v>
      </c>
      <c r="J8" s="267">
        <v>0</v>
      </c>
      <c r="K8" s="267">
        <v>1</v>
      </c>
    </row>
    <row r="9" spans="1:11" ht="21.9" customHeight="1" x14ac:dyDescent="0.2">
      <c r="A9" s="269" t="s">
        <v>163</v>
      </c>
      <c r="B9" s="267">
        <f>SUM(C9:K9)</f>
        <v>7</v>
      </c>
      <c r="C9" s="268">
        <v>0</v>
      </c>
      <c r="D9" s="267">
        <v>1</v>
      </c>
      <c r="E9" s="267">
        <v>2</v>
      </c>
      <c r="F9" s="267">
        <v>2</v>
      </c>
      <c r="G9" s="267">
        <v>2</v>
      </c>
      <c r="H9" s="267" t="s">
        <v>61</v>
      </c>
      <c r="I9" s="267">
        <v>0</v>
      </c>
      <c r="J9" s="267">
        <v>0</v>
      </c>
      <c r="K9" s="267">
        <v>0</v>
      </c>
    </row>
    <row r="10" spans="1:11" ht="21.9" customHeight="1" x14ac:dyDescent="0.2">
      <c r="A10" s="269" t="s">
        <v>162</v>
      </c>
      <c r="B10" s="267">
        <f>SUM(C10:K10)</f>
        <v>14</v>
      </c>
      <c r="C10" s="268">
        <v>2</v>
      </c>
      <c r="D10" s="267">
        <v>1</v>
      </c>
      <c r="E10" s="267">
        <v>2</v>
      </c>
      <c r="F10" s="267">
        <v>3</v>
      </c>
      <c r="G10" s="267">
        <v>2</v>
      </c>
      <c r="H10" s="267">
        <v>4</v>
      </c>
      <c r="I10" s="267" t="s">
        <v>61</v>
      </c>
      <c r="J10" s="267">
        <v>0</v>
      </c>
      <c r="K10" s="267">
        <v>0</v>
      </c>
    </row>
    <row r="11" spans="1:11" ht="21.9" customHeight="1" x14ac:dyDescent="0.2">
      <c r="A11" s="269" t="s">
        <v>161</v>
      </c>
      <c r="B11" s="267">
        <f>SUM(C11:K11)</f>
        <v>41</v>
      </c>
      <c r="C11" s="268">
        <v>2</v>
      </c>
      <c r="D11" s="267">
        <v>8</v>
      </c>
      <c r="E11" s="267">
        <v>5</v>
      </c>
      <c r="F11" s="267">
        <v>10</v>
      </c>
      <c r="G11" s="267">
        <v>11</v>
      </c>
      <c r="H11" s="267">
        <v>4</v>
      </c>
      <c r="I11" s="267">
        <v>1</v>
      </c>
      <c r="J11" s="267">
        <v>0</v>
      </c>
      <c r="K11" s="267">
        <v>0</v>
      </c>
    </row>
    <row r="12" spans="1:11" ht="21.9" customHeight="1" x14ac:dyDescent="0.2">
      <c r="A12" s="269" t="s">
        <v>160</v>
      </c>
      <c r="B12" s="267">
        <f>SUM(C12:K12)</f>
        <v>3</v>
      </c>
      <c r="C12" s="268" t="s">
        <v>61</v>
      </c>
      <c r="D12" s="267">
        <v>0</v>
      </c>
      <c r="E12" s="267">
        <v>2</v>
      </c>
      <c r="F12" s="267" t="s">
        <v>61</v>
      </c>
      <c r="G12" s="267">
        <v>0</v>
      </c>
      <c r="H12" s="267">
        <v>1</v>
      </c>
      <c r="I12" s="267">
        <v>0</v>
      </c>
      <c r="J12" s="267">
        <v>0</v>
      </c>
      <c r="K12" s="267">
        <v>0</v>
      </c>
    </row>
    <row r="13" spans="1:11" ht="21.9" customHeight="1" x14ac:dyDescent="0.2">
      <c r="A13" s="269" t="s">
        <v>159</v>
      </c>
      <c r="B13" s="267">
        <f>SUM(C13:K13)</f>
        <v>82</v>
      </c>
      <c r="C13" s="268">
        <v>4</v>
      </c>
      <c r="D13" s="267">
        <v>15</v>
      </c>
      <c r="E13" s="267">
        <v>17</v>
      </c>
      <c r="F13" s="267">
        <v>22</v>
      </c>
      <c r="G13" s="267">
        <v>19</v>
      </c>
      <c r="H13" s="267">
        <v>5</v>
      </c>
      <c r="I13" s="267" t="s">
        <v>61</v>
      </c>
      <c r="J13" s="267">
        <v>0</v>
      </c>
      <c r="K13" s="267">
        <v>0</v>
      </c>
    </row>
    <row r="14" spans="1:11" ht="21.9" customHeight="1" x14ac:dyDescent="0.2">
      <c r="A14" s="269" t="s">
        <v>158</v>
      </c>
      <c r="B14" s="267">
        <f>SUM(C14:K14)</f>
        <v>166</v>
      </c>
      <c r="C14" s="268">
        <f>1+5+3+6</f>
        <v>15</v>
      </c>
      <c r="D14" s="267">
        <v>45</v>
      </c>
      <c r="E14" s="267">
        <v>37</v>
      </c>
      <c r="F14" s="267">
        <v>23</v>
      </c>
      <c r="G14" s="267">
        <v>30</v>
      </c>
      <c r="H14" s="267">
        <v>16</v>
      </c>
      <c r="I14" s="267" t="s">
        <v>61</v>
      </c>
      <c r="J14" s="267">
        <v>0</v>
      </c>
      <c r="K14" s="267">
        <v>0</v>
      </c>
    </row>
    <row r="15" spans="1:11" ht="21.9" customHeight="1" x14ac:dyDescent="0.2">
      <c r="A15" s="269" t="s">
        <v>157</v>
      </c>
      <c r="B15" s="267">
        <f>SUM(C15:K15)</f>
        <v>159</v>
      </c>
      <c r="C15" s="268">
        <f>1+1+5+1</f>
        <v>8</v>
      </c>
      <c r="D15" s="267">
        <v>27</v>
      </c>
      <c r="E15" s="267">
        <v>28</v>
      </c>
      <c r="F15" s="267">
        <v>28</v>
      </c>
      <c r="G15" s="267">
        <v>44</v>
      </c>
      <c r="H15" s="267">
        <v>21</v>
      </c>
      <c r="I15" s="267">
        <v>3</v>
      </c>
      <c r="J15" s="267">
        <v>0</v>
      </c>
      <c r="K15" s="267">
        <v>0</v>
      </c>
    </row>
    <row r="16" spans="1:11" ht="21.9" customHeight="1" x14ac:dyDescent="0.2">
      <c r="A16" s="266" t="s">
        <v>156</v>
      </c>
      <c r="B16" s="264">
        <f>SUM(C16:K16)</f>
        <v>38</v>
      </c>
      <c r="C16" s="265">
        <f>1+1+2+2</f>
        <v>6</v>
      </c>
      <c r="D16" s="264">
        <v>9</v>
      </c>
      <c r="E16" s="264">
        <v>4</v>
      </c>
      <c r="F16" s="264">
        <v>4</v>
      </c>
      <c r="G16" s="264">
        <v>6</v>
      </c>
      <c r="H16" s="264">
        <v>8</v>
      </c>
      <c r="I16" s="264">
        <v>1</v>
      </c>
      <c r="J16" s="264">
        <v>0</v>
      </c>
      <c r="K16" s="264">
        <v>0</v>
      </c>
    </row>
    <row r="17" spans="1:9" ht="21.9" customHeight="1" x14ac:dyDescent="0.2">
      <c r="A17" s="125" t="s">
        <v>155</v>
      </c>
      <c r="B17" s="263"/>
      <c r="I17" s="127"/>
    </row>
    <row r="18" spans="1:9" x14ac:dyDescent="0.2">
      <c r="B18" s="127"/>
    </row>
  </sheetData>
  <mergeCells count="1">
    <mergeCell ref="J2:K2"/>
  </mergeCells>
  <phoneticPr fontId="4"/>
  <pageMargins left="0.78740157480314965" right="0.78740157480314965" top="0.78740157480314965" bottom="0.98425196850393704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CA9-8032-43AE-880D-794C36FEDB06}">
  <sheetPr>
    <pageSetUpPr fitToPage="1"/>
  </sheetPr>
  <dimension ref="A1:M7"/>
  <sheetViews>
    <sheetView zoomScaleNormal="100" zoomScaleSheetLayoutView="100" workbookViewId="0">
      <pane xSplit="1" ySplit="4" topLeftCell="B5" activePane="bottomRight" state="frozen"/>
      <selection pane="topRight" activeCell="M13" sqref="M13:N13"/>
      <selection pane="bottomLeft" activeCell="M13" sqref="M13:N13"/>
      <selection pane="bottomRight" activeCell="C13" sqref="C13"/>
    </sheetView>
  </sheetViews>
  <sheetFormatPr defaultColWidth="9" defaultRowHeight="13" x14ac:dyDescent="0.2"/>
  <cols>
    <col min="1" max="1" width="12.90625" style="279" customWidth="1"/>
    <col min="2" max="13" width="6.08984375" style="279" customWidth="1"/>
    <col min="14" max="16384" width="9" style="279"/>
  </cols>
  <sheetData>
    <row r="1" spans="1:13" s="280" customFormat="1" ht="16.5" x14ac:dyDescent="0.2">
      <c r="A1" s="302" t="s">
        <v>188</v>
      </c>
    </row>
    <row r="2" spans="1:13" s="280" customFormat="1" ht="13" customHeight="1" thickBot="1" x14ac:dyDescent="0.25">
      <c r="A2" s="301"/>
      <c r="B2" s="299"/>
      <c r="C2" s="299"/>
      <c r="D2" s="299"/>
      <c r="E2" s="299"/>
      <c r="F2" s="299"/>
      <c r="G2" s="299"/>
      <c r="H2" s="299"/>
      <c r="I2" s="299"/>
      <c r="J2" s="299"/>
      <c r="K2" s="300"/>
      <c r="L2" s="299"/>
      <c r="M2" s="298" t="s">
        <v>187</v>
      </c>
    </row>
    <row r="3" spans="1:13" s="280" customFormat="1" ht="17.25" customHeight="1" thickTop="1" x14ac:dyDescent="0.2">
      <c r="B3" s="296" t="s">
        <v>186</v>
      </c>
      <c r="C3" s="295"/>
      <c r="D3" s="295"/>
      <c r="E3" s="296" t="s">
        <v>185</v>
      </c>
      <c r="F3" s="295"/>
      <c r="G3" s="297"/>
      <c r="H3" s="295" t="s">
        <v>184</v>
      </c>
      <c r="I3" s="295"/>
      <c r="J3" s="295"/>
      <c r="K3" s="296" t="s">
        <v>183</v>
      </c>
      <c r="L3" s="295"/>
      <c r="M3" s="295"/>
    </row>
    <row r="4" spans="1:13" s="280" customFormat="1" ht="17.25" customHeight="1" x14ac:dyDescent="0.2">
      <c r="A4" s="294"/>
      <c r="B4" s="291" t="s">
        <v>182</v>
      </c>
      <c r="C4" s="291" t="s">
        <v>181</v>
      </c>
      <c r="D4" s="291" t="s">
        <v>180</v>
      </c>
      <c r="E4" s="291" t="s">
        <v>182</v>
      </c>
      <c r="F4" s="291" t="s">
        <v>181</v>
      </c>
      <c r="G4" s="293" t="s">
        <v>180</v>
      </c>
      <c r="H4" s="292" t="s">
        <v>182</v>
      </c>
      <c r="I4" s="291" t="s">
        <v>181</v>
      </c>
      <c r="J4" s="291" t="s">
        <v>180</v>
      </c>
      <c r="K4" s="291" t="s">
        <v>182</v>
      </c>
      <c r="L4" s="291" t="s">
        <v>181</v>
      </c>
      <c r="M4" s="291" t="s">
        <v>180</v>
      </c>
    </row>
    <row r="5" spans="1:13" s="280" customFormat="1" ht="45.25" customHeight="1" x14ac:dyDescent="0.2">
      <c r="A5" s="290" t="s">
        <v>179</v>
      </c>
      <c r="B5" s="287">
        <v>98</v>
      </c>
      <c r="C5" s="287">
        <v>50</v>
      </c>
      <c r="D5" s="287">
        <v>48</v>
      </c>
      <c r="E5" s="288">
        <v>2</v>
      </c>
      <c r="F5" s="287">
        <v>1</v>
      </c>
      <c r="G5" s="289">
        <v>1</v>
      </c>
      <c r="H5" s="287">
        <v>13</v>
      </c>
      <c r="I5" s="287">
        <v>9</v>
      </c>
      <c r="J5" s="287">
        <v>4</v>
      </c>
      <c r="K5" s="288">
        <v>87</v>
      </c>
      <c r="L5" s="287">
        <v>42</v>
      </c>
      <c r="M5" s="287">
        <v>45</v>
      </c>
    </row>
    <row r="6" spans="1:13" s="280" customFormat="1" ht="45.25" customHeight="1" x14ac:dyDescent="0.2">
      <c r="A6" s="286" t="s">
        <v>178</v>
      </c>
      <c r="B6" s="283">
        <v>3</v>
      </c>
      <c r="C6" s="282">
        <v>1</v>
      </c>
      <c r="D6" s="281">
        <v>2</v>
      </c>
      <c r="E6" s="285">
        <f>SUM(F6,G6)</f>
        <v>0</v>
      </c>
      <c r="F6" s="282">
        <v>0</v>
      </c>
      <c r="G6" s="284">
        <v>0</v>
      </c>
      <c r="H6" s="281">
        <v>0</v>
      </c>
      <c r="I6" s="281">
        <v>0</v>
      </c>
      <c r="J6" s="281">
        <v>0</v>
      </c>
      <c r="K6" s="283">
        <f>B6+E6-H6</f>
        <v>3</v>
      </c>
      <c r="L6" s="282">
        <f>C6+F6-I6</f>
        <v>1</v>
      </c>
      <c r="M6" s="281">
        <f>D6+G6-J6</f>
        <v>2</v>
      </c>
    </row>
    <row r="7" spans="1:13" x14ac:dyDescent="0.2">
      <c r="A7" s="279" t="s">
        <v>177</v>
      </c>
    </row>
  </sheetData>
  <mergeCells count="4">
    <mergeCell ref="B3:D3"/>
    <mergeCell ref="E3:G3"/>
    <mergeCell ref="H3:J3"/>
    <mergeCell ref="K3:M3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E1D6-BED7-41F3-8BB5-2363B56C1D7E}">
  <dimension ref="A1:E18"/>
  <sheetViews>
    <sheetView zoomScaleNormal="100" workbookViewId="0">
      <pane xSplit="1" ySplit="4" topLeftCell="B5" activePane="bottomRight" state="frozen"/>
      <selection pane="topRight" activeCell="N14" sqref="N14"/>
      <selection pane="bottomLeft" activeCell="N14" sqref="N14"/>
      <selection pane="bottomRight" activeCell="G16" sqref="G16"/>
    </sheetView>
  </sheetViews>
  <sheetFormatPr defaultColWidth="9.54296875" defaultRowHeight="13" x14ac:dyDescent="0.2"/>
  <cols>
    <col min="1" max="1" width="18" style="303" customWidth="1"/>
    <col min="2" max="3" width="26.26953125" style="303" customWidth="1"/>
    <col min="4" max="16384" width="9.54296875" style="303"/>
  </cols>
  <sheetData>
    <row r="1" spans="1:5" ht="22" customHeight="1" x14ac:dyDescent="0.2">
      <c r="A1" s="320" t="s">
        <v>205</v>
      </c>
      <c r="B1" s="319"/>
      <c r="C1" s="319"/>
      <c r="D1" s="319"/>
      <c r="E1" s="319"/>
    </row>
    <row r="2" spans="1:5" ht="22" customHeight="1" x14ac:dyDescent="0.2">
      <c r="A2" s="320"/>
      <c r="B2" s="320" t="s">
        <v>204</v>
      </c>
      <c r="C2" s="319"/>
      <c r="D2" s="319"/>
      <c r="E2" s="319"/>
    </row>
    <row r="3" spans="1:5" ht="17.25" customHeight="1" thickBot="1" x14ac:dyDescent="0.25">
      <c r="A3" s="318"/>
      <c r="B3" s="318"/>
      <c r="C3" s="317" t="s">
        <v>203</v>
      </c>
    </row>
    <row r="4" spans="1:5" ht="28.15" customHeight="1" thickTop="1" x14ac:dyDescent="0.2">
      <c r="A4" s="316"/>
      <c r="B4" s="315" t="s">
        <v>202</v>
      </c>
      <c r="C4" s="314" t="s">
        <v>201</v>
      </c>
    </row>
    <row r="5" spans="1:5" ht="17.25" customHeight="1" x14ac:dyDescent="0.2">
      <c r="A5" s="313" t="s">
        <v>200</v>
      </c>
      <c r="B5" s="312">
        <f>SUM(B6:B17)</f>
        <v>14803</v>
      </c>
      <c r="C5" s="311">
        <f>SUM(C6:C17)</f>
        <v>1645</v>
      </c>
    </row>
    <row r="6" spans="1:5" ht="17.25" customHeight="1" x14ac:dyDescent="0.2">
      <c r="A6" s="310" t="s">
        <v>46</v>
      </c>
      <c r="B6" s="309">
        <v>2856</v>
      </c>
      <c r="C6" s="308">
        <v>285</v>
      </c>
    </row>
    <row r="7" spans="1:5" ht="17.25" customHeight="1" x14ac:dyDescent="0.2">
      <c r="A7" s="310" t="s">
        <v>37</v>
      </c>
      <c r="B7" s="309">
        <v>2804</v>
      </c>
      <c r="C7" s="308">
        <v>394</v>
      </c>
    </row>
    <row r="8" spans="1:5" ht="17.25" customHeight="1" x14ac:dyDescent="0.2">
      <c r="A8" s="310" t="s">
        <v>199</v>
      </c>
      <c r="B8" s="309">
        <v>879</v>
      </c>
      <c r="C8" s="308">
        <v>117</v>
      </c>
    </row>
    <row r="9" spans="1:5" ht="17.25" customHeight="1" x14ac:dyDescent="0.2">
      <c r="A9" s="310" t="s">
        <v>198</v>
      </c>
      <c r="B9" s="309">
        <v>1663</v>
      </c>
      <c r="C9" s="308">
        <v>203</v>
      </c>
    </row>
    <row r="10" spans="1:5" ht="17.25" customHeight="1" x14ac:dyDescent="0.2">
      <c r="A10" s="310" t="s">
        <v>197</v>
      </c>
      <c r="B10" s="309">
        <v>541</v>
      </c>
      <c r="C10" s="308">
        <v>51</v>
      </c>
    </row>
    <row r="11" spans="1:5" ht="17.25" customHeight="1" x14ac:dyDescent="0.2">
      <c r="A11" s="310" t="s">
        <v>196</v>
      </c>
      <c r="B11" s="309">
        <v>530</v>
      </c>
      <c r="C11" s="308">
        <v>39</v>
      </c>
    </row>
    <row r="12" spans="1:5" ht="17.25" customHeight="1" x14ac:dyDescent="0.2">
      <c r="A12" s="310" t="s">
        <v>195</v>
      </c>
      <c r="B12" s="309">
        <v>463</v>
      </c>
      <c r="C12" s="308">
        <v>42</v>
      </c>
    </row>
    <row r="13" spans="1:5" ht="17.25" customHeight="1" x14ac:dyDescent="0.2">
      <c r="A13" s="310" t="s">
        <v>194</v>
      </c>
      <c r="B13" s="309">
        <v>435</v>
      </c>
      <c r="C13" s="308">
        <v>39</v>
      </c>
    </row>
    <row r="14" spans="1:5" ht="17.25" customHeight="1" x14ac:dyDescent="0.2">
      <c r="A14" s="310" t="s">
        <v>193</v>
      </c>
      <c r="B14" s="309">
        <v>672</v>
      </c>
      <c r="C14" s="308">
        <v>57</v>
      </c>
    </row>
    <row r="15" spans="1:5" ht="17.25" customHeight="1" x14ac:dyDescent="0.2">
      <c r="A15" s="310" t="s">
        <v>192</v>
      </c>
      <c r="B15" s="309">
        <v>1441</v>
      </c>
      <c r="C15" s="308">
        <v>164</v>
      </c>
    </row>
    <row r="16" spans="1:5" ht="17.25" customHeight="1" x14ac:dyDescent="0.2">
      <c r="A16" s="310" t="s">
        <v>191</v>
      </c>
      <c r="B16" s="309">
        <v>1201</v>
      </c>
      <c r="C16" s="308">
        <v>106</v>
      </c>
    </row>
    <row r="17" spans="1:3" ht="17.25" customHeight="1" x14ac:dyDescent="0.2">
      <c r="A17" s="307" t="s">
        <v>190</v>
      </c>
      <c r="B17" s="306">
        <v>1318</v>
      </c>
      <c r="C17" s="305">
        <v>148</v>
      </c>
    </row>
    <row r="18" spans="1:3" ht="17.25" customHeight="1" x14ac:dyDescent="0.2">
      <c r="A18" s="304" t="s">
        <v>189</v>
      </c>
    </row>
  </sheetData>
  <phoneticPr fontId="4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0601</vt:lpstr>
      <vt:lpstr>0602</vt:lpstr>
      <vt:lpstr>0603</vt:lpstr>
      <vt:lpstr>0604</vt:lpstr>
      <vt:lpstr>0605</vt:lpstr>
      <vt:lpstr>0608</vt:lpstr>
      <vt:lpstr>0609</vt:lpstr>
      <vt:lpstr>0610</vt:lpstr>
      <vt:lpstr>0614</vt:lpstr>
      <vt:lpstr>'0601'!Print_Area</vt:lpstr>
      <vt:lpstr>'0602'!Print_Area</vt:lpstr>
      <vt:lpstr>'0603'!Print_Area</vt:lpstr>
      <vt:lpstr>'0604'!Print_Area</vt:lpstr>
      <vt:lpstr>'0605'!Print_Area</vt:lpstr>
      <vt:lpstr>'0609'!Print_Area</vt:lpstr>
      <vt:lpstr>'0610'!Print_Area</vt:lpstr>
      <vt:lpstr>'0604'!Print_Titles</vt:lpstr>
      <vt:lpstr>'0605'!Print_Titles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2023-03-30T09:35:52Z</dcterms:created>
  <dcterms:modified xsi:type="dcterms:W3CDTF">2023-03-30T09:36:30Z</dcterms:modified>
</cp:coreProperties>
</file>